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pivotTables/pivotTable1.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4.xml" ContentType="application/vnd.openxmlformats-officedocument.drawing+xml"/>
  <Override PartName="/xl/tables/table10.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1.xml" ContentType="application/vnd.openxmlformats-officedocument.spreadsheetml.table+xml"/>
  <Override PartName="/xl/tables/table12.xml" ContentType="application/vnd.openxmlformats-officedocument.spreadsheetml.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Productive\Excel project\"/>
    </mc:Choice>
  </mc:AlternateContent>
  <xr:revisionPtr revIDLastSave="0" documentId="13_ncr:1_{74152C6D-1FEB-48EB-BD29-2050B7763F91}" xr6:coauthVersionLast="47" xr6:coauthVersionMax="47" xr10:uidLastSave="{00000000-0000-0000-0000-000000000000}"/>
  <bookViews>
    <workbookView xWindow="-108" yWindow="-108" windowWidth="23256" windowHeight="12456" firstSheet="1" activeTab="1" xr2:uid="{26D4546B-D2A1-4444-8EAF-A6228F96F0C1}"/>
  </bookViews>
  <sheets>
    <sheet name="Data" sheetId="1" r:id="rId1"/>
    <sheet name="WorkFile" sheetId="2" r:id="rId2"/>
    <sheet name="QS" sheetId="3" r:id="rId3"/>
    <sheet name="EDA" sheetId="4" r:id="rId4"/>
    <sheet name="SBC" sheetId="5" r:id="rId5"/>
    <sheet name="Pivot" sheetId="6" r:id="rId6"/>
    <sheet name="ADV PV" sheetId="7" r:id="rId7"/>
    <sheet name="Chart" sheetId="8" r:id="rId8"/>
    <sheet name="B&amp;D Sales" sheetId="9" r:id="rId9"/>
    <sheet name="Xlookup cost" sheetId="10" r:id="rId10"/>
    <sheet name="P&amp;L" sheetId="12" r:id="rId11"/>
  </sheets>
  <definedNames>
    <definedName name="_xlnm._FilterDatabase" localSheetId="0" hidden="1">Data!$C$11:$G$11</definedName>
    <definedName name="_xlnm._FilterDatabase" localSheetId="4" hidden="1">SBC!$D$6:$G$12</definedName>
    <definedName name="_xlnm._FilterDatabase" localSheetId="1" hidden="1">WorkFile!$C$11:$G$11</definedName>
    <definedName name="_xlchart.v1.0" hidden="1">Chart!$T$5:$T$304</definedName>
    <definedName name="_xlchart.v1.1" hidden="1">Chart!$R$5:$R$304</definedName>
    <definedName name="_xlchart.v1.2" hidden="1">Chart!$T$5:$T$304</definedName>
    <definedName name="_xlcn.WorksheetConnection_beginnerDAcourseblank.xlsxdata" hidden="1">Data[]</definedName>
    <definedName name="_xlcn.WorksheetConnection_beginnerDAcourseblank.xlsxData81" hidden="1">Data8[]</definedName>
    <definedName name="Slicer_Sales_Person">#N/A</definedName>
  </definedNames>
  <calcPr calcId="191029"/>
  <pivotCaches>
    <pivotCache cacheId="0" r:id="rId12"/>
    <pivotCache cacheId="1" r:id="rId13"/>
    <pivotCache cacheId="2" r:id="rId14"/>
  </pivotCaches>
  <extLs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8" name="Data8" connection="WorksheetConnection_beginner-DA-course-blank.xlsx!Data8"/>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6" i="10" l="1"/>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H117" i="10"/>
  <c r="H118" i="10"/>
  <c r="H119" i="10"/>
  <c r="H120" i="10"/>
  <c r="H121" i="10"/>
  <c r="H122" i="10"/>
  <c r="H123" i="10"/>
  <c r="H124" i="10"/>
  <c r="H125" i="10"/>
  <c r="H126" i="10"/>
  <c r="H127" i="10"/>
  <c r="H128" i="10"/>
  <c r="H129" i="10"/>
  <c r="H130" i="10"/>
  <c r="H131" i="10"/>
  <c r="H132" i="10"/>
  <c r="H133" i="10"/>
  <c r="H134" i="10"/>
  <c r="H135" i="10"/>
  <c r="H136" i="10"/>
  <c r="H137" i="10"/>
  <c r="H138" i="10"/>
  <c r="H139" i="10"/>
  <c r="H140" i="10"/>
  <c r="H141" i="10"/>
  <c r="H142" i="10"/>
  <c r="H143" i="10"/>
  <c r="H144" i="10"/>
  <c r="H145" i="10"/>
  <c r="H146" i="10"/>
  <c r="H147" i="10"/>
  <c r="H148" i="10"/>
  <c r="H149" i="10"/>
  <c r="H150" i="10"/>
  <c r="H151" i="10"/>
  <c r="H152" i="10"/>
  <c r="H153" i="10"/>
  <c r="H154" i="10"/>
  <c r="H155" i="10"/>
  <c r="H156" i="10"/>
  <c r="H157" i="10"/>
  <c r="H158" i="10"/>
  <c r="H159" i="10"/>
  <c r="H160" i="10"/>
  <c r="H161" i="10"/>
  <c r="H162" i="10"/>
  <c r="H163" i="10"/>
  <c r="H164" i="10"/>
  <c r="H165" i="10"/>
  <c r="H166" i="10"/>
  <c r="H167" i="10"/>
  <c r="H168" i="10"/>
  <c r="H169" i="10"/>
  <c r="H170" i="10"/>
  <c r="H171" i="10"/>
  <c r="H172" i="10"/>
  <c r="H173" i="10"/>
  <c r="H174" i="10"/>
  <c r="H175" i="10"/>
  <c r="H176" i="10"/>
  <c r="H177" i="10"/>
  <c r="H178" i="10"/>
  <c r="H179" i="10"/>
  <c r="H180" i="10"/>
  <c r="H181" i="10"/>
  <c r="H182" i="10"/>
  <c r="H183" i="10"/>
  <c r="H184" i="10"/>
  <c r="H185" i="10"/>
  <c r="H186" i="10"/>
  <c r="H187" i="10"/>
  <c r="H188" i="10"/>
  <c r="H189" i="10"/>
  <c r="H190" i="10"/>
  <c r="H191" i="10"/>
  <c r="H192" i="10"/>
  <c r="H193" i="10"/>
  <c r="H194" i="10"/>
  <c r="H195" i="10"/>
  <c r="H196" i="10"/>
  <c r="H197" i="10"/>
  <c r="H198" i="10"/>
  <c r="H199" i="10"/>
  <c r="H200" i="10"/>
  <c r="H201" i="10"/>
  <c r="H202" i="10"/>
  <c r="H203" i="10"/>
  <c r="H204" i="10"/>
  <c r="H205" i="10"/>
  <c r="H206" i="10"/>
  <c r="H207" i="10"/>
  <c r="H208" i="10"/>
  <c r="H209" i="10"/>
  <c r="H210" i="10"/>
  <c r="H211" i="10"/>
  <c r="H212" i="10"/>
  <c r="H213" i="10"/>
  <c r="H214" i="10"/>
  <c r="H215" i="10"/>
  <c r="H216" i="10"/>
  <c r="H217" i="10"/>
  <c r="H218" i="10"/>
  <c r="H219" i="10"/>
  <c r="H220" i="10"/>
  <c r="H221" i="10"/>
  <c r="H222" i="10"/>
  <c r="H223" i="10"/>
  <c r="H224" i="10"/>
  <c r="H225" i="10"/>
  <c r="H226" i="10"/>
  <c r="H227" i="10"/>
  <c r="H228" i="10"/>
  <c r="H229" i="10"/>
  <c r="H230" i="10"/>
  <c r="H231" i="10"/>
  <c r="H232" i="10"/>
  <c r="H233" i="10"/>
  <c r="H234" i="10"/>
  <c r="H235" i="10"/>
  <c r="H236" i="10"/>
  <c r="H237" i="10"/>
  <c r="H238" i="10"/>
  <c r="H239" i="10"/>
  <c r="H240" i="10"/>
  <c r="H241" i="10"/>
  <c r="H242" i="10"/>
  <c r="H243" i="10"/>
  <c r="H244" i="10"/>
  <c r="H245" i="10"/>
  <c r="H246" i="10"/>
  <c r="H247" i="10"/>
  <c r="H248" i="10"/>
  <c r="H249" i="10"/>
  <c r="H250" i="10"/>
  <c r="H251" i="10"/>
  <c r="H252" i="10"/>
  <c r="H253" i="10"/>
  <c r="H254" i="10"/>
  <c r="H255" i="10"/>
  <c r="H256" i="10"/>
  <c r="H257" i="10"/>
  <c r="H258" i="10"/>
  <c r="H259" i="10"/>
  <c r="H260" i="10"/>
  <c r="H261" i="10"/>
  <c r="H262" i="10"/>
  <c r="H263" i="10"/>
  <c r="H264" i="10"/>
  <c r="H265" i="10"/>
  <c r="H266" i="10"/>
  <c r="H267" i="10"/>
  <c r="H268" i="10"/>
  <c r="H269" i="10"/>
  <c r="H270" i="10"/>
  <c r="H271" i="10"/>
  <c r="H272" i="10"/>
  <c r="H273" i="10"/>
  <c r="H274" i="10"/>
  <c r="H275" i="10"/>
  <c r="H276" i="10"/>
  <c r="H277" i="10"/>
  <c r="H278" i="10"/>
  <c r="H279" i="10"/>
  <c r="H280" i="10"/>
  <c r="H281" i="10"/>
  <c r="H282" i="10"/>
  <c r="H283" i="10"/>
  <c r="H284" i="10"/>
  <c r="H285" i="10"/>
  <c r="H286" i="10"/>
  <c r="H287" i="10"/>
  <c r="H288" i="10"/>
  <c r="H289" i="10"/>
  <c r="H290" i="10"/>
  <c r="H291" i="10"/>
  <c r="H292" i="10"/>
  <c r="H293" i="10"/>
  <c r="H294" i="10"/>
  <c r="H295" i="10"/>
  <c r="H296" i="10"/>
  <c r="H297" i="10"/>
  <c r="H298" i="10"/>
  <c r="H299" i="10"/>
  <c r="H300" i="10"/>
  <c r="H301" i="10"/>
  <c r="H302" i="10"/>
  <c r="H303" i="10"/>
  <c r="H304" i="10"/>
  <c r="H305" i="10"/>
  <c r="G6" i="10"/>
  <c r="G7" i="10"/>
  <c r="G8" i="10"/>
  <c r="G9" i="10"/>
  <c r="G10" i="10"/>
  <c r="G11" i="10"/>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G50" i="10"/>
  <c r="G51" i="10"/>
  <c r="G52" i="10"/>
  <c r="G53" i="10"/>
  <c r="G54" i="10"/>
  <c r="G55" i="10"/>
  <c r="G56" i="10"/>
  <c r="G57" i="10"/>
  <c r="G58" i="10"/>
  <c r="G59" i="10"/>
  <c r="G60" i="10"/>
  <c r="G61" i="10"/>
  <c r="G62" i="10"/>
  <c r="G63" i="10"/>
  <c r="G64" i="10"/>
  <c r="G65" i="10"/>
  <c r="G66" i="10"/>
  <c r="G67" i="10"/>
  <c r="G68" i="10"/>
  <c r="G69" i="10"/>
  <c r="G70" i="10"/>
  <c r="G71" i="10"/>
  <c r="G72" i="10"/>
  <c r="G73" i="10"/>
  <c r="G74" i="10"/>
  <c r="G75" i="10"/>
  <c r="G76" i="10"/>
  <c r="G77" i="10"/>
  <c r="G78" i="10"/>
  <c r="G79" i="10"/>
  <c r="G80" i="10"/>
  <c r="G81" i="10"/>
  <c r="G82" i="10"/>
  <c r="G83" i="10"/>
  <c r="G84" i="10"/>
  <c r="G85" i="10"/>
  <c r="G86" i="10"/>
  <c r="G87" i="10"/>
  <c r="G88" i="10"/>
  <c r="G89" i="10"/>
  <c r="G90" i="10"/>
  <c r="G91" i="10"/>
  <c r="G92" i="10"/>
  <c r="G93" i="10"/>
  <c r="G94" i="10"/>
  <c r="G95" i="10"/>
  <c r="G96" i="10"/>
  <c r="G97" i="10"/>
  <c r="G98" i="10"/>
  <c r="G99" i="10"/>
  <c r="G100" i="10"/>
  <c r="G101" i="10"/>
  <c r="G102" i="10"/>
  <c r="G103" i="10"/>
  <c r="G104" i="10"/>
  <c r="G105" i="10"/>
  <c r="G106" i="10"/>
  <c r="G107" i="10"/>
  <c r="G108" i="10"/>
  <c r="G109" i="10"/>
  <c r="G110" i="10"/>
  <c r="G111" i="10"/>
  <c r="G112" i="10"/>
  <c r="G113" i="10"/>
  <c r="G114" i="10"/>
  <c r="G115" i="10"/>
  <c r="G116" i="10"/>
  <c r="G117" i="10"/>
  <c r="G118" i="10"/>
  <c r="G119" i="10"/>
  <c r="G120" i="10"/>
  <c r="G121" i="10"/>
  <c r="G122" i="10"/>
  <c r="G123" i="10"/>
  <c r="G124" i="10"/>
  <c r="G125" i="10"/>
  <c r="G126" i="10"/>
  <c r="G127" i="10"/>
  <c r="G128" i="10"/>
  <c r="G129" i="10"/>
  <c r="G130" i="10"/>
  <c r="G131" i="10"/>
  <c r="G132" i="10"/>
  <c r="G133" i="10"/>
  <c r="G134" i="10"/>
  <c r="G135" i="10"/>
  <c r="G136" i="10"/>
  <c r="G137" i="10"/>
  <c r="G138" i="10"/>
  <c r="G139" i="10"/>
  <c r="G140" i="10"/>
  <c r="G141" i="10"/>
  <c r="G142" i="10"/>
  <c r="G143" i="10"/>
  <c r="G144" i="10"/>
  <c r="G145" i="10"/>
  <c r="G146" i="10"/>
  <c r="G147" i="10"/>
  <c r="G148" i="10"/>
  <c r="G149" i="10"/>
  <c r="G150" i="10"/>
  <c r="G151" i="10"/>
  <c r="G152" i="10"/>
  <c r="G153" i="10"/>
  <c r="G154" i="10"/>
  <c r="G155" i="10"/>
  <c r="G156" i="10"/>
  <c r="G157" i="10"/>
  <c r="G158" i="10"/>
  <c r="G159" i="10"/>
  <c r="G160" i="10"/>
  <c r="G161" i="10"/>
  <c r="G162" i="10"/>
  <c r="G163" i="10"/>
  <c r="G164" i="10"/>
  <c r="G165" i="10"/>
  <c r="G166" i="10"/>
  <c r="G167" i="10"/>
  <c r="G168" i="10"/>
  <c r="G169" i="10"/>
  <c r="G170" i="10"/>
  <c r="G171" i="10"/>
  <c r="G172" i="10"/>
  <c r="G173" i="10"/>
  <c r="G174" i="10"/>
  <c r="G175" i="10"/>
  <c r="G176" i="10"/>
  <c r="G177" i="10"/>
  <c r="G178" i="10"/>
  <c r="G179" i="10"/>
  <c r="G180" i="10"/>
  <c r="G181" i="10"/>
  <c r="G182" i="10"/>
  <c r="G183" i="10"/>
  <c r="G184" i="10"/>
  <c r="G185" i="10"/>
  <c r="G186" i="10"/>
  <c r="G187" i="10"/>
  <c r="G188" i="10"/>
  <c r="G189" i="10"/>
  <c r="G190" i="10"/>
  <c r="G191" i="10"/>
  <c r="G192" i="10"/>
  <c r="G193" i="10"/>
  <c r="G194" i="10"/>
  <c r="G195" i="10"/>
  <c r="G196" i="10"/>
  <c r="G197" i="10"/>
  <c r="G198" i="10"/>
  <c r="G199" i="10"/>
  <c r="G200" i="10"/>
  <c r="G201" i="10"/>
  <c r="G202" i="10"/>
  <c r="G203" i="10"/>
  <c r="G204" i="10"/>
  <c r="G205" i="10"/>
  <c r="G206" i="10"/>
  <c r="G207" i="10"/>
  <c r="G208" i="10"/>
  <c r="G209" i="10"/>
  <c r="G210" i="10"/>
  <c r="G211" i="10"/>
  <c r="G212" i="10"/>
  <c r="G213" i="10"/>
  <c r="G214" i="10"/>
  <c r="G215" i="10"/>
  <c r="G216" i="10"/>
  <c r="G217" i="10"/>
  <c r="G218" i="10"/>
  <c r="G219" i="10"/>
  <c r="G220" i="10"/>
  <c r="G221" i="10"/>
  <c r="G222" i="10"/>
  <c r="G223" i="10"/>
  <c r="G224" i="10"/>
  <c r="G225" i="10"/>
  <c r="G226" i="10"/>
  <c r="G227" i="10"/>
  <c r="G228" i="10"/>
  <c r="G229" i="10"/>
  <c r="G230" i="10"/>
  <c r="G231" i="10"/>
  <c r="G232" i="10"/>
  <c r="G233" i="10"/>
  <c r="G234" i="10"/>
  <c r="G235" i="10"/>
  <c r="G236" i="10"/>
  <c r="G237" i="10"/>
  <c r="G238" i="10"/>
  <c r="G239" i="10"/>
  <c r="G240" i="10"/>
  <c r="G241" i="10"/>
  <c r="G242" i="10"/>
  <c r="G243" i="10"/>
  <c r="G244" i="10"/>
  <c r="G245" i="10"/>
  <c r="G246" i="10"/>
  <c r="G247" i="10"/>
  <c r="G248" i="10"/>
  <c r="G249" i="10"/>
  <c r="G250" i="10"/>
  <c r="G251" i="10"/>
  <c r="G252" i="10"/>
  <c r="G253" i="10"/>
  <c r="G254" i="10"/>
  <c r="G255" i="10"/>
  <c r="G256" i="10"/>
  <c r="G257" i="10"/>
  <c r="G258" i="10"/>
  <c r="G259" i="10"/>
  <c r="G260" i="10"/>
  <c r="G261" i="10"/>
  <c r="G262" i="10"/>
  <c r="G263" i="10"/>
  <c r="G264" i="10"/>
  <c r="G265" i="10"/>
  <c r="G266" i="10"/>
  <c r="G267" i="10"/>
  <c r="G268" i="10"/>
  <c r="G269" i="10"/>
  <c r="G270" i="10"/>
  <c r="G271" i="10"/>
  <c r="G272" i="10"/>
  <c r="G273" i="10"/>
  <c r="G274" i="10"/>
  <c r="G275" i="10"/>
  <c r="G276" i="10"/>
  <c r="G277" i="10"/>
  <c r="G278" i="10"/>
  <c r="G279" i="10"/>
  <c r="G280" i="10"/>
  <c r="G281" i="10"/>
  <c r="G282" i="10"/>
  <c r="G283" i="10"/>
  <c r="G284" i="10"/>
  <c r="G285" i="10"/>
  <c r="G286" i="10"/>
  <c r="G287" i="10"/>
  <c r="G288" i="10"/>
  <c r="G289" i="10"/>
  <c r="G290" i="10"/>
  <c r="G291" i="10"/>
  <c r="G292" i="10"/>
  <c r="G293" i="10"/>
  <c r="G294" i="10"/>
  <c r="G295" i="10"/>
  <c r="G296" i="10"/>
  <c r="G297" i="10"/>
  <c r="G298" i="10"/>
  <c r="G299" i="10"/>
  <c r="G300" i="10"/>
  <c r="G301" i="10"/>
  <c r="G302" i="10"/>
  <c r="G303" i="10"/>
  <c r="G304" i="10"/>
  <c r="G305" i="10"/>
  <c r="F8" i="5"/>
  <c r="F9" i="5"/>
  <c r="F10" i="5"/>
  <c r="F11" i="5"/>
  <c r="F12" i="5"/>
  <c r="F7" i="5"/>
  <c r="G10" i="5"/>
  <c r="G8" i="5"/>
  <c r="G11" i="5"/>
  <c r="G12" i="5"/>
  <c r="G7" i="5"/>
  <c r="G9" i="5"/>
  <c r="E10" i="5"/>
  <c r="E8" i="5"/>
  <c r="E11" i="5"/>
  <c r="E12" i="5"/>
  <c r="E7" i="5"/>
  <c r="E9" i="5"/>
  <c r="D11" i="3" l="1"/>
  <c r="C11" i="3"/>
  <c r="D14" i="3" l="1" a="1"/>
  <c r="D14" i="3" s="1"/>
  <c r="D10" i="3"/>
  <c r="C10" i="3"/>
  <c r="D9" i="3"/>
  <c r="C9" i="3"/>
  <c r="D8" i="3"/>
  <c r="D7" i="3"/>
  <c r="C8" i="3"/>
  <c r="C7"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A7D95FD-26F7-480D-8F64-5D1CE93201A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F47190D-4EC6-4251-B22C-A0111B65093D}" name="WorksheetConnection_beginner-DA-course-blank.xlsx!data" type="102" refreshedVersion="8" minRefreshableVersion="5">
    <extLst>
      <ext xmlns:x15="http://schemas.microsoft.com/office/spreadsheetml/2010/11/main" uri="{DE250136-89BD-433C-8126-D09CA5730AF9}">
        <x15:connection id="data" autoDelete="1">
          <x15:rangePr sourceName="_xlcn.WorksheetConnection_beginnerDAcourseblank.xlsxdata"/>
        </x15:connection>
      </ext>
    </extLst>
  </connection>
  <connection id="3" xr16:uid="{74459968-57E3-4826-94E6-CE2E655DD6DC}" name="WorksheetConnection_beginner-DA-course-blank.xlsx!Data8" type="102" refreshedVersion="8" minRefreshableVersion="5">
    <extLst>
      <ext xmlns:x15="http://schemas.microsoft.com/office/spreadsheetml/2010/11/main" uri="{DE250136-89BD-433C-8126-D09CA5730AF9}">
        <x15:connection id="Data8">
          <x15:rangePr sourceName="_xlcn.WorksheetConnection_beginnerDAcourseblank.xlsxData8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<sst xmlns="http://schemas.openxmlformats.org/spreadsheetml/2006/main" count="8364" uniqueCount="85">
  <si>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</si>
  <si>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</si>
  <si>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</si>
  <si>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</si>
  <si>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</si>
  <si>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</si>
  <si>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</si>
  <si>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</si>
  <si>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</si>
  <si>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</si>
  <si>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</si>
  <si>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</si>
  <si>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</si>
  <si>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</si>
  <si>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</si>
  <si>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</si>
  <si>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</si>
  <si>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</si>
  <si>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</si>
  <si>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</si>
  <si>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</si>
  <si>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</si>
  <si>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</si>
  <si>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</si>
  <si>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</si>
  <si>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</si>
  <si>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</si>
  <si>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</si>
  <si>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</si>
  <si>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</si>
  <si>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</si>
  <si>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</si>
  <si>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</si>
  <si>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</si>
  <si>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</si>
  <si>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</si>
  <si>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</si>
  <si>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</si>
  <si>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</si>
  <si>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</si>
  <si>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</si>
  <si>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</si>
  <si>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</si>
  <si>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</si>
  <si>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</si>
  <si>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</si>
  <si>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</si>
  <si>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</si>
  <si>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</si>
  <si>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</si>
  <si>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</si>
  <si>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</si>
  <si>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</si>
  <si>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</si>
  <si>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</si>
  <si>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</si>
  <si>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Average</t>
  </si>
  <si>
    <t>Median</t>
  </si>
  <si>
    <t>Min</t>
  </si>
  <si>
    <t>Max</t>
  </si>
  <si>
    <t>Count of products</t>
  </si>
  <si>
    <t>No of products</t>
  </si>
  <si>
    <t>Subject</t>
  </si>
  <si>
    <t>Values by Amount high to low</t>
  </si>
  <si>
    <t>Values by Unit high to low</t>
  </si>
  <si>
    <t>Values by Average high to low</t>
  </si>
  <si>
    <t>Top Sales performance</t>
  </si>
  <si>
    <t>Repeated units odered</t>
  </si>
  <si>
    <t>Country</t>
  </si>
  <si>
    <t xml:space="preserve">Amount </t>
  </si>
  <si>
    <t>Unit</t>
  </si>
  <si>
    <t>Row Labels</t>
  </si>
  <si>
    <t>Grand Total</t>
  </si>
  <si>
    <t>Sum of Amount</t>
  </si>
  <si>
    <t>Sum of Units</t>
  </si>
  <si>
    <t xml:space="preserve"> </t>
  </si>
  <si>
    <t>Sales per unit</t>
  </si>
  <si>
    <t>Best Sales</t>
  </si>
  <si>
    <t>Dull Sales</t>
  </si>
  <si>
    <t>Cost per Unit</t>
  </si>
  <si>
    <t>Cost</t>
  </si>
  <si>
    <t>Sum of Cost</t>
  </si>
  <si>
    <t>Total profit</t>
  </si>
  <si>
    <t>Profits by product (using products table)</t>
  </si>
  <si>
    <t>Excel 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</si>
</sst>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 &quot;₹&quot;\ * #,##0.00_ ;_ &quot;₹&quot;\ * \-#,##0.00_ ;_ &quot;₹&quot;\ * &quot;-&quot;??_ ;_ @_ "/>
    <numFmt numFmtId="164" formatCode="&quot;$&quot;#,##0_);[Red]\(&quot;$&quot;#,##0\)"/>
    <numFmt numFmtId="165" formatCode="&quot;$&quot;#,##0.00_);[Red]\(&quot;$&quot;#,##0.00\)"/>
    <numFmt numFmtId="166" formatCode="_-[$$-409]* #,##0_ ;_-[$$-409]* \-#,##0\ ;_-[$$-409]* &quot;-&quot;??_ ;_-@_ "/>
    <numFmt numFmtId="167" formatCode="[$$-409]#,##0"/>
    <numFmt numFmtId="168" formatCode="\$#,##0.00;\-\$#,##0.00;\$#,##0.00"/>
    <numFmt numFmtId="169" formatCode="\$#,##0;\-\$#,##0;\$#,##0"/>
  </numFmts>
  <fonts count="5" x14ac:knownFonts="1">
    <font>
      <sz val="11"/>
      <color theme="1"/>
      <name val="Calibri"/>
      <family val="2"/>
      <scheme val="minor"/>
    </font>
    <font>
      <sz val="28"/>
      <color theme="1"/>
      <name val="Segoe UI Light"/>
      <family val="2"/>
    </font>
    <font>
      <b/>
      <sz val="11"/>
      <color theme="1"/>
      <name val="Calibri"/>
      <family val="2"/>
      <scheme val="minor"/>
    </font>
    <font>
      <sz val="28"/>
      <color theme="1"/>
      <name val="Segoe UI Black"/>
      <family val="2"/>
    </font>
    <font>
      <sz val="11"/>
      <color theme="1"/>
      <name val="Calibri"/>
      <family val="2"/>
      <scheme val="minor"/>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tint="-0.249977111117893"/>
        <bgColor indexed="64"/>
      </patternFill>
    </fill>
    <fill>
      <patternFill patternType="solid">
        <fgColor theme="2" tint="-9.9978637043366805E-2"/>
        <bgColor indexed="64"/>
      </patternFill>
    </fill>
    <fill>
      <patternFill patternType="solid">
        <fgColor theme="4" tint="0.39997558519241921"/>
        <bgColor indexed="64"/>
      </patternFill>
    </fill>
  </fills>
  <borders count="3">
    <border>
      <left/>
      <right/>
      <top/>
      <bottom/>
      <diagonal/>
    </border>
    <border>
      <left/>
      <right/>
      <top style="dotted">
        <color theme="0" tint="-0.24994659260841701"/>
      </top>
      <bottom style="dotted">
        <color theme="0" tint="-0.24994659260841701"/>
      </bottom>
      <diagonal/>
    </border>
    <border>
      <left/>
      <right/>
      <top style="thin">
        <color theme="0" tint="-0.24994659260841701"/>
      </top>
      <bottom style="thin">
        <color theme="0" tint="-0.24994659260841701"/>
      </bottom>
      <diagonal/>
    </border>
  </borders>
  <cellStyleXfs count="2">
    <xf numFmtId="0" fontId="0" fillId="0" borderId="0"/>
    <xf numFmtId="44" fontId="4" fillId="0" borderId="0" applyFont="0" applyFill="0" applyBorder="0" applyAlignment="0" applyProtection="0"/>
  </cellStyleXfs>
  <cellXfs count="31">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0" fontId="0" fillId="4" borderId="0" xfId="0" applyFill="1"/>
    <xf numFmtId="0" fontId="3" fillId="3" borderId="0" xfId="0" applyFont="1" applyFill="1" applyAlignment="1">
      <alignment horizontal="center" vertical="center"/>
    </xf>
    <xf numFmtId="0" fontId="0" fillId="5" borderId="0" xfId="0" applyFill="1" applyAlignment="1">
      <alignment horizontal="left" indent="1"/>
    </xf>
    <xf numFmtId="0" fontId="0" fillId="5" borderId="0" xfId="0" applyFill="1"/>
    <xf numFmtId="166" fontId="0" fillId="0" borderId="0" xfId="1" applyNumberFormat="1" applyFont="1"/>
    <xf numFmtId="3" fontId="0" fillId="0" borderId="0" xfId="1" applyNumberFormat="1" applyFont="1"/>
    <xf numFmtId="0" fontId="2" fillId="6" borderId="2" xfId="0" applyFont="1" applyFill="1" applyBorder="1"/>
    <xf numFmtId="0" fontId="2" fillId="6" borderId="2" xfId="0" applyFont="1" applyFill="1" applyBorder="1" applyAlignment="1">
      <alignment horizontal="right"/>
    </xf>
    <xf numFmtId="0" fontId="0" fillId="0" borderId="2" xfId="0" applyBorder="1"/>
    <xf numFmtId="166" fontId="0" fillId="0" borderId="2" xfId="1" applyNumberFormat="1" applyFont="1" applyBorder="1"/>
    <xf numFmtId="3" fontId="0" fillId="0" borderId="2" xfId="1" applyNumberFormat="1" applyFont="1" applyBorder="1"/>
    <xf numFmtId="166" fontId="0" fillId="0" borderId="2" xfId="0" applyNumberFormat="1" applyBorder="1"/>
    <xf numFmtId="0" fontId="0" fillId="0" borderId="0" xfId="0" pivotButton="1"/>
    <xf numFmtId="0" fontId="0" fillId="0" borderId="0" xfId="0" applyAlignment="1">
      <alignment horizontal="left"/>
    </xf>
    <xf numFmtId="167" fontId="0" fillId="0" borderId="0" xfId="0" applyNumberFormat="1"/>
    <xf numFmtId="168" fontId="0" fillId="0" borderId="0" xfId="0" applyNumberFormat="1"/>
    <xf numFmtId="0" fontId="0" fillId="0" borderId="0" xfId="0" applyAlignment="1">
      <alignment horizontal="left" indent="1"/>
    </xf>
    <xf numFmtId="169" fontId="0" fillId="0" borderId="0" xfId="0" applyNumberFormat="1"/>
    <xf numFmtId="0" fontId="0" fillId="0" borderId="0" xfId="0" applyAlignment="1">
      <alignment horizontal="center"/>
    </xf>
  </cellXfs>
  <cellStyles count="2">
    <cellStyle name="Currency" xfId="1" builtinId="4"/>
    <cellStyle name="Normal" xfId="0" builtinId="0"/>
  </cellStyles>
  <dxfs count="3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5" formatCode="&quot;$&quot;#,##0.00_);[Red]\(&quot;$&quot;#,##0.00\)"/>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7" formatCode="[$$-409]#,##0"/>
    </dxf>
    <dxf>
      <numFmt numFmtId="167" formatCode="[$$-409]#,##0"/>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ill>
        <patternFill patternType="solid">
          <fgColor rgb="FFFFC7CE"/>
          <bgColor rgb="FF000000"/>
        </patternFill>
      </fill>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ill>
        <patternFill patternType="solid">
          <fgColor rgb="FFFFC7CE"/>
          <bgColor rgb="FF000000"/>
        </patternFill>
      </fill>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r>
              <a:rPr lang="en-IN"/>
              <a:t>Chart for</a:t>
            </a:r>
            <a:r>
              <a:rPr lang="en-IN" baseline="0"/>
              <a:t> amount</a:t>
            </a:r>
          </a:p>
        </c:rich>
      </c:tx>
      <c:overlay val="0"/>
      <c:spPr>
        <a:noFill/>
        <a:ln>
          <a:noFill/>
        </a:ln>
        <a:effectLst/>
      </c:spPr>
      <c:txPr>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endParaRPr lang="en-US"/>
        </a:p>
      </c:txPr>
    </c:title>
    <c:autoTitleDeleted val="0"/>
    <c:plotArea>
      <c:layout>
        <c:manualLayout>
          <c:layoutTarget val="inner"/>
          <c:xMode val="edge"/>
          <c:yMode val="edge"/>
          <c:x val="0.13191447944006998"/>
          <c:y val="0.16912037037037039"/>
          <c:w val="0.82130774278215224"/>
          <c:h val="0.70959135316418775"/>
        </c:manualLayout>
      </c:layout>
      <c:scatterChart>
        <c:scatterStyle val="lineMarker"/>
        <c:varyColors val="0"/>
        <c:ser>
          <c:idx val="0"/>
          <c:order val="0"/>
          <c:spPr>
            <a:ln w="25400">
              <a:noFill/>
            </a:ln>
            <a:effectLst/>
          </c:spPr>
          <c:marker>
            <c:symbol val="circle"/>
            <c:size val="4"/>
            <c:spPr>
              <a:solidFill>
                <a:schemeClr val="accent1"/>
              </a:solidFill>
              <a:ln w="9525" cap="flat" cmpd="sng" algn="ctr">
                <a:solidFill>
                  <a:schemeClr val="accent1"/>
                </a:solidFill>
                <a:round/>
              </a:ln>
              <a:effectLst/>
            </c:spPr>
          </c:marker>
          <c:yVal>
            <c:numRef>
              <c:f>Chart!$T$5:$T$304</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yVal>
          <c:smooth val="0"/>
          <c:extLst>
            <c:ext xmlns:c16="http://schemas.microsoft.com/office/drawing/2014/chart" uri="{C3380CC4-5D6E-409C-BE32-E72D297353CC}">
              <c16:uniqueId val="{00000000-B9A5-42E7-8A81-AACCD737A7E9}"/>
            </c:ext>
          </c:extLst>
        </c:ser>
        <c:dLbls>
          <c:showLegendKey val="0"/>
          <c:showVal val="0"/>
          <c:showCatName val="0"/>
          <c:showSerName val="0"/>
          <c:showPercent val="0"/>
          <c:showBubbleSize val="0"/>
        </c:dLbls>
        <c:axId val="235139775"/>
        <c:axId val="1775588767"/>
      </c:scatterChart>
      <c:valAx>
        <c:axId val="235139775"/>
        <c:scaling>
          <c:orientation val="minMax"/>
        </c:scaling>
        <c:delete val="0"/>
        <c:axPos val="b"/>
        <c:majorGridlines>
          <c:spPr>
            <a:ln w="9525" cap="flat" cmpd="sng" algn="ctr">
              <a:solidFill>
                <a:schemeClr val="dk1">
                  <a:lumMod val="15000"/>
                  <a:lumOff val="85000"/>
                </a:schemeClr>
              </a:solidFill>
              <a:round/>
            </a:ln>
            <a:effectLst/>
          </c:spPr>
        </c:majorGridlines>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1775588767"/>
        <c:crosses val="autoZero"/>
        <c:crossBetween val="midCat"/>
      </c:valAx>
      <c:valAx>
        <c:axId val="1775588767"/>
        <c:scaling>
          <c:orientation val="minMax"/>
        </c:scaling>
        <c:delete val="0"/>
        <c:axPos val="l"/>
        <c:majorGridlines>
          <c:spPr>
            <a:ln w="9525" cap="flat" cmpd="sng" algn="ctr">
              <a:solidFill>
                <a:schemeClr val="dk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n-US"/>
          </a:p>
        </c:txPr>
        <c:crossAx val="2351397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Amount barChart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Amount barChart</a:t>
          </a:r>
        </a:p>
      </cx:txPr>
    </cx:title>
    <cx:plotArea>
      <cx:plotAreaRegion>
        <cx:series layoutId="boxWhisker" uniqueId="{92C591FB-FDE9-4108-84F1-35C3E761739B}">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tx>
        <cx:txData>
          <cx:v>Country wise amount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Country wise amount</a:t>
          </a:r>
        </a:p>
      </cx:txPr>
    </cx:title>
    <cx:plotArea>
      <cx:plotAreaRegion>
        <cx:series layoutId="boxWhisker" uniqueId="{2C665127-AB0B-49DC-8827-4BC817E32D63}">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4">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a:solidFill>
          <a:schemeClr val="phClr">
            <a:alpha val="20000"/>
          </a:schemeClr>
        </a:solidFill>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4.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152482</xdr:rowOff>
    </xdr:from>
    <xdr:to>
      <xdr:col>10</xdr:col>
      <xdr:colOff>2314878</xdr:colOff>
      <xdr:row>1</xdr:row>
      <xdr:rowOff>182880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0</xdr:row>
      <xdr:rowOff>152482</xdr:rowOff>
    </xdr:from>
    <xdr:to>
      <xdr:col>10</xdr:col>
      <xdr:colOff>2314878</xdr:colOff>
      <xdr:row>2</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15B65482-99D7-40B5-8AD7-E59431F0FF6A}"/>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429500" y="152482"/>
          <a:ext cx="2314878" cy="69333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3" name="Picture 2">
          <a:extLst>
            <a:ext uri="{FF2B5EF4-FFF2-40B4-BE49-F238E27FC236}">
              <a16:creationId xmlns:a16="http://schemas.microsoft.com/office/drawing/2014/main" id="{22E98AEE-8EED-483B-B495-7730F1F4B61C}"/>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57595"/>
          <a:ext cx="1261705" cy="1204555"/>
        </a:xfrm>
        <a:prstGeom prst="ellipse">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45720</xdr:colOff>
      <xdr:row>5</xdr:row>
      <xdr:rowOff>91440</xdr:rowOff>
    </xdr:from>
    <xdr:to>
      <xdr:col>15</xdr:col>
      <xdr:colOff>53340</xdr:colOff>
      <xdr:row>15</xdr:row>
      <xdr:rowOff>68579</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5865DA79-41E8-6A02-2564-68C874C18491}"/>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5402580" y="1485900"/>
              <a:ext cx="3665220" cy="18059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76200</xdr:colOff>
      <xdr:row>3</xdr:row>
      <xdr:rowOff>144780</xdr:rowOff>
    </xdr:from>
    <xdr:to>
      <xdr:col>7</xdr:col>
      <xdr:colOff>327660</xdr:colOff>
      <xdr:row>18</xdr:row>
      <xdr:rowOff>121920</xdr:rowOff>
    </xdr:to>
    <xdr:graphicFrame macro="">
      <xdr:nvGraphicFramePr>
        <xdr:cNvPr id="2" name="Chart 1">
          <a:extLst>
            <a:ext uri="{FF2B5EF4-FFF2-40B4-BE49-F238E27FC236}">
              <a16:creationId xmlns:a16="http://schemas.microsoft.com/office/drawing/2014/main" id="{86F381BF-DBF9-C5D8-3BB9-3952AA9E22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533400</xdr:colOff>
      <xdr:row>3</xdr:row>
      <xdr:rowOff>110490</xdr:rowOff>
    </xdr:from>
    <xdr:to>
      <xdr:col>15</xdr:col>
      <xdr:colOff>228600</xdr:colOff>
      <xdr:row>18</xdr:row>
      <xdr:rowOff>144780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AD5C4DC-4989-63D1-14A0-7F03108421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800600" y="1139190"/>
              <a:ext cx="4572000" cy="27774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76200</xdr:colOff>
      <xdr:row>20</xdr:row>
      <xdr:rowOff>30480</xdr:rowOff>
    </xdr:from>
    <xdr:to>
      <xdr:col>15</xdr:col>
      <xdr:colOff>281940</xdr:colOff>
      <xdr:row>35</xdr:row>
      <xdr:rowOff>152400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670F30D7-A348-CB5F-0431-DD0881FD7DA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6200" y="4168140"/>
              <a:ext cx="9349740" cy="28651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veen" refreshedDate="45157.669481828707" createdVersion="8" refreshedVersion="8" minRefreshableVersion="3" recordCount="300" xr:uid="{F802F378-E4A4-4377-93FF-18928306FF9F}">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57640902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veen" refreshedDate="45157.67294571759" backgroundQuery="1" createdVersion="8" refreshedVersion="8" minRefreshableVersion="3" recordCount="0" supportSubquery="1" supportAdvancedDrill="1" xr:uid="{FBA0A451-AF95-4787-B62E-D08B6B959729}">
  <cacheSource type="external" connectionId="1"/>
  <cacheFields count="2">
    <cacheField name="[data].[Product].[Product]" caption="Product" numFmtId="0" hierarchy="2" level="1">
      <sharedItems count="10">
        <s v="85% Dark Bars"/>
        <s v="After Nines"/>
        <s v="Baker's Choco Chips"/>
        <s v="Choco Coated Almonds"/>
        <s v="Drinking Coco"/>
        <s v="Fruit &amp; Nut Bars"/>
        <s v="Mint Chip Choco"/>
        <s v="Peanut Butter Cubes"/>
        <s v="Raspberry Choco"/>
        <s v="Spicy Special Slims"/>
      </sharedItems>
    </cacheField>
    <cacheField name="[Measures].[Sales per unit]" caption="Sales per unit" numFmtId="0" hierarchy="16" level="32767"/>
  </cacheFields>
  <cacheHierarchies count="21">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8].[Sales Person]" caption="Sales Person" attribute="1" defaultMemberUniqueName="[Data8].[Sales Person].[All]" allUniqueName="[Data8].[Sales Person].[All]" dimensionUniqueName="[Data8]" displayFolder="" count="0" memberValueDatatype="130" unbalanced="0"/>
    <cacheHierarchy uniqueName="[Data8].[Geography]" caption="Geography" attribute="1" defaultMemberUniqueName="[Data8].[Geography].[All]" allUniqueName="[Data8].[Geography].[All]" dimensionUniqueName="[Data8]" displayFolder="" count="0" memberValueDatatype="130" unbalanced="0"/>
    <cacheHierarchy uniqueName="[Data8].[Product]" caption="Product" attribute="1" defaultMemberUniqueName="[Data8].[Product].[All]" allUniqueName="[Data8].[Product].[All]" dimensionUniqueName="[Data8]" displayFolder="" count="0" memberValueDatatype="130" unbalanced="0"/>
    <cacheHierarchy uniqueName="[Data8].[Amount]" caption="Amount" attribute="1" defaultMemberUniqueName="[Data8].[Amount].[All]" allUniqueName="[Data8].[Amount].[All]" dimensionUniqueName="[Data8]" displayFolder="" count="0" memberValueDatatype="20" unbalanced="0"/>
    <cacheHierarchy uniqueName="[Data8].[Units]" caption="Units" attribute="1" defaultMemberUniqueName="[Data8].[Units].[All]" allUniqueName="[Data8].[Units].[All]" dimensionUniqueName="[Data8]" displayFolder="" count="0" memberValueDatatype="20" unbalanced="0"/>
    <cacheHierarchy uniqueName="[Data8].[Cost per Unit]" caption="Cost per Unit" attribute="1" defaultMemberUniqueName="[Data8].[Cost per Unit].[All]" allUniqueName="[Data8].[Cost per Unit].[All]" dimensionUniqueName="[Data8]" displayFolder="" count="0" memberValueDatatype="5" unbalanced="0"/>
    <cacheHierarchy uniqueName="[Data8].[Cost]" caption="Cost" attribute="1" defaultMemberUniqueName="[Data8].[Cost].[All]" allUniqueName="[Data8].[Cost].[All]" dimensionUniqueName="[Data8]"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Data8" count="0">
      <extLst>
        <ext xmlns:x15="http://schemas.microsoft.com/office/spreadsheetml/2010/11/main" uri="{B97F6D7D-B522-45F9-BDA1-12C45D357490}">
          <x15:cacheHierarchy aggregatedColumn="8"/>
        </ext>
      </extLst>
    </cacheHierarchy>
    <cacheHierarchy uniqueName="[Measures].[Sum of Cost]" caption="Sum of Cost" measure="1" displayFolder="" measureGroup="Data8" count="0">
      <extLst>
        <ext xmlns:x15="http://schemas.microsoft.com/office/spreadsheetml/2010/11/main" uri="{B97F6D7D-B522-45F9-BDA1-12C45D357490}">
          <x15:cacheHierarchy aggregatedColumn="11"/>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8" count="0"/>
    <cacheHierarchy uniqueName="[Measures].[__XL_Count data]" caption="__XL_Count data" measure="1" displayFolder="" measureGroup="data" count="0" hidden="1"/>
    <cacheHierarchy uniqueName="[Measures].[__XL_Count Data8]" caption="__XL_Count Data8" measure="1" displayFolder="" measureGroup="Data8" count="0" hidden="1"/>
    <cacheHierarchy uniqueName="[Measures].[__No measures defined]" caption="__No measures defined" measure="1" displayFolder="" count="0" hidden="1"/>
  </cacheHierarchies>
  <kpis count="0"/>
  <dimensions count="3">
    <dimension name="data" uniqueName="[data]" caption="data"/>
    <dimension name="Data8" uniqueName="[Data8]" caption="Data8"/>
    <dimension measure="1" name="Measures" uniqueName="[Measures]" caption="Measures"/>
  </dimensions>
  <measureGroups count="2">
    <measureGroup name="data" caption="data"/>
    <measureGroup name="Data8" caption="Data8"/>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veen" refreshedDate="45157.673807523148" backgroundQuery="1" createdVersion="8" refreshedVersion="8" minRefreshableVersion="3" recordCount="0" supportSubquery="1" supportAdvancedDrill="1" xr:uid="{6D53D457-CB4C-431A-9180-399DA81D3347}">
  <cacheSource type="external" connectionId="1"/>
  <cacheFields count="4">
    <cacheField name="[Data8].[Product].[Product]" caption="Product" numFmtId="0" hierarchy="7"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2]" caption="Sum of Amount 2" numFmtId="0" hierarchy="14" level="32767"/>
    <cacheField name="[Measures].[Sum of Cost]" caption="Sum of Cost" numFmtId="0" hierarchy="15" level="32767"/>
    <cacheField name="[Measures].[Total profit]" caption="Total profit" numFmtId="0" hierarchy="17" level="32767"/>
  </cacheFields>
  <cacheHierarchies count="21">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8].[Sales Person]" caption="Sales Person" attribute="1" defaultMemberUniqueName="[Data8].[Sales Person].[All]" allUniqueName="[Data8].[Sales Person].[All]" dimensionUniqueName="[Data8]" displayFolder="" count="0" memberValueDatatype="130" unbalanced="0"/>
    <cacheHierarchy uniqueName="[Data8].[Geography]" caption="Geography" attribute="1" defaultMemberUniqueName="[Data8].[Geography].[All]" allUniqueName="[Data8].[Geography].[All]" dimensionUniqueName="[Data8]" displayFolder="" count="0" memberValueDatatype="130" unbalanced="0"/>
    <cacheHierarchy uniqueName="[Data8].[Product]" caption="Product" attribute="1" defaultMemberUniqueName="[Data8].[Product].[All]" allUniqueName="[Data8].[Product].[All]" dimensionUniqueName="[Data8]" displayFolder="" count="2" memberValueDatatype="130" unbalanced="0">
      <fieldsUsage count="2">
        <fieldUsage x="-1"/>
        <fieldUsage x="0"/>
      </fieldsUsage>
    </cacheHierarchy>
    <cacheHierarchy uniqueName="[Data8].[Amount]" caption="Amount" attribute="1" defaultMemberUniqueName="[Data8].[Amount].[All]" allUniqueName="[Data8].[Amount].[All]" dimensionUniqueName="[Data8]" displayFolder="" count="0" memberValueDatatype="20" unbalanced="0"/>
    <cacheHierarchy uniqueName="[Data8].[Units]" caption="Units" attribute="1" defaultMemberUniqueName="[Data8].[Units].[All]" allUniqueName="[Data8].[Units].[All]" dimensionUniqueName="[Data8]" displayFolder="" count="0" memberValueDatatype="20" unbalanced="0"/>
    <cacheHierarchy uniqueName="[Data8].[Cost per Unit]" caption="Cost per Unit" attribute="1" defaultMemberUniqueName="[Data8].[Cost per Unit].[All]" allUniqueName="[Data8].[Cost per Unit].[All]" dimensionUniqueName="[Data8]" displayFolder="" count="0" memberValueDatatype="5" unbalanced="0"/>
    <cacheHierarchy uniqueName="[Data8].[Cost]" caption="Cost" attribute="1" defaultMemberUniqueName="[Data8].[Cost].[All]" allUniqueName="[Data8].[Cost].[All]" dimensionUniqueName="[Data8]"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Data8" count="0" oneField="1">
      <fieldsUsage count="1">
        <fieldUsage x="1"/>
      </fieldsUsage>
      <extLst>
        <ext xmlns:x15="http://schemas.microsoft.com/office/spreadsheetml/2010/11/main" uri="{B97F6D7D-B522-45F9-BDA1-12C45D357490}">
          <x15:cacheHierarchy aggregatedColumn="8"/>
        </ext>
      </extLst>
    </cacheHierarchy>
    <cacheHierarchy uniqueName="[Measures].[Sum of Cost]" caption="Sum of Cost" measure="1" displayFolder="" measureGroup="Data8" count="0" oneField="1">
      <fieldsUsage count="1">
        <fieldUsage x="2"/>
      </fieldsUsage>
      <extLst>
        <ext xmlns:x15="http://schemas.microsoft.com/office/spreadsheetml/2010/11/main" uri="{B97F6D7D-B522-45F9-BDA1-12C45D357490}">
          <x15:cacheHierarchy aggregatedColumn="11"/>
        </ext>
      </extLst>
    </cacheHierarchy>
    <cacheHierarchy uniqueName="[Measures].[Sales per unit]" caption="Sales per unit" measure="1" displayFolder="" measureGroup="data" count="0"/>
    <cacheHierarchy uniqueName="[Measures].[Total profit]" caption="Total profit" measure="1" displayFolder="" measureGroup="Data8" count="0" oneField="1">
      <fieldsUsage count="1">
        <fieldUsage x="3"/>
      </fieldsUsage>
    </cacheHierarchy>
    <cacheHierarchy uniqueName="[Measures].[__XL_Count data]" caption="__XL_Count data" measure="1" displayFolder="" measureGroup="data" count="0" hidden="1"/>
    <cacheHierarchy uniqueName="[Measures].[__XL_Count Data8]" caption="__XL_Count Data8" measure="1" displayFolder="" measureGroup="Data8" count="0" hidden="1"/>
    <cacheHierarchy uniqueName="[Measures].[__No measures defined]" caption="__No measures defined" measure="1" displayFolder="" count="0" hidden="1"/>
  </cacheHierarchies>
  <kpis count="0"/>
  <dimensions count="3">
    <dimension name="data" uniqueName="[data]" caption="data"/>
    <dimension name="Data8" uniqueName="[Data8]" caption="Data8"/>
    <dimension measure="1" name="Measures" uniqueName="[Measures]" caption="Measures"/>
  </dimensions>
  <measureGroups count="2">
    <measureGroup name="data" caption="data"/>
    <measureGroup name="Data8" caption="Data8"/>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r>
  <r>
    <x v="1"/>
    <x v="1"/>
    <s v="Choco Coated Almonds"/>
    <n v="6706"/>
    <n v="459"/>
  </r>
  <r>
    <x v="2"/>
    <x v="1"/>
    <s v="Almond Choco"/>
    <n v="959"/>
    <n v="147"/>
  </r>
  <r>
    <x v="3"/>
    <x v="2"/>
    <s v="Drinking Coco"/>
    <n v="9632"/>
    <n v="288"/>
  </r>
  <r>
    <x v="4"/>
    <x v="3"/>
    <s v="White Choc"/>
    <n v="2100"/>
    <n v="414"/>
  </r>
  <r>
    <x v="0"/>
    <x v="1"/>
    <s v="Peanut Butter Cubes"/>
    <n v="8869"/>
    <n v="432"/>
  </r>
  <r>
    <x v="4"/>
    <x v="4"/>
    <s v="Smooth Sliky Salty"/>
    <n v="2681"/>
    <n v="54"/>
  </r>
  <r>
    <x v="1"/>
    <x v="1"/>
    <s v="After Nines"/>
    <n v="5012"/>
    <n v="210"/>
  </r>
  <r>
    <x v="5"/>
    <x v="4"/>
    <s v="50% Dark Bites"/>
    <n v="1281"/>
    <n v="75"/>
  </r>
  <r>
    <x v="6"/>
    <x v="0"/>
    <s v="50% Dark Bites"/>
    <n v="4991"/>
    <n v="12"/>
  </r>
  <r>
    <x v="7"/>
    <x v="3"/>
    <s v="White Choc"/>
    <n v="1785"/>
    <n v="462"/>
  </r>
  <r>
    <x v="8"/>
    <x v="0"/>
    <s v="Eclairs"/>
    <n v="3983"/>
    <n v="144"/>
  </r>
  <r>
    <x v="2"/>
    <x v="4"/>
    <s v="Mint Chip Choco"/>
    <n v="2646"/>
    <n v="120"/>
  </r>
  <r>
    <x v="7"/>
    <x v="5"/>
    <s v="Milk Bars"/>
    <n v="252"/>
    <n v="54"/>
  </r>
  <r>
    <x v="8"/>
    <x v="1"/>
    <s v="White Choc"/>
    <n v="2464"/>
    <n v="234"/>
  </r>
  <r>
    <x v="8"/>
    <x v="1"/>
    <s v="Manuka Honey Choco"/>
    <n v="2114"/>
    <n v="66"/>
  </r>
  <r>
    <x v="4"/>
    <x v="0"/>
    <s v="Smooth Sliky Salty"/>
    <n v="7693"/>
    <n v="87"/>
  </r>
  <r>
    <x v="6"/>
    <x v="5"/>
    <s v="Orange Choco"/>
    <n v="15610"/>
    <n v="339"/>
  </r>
  <r>
    <x v="3"/>
    <x v="5"/>
    <s v="After Nines"/>
    <n v="336"/>
    <n v="144"/>
  </r>
  <r>
    <x v="7"/>
    <x v="3"/>
    <s v="Orange Choco"/>
    <n v="9443"/>
    <n v="162"/>
  </r>
  <r>
    <x v="2"/>
    <x v="5"/>
    <s v="Fruit &amp; Nut Bars"/>
    <n v="8155"/>
    <n v="90"/>
  </r>
  <r>
    <x v="1"/>
    <x v="4"/>
    <s v="Fruit &amp; Nut Bars"/>
    <n v="1701"/>
    <n v="234"/>
  </r>
  <r>
    <x v="9"/>
    <x v="4"/>
    <s v="After Nines"/>
    <n v="2205"/>
    <n v="141"/>
  </r>
  <r>
    <x v="1"/>
    <x v="0"/>
    <s v="99% Dark &amp; Pure"/>
    <n v="1771"/>
    <n v="204"/>
  </r>
  <r>
    <x v="3"/>
    <x v="1"/>
    <s v="Raspberry Choco"/>
    <n v="2114"/>
    <n v="186"/>
  </r>
  <r>
    <x v="3"/>
    <x v="2"/>
    <s v="Milk Bars"/>
    <n v="10311"/>
    <n v="231"/>
  </r>
  <r>
    <x v="8"/>
    <x v="3"/>
    <s v="Mint Chip Choco"/>
    <n v="21"/>
    <n v="168"/>
  </r>
  <r>
    <x v="9"/>
    <x v="1"/>
    <s v="Orange Choco"/>
    <n v="1974"/>
    <n v="195"/>
  </r>
  <r>
    <x v="6"/>
    <x v="2"/>
    <s v="Fruit &amp; Nut Bars"/>
    <n v="6314"/>
    <n v="15"/>
  </r>
  <r>
    <x v="9"/>
    <x v="0"/>
    <s v="Fruit &amp; Nut Bars"/>
    <n v="4683"/>
    <n v="30"/>
  </r>
  <r>
    <x v="3"/>
    <x v="0"/>
    <s v="85% Dark Bars"/>
    <n v="6398"/>
    <n v="102"/>
  </r>
  <r>
    <x v="7"/>
    <x v="1"/>
    <s v="99% Dark &amp; Pure"/>
    <n v="553"/>
    <n v="15"/>
  </r>
  <r>
    <x v="1"/>
    <x v="3"/>
    <s v="70% Dark Bites"/>
    <n v="7021"/>
    <n v="183"/>
  </r>
  <r>
    <x v="0"/>
    <x v="3"/>
    <s v="After Nines"/>
    <n v="5817"/>
    <n v="12"/>
  </r>
  <r>
    <x v="3"/>
    <x v="3"/>
    <s v="50% Dark Bites"/>
    <n v="3976"/>
    <n v="72"/>
  </r>
  <r>
    <x v="4"/>
    <x v="4"/>
    <s v="Organic Choco Syrup"/>
    <n v="1134"/>
    <n v="282"/>
  </r>
  <r>
    <x v="7"/>
    <x v="3"/>
    <s v="Caramel Stuffed Bars"/>
    <n v="6027"/>
    <n v="144"/>
  </r>
  <r>
    <x v="4"/>
    <x v="0"/>
    <s v="Mint Chip Choco"/>
    <n v="1904"/>
    <n v="405"/>
  </r>
  <r>
    <x v="5"/>
    <x v="5"/>
    <s v="Choco Coated Almonds"/>
    <n v="3262"/>
    <n v="75"/>
  </r>
  <r>
    <x v="0"/>
    <x v="5"/>
    <s v="Organic Choco Syrup"/>
    <n v="2289"/>
    <n v="135"/>
  </r>
  <r>
    <x v="6"/>
    <x v="5"/>
    <s v="Organic Choco Syrup"/>
    <n v="6986"/>
    <n v="21"/>
  </r>
  <r>
    <x v="7"/>
    <x v="4"/>
    <s v="Fruit &amp; Nut Bars"/>
    <n v="4417"/>
    <n v="153"/>
  </r>
  <r>
    <x v="4"/>
    <x v="5"/>
    <s v="Raspberry Choco"/>
    <n v="1442"/>
    <n v="15"/>
  </r>
  <r>
    <x v="8"/>
    <x v="1"/>
    <s v="50% Dark Bites"/>
    <n v="2415"/>
    <n v="255"/>
  </r>
  <r>
    <x v="7"/>
    <x v="0"/>
    <s v="99% Dark &amp; Pure"/>
    <n v="238"/>
    <n v="18"/>
  </r>
  <r>
    <x v="4"/>
    <x v="0"/>
    <s v="Fruit &amp; Nut Bars"/>
    <n v="4949"/>
    <n v="189"/>
  </r>
  <r>
    <x v="6"/>
    <x v="4"/>
    <s v="Choco Coated Almonds"/>
    <n v="5075"/>
    <n v="21"/>
  </r>
  <r>
    <x v="8"/>
    <x v="2"/>
    <s v="Mint Chip Choco"/>
    <n v="9198"/>
    <n v="36"/>
  </r>
  <r>
    <x v="4"/>
    <x v="5"/>
    <s v="Manuka Honey Choco"/>
    <n v="3339"/>
    <n v="75"/>
  </r>
  <r>
    <x v="0"/>
    <x v="5"/>
    <s v="Eclairs"/>
    <n v="5019"/>
    <n v="156"/>
  </r>
  <r>
    <x v="6"/>
    <x v="2"/>
    <s v="Mint Chip Choco"/>
    <n v="16184"/>
    <n v="39"/>
  </r>
  <r>
    <x v="4"/>
    <x v="2"/>
    <s v="Spicy Special Slims"/>
    <n v="497"/>
    <n v="63"/>
  </r>
  <r>
    <x v="7"/>
    <x v="2"/>
    <s v="Manuka Honey Choco"/>
    <n v="8211"/>
    <n v="75"/>
  </r>
  <r>
    <x v="7"/>
    <x v="4"/>
    <s v="Caramel Stuffed Bars"/>
    <n v="6580"/>
    <n v="183"/>
  </r>
  <r>
    <x v="3"/>
    <x v="1"/>
    <s v="Milk Bars"/>
    <n v="4760"/>
    <n v="69"/>
  </r>
  <r>
    <x v="0"/>
    <x v="2"/>
    <s v="White Choc"/>
    <n v="5439"/>
    <n v="30"/>
  </r>
  <r>
    <x v="3"/>
    <x v="5"/>
    <s v="Eclairs"/>
    <n v="1463"/>
    <n v="39"/>
  </r>
  <r>
    <x v="8"/>
    <x v="5"/>
    <s v="Choco Coated Almonds"/>
    <n v="7777"/>
    <n v="504"/>
  </r>
  <r>
    <x v="2"/>
    <x v="0"/>
    <s v="Manuka Honey Choco"/>
    <n v="1085"/>
    <n v="273"/>
  </r>
  <r>
    <x v="6"/>
    <x v="0"/>
    <s v="Smooth Sliky Salty"/>
    <n v="182"/>
    <n v="48"/>
  </r>
  <r>
    <x v="4"/>
    <x v="5"/>
    <s v="Organic Choco Syrup"/>
    <n v="4242"/>
    <n v="207"/>
  </r>
  <r>
    <x v="4"/>
    <x v="2"/>
    <s v="Choco Coated Almonds"/>
    <n v="6118"/>
    <n v="9"/>
  </r>
  <r>
    <x v="9"/>
    <x v="2"/>
    <s v="Fruit &amp; Nut Bars"/>
    <n v="2317"/>
    <n v="261"/>
  </r>
  <r>
    <x v="4"/>
    <x v="4"/>
    <s v="Mint Chip Choco"/>
    <n v="938"/>
    <n v="6"/>
  </r>
  <r>
    <x v="1"/>
    <x v="0"/>
    <s v="Raspberry Choco"/>
    <n v="9709"/>
    <n v="30"/>
  </r>
  <r>
    <x v="5"/>
    <x v="5"/>
    <s v="Orange Choco"/>
    <n v="2205"/>
    <n v="138"/>
  </r>
  <r>
    <x v="5"/>
    <x v="0"/>
    <s v="Eclairs"/>
    <n v="4487"/>
    <n v="111"/>
  </r>
  <r>
    <x v="6"/>
    <x v="1"/>
    <s v="Drinking Coco"/>
    <n v="2415"/>
    <n v="15"/>
  </r>
  <r>
    <x v="0"/>
    <x v="5"/>
    <s v="99% Dark &amp; Pure"/>
    <n v="4018"/>
    <n v="162"/>
  </r>
  <r>
    <x v="6"/>
    <x v="5"/>
    <s v="99% Dark &amp; Pure"/>
    <n v="861"/>
    <n v="195"/>
  </r>
  <r>
    <x v="9"/>
    <x v="4"/>
    <s v="50% Dark Bites"/>
    <n v="5586"/>
    <n v="525"/>
  </r>
  <r>
    <x v="5"/>
    <x v="5"/>
    <s v="Peanut Butter Cubes"/>
    <n v="2226"/>
    <n v="48"/>
  </r>
  <r>
    <x v="2"/>
    <x v="5"/>
    <s v="Caramel Stuffed Bars"/>
    <n v="14329"/>
    <n v="150"/>
  </r>
  <r>
    <x v="2"/>
    <x v="5"/>
    <s v="Orange Choco"/>
    <n v="8463"/>
    <n v="492"/>
  </r>
  <r>
    <x v="6"/>
    <x v="5"/>
    <s v="Manuka Honey Choco"/>
    <n v="2891"/>
    <n v="102"/>
  </r>
  <r>
    <x v="8"/>
    <x v="2"/>
    <s v="Fruit &amp; Nut Bars"/>
    <n v="3773"/>
    <n v="165"/>
  </r>
  <r>
    <x v="3"/>
    <x v="2"/>
    <s v="Caramel Stuffed Bars"/>
    <n v="854"/>
    <n v="309"/>
  </r>
  <r>
    <x v="4"/>
    <x v="2"/>
    <s v="Eclairs"/>
    <n v="4970"/>
    <n v="156"/>
  </r>
  <r>
    <x v="2"/>
    <x v="1"/>
    <s v="Baker's Choco Chips"/>
    <n v="98"/>
    <n v="159"/>
  </r>
  <r>
    <x v="6"/>
    <x v="1"/>
    <s v="Raspberry Choco"/>
    <n v="13391"/>
    <n v="201"/>
  </r>
  <r>
    <x v="1"/>
    <x v="3"/>
    <s v="Smooth Sliky Salty"/>
    <n v="8890"/>
    <n v="210"/>
  </r>
  <r>
    <x v="7"/>
    <x v="4"/>
    <s v="Milk Bars"/>
    <n v="56"/>
    <n v="51"/>
  </r>
  <r>
    <x v="8"/>
    <x v="2"/>
    <s v="White Choc"/>
    <n v="3339"/>
    <n v="39"/>
  </r>
  <r>
    <x v="9"/>
    <x v="1"/>
    <s v="Drinking Coco"/>
    <n v="3808"/>
    <n v="279"/>
  </r>
  <r>
    <x v="9"/>
    <x v="4"/>
    <s v="Milk Bars"/>
    <n v="63"/>
    <n v="123"/>
  </r>
  <r>
    <x v="7"/>
    <x v="3"/>
    <s v="Organic Choco Syrup"/>
    <n v="7812"/>
    <n v="81"/>
  </r>
  <r>
    <x v="0"/>
    <x v="0"/>
    <s v="99% Dark &amp; Pure"/>
    <n v="7693"/>
    <n v="21"/>
  </r>
  <r>
    <x v="8"/>
    <x v="2"/>
    <s v="Caramel Stuffed Bars"/>
    <n v="973"/>
    <n v="162"/>
  </r>
  <r>
    <x v="9"/>
    <x v="1"/>
    <s v="Spicy Special Slims"/>
    <n v="567"/>
    <n v="228"/>
  </r>
  <r>
    <x v="9"/>
    <x v="2"/>
    <s v="Manuka Honey Choco"/>
    <n v="2471"/>
    <n v="342"/>
  </r>
  <r>
    <x v="6"/>
    <x v="4"/>
    <s v="Milk Bars"/>
    <n v="7189"/>
    <n v="54"/>
  </r>
  <r>
    <x v="3"/>
    <x v="1"/>
    <s v="Caramel Stuffed Bars"/>
    <n v="7455"/>
    <n v="216"/>
  </r>
  <r>
    <x v="8"/>
    <x v="5"/>
    <s v="Baker's Choco Chips"/>
    <n v="3108"/>
    <n v="54"/>
  </r>
  <r>
    <x v="4"/>
    <x v="4"/>
    <s v="White Choc"/>
    <n v="469"/>
    <n v="75"/>
  </r>
  <r>
    <x v="2"/>
    <x v="0"/>
    <s v="Fruit &amp; Nut Bars"/>
    <n v="2737"/>
    <n v="93"/>
  </r>
  <r>
    <x v="2"/>
    <x v="0"/>
    <s v="White Choc"/>
    <n v="4305"/>
    <n v="156"/>
  </r>
  <r>
    <x v="2"/>
    <x v="4"/>
    <s v="Eclairs"/>
    <n v="2408"/>
    <n v="9"/>
  </r>
  <r>
    <x v="8"/>
    <x v="2"/>
    <s v="99% Dark &amp; Pure"/>
    <n v="1281"/>
    <n v="18"/>
  </r>
  <r>
    <x v="0"/>
    <x v="1"/>
    <s v="Choco Coated Almonds"/>
    <n v="12348"/>
    <n v="234"/>
  </r>
  <r>
    <x v="8"/>
    <x v="5"/>
    <s v="Caramel Stuffed Bars"/>
    <n v="3689"/>
    <n v="312"/>
  </r>
  <r>
    <x v="5"/>
    <x v="2"/>
    <s v="99% Dark &amp; Pure"/>
    <n v="2870"/>
    <n v="300"/>
  </r>
  <r>
    <x v="7"/>
    <x v="2"/>
    <s v="Organic Choco Syrup"/>
    <n v="798"/>
    <n v="519"/>
  </r>
  <r>
    <x v="3"/>
    <x v="0"/>
    <s v="Spicy Special Slims"/>
    <n v="2933"/>
    <n v="9"/>
  </r>
  <r>
    <x v="6"/>
    <x v="1"/>
    <s v="Almond Choco"/>
    <n v="2744"/>
    <n v="9"/>
  </r>
  <r>
    <x v="0"/>
    <x v="2"/>
    <s v="Peanut Butter Cubes"/>
    <n v="9772"/>
    <n v="90"/>
  </r>
  <r>
    <x v="5"/>
    <x v="5"/>
    <s v="White Choc"/>
    <n v="1568"/>
    <n v="96"/>
  </r>
  <r>
    <x v="7"/>
    <x v="2"/>
    <s v="Mint Chip Choco"/>
    <n v="11417"/>
    <n v="21"/>
  </r>
  <r>
    <x v="0"/>
    <x v="5"/>
    <s v="Baker's Choco Chips"/>
    <n v="6748"/>
    <n v="48"/>
  </r>
  <r>
    <x v="9"/>
    <x v="2"/>
    <s v="Organic Choco Syrup"/>
    <n v="1407"/>
    <n v="72"/>
  </r>
  <r>
    <x v="1"/>
    <x v="1"/>
    <s v="Manuka Honey Choco"/>
    <n v="2023"/>
    <n v="168"/>
  </r>
  <r>
    <x v="6"/>
    <x v="3"/>
    <s v="Baker's Choco Chips"/>
    <n v="5236"/>
    <n v="51"/>
  </r>
  <r>
    <x v="3"/>
    <x v="2"/>
    <s v="99% Dark &amp; Pure"/>
    <n v="1925"/>
    <n v="192"/>
  </r>
  <r>
    <x v="5"/>
    <x v="0"/>
    <s v="50% Dark Bites"/>
    <n v="6608"/>
    <n v="225"/>
  </r>
  <r>
    <x v="4"/>
    <x v="5"/>
    <s v="Baker's Choco Chips"/>
    <n v="8008"/>
    <n v="456"/>
  </r>
  <r>
    <x v="9"/>
    <x v="5"/>
    <s v="White Choc"/>
    <n v="1428"/>
    <n v="93"/>
  </r>
  <r>
    <x v="4"/>
    <x v="5"/>
    <s v="Almond Choco"/>
    <n v="525"/>
    <n v="48"/>
  </r>
  <r>
    <x v="4"/>
    <x v="0"/>
    <s v="Drinking Coco"/>
    <n v="1505"/>
    <n v="102"/>
  </r>
  <r>
    <x v="5"/>
    <x v="1"/>
    <s v="70% Dark Bites"/>
    <n v="6755"/>
    <n v="252"/>
  </r>
  <r>
    <x v="7"/>
    <x v="0"/>
    <s v="Drinking Coco"/>
    <n v="11571"/>
    <n v="138"/>
  </r>
  <r>
    <x v="0"/>
    <x v="4"/>
    <s v="White Choc"/>
    <n v="2541"/>
    <n v="90"/>
  </r>
  <r>
    <x v="3"/>
    <x v="0"/>
    <s v="70% Dark Bites"/>
    <n v="1526"/>
    <n v="240"/>
  </r>
  <r>
    <x v="0"/>
    <x v="4"/>
    <s v="Almond Choco"/>
    <n v="6125"/>
    <n v="102"/>
  </r>
  <r>
    <x v="3"/>
    <x v="1"/>
    <s v="Organic Choco Syrup"/>
    <n v="847"/>
    <n v="129"/>
  </r>
  <r>
    <x v="1"/>
    <x v="1"/>
    <s v="Organic Choco Syrup"/>
    <n v="4753"/>
    <n v="300"/>
  </r>
  <r>
    <x v="4"/>
    <x v="4"/>
    <s v="Peanut Butter Cubes"/>
    <n v="959"/>
    <n v="135"/>
  </r>
  <r>
    <x v="5"/>
    <x v="1"/>
    <s v="85% Dark Bars"/>
    <n v="2793"/>
    <n v="114"/>
  </r>
  <r>
    <x v="5"/>
    <x v="1"/>
    <s v="50% Dark Bites"/>
    <n v="4606"/>
    <n v="63"/>
  </r>
  <r>
    <x v="5"/>
    <x v="2"/>
    <s v="Manuka Honey Choco"/>
    <n v="5551"/>
    <n v="252"/>
  </r>
  <r>
    <x v="9"/>
    <x v="2"/>
    <s v="Choco Coated Almonds"/>
    <n v="6657"/>
    <n v="303"/>
  </r>
  <r>
    <x v="5"/>
    <x v="3"/>
    <s v="Eclairs"/>
    <n v="4438"/>
    <n v="246"/>
  </r>
  <r>
    <x v="1"/>
    <x v="4"/>
    <s v="After Nines"/>
    <n v="168"/>
    <n v="84"/>
  </r>
  <r>
    <x v="5"/>
    <x v="5"/>
    <s v="Eclairs"/>
    <n v="7777"/>
    <n v="39"/>
  </r>
  <r>
    <x v="6"/>
    <x v="2"/>
    <s v="Eclairs"/>
    <n v="3339"/>
    <n v="348"/>
  </r>
  <r>
    <x v="5"/>
    <x v="0"/>
    <s v="Peanut Butter Cubes"/>
    <n v="6391"/>
    <n v="48"/>
  </r>
  <r>
    <x v="6"/>
    <x v="0"/>
    <s v="After Nines"/>
    <n v="518"/>
    <n v="75"/>
  </r>
  <r>
    <x v="5"/>
    <x v="4"/>
    <s v="Caramel Stuffed Bars"/>
    <n v="5677"/>
    <n v="258"/>
  </r>
  <r>
    <x v="4"/>
    <x v="3"/>
    <s v="Eclairs"/>
    <n v="6048"/>
    <n v="27"/>
  </r>
  <r>
    <x v="1"/>
    <x v="4"/>
    <s v="Choco Coated Almonds"/>
    <n v="3752"/>
    <n v="213"/>
  </r>
  <r>
    <x v="6"/>
    <x v="1"/>
    <s v="Manuka Honey Choco"/>
    <n v="4480"/>
    <n v="357"/>
  </r>
  <r>
    <x v="2"/>
    <x v="0"/>
    <s v="Almond Choco"/>
    <n v="259"/>
    <n v="207"/>
  </r>
  <r>
    <x v="1"/>
    <x v="0"/>
    <s v="70% Dark Bites"/>
    <n v="42"/>
    <n v="150"/>
  </r>
  <r>
    <x v="3"/>
    <x v="2"/>
    <s v="Baker's Choco Chips"/>
    <n v="98"/>
    <n v="204"/>
  </r>
  <r>
    <x v="5"/>
    <x v="1"/>
    <s v="Organic Choco Syrup"/>
    <n v="2478"/>
    <n v="21"/>
  </r>
  <r>
    <x v="3"/>
    <x v="5"/>
    <s v="Peanut Butter Cubes"/>
    <n v="7847"/>
    <n v="174"/>
  </r>
  <r>
    <x v="7"/>
    <x v="0"/>
    <s v="Eclairs"/>
    <n v="9926"/>
    <n v="201"/>
  </r>
  <r>
    <x v="1"/>
    <x v="4"/>
    <s v="Milk Bars"/>
    <n v="819"/>
    <n v="510"/>
  </r>
  <r>
    <x v="4"/>
    <x v="3"/>
    <s v="Manuka Honey Choco"/>
    <n v="3052"/>
    <n v="378"/>
  </r>
  <r>
    <x v="2"/>
    <x v="5"/>
    <s v="Spicy Special Slims"/>
    <n v="6832"/>
    <n v="27"/>
  </r>
  <r>
    <x v="7"/>
    <x v="3"/>
    <s v="Mint Chip Choco"/>
    <n v="2016"/>
    <n v="117"/>
  </r>
  <r>
    <x v="4"/>
    <x v="4"/>
    <s v="Spicy Special Slims"/>
    <n v="7322"/>
    <n v="36"/>
  </r>
  <r>
    <x v="1"/>
    <x v="1"/>
    <s v="Peanut Butter Cubes"/>
    <n v="357"/>
    <n v="126"/>
  </r>
  <r>
    <x v="2"/>
    <x v="3"/>
    <s v="White Choc"/>
    <n v="3192"/>
    <n v="72"/>
  </r>
  <r>
    <x v="5"/>
    <x v="2"/>
    <s v="After Nines"/>
    <n v="8435"/>
    <n v="42"/>
  </r>
  <r>
    <x v="0"/>
    <x v="3"/>
    <s v="Manuka Honey Choco"/>
    <n v="0"/>
    <n v="135"/>
  </r>
  <r>
    <x v="5"/>
    <x v="5"/>
    <s v="85% Dark Bars"/>
    <n v="8862"/>
    <n v="189"/>
  </r>
  <r>
    <x v="4"/>
    <x v="0"/>
    <s v="Caramel Stuffed Bars"/>
    <n v="3556"/>
    <n v="459"/>
  </r>
  <r>
    <x v="6"/>
    <x v="5"/>
    <s v="Raspberry Choco"/>
    <n v="7280"/>
    <n v="201"/>
  </r>
  <r>
    <x v="4"/>
    <x v="5"/>
    <s v="70% Dark Bites"/>
    <n v="3402"/>
    <n v="366"/>
  </r>
  <r>
    <x v="8"/>
    <x v="0"/>
    <s v="Manuka Honey Choco"/>
    <n v="4592"/>
    <n v="324"/>
  </r>
  <r>
    <x v="2"/>
    <x v="1"/>
    <s v="Raspberry Choco"/>
    <n v="7833"/>
    <n v="243"/>
  </r>
  <r>
    <x v="7"/>
    <x v="3"/>
    <s v="Spicy Special Slims"/>
    <n v="7651"/>
    <n v="213"/>
  </r>
  <r>
    <x v="0"/>
    <x v="1"/>
    <s v="70% Dark Bites"/>
    <n v="2275"/>
    <n v="447"/>
  </r>
  <r>
    <x v="0"/>
    <x v="4"/>
    <s v="Milk Bars"/>
    <n v="5670"/>
    <n v="297"/>
  </r>
  <r>
    <x v="5"/>
    <x v="1"/>
    <s v="Mint Chip Choco"/>
    <n v="2135"/>
    <n v="27"/>
  </r>
  <r>
    <x v="0"/>
    <x v="5"/>
    <s v="Fruit &amp; Nut Bars"/>
    <n v="2779"/>
    <n v="75"/>
  </r>
  <r>
    <x v="9"/>
    <x v="3"/>
    <s v="Peanut Butter Cubes"/>
    <n v="12950"/>
    <n v="30"/>
  </r>
  <r>
    <x v="5"/>
    <x v="2"/>
    <s v="Drinking Coco"/>
    <n v="2646"/>
    <n v="177"/>
  </r>
  <r>
    <x v="0"/>
    <x v="5"/>
    <s v="Peanut Butter Cubes"/>
    <n v="3794"/>
    <n v="159"/>
  </r>
  <r>
    <x v="8"/>
    <x v="1"/>
    <s v="Peanut Butter Cubes"/>
    <n v="819"/>
    <n v="306"/>
  </r>
  <r>
    <x v="8"/>
    <x v="5"/>
    <s v="Orange Choco"/>
    <n v="2583"/>
    <n v="18"/>
  </r>
  <r>
    <x v="5"/>
    <x v="1"/>
    <s v="99% Dark &amp; Pure"/>
    <n v="4585"/>
    <n v="240"/>
  </r>
  <r>
    <x v="6"/>
    <x v="5"/>
    <s v="Peanut Butter Cubes"/>
    <n v="1652"/>
    <n v="93"/>
  </r>
  <r>
    <x v="9"/>
    <x v="5"/>
    <s v="Baker's Choco Chips"/>
    <n v="4991"/>
    <n v="9"/>
  </r>
  <r>
    <x v="1"/>
    <x v="5"/>
    <s v="Mint Chip Choco"/>
    <n v="2009"/>
    <n v="219"/>
  </r>
  <r>
    <x v="7"/>
    <x v="3"/>
    <s v="After Nines"/>
    <n v="1568"/>
    <n v="141"/>
  </r>
  <r>
    <x v="3"/>
    <x v="0"/>
    <s v="Orange Choco"/>
    <n v="3388"/>
    <n v="123"/>
  </r>
  <r>
    <x v="0"/>
    <x v="4"/>
    <s v="85% Dark Bars"/>
    <n v="623"/>
    <n v="51"/>
  </r>
  <r>
    <x v="4"/>
    <x v="2"/>
    <s v="Almond Choco"/>
    <n v="10073"/>
    <n v="120"/>
  </r>
  <r>
    <x v="1"/>
    <x v="3"/>
    <s v="Baker's Choco Chips"/>
    <n v="1561"/>
    <n v="27"/>
  </r>
  <r>
    <x v="2"/>
    <x v="2"/>
    <s v="Organic Choco Syrup"/>
    <n v="11522"/>
    <n v="204"/>
  </r>
  <r>
    <x v="4"/>
    <x v="4"/>
    <s v="Milk Bars"/>
    <n v="2317"/>
    <n v="123"/>
  </r>
  <r>
    <x v="9"/>
    <x v="0"/>
    <s v="Caramel Stuffed Bars"/>
    <n v="3059"/>
    <n v="27"/>
  </r>
  <r>
    <x v="3"/>
    <x v="0"/>
    <s v="Baker's Choco Chips"/>
    <n v="2324"/>
    <n v="177"/>
  </r>
  <r>
    <x v="8"/>
    <x v="3"/>
    <s v="Baker's Choco Chips"/>
    <n v="4956"/>
    <n v="171"/>
  </r>
  <r>
    <x v="9"/>
    <x v="5"/>
    <s v="99% Dark &amp; Pure"/>
    <n v="5355"/>
    <n v="204"/>
  </r>
  <r>
    <x v="8"/>
    <x v="5"/>
    <s v="50% Dark Bites"/>
    <n v="7259"/>
    <n v="276"/>
  </r>
  <r>
    <x v="1"/>
    <x v="0"/>
    <s v="Baker's Choco Chips"/>
    <n v="6279"/>
    <n v="45"/>
  </r>
  <r>
    <x v="0"/>
    <x v="4"/>
    <s v="Manuka Honey Choco"/>
    <n v="2541"/>
    <n v="45"/>
  </r>
  <r>
    <x v="4"/>
    <x v="1"/>
    <s v="Organic Choco Syrup"/>
    <n v="3864"/>
    <n v="177"/>
  </r>
  <r>
    <x v="6"/>
    <x v="2"/>
    <s v="Milk Bars"/>
    <n v="6146"/>
    <n v="63"/>
  </r>
  <r>
    <x v="2"/>
    <x v="3"/>
    <s v="Drinking Coco"/>
    <n v="2639"/>
    <n v="204"/>
  </r>
  <r>
    <x v="1"/>
    <x v="0"/>
    <s v="After Nines"/>
    <n v="1890"/>
    <n v="195"/>
  </r>
  <r>
    <x v="5"/>
    <x v="5"/>
    <s v="50% Dark Bites"/>
    <n v="1932"/>
    <n v="369"/>
  </r>
  <r>
    <x v="8"/>
    <x v="5"/>
    <s v="White Choc"/>
    <n v="6300"/>
    <n v="42"/>
  </r>
  <r>
    <x v="4"/>
    <x v="0"/>
    <s v="70% Dark Bites"/>
    <n v="560"/>
    <n v="81"/>
  </r>
  <r>
    <x v="2"/>
    <x v="0"/>
    <s v="Baker's Choco Chips"/>
    <n v="2856"/>
    <n v="246"/>
  </r>
  <r>
    <x v="2"/>
    <x v="5"/>
    <s v="Eclairs"/>
    <n v="707"/>
    <n v="174"/>
  </r>
  <r>
    <x v="1"/>
    <x v="1"/>
    <s v="70% Dark Bites"/>
    <n v="3598"/>
    <n v="81"/>
  </r>
  <r>
    <x v="0"/>
    <x v="1"/>
    <s v="After Nines"/>
    <n v="6853"/>
    <n v="372"/>
  </r>
  <r>
    <x v="0"/>
    <x v="1"/>
    <s v="Mint Chip Choco"/>
    <n v="4725"/>
    <n v="174"/>
  </r>
  <r>
    <x v="3"/>
    <x v="2"/>
    <s v="Choco Coated Almonds"/>
    <n v="10304"/>
    <n v="84"/>
  </r>
  <r>
    <x v="3"/>
    <x v="5"/>
    <s v="Mint Chip Choco"/>
    <n v="1274"/>
    <n v="225"/>
  </r>
  <r>
    <x v="6"/>
    <x v="2"/>
    <s v="70% Dark Bites"/>
    <n v="1526"/>
    <n v="105"/>
  </r>
  <r>
    <x v="0"/>
    <x v="3"/>
    <s v="Caramel Stuffed Bars"/>
    <n v="3101"/>
    <n v="225"/>
  </r>
  <r>
    <x v="7"/>
    <x v="0"/>
    <s v="50% Dark Bites"/>
    <n v="1057"/>
    <n v="54"/>
  </r>
  <r>
    <x v="5"/>
    <x v="0"/>
    <s v="Baker's Choco Chips"/>
    <n v="5306"/>
    <n v="0"/>
  </r>
  <r>
    <x v="6"/>
    <x v="3"/>
    <s v="85% Dark Bars"/>
    <n v="4018"/>
    <n v="171"/>
  </r>
  <r>
    <x v="2"/>
    <x v="5"/>
    <s v="Mint Chip Choco"/>
    <n v="938"/>
    <n v="189"/>
  </r>
  <r>
    <x v="5"/>
    <x v="4"/>
    <s v="Drinking Coco"/>
    <n v="1778"/>
    <n v="270"/>
  </r>
  <r>
    <x v="4"/>
    <x v="3"/>
    <s v="70% Dark Bites"/>
    <n v="1638"/>
    <n v="63"/>
  </r>
  <r>
    <x v="3"/>
    <x v="4"/>
    <s v="White Choc"/>
    <n v="154"/>
    <n v="21"/>
  </r>
  <r>
    <x v="5"/>
    <x v="0"/>
    <s v="After Nines"/>
    <n v="9835"/>
    <n v="207"/>
  </r>
  <r>
    <x v="2"/>
    <x v="0"/>
    <s v="Orange Choco"/>
    <n v="7273"/>
    <n v="96"/>
  </r>
  <r>
    <x v="6"/>
    <x v="3"/>
    <s v="After Nines"/>
    <n v="6909"/>
    <n v="81"/>
  </r>
  <r>
    <x v="2"/>
    <x v="3"/>
    <s v="85% Dark Bars"/>
    <n v="3920"/>
    <n v="306"/>
  </r>
  <r>
    <x v="9"/>
    <x v="3"/>
    <s v="Spicy Special Slims"/>
    <n v="4858"/>
    <n v="279"/>
  </r>
  <r>
    <x v="7"/>
    <x v="4"/>
    <s v="Almond Choco"/>
    <n v="3549"/>
    <n v="3"/>
  </r>
  <r>
    <x v="5"/>
    <x v="3"/>
    <s v="Organic Choco Syrup"/>
    <n v="966"/>
    <n v="198"/>
  </r>
  <r>
    <x v="6"/>
    <x v="3"/>
    <s v="Drinking Coco"/>
    <n v="385"/>
    <n v="249"/>
  </r>
  <r>
    <x v="4"/>
    <x v="5"/>
    <s v="Mint Chip Choco"/>
    <n v="2219"/>
    <n v="75"/>
  </r>
  <r>
    <x v="2"/>
    <x v="2"/>
    <s v="Choco Coated Almonds"/>
    <n v="2954"/>
    <n v="189"/>
  </r>
  <r>
    <x v="5"/>
    <x v="2"/>
    <s v="Choco Coated Almonds"/>
    <n v="280"/>
    <n v="87"/>
  </r>
  <r>
    <x v="3"/>
    <x v="2"/>
    <s v="70% Dark Bites"/>
    <n v="6118"/>
    <n v="174"/>
  </r>
  <r>
    <x v="7"/>
    <x v="3"/>
    <s v="Raspberry Choco"/>
    <n v="4802"/>
    <n v="36"/>
  </r>
  <r>
    <x v="2"/>
    <x v="4"/>
    <s v="85% Dark Bars"/>
    <n v="4137"/>
    <n v="60"/>
  </r>
  <r>
    <x v="8"/>
    <x v="1"/>
    <s v="Fruit &amp; Nut Bars"/>
    <n v="2023"/>
    <n v="78"/>
  </r>
  <r>
    <x v="2"/>
    <x v="2"/>
    <s v="70% Dark Bites"/>
    <n v="9051"/>
    <n v="57"/>
  </r>
  <r>
    <x v="2"/>
    <x v="0"/>
    <s v="Caramel Stuffed Bars"/>
    <n v="2919"/>
    <n v="45"/>
  </r>
  <r>
    <x v="3"/>
    <x v="4"/>
    <s v="After Nines"/>
    <n v="5915"/>
    <n v="3"/>
  </r>
  <r>
    <x v="9"/>
    <x v="1"/>
    <s v="Raspberry Choco"/>
    <n v="2562"/>
    <n v="6"/>
  </r>
  <r>
    <x v="6"/>
    <x v="0"/>
    <s v="White Choc"/>
    <n v="8813"/>
    <n v="21"/>
  </r>
  <r>
    <x v="6"/>
    <x v="2"/>
    <s v="Drinking Coco"/>
    <n v="6111"/>
    <n v="3"/>
  </r>
  <r>
    <x v="1"/>
    <x v="5"/>
    <s v="Smooth Sliky Salty"/>
    <n v="3507"/>
    <n v="288"/>
  </r>
  <r>
    <x v="4"/>
    <x v="2"/>
    <s v="Milk Bars"/>
    <n v="4319"/>
    <n v="30"/>
  </r>
  <r>
    <x v="0"/>
    <x v="4"/>
    <s v="Baker's Choco Chips"/>
    <n v="609"/>
    <n v="87"/>
  </r>
  <r>
    <x v="0"/>
    <x v="3"/>
    <s v="Organic Choco Syrup"/>
    <n v="6370"/>
    <n v="30"/>
  </r>
  <r>
    <x v="6"/>
    <x v="4"/>
    <s v="99% Dark &amp; Pure"/>
    <n v="5474"/>
    <n v="168"/>
  </r>
  <r>
    <x v="0"/>
    <x v="2"/>
    <s v="Organic Choco Syrup"/>
    <n v="3164"/>
    <n v="306"/>
  </r>
  <r>
    <x v="4"/>
    <x v="1"/>
    <s v="Almond Choco"/>
    <n v="1302"/>
    <n v="402"/>
  </r>
  <r>
    <x v="8"/>
    <x v="0"/>
    <s v="Caramel Stuffed Bars"/>
    <n v="7308"/>
    <n v="327"/>
  </r>
  <r>
    <x v="0"/>
    <x v="0"/>
    <s v="Organic Choco Syrup"/>
    <n v="6132"/>
    <n v="93"/>
  </r>
  <r>
    <x v="9"/>
    <x v="1"/>
    <s v="50% Dark Bites"/>
    <n v="3472"/>
    <n v="96"/>
  </r>
  <r>
    <x v="1"/>
    <x v="3"/>
    <s v="Drinking Coco"/>
    <n v="9660"/>
    <n v="27"/>
  </r>
  <r>
    <x v="2"/>
    <x v="4"/>
    <s v="Baker's Choco Chips"/>
    <n v="2436"/>
    <n v="99"/>
  </r>
  <r>
    <x v="2"/>
    <x v="4"/>
    <s v="Peanut Butter Cubes"/>
    <n v="9506"/>
    <n v="87"/>
  </r>
  <r>
    <x v="9"/>
    <x v="0"/>
    <s v="Spicy Special Slims"/>
    <n v="245"/>
    <n v="288"/>
  </r>
  <r>
    <x v="1"/>
    <x v="1"/>
    <s v="Orange Choco"/>
    <n v="2702"/>
    <n v="363"/>
  </r>
  <r>
    <x v="9"/>
    <x v="5"/>
    <s v="Eclairs"/>
    <n v="700"/>
    <n v="87"/>
  </r>
  <r>
    <x v="4"/>
    <x v="5"/>
    <s v="Eclairs"/>
    <n v="3759"/>
    <n v="150"/>
  </r>
  <r>
    <x v="7"/>
    <x v="1"/>
    <s v="Eclairs"/>
    <n v="1589"/>
    <n v="303"/>
  </r>
  <r>
    <x v="5"/>
    <x v="1"/>
    <s v="Caramel Stuffed Bars"/>
    <n v="5194"/>
    <n v="288"/>
  </r>
  <r>
    <x v="9"/>
    <x v="2"/>
    <s v="Milk Bars"/>
    <n v="945"/>
    <n v="75"/>
  </r>
  <r>
    <x v="0"/>
    <x v="4"/>
    <s v="Smooth Sliky Salty"/>
    <n v="1988"/>
    <n v="39"/>
  </r>
  <r>
    <x v="4"/>
    <x v="5"/>
    <s v="Choco Coated Almonds"/>
    <n v="6734"/>
    <n v="123"/>
  </r>
  <r>
    <x v="0"/>
    <x v="2"/>
    <s v="Almond Choco"/>
    <n v="217"/>
    <n v="36"/>
  </r>
  <r>
    <x v="6"/>
    <x v="5"/>
    <s v="After Nines"/>
    <n v="6279"/>
    <n v="237"/>
  </r>
  <r>
    <x v="0"/>
    <x v="2"/>
    <s v="Milk Bars"/>
    <n v="4424"/>
    <n v="201"/>
  </r>
  <r>
    <x v="7"/>
    <x v="2"/>
    <s v="Eclairs"/>
    <n v="189"/>
    <n v="48"/>
  </r>
  <r>
    <x v="6"/>
    <x v="1"/>
    <s v="After Nines"/>
    <n v="490"/>
    <n v="84"/>
  </r>
  <r>
    <x v="1"/>
    <x v="0"/>
    <s v="Spicy Special Slims"/>
    <n v="434"/>
    <n v="87"/>
  </r>
  <r>
    <x v="5"/>
    <x v="4"/>
    <s v="70% Dark Bites"/>
    <n v="10129"/>
    <n v="312"/>
  </r>
  <r>
    <x v="8"/>
    <x v="3"/>
    <s v="Caramel Stuffed Bars"/>
    <n v="1652"/>
    <n v="102"/>
  </r>
  <r>
    <x v="1"/>
    <x v="4"/>
    <s v="Spicy Special Slims"/>
    <n v="6433"/>
    <n v="78"/>
  </r>
  <r>
    <x v="8"/>
    <x v="5"/>
    <s v="Fruit &amp; Nut Bars"/>
    <n v="2212"/>
    <n v="117"/>
  </r>
  <r>
    <x v="3"/>
    <x v="1"/>
    <s v="99% Dark &amp; Pure"/>
    <n v="609"/>
    <n v="99"/>
  </r>
  <r>
    <x v="0"/>
    <x v="1"/>
    <s v="85% Dark Bars"/>
    <n v="1638"/>
    <n v="48"/>
  </r>
  <r>
    <x v="5"/>
    <x v="5"/>
    <s v="Raspberry Choco"/>
    <n v="3829"/>
    <n v="24"/>
  </r>
  <r>
    <x v="0"/>
    <x v="3"/>
    <s v="Raspberry Choco"/>
    <n v="5775"/>
    <n v="42"/>
  </r>
  <r>
    <x v="4"/>
    <x v="1"/>
    <s v="Orange Choco"/>
    <n v="1071"/>
    <n v="270"/>
  </r>
  <r>
    <x v="1"/>
    <x v="2"/>
    <s v="Fruit &amp; Nut Bars"/>
    <n v="5019"/>
    <n v="150"/>
  </r>
  <r>
    <x v="7"/>
    <x v="0"/>
    <s v="Raspberry Choco"/>
    <n v="2863"/>
    <n v="42"/>
  </r>
  <r>
    <x v="0"/>
    <x v="1"/>
    <s v="Manuka Honey Choco"/>
    <n v="1617"/>
    <n v="126"/>
  </r>
  <r>
    <x v="4"/>
    <x v="0"/>
    <s v="Baker's Choco Chips"/>
    <n v="6818"/>
    <n v="6"/>
  </r>
  <r>
    <x v="8"/>
    <x v="1"/>
    <s v="Raspberry Choco"/>
    <n v="6657"/>
    <n v="276"/>
  </r>
  <r>
    <x v="8"/>
    <x v="5"/>
    <s v="Eclairs"/>
    <n v="2919"/>
    <n v="93"/>
  </r>
  <r>
    <x v="7"/>
    <x v="2"/>
    <s v="Smooth Sliky Salty"/>
    <n v="3094"/>
    <n v="246"/>
  </r>
  <r>
    <x v="4"/>
    <x v="3"/>
    <s v="85% Dark Bars"/>
    <n v="2989"/>
    <n v="3"/>
  </r>
  <r>
    <x v="1"/>
    <x v="4"/>
    <s v="Organic Choco Syrup"/>
    <n v="2268"/>
    <n v="63"/>
  </r>
  <r>
    <x v="6"/>
    <x v="1"/>
    <s v="Smooth Sliky Salty"/>
    <n v="4753"/>
    <n v="246"/>
  </r>
  <r>
    <x v="7"/>
    <x v="5"/>
    <s v="99% Dark &amp; Pure"/>
    <n v="7511"/>
    <n v="120"/>
  </r>
  <r>
    <x v="7"/>
    <x v="4"/>
    <s v="Smooth Sliky Salty"/>
    <n v="4326"/>
    <n v="348"/>
  </r>
  <r>
    <x v="3"/>
    <x v="5"/>
    <s v="Fruit &amp; Nut Bars"/>
    <n v="4935"/>
    <n v="126"/>
  </r>
  <r>
    <x v="4"/>
    <x v="1"/>
    <s v="70% Dark Bites"/>
    <n v="4781"/>
    <n v="123"/>
  </r>
  <r>
    <x v="6"/>
    <x v="4"/>
    <s v="White Choc"/>
    <n v="7483"/>
    <n v="45"/>
  </r>
  <r>
    <x v="9"/>
    <x v="4"/>
    <s v="Almond Choco"/>
    <n v="6860"/>
    <n v="126"/>
  </r>
  <r>
    <x v="0"/>
    <x v="0"/>
    <s v="Manuka Honey Choco"/>
    <n v="9002"/>
    <n v="72"/>
  </r>
  <r>
    <x v="4"/>
    <x v="2"/>
    <s v="Manuka Honey Choco"/>
    <n v="1400"/>
    <n v="135"/>
  </r>
  <r>
    <x v="9"/>
    <x v="5"/>
    <s v="After Nines"/>
    <n v="4053"/>
    <n v="24"/>
  </r>
  <r>
    <x v="5"/>
    <x v="2"/>
    <s v="Smooth Sliky Salty"/>
    <n v="2149"/>
    <n v="117"/>
  </r>
  <r>
    <x v="8"/>
    <x v="3"/>
    <s v="Manuka Honey Choco"/>
    <n v="3640"/>
    <n v="51"/>
  </r>
  <r>
    <x v="7"/>
    <x v="3"/>
    <s v="Fruit &amp; Nut Bars"/>
    <n v="630"/>
    <n v="36"/>
  </r>
  <r>
    <x v="2"/>
    <x v="1"/>
    <s v="Organic Choco Syrup"/>
    <n v="2429"/>
    <n v="144"/>
  </r>
  <r>
    <x v="2"/>
    <x v="2"/>
    <s v="White Choc"/>
    <n v="2142"/>
    <n v="114"/>
  </r>
  <r>
    <x v="5"/>
    <x v="0"/>
    <s v="70% Dark Bites"/>
    <n v="6454"/>
    <n v="54"/>
  </r>
  <r>
    <x v="5"/>
    <x v="0"/>
    <s v="Mint Chip Choco"/>
    <n v="4487"/>
    <n v="333"/>
  </r>
  <r>
    <x v="8"/>
    <x v="0"/>
    <s v="Almond Choco"/>
    <n v="938"/>
    <n v="366"/>
  </r>
  <r>
    <x v="8"/>
    <x v="4"/>
    <s v="Baker's Choco Chips"/>
    <n v="8841"/>
    <n v="303"/>
  </r>
  <r>
    <x v="7"/>
    <x v="3"/>
    <s v="Peanut Butter Cubes"/>
    <n v="4018"/>
    <n v="126"/>
  </r>
  <r>
    <x v="3"/>
    <x v="0"/>
    <s v="Raspberry Choco"/>
    <n v="714"/>
    <n v="231"/>
  </r>
  <r>
    <x v="2"/>
    <x v="4"/>
    <s v="White Choc"/>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89BE7D1-3C46-4878-98A5-C67674648C7D}"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10:F16" firstHeaderRow="0" firstDataRow="1" firstDataCol="1"/>
  <pivotFields count="5">
    <pivotField showAll="0" defaultSubtotal="0">
      <items count="10">
        <item x="7"/>
        <item x="1"/>
        <item x="3"/>
        <item x="5"/>
        <item x="4"/>
        <item x="6"/>
        <item x="8"/>
        <item x="2"/>
        <item x="9"/>
        <item x="0"/>
      </items>
    </pivotField>
    <pivotField axis="axisRow" showAll="0" sortType="descending" defaultSubtotal="0">
      <items count="6">
        <item x="4"/>
        <item x="2"/>
        <item x="5"/>
        <item x="0"/>
        <item x="3"/>
        <item x="1"/>
      </items>
      <autoSortScope>
        <pivotArea dataOnly="0" outline="0" fieldPosition="0">
          <references count="1">
            <reference field="4294967294" count="1" selected="0">
              <x v="0"/>
            </reference>
          </references>
        </pivotArea>
      </autoSortScope>
    </pivotField>
    <pivotField showAll="0" defaultSubtotal="0"/>
    <pivotField dataField="1" numFmtId="164" showAll="0" defaultSubtotal="0"/>
    <pivotField dataField="1" numFmtId="3" showAll="0" defaultSubtota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dataField name=" " fld="3" baseField="0" baseItem="0"/>
    <dataField name="Sum of Units" fld="4" baseField="0" baseItem="0"/>
  </dataFields>
  <formats count="2">
    <format dxfId="14">
      <pivotArea collapsedLevelsAreSubtotals="1" fieldPosition="0">
        <references count="2">
          <reference field="4294967294" count="1" selected="0">
            <x v="0"/>
          </reference>
          <reference field="1" count="1">
            <x v="0"/>
          </reference>
        </references>
      </pivotArea>
    </format>
    <format dxfId="13">
      <pivotArea collapsedLevelsAreSubtotals="1" fieldPosition="0">
        <references count="2">
          <reference field="4294967294" count="1" selected="0">
            <x v="0"/>
          </reference>
          <reference field="1" count="5">
            <x v="1"/>
            <x v="2"/>
            <x v="3"/>
            <x v="4"/>
            <x v="5"/>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Medium9"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23CCDA-A28B-4186-8416-1697032CDF52}"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6:E17" firstHeaderRow="1" firstDataRow="1" firstDataCol="1"/>
  <pivotFields count="2">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11">
    <i>
      <x v="8"/>
    </i>
    <i>
      <x v="7"/>
    </i>
    <i>
      <x/>
    </i>
    <i>
      <x v="2"/>
    </i>
    <i>
      <x v="1"/>
    </i>
    <i>
      <x v="3"/>
    </i>
    <i>
      <x v="5"/>
    </i>
    <i>
      <x v="4"/>
    </i>
    <i>
      <x v="9"/>
    </i>
    <i>
      <x v="6"/>
    </i>
    <i t="grand">
      <x/>
    </i>
  </rowItems>
  <colItems count="1">
    <i/>
  </colItems>
  <dataFields count="1">
    <dataField fld="1" subtotal="count" baseField="0" baseItem="0"/>
  </dataFields>
  <pivotHierarchies count="2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6">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11331-3E70-4B15-899D-E8E799A5B56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7:H20"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B5EFFB2-9BC5-4D77-8379-ECEE5805DC7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7:D20"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1AA562B-6BD1-41CF-8DCB-10CB68889A88}"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26" firstHeaderRow="0" firstDataRow="1" firstDataCol="1"/>
  <pivotFields count="4">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dataField="1" subtotalTop="0" showAll="0" defaultSubtotal="0"/>
  </pivotFields>
  <rowFields count="1">
    <field x="0"/>
  </rowFields>
  <rowItems count="23">
    <i>
      <x v="2"/>
    </i>
    <i>
      <x v="10"/>
    </i>
    <i>
      <x v="19"/>
    </i>
    <i>
      <x v="9"/>
    </i>
    <i>
      <x v="11"/>
    </i>
    <i>
      <x v="20"/>
    </i>
    <i>
      <x v="6"/>
    </i>
    <i>
      <x v="3"/>
    </i>
    <i>
      <x v="13"/>
    </i>
    <i>
      <x v="18"/>
    </i>
    <i>
      <x v="5"/>
    </i>
    <i>
      <x v="14"/>
    </i>
    <i>
      <x v="8"/>
    </i>
    <i>
      <x v="4"/>
    </i>
    <i>
      <x v="12"/>
    </i>
    <i>
      <x v="17"/>
    </i>
    <i>
      <x v="15"/>
    </i>
    <i>
      <x/>
    </i>
    <i>
      <x v="21"/>
    </i>
    <i>
      <x v="7"/>
    </i>
    <i>
      <x v="1"/>
    </i>
    <i>
      <x v="16"/>
    </i>
    <i t="grand">
      <x/>
    </i>
  </rowItems>
  <colFields count="1">
    <field x="-2"/>
  </colFields>
  <colItems count="3">
    <i>
      <x/>
    </i>
    <i i="1">
      <x v="1"/>
    </i>
    <i i="2">
      <x v="2"/>
    </i>
  </colItems>
  <dataFields count="3">
    <dataField name="Sum of Amount" fld="1" baseField="0" baseItem="0"/>
    <dataField name="Sum of Cost" fld="2" baseField="0" baseItem="0"/>
    <dataField fld="3" subtotal="count" baseField="0" baseItem="0"/>
  </dataFields>
  <pivotHierarchies count="2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
        <x15:activeTabTopLevelEntity name="[Data8]"/>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19A10177-7D72-4A45-84EC-1E0059946807}" sourceName="Sales Person">
  <pivotTables>
    <pivotTable tabId="6" name="PivotTable1"/>
  </pivotTables>
  <data>
    <tabular pivotCacheId="576409020">
      <items count="10">
        <i x="7" s="1"/>
        <i x="1" s="1"/>
        <i x="3" s="1"/>
        <i x="5" s="1"/>
        <i x="4" s="1"/>
        <i x="6" s="1"/>
        <i x="8" s="1"/>
        <i x="2" s="1"/>
        <i x="9"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19EACDF0-B76B-4164-A5A9-094F8B802234}" cache="Slicer_Sales_Person" caption="Sales Person" columnCoun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1:Z33" totalsRowShown="0">
  <autoFilter ref="Y11:Z33" xr:uid="{6DAC1E92-D947-4232-891E-65555AD7A47E}"/>
  <tableColumns count="2">
    <tableColumn id="1" xr3:uid="{1B8963D1-E60F-4400-A175-651A513B826F}" name="Product"/>
    <tableColumn id="2" xr3:uid="{1798A7DA-FB9F-46D3-AA0A-B6BCA4A81AC3}" name="Cost per unit" dataDxfId="3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CAA1172-DBA4-4FE0-BC8A-6990232F1420}" name="products4" displayName="products4" ref="Y11:Z33" totalsRowShown="0">
  <autoFilter ref="Y11:Z33" xr:uid="{6DAC1E92-D947-4232-891E-65555AD7A47E}"/>
  <tableColumns count="2">
    <tableColumn id="1" xr3:uid="{25C281D8-4001-4A15-806B-642C9D0F2E25}" name="Product"/>
    <tableColumn id="2" xr3:uid="{5FEF89BE-9C52-4B04-93EC-1970A72C3287}" name="Cost per unit" dataDxfId="3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372BB01-B01E-4D19-99ED-D0DC8E08A54C}" name="Data" displayName="Data" ref="C11:G311" totalsRowShown="0" headerRowDxfId="34">
  <tableColumns count="5">
    <tableColumn id="1" xr3:uid="{C2847866-AD2B-4AA0-8ACE-A08D7BD19678}" name="Sales Person"/>
    <tableColumn id="2" xr3:uid="{171DB72F-CC5F-4867-B7B2-7A70543463C0}" name="Geography"/>
    <tableColumn id="3" xr3:uid="{F13556DE-5C98-439D-828E-B0B651AE6DE4}" name="Product"/>
    <tableColumn id="4" xr3:uid="{05C5441D-E1A2-4212-A83C-3B2798647C07}" name="Amount" dataDxfId="33"/>
    <tableColumn id="5" xr3:uid="{8B661F8C-27AE-4B26-AE2F-D11D1190FC8F}" name="Units" dataDxfId="3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C0E3CC7-C177-4852-A157-CEC37348E835}" name="Table6" displayName="Table6" ref="B6:D11" totalsRowShown="0">
  <autoFilter ref="B6:D11" xr:uid="{1C0E3CC7-C177-4852-A157-CEC37348E835}"/>
  <tableColumns count="3">
    <tableColumn id="1" xr3:uid="{DDF02CB9-577A-4139-B812-2C835AF866B1}" name="Subject"/>
    <tableColumn id="2" xr3:uid="{2B4A5FCB-DA75-4F5F-9834-1FBC4763674F}" name="Amount"/>
    <tableColumn id="3" xr3:uid="{475F7716-B1DF-4E95-9FD0-F63CF1FA33D1}" name="Unit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1AA51B1-14CB-4BDB-83F9-7D554B5CB4F1}" name="Data9" displayName="Data9" ref="B7:F307" totalsRowShown="0" headerRowDxfId="31">
  <autoFilter ref="B7:F307" xr:uid="{11AA51B1-14CB-4BDB-83F9-7D554B5CB4F1}"/>
  <sortState xmlns:xlrd2="http://schemas.microsoft.com/office/spreadsheetml/2017/richdata2" ref="B8:F307">
    <sortCondition descending="1" ref="E7:E307"/>
  </sortState>
  <tableColumns count="5">
    <tableColumn id="1" xr3:uid="{555B4185-7346-46EA-8144-987F70558B6F}" name="Sales Person"/>
    <tableColumn id="2" xr3:uid="{9C0C9DC2-5F51-430A-8C9D-24D046681535}" name="Geography"/>
    <tableColumn id="3" xr3:uid="{F561C001-EFCB-4665-A312-9A838E20F259}" name="Product"/>
    <tableColumn id="4" xr3:uid="{38EFC2BC-04B1-4D0C-8A71-CFF3B107874B}" name="Amount" dataDxfId="30"/>
    <tableColumn id="5" xr3:uid="{53EC2806-9876-497D-86DA-1E25B14666A5}" name="Units" dataDxfId="2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6D0FA9-4176-4C8F-BAC4-CA7B9442CE56}" name="Data914" displayName="Data914" ref="H7:L307" totalsRowShown="0" headerRowDxfId="28">
  <autoFilter ref="H7:L307" xr:uid="{A06D0FA9-4176-4C8F-BAC4-CA7B9442CE56}"/>
  <sortState xmlns:xlrd2="http://schemas.microsoft.com/office/spreadsheetml/2017/richdata2" ref="H8:L307">
    <sortCondition descending="1" ref="L7:L307"/>
  </sortState>
  <tableColumns count="5">
    <tableColumn id="1" xr3:uid="{66D6F745-1842-4ADD-9A1C-EE6B354FCE2F}" name="Sales Person"/>
    <tableColumn id="2" xr3:uid="{855D5A90-5D76-4B31-BFB0-2A4B63829E62}" name="Geography"/>
    <tableColumn id="3" xr3:uid="{4521CE9B-0069-490E-ADAE-EF71CAC0B49B}" name="Product"/>
    <tableColumn id="4" xr3:uid="{DD132D58-2275-4628-A2DF-DC5122F1511F}" name="Amount" dataDxfId="27"/>
    <tableColumn id="5" xr3:uid="{67291B80-AD97-4477-8FD0-497A186C50B2}" name="Units" dataDxfId="2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DCB94B8F-B24F-4B35-B6DE-C1A5530DAF7E}" name="Data16" displayName="Data16" ref="N7:R307" totalsRowShown="0" headerRowDxfId="25">
  <autoFilter ref="N7:R307" xr:uid="{DCB94B8F-B24F-4B35-B6DE-C1A5530DAF7E}">
    <filterColumn colId="3">
      <colorFilter dxfId="24"/>
    </filterColumn>
  </autoFilter>
  <tableColumns count="5">
    <tableColumn id="1" xr3:uid="{DCCAE5C7-8DDE-46EE-87B8-929FFACCFBE0}" name="Sales Person"/>
    <tableColumn id="2" xr3:uid="{12C587A3-184F-44E4-93D4-CB8F309575EA}" name="Geography"/>
    <tableColumn id="3" xr3:uid="{437E7C27-3AD6-47CE-9E77-D4C7DEBDF4C5}" name="Product"/>
    <tableColumn id="4" xr3:uid="{FBE10948-1CE4-46FE-87BC-B2A83BC526FB}" name="Amount" dataDxfId="23"/>
    <tableColumn id="5" xr3:uid="{6BC7AB2A-086B-430B-A017-5EC93CDED686}" name="Units" dataDxfId="2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7C5DB3E-EB53-4710-8185-EEDE6BE45E2D}" name="Data18" displayName="Data18" ref="B311:F611" totalsRowShown="0" headerRowDxfId="21">
  <autoFilter ref="B311:F611" xr:uid="{67C5DB3E-EB53-4710-8185-EEDE6BE45E2D}">
    <filterColumn colId="3">
      <colorFilter dxfId="20"/>
    </filterColumn>
  </autoFilter>
  <tableColumns count="5">
    <tableColumn id="1" xr3:uid="{EA47A676-472A-43C7-BA32-C75A57331F38}" name="Sales Person"/>
    <tableColumn id="2" xr3:uid="{2ED7DE78-8493-4638-B4D2-470229A83BFA}" name="Geography"/>
    <tableColumn id="3" xr3:uid="{10972742-1B40-4B48-8A2F-6C39EBA64CBE}" name="Product"/>
    <tableColumn id="4" xr3:uid="{57187B44-B1B6-4D85-BC78-1BD6FCDBD725}" name="Amount" dataDxfId="19"/>
    <tableColumn id="5" xr3:uid="{22B778B4-BF90-475B-942A-B36E9535FDD9}" name="Units" dataDxfId="18"/>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688BDBA9-C079-4CFF-914D-592A4C3DC704}" name="Data22" displayName="Data22" ref="H613:L913" totalsRowShown="0" headerRowDxfId="17">
  <autoFilter ref="H613:L913" xr:uid="{688BDBA9-C079-4CFF-914D-592A4C3DC704}"/>
  <tableColumns count="5">
    <tableColumn id="1" xr3:uid="{9E025694-AC22-4F39-A537-69C7E82C0605}" name="Sales Person"/>
    <tableColumn id="2" xr3:uid="{413AFA2A-54A3-45A5-818A-E6FA11EF4C6C}" name="Geography"/>
    <tableColumn id="3" xr3:uid="{E355C821-5AAE-4D67-A836-BD42CC5E71A7}" name="Product"/>
    <tableColumn id="4" xr3:uid="{AF5C9EE3-603E-41FD-9C95-BF41597ABEA4}" name="Amount" dataDxfId="16"/>
    <tableColumn id="5" xr3:uid="{6133A962-9393-4789-910B-E8F37269D019}" name="Units" dataDxfId="15"/>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B99A46D-6848-4712-A5F2-6232EE011133}" name="Data3" displayName="Data3" ref="Q4:U304" totalsRowShown="0" headerRowDxfId="12">
  <tableColumns count="5">
    <tableColumn id="1" xr3:uid="{8FB0FE06-E14C-4E5B-B36B-5D407E643651}" name="Sales Person"/>
    <tableColumn id="2" xr3:uid="{98B5BE88-E9D9-4FE5-B1AC-A9EB244F8340}" name="Geography"/>
    <tableColumn id="3" xr3:uid="{1207918B-D4F7-4451-BF61-F9C7A9CCCFC4}" name="Product"/>
    <tableColumn id="4" xr3:uid="{F5995E50-EEA4-453B-9078-C30EFEDFC0AF}" name="Amount" dataDxfId="11"/>
    <tableColumn id="5" xr3:uid="{19769500-FC34-427B-A625-6DF9EB561FA8}" name="Units" dataDxfId="10"/>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3523507-35E2-43C2-B7AC-9CE28F324091}" name="Data8" displayName="Data8" ref="B5:H305" totalsRowShown="0" headerRowDxfId="9">
  <tableColumns count="7">
    <tableColumn id="1" xr3:uid="{C60403E2-5A19-4431-8E15-6C8DC5832348}" name="Sales Person"/>
    <tableColumn id="2" xr3:uid="{63CCA899-B8D9-4EAC-BAAA-26A40D34319F}" name="Geography"/>
    <tableColumn id="3" xr3:uid="{624EB466-D69C-4266-BBE1-CAF6582A1CE0}" name="Product"/>
    <tableColumn id="4" xr3:uid="{43D093F1-5B39-4FAA-A272-6817BE3CEE70}" name="Amount" dataDxfId="8"/>
    <tableColumn id="5" xr3:uid="{7487F349-AF43-4CFA-ACF5-D5D16CAB186A}" name="Units" dataDxfId="7"/>
    <tableColumn id="6" xr3:uid="{AABF7501-45A9-456A-BAD4-157485C90F3D}" name="Cost per Unit" dataDxfId="6">
      <calculatedColumnFormula>_xlfn.XLOOKUP(Data8[[#This Row],[Product]],products411[Product],products411[Cost per unit])</calculatedColumnFormula>
    </tableColumn>
    <tableColumn id="7" xr3:uid="{B654FD2A-22D0-4A85-8A94-66CA27264F08}" name="Cost" dataDxfId="5">
      <calculatedColumnFormula>Data8[[#This Row],[Cost per Unit]]*Data8[[#This Row],[Units]]</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8ECC85C-2479-4CD9-BB8A-16606DB6BE68}" name="products411" displayName="products411" ref="L5:M27" totalsRowShown="0">
  <autoFilter ref="L5:M27" xr:uid="{F8ECC85C-2479-4CD9-BB8A-16606DB6BE68}"/>
  <tableColumns count="2">
    <tableColumn id="1" xr3:uid="{79DEB854-5B32-4A1C-BA92-CD80D5A14BA9}" name="Product"/>
    <tableColumn id="2" xr3:uid="{6A821FF7-560E-47A3-A8A9-E89BC13E7D30}" name="Cost per unit"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5" Type="http://schemas.openxmlformats.org/officeDocument/2006/relationships/table" Target="../tables/table9.xml"/><Relationship Id="rId4" Type="http://schemas.openxmlformats.org/officeDocument/2006/relationships/table" Target="../tables/table8.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showGridLines="0" topLeftCell="A10" zoomScale="145" zoomScaleNormal="145" workbookViewId="0">
      <selection activeCell="K10" sqref="K10"/>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6640625" customWidth="1"/>
    <col min="10" max="10" width="3.88671875" customWidth="1"/>
    <col min="11" max="11" width="53.88671875" customWidth="1"/>
    <col min="25" max="25" width="21.88671875" bestFit="1" customWidth="1"/>
    <col min="26" max="26" width="14.44140625" customWidth="1"/>
    <col min="31" max="31" width="21.88671875" customWidth="1"/>
  </cols>
  <sheetData>
    <row r="1" spans="1:26" s="2" customFormat="1" ht="52.5" customHeight="1" x14ac:dyDescent="0.3">
      <c r="A1" s="1"/>
      <c r="C1" s="3" t="s">
        <v>42</v>
      </c>
    </row>
    <row r="11" spans="1:26" x14ac:dyDescent="0.3">
      <c r="C11" s="6" t="s">
        <v>11</v>
      </c>
      <c r="D11" s="6" t="s">
        <v>12</v>
      </c>
      <c r="E11" s="6" t="s">
        <v>0</v>
      </c>
      <c r="F11" s="10" t="s">
        <v>1</v>
      </c>
      <c r="G11" s="10" t="s">
        <v>50</v>
      </c>
      <c r="J11" s="9" t="s">
        <v>43</v>
      </c>
      <c r="K11" s="2"/>
      <c r="Y11" t="s">
        <v>0</v>
      </c>
      <c r="Z11" t="s">
        <v>51</v>
      </c>
    </row>
    <row r="12" spans="1:26" x14ac:dyDescent="0.3">
      <c r="C12" t="s">
        <v>40</v>
      </c>
      <c r="D12" t="s">
        <v>37</v>
      </c>
      <c r="E12" t="s">
        <v>30</v>
      </c>
      <c r="F12" s="4">
        <v>1624</v>
      </c>
      <c r="G12" s="5">
        <v>114</v>
      </c>
      <c r="J12" s="7">
        <v>1</v>
      </c>
      <c r="K12" s="8" t="s">
        <v>44</v>
      </c>
      <c r="Y12" t="s">
        <v>13</v>
      </c>
      <c r="Z12" s="11">
        <v>9.33</v>
      </c>
    </row>
    <row r="13" spans="1:26" x14ac:dyDescent="0.3">
      <c r="C13" t="s">
        <v>8</v>
      </c>
      <c r="D13" t="s">
        <v>35</v>
      </c>
      <c r="E13" t="s">
        <v>32</v>
      </c>
      <c r="F13" s="4">
        <v>6706</v>
      </c>
      <c r="G13" s="5">
        <v>459</v>
      </c>
      <c r="J13" s="7">
        <v>2</v>
      </c>
      <c r="K13" s="8" t="s">
        <v>53</v>
      </c>
      <c r="Y13" t="s">
        <v>14</v>
      </c>
      <c r="Z13" s="11">
        <v>11.7</v>
      </c>
    </row>
    <row r="14" spans="1:26" x14ac:dyDescent="0.3">
      <c r="C14" t="s">
        <v>9</v>
      </c>
      <c r="D14" t="s">
        <v>35</v>
      </c>
      <c r="E14" t="s">
        <v>4</v>
      </c>
      <c r="F14" s="4">
        <v>959</v>
      </c>
      <c r="G14" s="5">
        <v>147</v>
      </c>
      <c r="J14" s="7">
        <v>3</v>
      </c>
      <c r="K14" s="8" t="s">
        <v>45</v>
      </c>
      <c r="Y14" t="s">
        <v>4</v>
      </c>
      <c r="Z14" s="11">
        <v>11.88</v>
      </c>
    </row>
    <row r="15" spans="1:26" x14ac:dyDescent="0.3">
      <c r="C15" t="s">
        <v>41</v>
      </c>
      <c r="D15" t="s">
        <v>36</v>
      </c>
      <c r="E15" t="s">
        <v>18</v>
      </c>
      <c r="F15" s="4">
        <v>9632</v>
      </c>
      <c r="G15" s="5">
        <v>288</v>
      </c>
      <c r="J15" s="7">
        <v>4</v>
      </c>
      <c r="K15" s="8" t="s">
        <v>46</v>
      </c>
      <c r="Y15" t="s">
        <v>15</v>
      </c>
      <c r="Z15" s="11">
        <v>11.73</v>
      </c>
    </row>
    <row r="16" spans="1:26" x14ac:dyDescent="0.3">
      <c r="C16" t="s">
        <v>6</v>
      </c>
      <c r="D16" t="s">
        <v>39</v>
      </c>
      <c r="E16" t="s">
        <v>25</v>
      </c>
      <c r="F16" s="4">
        <v>2100</v>
      </c>
      <c r="G16" s="5">
        <v>414</v>
      </c>
      <c r="J16" s="7">
        <v>5</v>
      </c>
      <c r="K16" s="8" t="s">
        <v>54</v>
      </c>
      <c r="Y16" t="s">
        <v>16</v>
      </c>
      <c r="Z16" s="11">
        <v>8.7899999999999991</v>
      </c>
    </row>
    <row r="17" spans="3:26" x14ac:dyDescent="0.3">
      <c r="C17" t="s">
        <v>40</v>
      </c>
      <c r="D17" t="s">
        <v>35</v>
      </c>
      <c r="E17" t="s">
        <v>33</v>
      </c>
      <c r="F17" s="4">
        <v>8869</v>
      </c>
      <c r="G17" s="5">
        <v>432</v>
      </c>
      <c r="J17" s="7">
        <v>6</v>
      </c>
      <c r="K17" s="8" t="s">
        <v>55</v>
      </c>
      <c r="Y17" t="s">
        <v>17</v>
      </c>
      <c r="Z17" s="11">
        <v>3.11</v>
      </c>
    </row>
    <row r="18" spans="3:26" x14ac:dyDescent="0.3">
      <c r="C18" t="s">
        <v>6</v>
      </c>
      <c r="D18" t="s">
        <v>38</v>
      </c>
      <c r="E18" t="s">
        <v>31</v>
      </c>
      <c r="F18" s="4">
        <v>2681</v>
      </c>
      <c r="G18" s="5">
        <v>54</v>
      </c>
      <c r="J18" s="7">
        <v>7</v>
      </c>
      <c r="K18" s="8" t="s">
        <v>49</v>
      </c>
      <c r="Y18" t="s">
        <v>18</v>
      </c>
      <c r="Z18" s="11">
        <v>6.47</v>
      </c>
    </row>
    <row r="19" spans="3:26" x14ac:dyDescent="0.3">
      <c r="C19" t="s">
        <v>8</v>
      </c>
      <c r="D19" t="s">
        <v>35</v>
      </c>
      <c r="E19" t="s">
        <v>22</v>
      </c>
      <c r="F19" s="4">
        <v>5012</v>
      </c>
      <c r="G19" s="5">
        <v>210</v>
      </c>
      <c r="J19" s="7">
        <v>8</v>
      </c>
      <c r="K19" s="8" t="s">
        <v>52</v>
      </c>
      <c r="Y19" t="s">
        <v>19</v>
      </c>
      <c r="Z19" s="11">
        <v>7.64</v>
      </c>
    </row>
    <row r="20" spans="3:26" x14ac:dyDescent="0.3">
      <c r="C20" t="s">
        <v>7</v>
      </c>
      <c r="D20" t="s">
        <v>38</v>
      </c>
      <c r="E20" t="s">
        <v>14</v>
      </c>
      <c r="F20" s="4">
        <v>1281</v>
      </c>
      <c r="G20" s="5">
        <v>75</v>
      </c>
      <c r="J20" s="7">
        <v>9</v>
      </c>
      <c r="K20" s="8" t="s">
        <v>47</v>
      </c>
      <c r="Y20" t="s">
        <v>20</v>
      </c>
      <c r="Z20" s="11">
        <v>10.62</v>
      </c>
    </row>
    <row r="21" spans="3:26" x14ac:dyDescent="0.3">
      <c r="C21" t="s">
        <v>5</v>
      </c>
      <c r="D21" t="s">
        <v>37</v>
      </c>
      <c r="E21" t="s">
        <v>14</v>
      </c>
      <c r="F21" s="4">
        <v>4991</v>
      </c>
      <c r="G21" s="5">
        <v>12</v>
      </c>
      <c r="J21" s="7">
        <v>10</v>
      </c>
      <c r="K21" s="8" t="s">
        <v>48</v>
      </c>
      <c r="Y21" t="s">
        <v>21</v>
      </c>
      <c r="Z21" s="11">
        <v>9</v>
      </c>
    </row>
    <row r="22" spans="3:26" x14ac:dyDescent="0.3">
      <c r="C22" t="s">
        <v>2</v>
      </c>
      <c r="D22" t="s">
        <v>39</v>
      </c>
      <c r="E22" t="s">
        <v>25</v>
      </c>
      <c r="F22" s="4">
        <v>1785</v>
      </c>
      <c r="G22" s="5">
        <v>462</v>
      </c>
      <c r="Y22" t="s">
        <v>22</v>
      </c>
      <c r="Z22" s="11">
        <v>9.77</v>
      </c>
    </row>
    <row r="23" spans="3:26" x14ac:dyDescent="0.3">
      <c r="C23" t="s">
        <v>3</v>
      </c>
      <c r="D23" t="s">
        <v>37</v>
      </c>
      <c r="E23" t="s">
        <v>17</v>
      </c>
      <c r="F23" s="4">
        <v>3983</v>
      </c>
      <c r="G23" s="5">
        <v>144</v>
      </c>
      <c r="Y23" t="s">
        <v>23</v>
      </c>
      <c r="Z23" s="11">
        <v>6.49</v>
      </c>
    </row>
    <row r="24" spans="3:26" x14ac:dyDescent="0.3">
      <c r="C24" t="s">
        <v>9</v>
      </c>
      <c r="D24" t="s">
        <v>38</v>
      </c>
      <c r="E24" t="s">
        <v>16</v>
      </c>
      <c r="F24" s="4">
        <v>2646</v>
      </c>
      <c r="G24" s="5">
        <v>120</v>
      </c>
      <c r="Y24" t="s">
        <v>24</v>
      </c>
      <c r="Z24" s="11">
        <v>4.97</v>
      </c>
    </row>
    <row r="25" spans="3:26" x14ac:dyDescent="0.3">
      <c r="C25" t="s">
        <v>2</v>
      </c>
      <c r="D25" t="s">
        <v>34</v>
      </c>
      <c r="E25" t="s">
        <v>13</v>
      </c>
      <c r="F25" s="4">
        <v>252</v>
      </c>
      <c r="G25" s="5">
        <v>54</v>
      </c>
      <c r="Y25" t="s">
        <v>25</v>
      </c>
      <c r="Z25" s="11">
        <v>13.15</v>
      </c>
    </row>
    <row r="26" spans="3:26" x14ac:dyDescent="0.3">
      <c r="C26" t="s">
        <v>3</v>
      </c>
      <c r="D26" t="s">
        <v>35</v>
      </c>
      <c r="E26" t="s">
        <v>25</v>
      </c>
      <c r="F26" s="4">
        <v>2464</v>
      </c>
      <c r="G26" s="5">
        <v>234</v>
      </c>
      <c r="Y26" t="s">
        <v>26</v>
      </c>
      <c r="Z26" s="11">
        <v>5.6</v>
      </c>
    </row>
    <row r="27" spans="3:26" x14ac:dyDescent="0.3">
      <c r="C27" t="s">
        <v>3</v>
      </c>
      <c r="D27" t="s">
        <v>35</v>
      </c>
      <c r="E27" t="s">
        <v>29</v>
      </c>
      <c r="F27" s="4">
        <v>2114</v>
      </c>
      <c r="G27" s="5">
        <v>66</v>
      </c>
      <c r="Y27" t="s">
        <v>27</v>
      </c>
      <c r="Z27" s="11">
        <v>16.73</v>
      </c>
    </row>
    <row r="28" spans="3:26" x14ac:dyDescent="0.3">
      <c r="C28" t="s">
        <v>6</v>
      </c>
      <c r="D28" t="s">
        <v>37</v>
      </c>
      <c r="E28" t="s">
        <v>31</v>
      </c>
      <c r="F28" s="4">
        <v>7693</v>
      </c>
      <c r="G28" s="5">
        <v>87</v>
      </c>
      <c r="Y28" t="s">
        <v>28</v>
      </c>
      <c r="Z28" s="11">
        <v>10.38</v>
      </c>
    </row>
    <row r="29" spans="3:26" x14ac:dyDescent="0.3">
      <c r="C29" t="s">
        <v>5</v>
      </c>
      <c r="D29" t="s">
        <v>34</v>
      </c>
      <c r="E29" t="s">
        <v>20</v>
      </c>
      <c r="F29" s="4">
        <v>15610</v>
      </c>
      <c r="G29" s="5">
        <v>339</v>
      </c>
      <c r="Y29" t="s">
        <v>29</v>
      </c>
      <c r="Z29" s="11">
        <v>7.16</v>
      </c>
    </row>
    <row r="30" spans="3:26" x14ac:dyDescent="0.3">
      <c r="C30" t="s">
        <v>41</v>
      </c>
      <c r="D30" t="s">
        <v>34</v>
      </c>
      <c r="E30" t="s">
        <v>22</v>
      </c>
      <c r="F30" s="4">
        <v>336</v>
      </c>
      <c r="G30" s="5">
        <v>144</v>
      </c>
      <c r="Y30" t="s">
        <v>30</v>
      </c>
      <c r="Z30" s="11">
        <v>14.49</v>
      </c>
    </row>
    <row r="31" spans="3:26" x14ac:dyDescent="0.3">
      <c r="C31" t="s">
        <v>2</v>
      </c>
      <c r="D31" t="s">
        <v>39</v>
      </c>
      <c r="E31" t="s">
        <v>20</v>
      </c>
      <c r="F31" s="4">
        <v>9443</v>
      </c>
      <c r="G31" s="5">
        <v>162</v>
      </c>
      <c r="Y31" t="s">
        <v>31</v>
      </c>
      <c r="Z31" s="11">
        <v>5.79</v>
      </c>
    </row>
    <row r="32" spans="3:26" x14ac:dyDescent="0.3">
      <c r="C32" t="s">
        <v>9</v>
      </c>
      <c r="D32" t="s">
        <v>34</v>
      </c>
      <c r="E32" t="s">
        <v>23</v>
      </c>
      <c r="F32" s="4">
        <v>8155</v>
      </c>
      <c r="G32" s="5">
        <v>90</v>
      </c>
      <c r="Y32" t="s">
        <v>32</v>
      </c>
      <c r="Z32" s="11">
        <v>8.65</v>
      </c>
    </row>
    <row r="33" spans="3:26" x14ac:dyDescent="0.3">
      <c r="C33" t="s">
        <v>8</v>
      </c>
      <c r="D33" t="s">
        <v>38</v>
      </c>
      <c r="E33" t="s">
        <v>23</v>
      </c>
      <c r="F33" s="4">
        <v>1701</v>
      </c>
      <c r="G33" s="5">
        <v>234</v>
      </c>
      <c r="Y33" t="s">
        <v>33</v>
      </c>
      <c r="Z33" s="11">
        <v>12.37</v>
      </c>
    </row>
    <row r="34" spans="3:26" x14ac:dyDescent="0.3">
      <c r="C34" t="s">
        <v>10</v>
      </c>
      <c r="D34" t="s">
        <v>38</v>
      </c>
      <c r="E34" t="s">
        <v>22</v>
      </c>
      <c r="F34" s="4">
        <v>2205</v>
      </c>
      <c r="G34" s="5">
        <v>141</v>
      </c>
    </row>
    <row r="35" spans="3:26" x14ac:dyDescent="0.3">
      <c r="C35" t="s">
        <v>8</v>
      </c>
      <c r="D35" t="s">
        <v>37</v>
      </c>
      <c r="E35" t="s">
        <v>19</v>
      </c>
      <c r="F35" s="4">
        <v>1771</v>
      </c>
      <c r="G35" s="5">
        <v>204</v>
      </c>
    </row>
    <row r="36" spans="3:26" x14ac:dyDescent="0.3">
      <c r="C36" t="s">
        <v>41</v>
      </c>
      <c r="D36" t="s">
        <v>35</v>
      </c>
      <c r="E36" t="s">
        <v>15</v>
      </c>
      <c r="F36" s="4">
        <v>2114</v>
      </c>
      <c r="G36" s="5">
        <v>186</v>
      </c>
    </row>
    <row r="37" spans="3:26" x14ac:dyDescent="0.3">
      <c r="C37" t="s">
        <v>41</v>
      </c>
      <c r="D37" t="s">
        <v>36</v>
      </c>
      <c r="E37" t="s">
        <v>13</v>
      </c>
      <c r="F37" s="4">
        <v>10311</v>
      </c>
      <c r="G37" s="5">
        <v>231</v>
      </c>
    </row>
    <row r="38" spans="3:26" x14ac:dyDescent="0.3">
      <c r="C38" t="s">
        <v>3</v>
      </c>
      <c r="D38" t="s">
        <v>39</v>
      </c>
      <c r="E38" t="s">
        <v>16</v>
      </c>
      <c r="F38" s="4">
        <v>21</v>
      </c>
      <c r="G38" s="5">
        <v>168</v>
      </c>
    </row>
    <row r="39" spans="3:26" x14ac:dyDescent="0.3">
      <c r="C39" t="s">
        <v>10</v>
      </c>
      <c r="D39" t="s">
        <v>35</v>
      </c>
      <c r="E39" t="s">
        <v>20</v>
      </c>
      <c r="F39" s="4">
        <v>1974</v>
      </c>
      <c r="G39" s="5">
        <v>195</v>
      </c>
    </row>
    <row r="40" spans="3:26" x14ac:dyDescent="0.3">
      <c r="C40" t="s">
        <v>5</v>
      </c>
      <c r="D40" t="s">
        <v>36</v>
      </c>
      <c r="E40" t="s">
        <v>23</v>
      </c>
      <c r="F40" s="4">
        <v>6314</v>
      </c>
      <c r="G40" s="5">
        <v>15</v>
      </c>
    </row>
    <row r="41" spans="3:26" x14ac:dyDescent="0.3">
      <c r="C41" t="s">
        <v>10</v>
      </c>
      <c r="D41" t="s">
        <v>37</v>
      </c>
      <c r="E41" t="s">
        <v>23</v>
      </c>
      <c r="F41" s="4">
        <v>4683</v>
      </c>
      <c r="G41" s="5">
        <v>30</v>
      </c>
    </row>
    <row r="42" spans="3:26" x14ac:dyDescent="0.3">
      <c r="C42" t="s">
        <v>41</v>
      </c>
      <c r="D42" t="s">
        <v>37</v>
      </c>
      <c r="E42" t="s">
        <v>24</v>
      </c>
      <c r="F42" s="4">
        <v>6398</v>
      </c>
      <c r="G42" s="5">
        <v>102</v>
      </c>
    </row>
    <row r="43" spans="3:26" x14ac:dyDescent="0.3">
      <c r="C43" t="s">
        <v>2</v>
      </c>
      <c r="D43" t="s">
        <v>35</v>
      </c>
      <c r="E43" t="s">
        <v>19</v>
      </c>
      <c r="F43" s="4">
        <v>553</v>
      </c>
      <c r="G43" s="5">
        <v>15</v>
      </c>
    </row>
    <row r="44" spans="3:26" x14ac:dyDescent="0.3">
      <c r="C44" t="s">
        <v>8</v>
      </c>
      <c r="D44" t="s">
        <v>39</v>
      </c>
      <c r="E44" t="s">
        <v>30</v>
      </c>
      <c r="F44" s="4">
        <v>7021</v>
      </c>
      <c r="G44" s="5">
        <v>183</v>
      </c>
    </row>
    <row r="45" spans="3:26" x14ac:dyDescent="0.3">
      <c r="C45" t="s">
        <v>40</v>
      </c>
      <c r="D45" t="s">
        <v>39</v>
      </c>
      <c r="E45" t="s">
        <v>22</v>
      </c>
      <c r="F45" s="4">
        <v>5817</v>
      </c>
      <c r="G45" s="5">
        <v>12</v>
      </c>
    </row>
    <row r="46" spans="3:26" x14ac:dyDescent="0.3">
      <c r="C46" t="s">
        <v>41</v>
      </c>
      <c r="D46" t="s">
        <v>39</v>
      </c>
      <c r="E46" t="s">
        <v>14</v>
      </c>
      <c r="F46" s="4">
        <v>3976</v>
      </c>
      <c r="G46" s="5">
        <v>72</v>
      </c>
    </row>
    <row r="47" spans="3:26" x14ac:dyDescent="0.3">
      <c r="C47" t="s">
        <v>6</v>
      </c>
      <c r="D47" t="s">
        <v>38</v>
      </c>
      <c r="E47" t="s">
        <v>27</v>
      </c>
      <c r="F47" s="4">
        <v>1134</v>
      </c>
      <c r="G47" s="5">
        <v>282</v>
      </c>
    </row>
    <row r="48" spans="3:26" x14ac:dyDescent="0.3">
      <c r="C48" t="s">
        <v>2</v>
      </c>
      <c r="D48" t="s">
        <v>39</v>
      </c>
      <c r="E48" t="s">
        <v>28</v>
      </c>
      <c r="F48" s="4">
        <v>6027</v>
      </c>
      <c r="G48" s="5">
        <v>144</v>
      </c>
    </row>
    <row r="49" spans="3:7" x14ac:dyDescent="0.3">
      <c r="C49" t="s">
        <v>6</v>
      </c>
      <c r="D49" t="s">
        <v>37</v>
      </c>
      <c r="E49" t="s">
        <v>16</v>
      </c>
      <c r="F49" s="4">
        <v>1904</v>
      </c>
      <c r="G49" s="5">
        <v>405</v>
      </c>
    </row>
    <row r="50" spans="3:7" x14ac:dyDescent="0.3">
      <c r="C50" t="s">
        <v>7</v>
      </c>
      <c r="D50" t="s">
        <v>34</v>
      </c>
      <c r="E50" t="s">
        <v>32</v>
      </c>
      <c r="F50" s="4">
        <v>3262</v>
      </c>
      <c r="G50" s="5">
        <v>75</v>
      </c>
    </row>
    <row r="51" spans="3:7" x14ac:dyDescent="0.3">
      <c r="C51" t="s">
        <v>40</v>
      </c>
      <c r="D51" t="s">
        <v>34</v>
      </c>
      <c r="E51" t="s">
        <v>27</v>
      </c>
      <c r="F51" s="4">
        <v>2289</v>
      </c>
      <c r="G51" s="5">
        <v>135</v>
      </c>
    </row>
    <row r="52" spans="3:7" x14ac:dyDescent="0.3">
      <c r="C52" t="s">
        <v>5</v>
      </c>
      <c r="D52" t="s">
        <v>34</v>
      </c>
      <c r="E52" t="s">
        <v>27</v>
      </c>
      <c r="F52" s="4">
        <v>6986</v>
      </c>
      <c r="G52" s="5">
        <v>21</v>
      </c>
    </row>
    <row r="53" spans="3:7" x14ac:dyDescent="0.3">
      <c r="C53" t="s">
        <v>2</v>
      </c>
      <c r="D53" t="s">
        <v>38</v>
      </c>
      <c r="E53" t="s">
        <v>23</v>
      </c>
      <c r="F53" s="4">
        <v>4417</v>
      </c>
      <c r="G53" s="5">
        <v>153</v>
      </c>
    </row>
    <row r="54" spans="3:7" x14ac:dyDescent="0.3">
      <c r="C54" t="s">
        <v>6</v>
      </c>
      <c r="D54" t="s">
        <v>34</v>
      </c>
      <c r="E54" t="s">
        <v>15</v>
      </c>
      <c r="F54" s="4">
        <v>1442</v>
      </c>
      <c r="G54" s="5">
        <v>15</v>
      </c>
    </row>
    <row r="55" spans="3:7" x14ac:dyDescent="0.3">
      <c r="C55" t="s">
        <v>3</v>
      </c>
      <c r="D55" t="s">
        <v>35</v>
      </c>
      <c r="E55" t="s">
        <v>14</v>
      </c>
      <c r="F55" s="4">
        <v>2415</v>
      </c>
      <c r="G55" s="5">
        <v>255</v>
      </c>
    </row>
    <row r="56" spans="3:7" x14ac:dyDescent="0.3">
      <c r="C56" t="s">
        <v>2</v>
      </c>
      <c r="D56" t="s">
        <v>37</v>
      </c>
      <c r="E56" t="s">
        <v>19</v>
      </c>
      <c r="F56" s="4">
        <v>238</v>
      </c>
      <c r="G56" s="5">
        <v>18</v>
      </c>
    </row>
    <row r="57" spans="3:7" x14ac:dyDescent="0.3">
      <c r="C57" t="s">
        <v>6</v>
      </c>
      <c r="D57" t="s">
        <v>37</v>
      </c>
      <c r="E57" t="s">
        <v>23</v>
      </c>
      <c r="F57" s="4">
        <v>4949</v>
      </c>
      <c r="G57" s="5">
        <v>189</v>
      </c>
    </row>
    <row r="58" spans="3:7" x14ac:dyDescent="0.3">
      <c r="C58" t="s">
        <v>5</v>
      </c>
      <c r="D58" t="s">
        <v>38</v>
      </c>
      <c r="E58" t="s">
        <v>32</v>
      </c>
      <c r="F58" s="4">
        <v>5075</v>
      </c>
      <c r="G58" s="5">
        <v>21</v>
      </c>
    </row>
    <row r="59" spans="3:7" x14ac:dyDescent="0.3">
      <c r="C59" t="s">
        <v>3</v>
      </c>
      <c r="D59" t="s">
        <v>36</v>
      </c>
      <c r="E59" t="s">
        <v>16</v>
      </c>
      <c r="F59" s="4">
        <v>9198</v>
      </c>
      <c r="G59" s="5">
        <v>36</v>
      </c>
    </row>
    <row r="60" spans="3:7" x14ac:dyDescent="0.3">
      <c r="C60" t="s">
        <v>6</v>
      </c>
      <c r="D60" t="s">
        <v>34</v>
      </c>
      <c r="E60" t="s">
        <v>29</v>
      </c>
      <c r="F60" s="4">
        <v>3339</v>
      </c>
      <c r="G60" s="5">
        <v>75</v>
      </c>
    </row>
    <row r="61" spans="3:7" x14ac:dyDescent="0.3">
      <c r="C61" t="s">
        <v>40</v>
      </c>
      <c r="D61" t="s">
        <v>34</v>
      </c>
      <c r="E61" t="s">
        <v>17</v>
      </c>
      <c r="F61" s="4">
        <v>5019</v>
      </c>
      <c r="G61" s="5">
        <v>156</v>
      </c>
    </row>
    <row r="62" spans="3:7" x14ac:dyDescent="0.3">
      <c r="C62" t="s">
        <v>5</v>
      </c>
      <c r="D62" t="s">
        <v>36</v>
      </c>
      <c r="E62" t="s">
        <v>16</v>
      </c>
      <c r="F62" s="4">
        <v>16184</v>
      </c>
      <c r="G62" s="5">
        <v>39</v>
      </c>
    </row>
    <row r="63" spans="3:7" x14ac:dyDescent="0.3">
      <c r="C63" t="s">
        <v>6</v>
      </c>
      <c r="D63" t="s">
        <v>36</v>
      </c>
      <c r="E63" t="s">
        <v>21</v>
      </c>
      <c r="F63" s="4">
        <v>497</v>
      </c>
      <c r="G63" s="5">
        <v>63</v>
      </c>
    </row>
    <row r="64" spans="3:7" x14ac:dyDescent="0.3">
      <c r="C64" t="s">
        <v>2</v>
      </c>
      <c r="D64" t="s">
        <v>36</v>
      </c>
      <c r="E64" t="s">
        <v>29</v>
      </c>
      <c r="F64" s="4">
        <v>8211</v>
      </c>
      <c r="G64" s="5">
        <v>75</v>
      </c>
    </row>
    <row r="65" spans="3:7" x14ac:dyDescent="0.3">
      <c r="C65" t="s">
        <v>2</v>
      </c>
      <c r="D65" t="s">
        <v>38</v>
      </c>
      <c r="E65" t="s">
        <v>28</v>
      </c>
      <c r="F65" s="4">
        <v>6580</v>
      </c>
      <c r="G65" s="5">
        <v>183</v>
      </c>
    </row>
    <row r="66" spans="3:7" x14ac:dyDescent="0.3">
      <c r="C66" t="s">
        <v>41</v>
      </c>
      <c r="D66" t="s">
        <v>35</v>
      </c>
      <c r="E66" t="s">
        <v>13</v>
      </c>
      <c r="F66" s="4">
        <v>4760</v>
      </c>
      <c r="G66" s="5">
        <v>69</v>
      </c>
    </row>
    <row r="67" spans="3:7" x14ac:dyDescent="0.3">
      <c r="C67" t="s">
        <v>40</v>
      </c>
      <c r="D67" t="s">
        <v>36</v>
      </c>
      <c r="E67" t="s">
        <v>25</v>
      </c>
      <c r="F67" s="4">
        <v>5439</v>
      </c>
      <c r="G67" s="5">
        <v>30</v>
      </c>
    </row>
    <row r="68" spans="3:7" x14ac:dyDescent="0.3">
      <c r="C68" t="s">
        <v>41</v>
      </c>
      <c r="D68" t="s">
        <v>34</v>
      </c>
      <c r="E68" t="s">
        <v>17</v>
      </c>
      <c r="F68" s="4">
        <v>1463</v>
      </c>
      <c r="G68" s="5">
        <v>39</v>
      </c>
    </row>
    <row r="69" spans="3:7" x14ac:dyDescent="0.3">
      <c r="C69" t="s">
        <v>3</v>
      </c>
      <c r="D69" t="s">
        <v>34</v>
      </c>
      <c r="E69" t="s">
        <v>32</v>
      </c>
      <c r="F69" s="4">
        <v>7777</v>
      </c>
      <c r="G69" s="5">
        <v>504</v>
      </c>
    </row>
    <row r="70" spans="3:7" x14ac:dyDescent="0.3">
      <c r="C70" t="s">
        <v>9</v>
      </c>
      <c r="D70" t="s">
        <v>37</v>
      </c>
      <c r="E70" t="s">
        <v>29</v>
      </c>
      <c r="F70" s="4">
        <v>1085</v>
      </c>
      <c r="G70" s="5">
        <v>273</v>
      </c>
    </row>
    <row r="71" spans="3:7" x14ac:dyDescent="0.3">
      <c r="C71" t="s">
        <v>5</v>
      </c>
      <c r="D71" t="s">
        <v>37</v>
      </c>
      <c r="E71" t="s">
        <v>31</v>
      </c>
      <c r="F71" s="4">
        <v>182</v>
      </c>
      <c r="G71" s="5">
        <v>48</v>
      </c>
    </row>
    <row r="72" spans="3:7" x14ac:dyDescent="0.3">
      <c r="C72" t="s">
        <v>6</v>
      </c>
      <c r="D72" t="s">
        <v>34</v>
      </c>
      <c r="E72" t="s">
        <v>27</v>
      </c>
      <c r="F72" s="4">
        <v>4242</v>
      </c>
      <c r="G72" s="5">
        <v>207</v>
      </c>
    </row>
    <row r="73" spans="3:7" x14ac:dyDescent="0.3">
      <c r="C73" t="s">
        <v>6</v>
      </c>
      <c r="D73" t="s">
        <v>36</v>
      </c>
      <c r="E73" t="s">
        <v>32</v>
      </c>
      <c r="F73" s="4">
        <v>6118</v>
      </c>
      <c r="G73" s="5">
        <v>9</v>
      </c>
    </row>
    <row r="74" spans="3:7" x14ac:dyDescent="0.3">
      <c r="C74" t="s">
        <v>10</v>
      </c>
      <c r="D74" t="s">
        <v>36</v>
      </c>
      <c r="E74" t="s">
        <v>23</v>
      </c>
      <c r="F74" s="4">
        <v>2317</v>
      </c>
      <c r="G74" s="5">
        <v>261</v>
      </c>
    </row>
    <row r="75" spans="3:7" x14ac:dyDescent="0.3">
      <c r="C75" t="s">
        <v>6</v>
      </c>
      <c r="D75" t="s">
        <v>38</v>
      </c>
      <c r="E75" t="s">
        <v>16</v>
      </c>
      <c r="F75" s="4">
        <v>938</v>
      </c>
      <c r="G75" s="5">
        <v>6</v>
      </c>
    </row>
    <row r="76" spans="3:7" x14ac:dyDescent="0.3">
      <c r="C76" t="s">
        <v>8</v>
      </c>
      <c r="D76" t="s">
        <v>37</v>
      </c>
      <c r="E76" t="s">
        <v>15</v>
      </c>
      <c r="F76" s="4">
        <v>9709</v>
      </c>
      <c r="G76" s="5">
        <v>30</v>
      </c>
    </row>
    <row r="77" spans="3:7" x14ac:dyDescent="0.3">
      <c r="C77" t="s">
        <v>7</v>
      </c>
      <c r="D77" t="s">
        <v>34</v>
      </c>
      <c r="E77" t="s">
        <v>20</v>
      </c>
      <c r="F77" s="4">
        <v>2205</v>
      </c>
      <c r="G77" s="5">
        <v>138</v>
      </c>
    </row>
    <row r="78" spans="3:7" x14ac:dyDescent="0.3">
      <c r="C78" t="s">
        <v>7</v>
      </c>
      <c r="D78" t="s">
        <v>37</v>
      </c>
      <c r="E78" t="s">
        <v>17</v>
      </c>
      <c r="F78" s="4">
        <v>4487</v>
      </c>
      <c r="G78" s="5">
        <v>111</v>
      </c>
    </row>
    <row r="79" spans="3:7" x14ac:dyDescent="0.3">
      <c r="C79" t="s">
        <v>5</v>
      </c>
      <c r="D79" t="s">
        <v>35</v>
      </c>
      <c r="E79" t="s">
        <v>18</v>
      </c>
      <c r="F79" s="4">
        <v>2415</v>
      </c>
      <c r="G79" s="5">
        <v>15</v>
      </c>
    </row>
    <row r="80" spans="3:7" x14ac:dyDescent="0.3">
      <c r="C80" t="s">
        <v>40</v>
      </c>
      <c r="D80" t="s">
        <v>34</v>
      </c>
      <c r="E80" t="s">
        <v>19</v>
      </c>
      <c r="F80" s="4">
        <v>4018</v>
      </c>
      <c r="G80" s="5">
        <v>162</v>
      </c>
    </row>
    <row r="81" spans="3:7" x14ac:dyDescent="0.3">
      <c r="C81" t="s">
        <v>5</v>
      </c>
      <c r="D81" t="s">
        <v>34</v>
      </c>
      <c r="E81" t="s">
        <v>19</v>
      </c>
      <c r="F81" s="4">
        <v>861</v>
      </c>
      <c r="G81" s="5">
        <v>195</v>
      </c>
    </row>
    <row r="82" spans="3:7" x14ac:dyDescent="0.3">
      <c r="C82" t="s">
        <v>10</v>
      </c>
      <c r="D82" t="s">
        <v>38</v>
      </c>
      <c r="E82" t="s">
        <v>14</v>
      </c>
      <c r="F82" s="4">
        <v>5586</v>
      </c>
      <c r="G82" s="5">
        <v>525</v>
      </c>
    </row>
    <row r="83" spans="3:7" x14ac:dyDescent="0.3">
      <c r="C83" t="s">
        <v>7</v>
      </c>
      <c r="D83" t="s">
        <v>34</v>
      </c>
      <c r="E83" t="s">
        <v>33</v>
      </c>
      <c r="F83" s="4">
        <v>2226</v>
      </c>
      <c r="G83" s="5">
        <v>48</v>
      </c>
    </row>
    <row r="84" spans="3:7" x14ac:dyDescent="0.3">
      <c r="C84" t="s">
        <v>9</v>
      </c>
      <c r="D84" t="s">
        <v>34</v>
      </c>
      <c r="E84" t="s">
        <v>28</v>
      </c>
      <c r="F84" s="4">
        <v>14329</v>
      </c>
      <c r="G84" s="5">
        <v>150</v>
      </c>
    </row>
    <row r="85" spans="3:7" x14ac:dyDescent="0.3">
      <c r="C85" t="s">
        <v>9</v>
      </c>
      <c r="D85" t="s">
        <v>34</v>
      </c>
      <c r="E85" t="s">
        <v>20</v>
      </c>
      <c r="F85" s="4">
        <v>8463</v>
      </c>
      <c r="G85" s="5">
        <v>492</v>
      </c>
    </row>
    <row r="86" spans="3:7" x14ac:dyDescent="0.3">
      <c r="C86" t="s">
        <v>5</v>
      </c>
      <c r="D86" t="s">
        <v>34</v>
      </c>
      <c r="E86" t="s">
        <v>29</v>
      </c>
      <c r="F86" s="4">
        <v>2891</v>
      </c>
      <c r="G86" s="5">
        <v>102</v>
      </c>
    </row>
    <row r="87" spans="3:7" x14ac:dyDescent="0.3">
      <c r="C87" t="s">
        <v>3</v>
      </c>
      <c r="D87" t="s">
        <v>36</v>
      </c>
      <c r="E87" t="s">
        <v>23</v>
      </c>
      <c r="F87" s="4">
        <v>3773</v>
      </c>
      <c r="G87" s="5">
        <v>165</v>
      </c>
    </row>
    <row r="88" spans="3:7" x14ac:dyDescent="0.3">
      <c r="C88" t="s">
        <v>41</v>
      </c>
      <c r="D88" t="s">
        <v>36</v>
      </c>
      <c r="E88" t="s">
        <v>28</v>
      </c>
      <c r="F88" s="4">
        <v>854</v>
      </c>
      <c r="G88" s="5">
        <v>309</v>
      </c>
    </row>
    <row r="89" spans="3:7" x14ac:dyDescent="0.3">
      <c r="C89" t="s">
        <v>6</v>
      </c>
      <c r="D89" t="s">
        <v>36</v>
      </c>
      <c r="E89" t="s">
        <v>17</v>
      </c>
      <c r="F89" s="4">
        <v>4970</v>
      </c>
      <c r="G89" s="5">
        <v>156</v>
      </c>
    </row>
    <row r="90" spans="3:7" x14ac:dyDescent="0.3">
      <c r="C90" t="s">
        <v>9</v>
      </c>
      <c r="D90" t="s">
        <v>35</v>
      </c>
      <c r="E90" t="s">
        <v>26</v>
      </c>
      <c r="F90" s="4">
        <v>98</v>
      </c>
      <c r="G90" s="5">
        <v>159</v>
      </c>
    </row>
    <row r="91" spans="3:7" x14ac:dyDescent="0.3">
      <c r="C91" t="s">
        <v>5</v>
      </c>
      <c r="D91" t="s">
        <v>35</v>
      </c>
      <c r="E91" t="s">
        <v>15</v>
      </c>
      <c r="F91" s="4">
        <v>13391</v>
      </c>
      <c r="G91" s="5">
        <v>201</v>
      </c>
    </row>
    <row r="92" spans="3:7" x14ac:dyDescent="0.3">
      <c r="C92" t="s">
        <v>8</v>
      </c>
      <c r="D92" t="s">
        <v>39</v>
      </c>
      <c r="E92" t="s">
        <v>31</v>
      </c>
      <c r="F92" s="4">
        <v>8890</v>
      </c>
      <c r="G92" s="5">
        <v>210</v>
      </c>
    </row>
    <row r="93" spans="3:7" x14ac:dyDescent="0.3">
      <c r="C93" t="s">
        <v>2</v>
      </c>
      <c r="D93" t="s">
        <v>38</v>
      </c>
      <c r="E93" t="s">
        <v>13</v>
      </c>
      <c r="F93" s="4">
        <v>56</v>
      </c>
      <c r="G93" s="5">
        <v>51</v>
      </c>
    </row>
    <row r="94" spans="3:7" x14ac:dyDescent="0.3">
      <c r="C94" t="s">
        <v>3</v>
      </c>
      <c r="D94" t="s">
        <v>36</v>
      </c>
      <c r="E94" t="s">
        <v>25</v>
      </c>
      <c r="F94" s="4">
        <v>3339</v>
      </c>
      <c r="G94" s="5">
        <v>39</v>
      </c>
    </row>
    <row r="95" spans="3:7" x14ac:dyDescent="0.3">
      <c r="C95" t="s">
        <v>10</v>
      </c>
      <c r="D95" t="s">
        <v>35</v>
      </c>
      <c r="E95" t="s">
        <v>18</v>
      </c>
      <c r="F95" s="4">
        <v>3808</v>
      </c>
      <c r="G95" s="5">
        <v>279</v>
      </c>
    </row>
    <row r="96" spans="3:7" x14ac:dyDescent="0.3">
      <c r="C96" t="s">
        <v>10</v>
      </c>
      <c r="D96" t="s">
        <v>38</v>
      </c>
      <c r="E96" t="s">
        <v>13</v>
      </c>
      <c r="F96" s="4">
        <v>63</v>
      </c>
      <c r="G96" s="5">
        <v>123</v>
      </c>
    </row>
    <row r="97" spans="3:7" x14ac:dyDescent="0.3">
      <c r="C97" t="s">
        <v>2</v>
      </c>
      <c r="D97" t="s">
        <v>39</v>
      </c>
      <c r="E97" t="s">
        <v>27</v>
      </c>
      <c r="F97" s="4">
        <v>7812</v>
      </c>
      <c r="G97" s="5">
        <v>81</v>
      </c>
    </row>
    <row r="98" spans="3:7" x14ac:dyDescent="0.3">
      <c r="C98" t="s">
        <v>40</v>
      </c>
      <c r="D98" t="s">
        <v>37</v>
      </c>
      <c r="E98" t="s">
        <v>19</v>
      </c>
      <c r="F98" s="4">
        <v>7693</v>
      </c>
      <c r="G98" s="5">
        <v>21</v>
      </c>
    </row>
    <row r="99" spans="3:7" x14ac:dyDescent="0.3">
      <c r="C99" t="s">
        <v>3</v>
      </c>
      <c r="D99" t="s">
        <v>36</v>
      </c>
      <c r="E99" t="s">
        <v>28</v>
      </c>
      <c r="F99" s="4">
        <v>973</v>
      </c>
      <c r="G99" s="5">
        <v>162</v>
      </c>
    </row>
    <row r="100" spans="3:7" x14ac:dyDescent="0.3">
      <c r="C100" t="s">
        <v>10</v>
      </c>
      <c r="D100" t="s">
        <v>35</v>
      </c>
      <c r="E100" t="s">
        <v>21</v>
      </c>
      <c r="F100" s="4">
        <v>567</v>
      </c>
      <c r="G100" s="5">
        <v>228</v>
      </c>
    </row>
    <row r="101" spans="3:7" x14ac:dyDescent="0.3">
      <c r="C101" t="s">
        <v>10</v>
      </c>
      <c r="D101" t="s">
        <v>36</v>
      </c>
      <c r="E101" t="s">
        <v>29</v>
      </c>
      <c r="F101" s="4">
        <v>2471</v>
      </c>
      <c r="G101" s="5">
        <v>342</v>
      </c>
    </row>
    <row r="102" spans="3:7" x14ac:dyDescent="0.3">
      <c r="C102" t="s">
        <v>5</v>
      </c>
      <c r="D102" t="s">
        <v>38</v>
      </c>
      <c r="E102" t="s">
        <v>13</v>
      </c>
      <c r="F102" s="4">
        <v>7189</v>
      </c>
      <c r="G102" s="5">
        <v>54</v>
      </c>
    </row>
    <row r="103" spans="3:7" x14ac:dyDescent="0.3">
      <c r="C103" t="s">
        <v>41</v>
      </c>
      <c r="D103" t="s">
        <v>35</v>
      </c>
      <c r="E103" t="s">
        <v>28</v>
      </c>
      <c r="F103" s="4">
        <v>7455</v>
      </c>
      <c r="G103" s="5">
        <v>216</v>
      </c>
    </row>
    <row r="104" spans="3:7" x14ac:dyDescent="0.3">
      <c r="C104" t="s">
        <v>3</v>
      </c>
      <c r="D104" t="s">
        <v>34</v>
      </c>
      <c r="E104" t="s">
        <v>26</v>
      </c>
      <c r="F104" s="4">
        <v>3108</v>
      </c>
      <c r="G104" s="5">
        <v>54</v>
      </c>
    </row>
    <row r="105" spans="3:7" x14ac:dyDescent="0.3">
      <c r="C105" t="s">
        <v>6</v>
      </c>
      <c r="D105" t="s">
        <v>38</v>
      </c>
      <c r="E105" t="s">
        <v>25</v>
      </c>
      <c r="F105" s="4">
        <v>469</v>
      </c>
      <c r="G105" s="5">
        <v>75</v>
      </c>
    </row>
    <row r="106" spans="3:7" x14ac:dyDescent="0.3">
      <c r="C106" t="s">
        <v>9</v>
      </c>
      <c r="D106" t="s">
        <v>37</v>
      </c>
      <c r="E106" t="s">
        <v>23</v>
      </c>
      <c r="F106" s="4">
        <v>2737</v>
      </c>
      <c r="G106" s="5">
        <v>93</v>
      </c>
    </row>
    <row r="107" spans="3:7" x14ac:dyDescent="0.3">
      <c r="C107" t="s">
        <v>9</v>
      </c>
      <c r="D107" t="s">
        <v>37</v>
      </c>
      <c r="E107" t="s">
        <v>25</v>
      </c>
      <c r="F107" s="4">
        <v>4305</v>
      </c>
      <c r="G107" s="5">
        <v>156</v>
      </c>
    </row>
    <row r="108" spans="3:7" x14ac:dyDescent="0.3">
      <c r="C108" t="s">
        <v>9</v>
      </c>
      <c r="D108" t="s">
        <v>38</v>
      </c>
      <c r="E108" t="s">
        <v>17</v>
      </c>
      <c r="F108" s="4">
        <v>2408</v>
      </c>
      <c r="G108" s="5">
        <v>9</v>
      </c>
    </row>
    <row r="109" spans="3:7" x14ac:dyDescent="0.3">
      <c r="C109" t="s">
        <v>3</v>
      </c>
      <c r="D109" t="s">
        <v>36</v>
      </c>
      <c r="E109" t="s">
        <v>19</v>
      </c>
      <c r="F109" s="4">
        <v>1281</v>
      </c>
      <c r="G109" s="5">
        <v>18</v>
      </c>
    </row>
    <row r="110" spans="3:7" x14ac:dyDescent="0.3">
      <c r="C110" t="s">
        <v>40</v>
      </c>
      <c r="D110" t="s">
        <v>35</v>
      </c>
      <c r="E110" t="s">
        <v>32</v>
      </c>
      <c r="F110" s="4">
        <v>12348</v>
      </c>
      <c r="G110" s="5">
        <v>234</v>
      </c>
    </row>
    <row r="111" spans="3:7" x14ac:dyDescent="0.3">
      <c r="C111" t="s">
        <v>3</v>
      </c>
      <c r="D111" t="s">
        <v>34</v>
      </c>
      <c r="E111" t="s">
        <v>28</v>
      </c>
      <c r="F111" s="4">
        <v>3689</v>
      </c>
      <c r="G111" s="5">
        <v>312</v>
      </c>
    </row>
    <row r="112" spans="3:7" x14ac:dyDescent="0.3">
      <c r="C112" t="s">
        <v>7</v>
      </c>
      <c r="D112" t="s">
        <v>36</v>
      </c>
      <c r="E112" t="s">
        <v>19</v>
      </c>
      <c r="F112" s="4">
        <v>2870</v>
      </c>
      <c r="G112" s="5">
        <v>300</v>
      </c>
    </row>
    <row r="113" spans="3:7" x14ac:dyDescent="0.3">
      <c r="C113" t="s">
        <v>2</v>
      </c>
      <c r="D113" t="s">
        <v>36</v>
      </c>
      <c r="E113" t="s">
        <v>27</v>
      </c>
      <c r="F113" s="4">
        <v>798</v>
      </c>
      <c r="G113" s="5">
        <v>519</v>
      </c>
    </row>
    <row r="114" spans="3:7" x14ac:dyDescent="0.3">
      <c r="C114" t="s">
        <v>41</v>
      </c>
      <c r="D114" t="s">
        <v>37</v>
      </c>
      <c r="E114" t="s">
        <v>21</v>
      </c>
      <c r="F114" s="4">
        <v>2933</v>
      </c>
      <c r="G114" s="5">
        <v>9</v>
      </c>
    </row>
    <row r="115" spans="3:7" x14ac:dyDescent="0.3">
      <c r="C115" t="s">
        <v>5</v>
      </c>
      <c r="D115" t="s">
        <v>35</v>
      </c>
      <c r="E115" t="s">
        <v>4</v>
      </c>
      <c r="F115" s="4">
        <v>2744</v>
      </c>
      <c r="G115" s="5">
        <v>9</v>
      </c>
    </row>
    <row r="116" spans="3:7" x14ac:dyDescent="0.3">
      <c r="C116" t="s">
        <v>40</v>
      </c>
      <c r="D116" t="s">
        <v>36</v>
      </c>
      <c r="E116" t="s">
        <v>33</v>
      </c>
      <c r="F116" s="4">
        <v>9772</v>
      </c>
      <c r="G116" s="5">
        <v>90</v>
      </c>
    </row>
    <row r="117" spans="3:7" x14ac:dyDescent="0.3">
      <c r="C117" t="s">
        <v>7</v>
      </c>
      <c r="D117" t="s">
        <v>34</v>
      </c>
      <c r="E117" t="s">
        <v>25</v>
      </c>
      <c r="F117" s="4">
        <v>1568</v>
      </c>
      <c r="G117" s="5">
        <v>96</v>
      </c>
    </row>
    <row r="118" spans="3:7" x14ac:dyDescent="0.3">
      <c r="C118" t="s">
        <v>2</v>
      </c>
      <c r="D118" t="s">
        <v>36</v>
      </c>
      <c r="E118" t="s">
        <v>16</v>
      </c>
      <c r="F118" s="4">
        <v>11417</v>
      </c>
      <c r="G118" s="5">
        <v>21</v>
      </c>
    </row>
    <row r="119" spans="3:7" x14ac:dyDescent="0.3">
      <c r="C119" t="s">
        <v>40</v>
      </c>
      <c r="D119" t="s">
        <v>34</v>
      </c>
      <c r="E119" t="s">
        <v>26</v>
      </c>
      <c r="F119" s="4">
        <v>6748</v>
      </c>
      <c r="G119" s="5">
        <v>48</v>
      </c>
    </row>
    <row r="120" spans="3:7" x14ac:dyDescent="0.3">
      <c r="C120" t="s">
        <v>10</v>
      </c>
      <c r="D120" t="s">
        <v>36</v>
      </c>
      <c r="E120" t="s">
        <v>27</v>
      </c>
      <c r="F120" s="4">
        <v>1407</v>
      </c>
      <c r="G120" s="5">
        <v>72</v>
      </c>
    </row>
    <row r="121" spans="3:7" x14ac:dyDescent="0.3">
      <c r="C121" t="s">
        <v>8</v>
      </c>
      <c r="D121" t="s">
        <v>35</v>
      </c>
      <c r="E121" t="s">
        <v>29</v>
      </c>
      <c r="F121" s="4">
        <v>2023</v>
      </c>
      <c r="G121" s="5">
        <v>168</v>
      </c>
    </row>
    <row r="122" spans="3:7" x14ac:dyDescent="0.3">
      <c r="C122" t="s">
        <v>5</v>
      </c>
      <c r="D122" t="s">
        <v>39</v>
      </c>
      <c r="E122" t="s">
        <v>26</v>
      </c>
      <c r="F122" s="4">
        <v>5236</v>
      </c>
      <c r="G122" s="5">
        <v>51</v>
      </c>
    </row>
    <row r="123" spans="3:7" x14ac:dyDescent="0.3">
      <c r="C123" t="s">
        <v>41</v>
      </c>
      <c r="D123" t="s">
        <v>36</v>
      </c>
      <c r="E123" t="s">
        <v>19</v>
      </c>
      <c r="F123" s="4">
        <v>1925</v>
      </c>
      <c r="G123" s="5">
        <v>192</v>
      </c>
    </row>
    <row r="124" spans="3:7" x14ac:dyDescent="0.3">
      <c r="C124" t="s">
        <v>7</v>
      </c>
      <c r="D124" t="s">
        <v>37</v>
      </c>
      <c r="E124" t="s">
        <v>14</v>
      </c>
      <c r="F124" s="4">
        <v>6608</v>
      </c>
      <c r="G124" s="5">
        <v>225</v>
      </c>
    </row>
    <row r="125" spans="3:7" x14ac:dyDescent="0.3">
      <c r="C125" t="s">
        <v>6</v>
      </c>
      <c r="D125" t="s">
        <v>34</v>
      </c>
      <c r="E125" t="s">
        <v>26</v>
      </c>
      <c r="F125" s="4">
        <v>8008</v>
      </c>
      <c r="G125" s="5">
        <v>456</v>
      </c>
    </row>
    <row r="126" spans="3:7" x14ac:dyDescent="0.3">
      <c r="C126" t="s">
        <v>10</v>
      </c>
      <c r="D126" t="s">
        <v>34</v>
      </c>
      <c r="E126" t="s">
        <v>25</v>
      </c>
      <c r="F126" s="4">
        <v>1428</v>
      </c>
      <c r="G126" s="5">
        <v>93</v>
      </c>
    </row>
    <row r="127" spans="3:7" x14ac:dyDescent="0.3">
      <c r="C127" t="s">
        <v>6</v>
      </c>
      <c r="D127" t="s">
        <v>34</v>
      </c>
      <c r="E127" t="s">
        <v>4</v>
      </c>
      <c r="F127" s="4">
        <v>525</v>
      </c>
      <c r="G127" s="5">
        <v>48</v>
      </c>
    </row>
    <row r="128" spans="3:7" x14ac:dyDescent="0.3">
      <c r="C128" t="s">
        <v>6</v>
      </c>
      <c r="D128" t="s">
        <v>37</v>
      </c>
      <c r="E128" t="s">
        <v>18</v>
      </c>
      <c r="F128" s="4">
        <v>1505</v>
      </c>
      <c r="G128" s="5">
        <v>102</v>
      </c>
    </row>
    <row r="129" spans="3:7" x14ac:dyDescent="0.3">
      <c r="C129" t="s">
        <v>7</v>
      </c>
      <c r="D129" t="s">
        <v>35</v>
      </c>
      <c r="E129" t="s">
        <v>30</v>
      </c>
      <c r="F129" s="4">
        <v>6755</v>
      </c>
      <c r="G129" s="5">
        <v>252</v>
      </c>
    </row>
    <row r="130" spans="3:7" x14ac:dyDescent="0.3">
      <c r="C130" t="s">
        <v>2</v>
      </c>
      <c r="D130" t="s">
        <v>37</v>
      </c>
      <c r="E130" t="s">
        <v>18</v>
      </c>
      <c r="F130" s="4">
        <v>11571</v>
      </c>
      <c r="G130" s="5">
        <v>138</v>
      </c>
    </row>
    <row r="131" spans="3:7" x14ac:dyDescent="0.3">
      <c r="C131" t="s">
        <v>40</v>
      </c>
      <c r="D131" t="s">
        <v>38</v>
      </c>
      <c r="E131" t="s">
        <v>25</v>
      </c>
      <c r="F131" s="4">
        <v>2541</v>
      </c>
      <c r="G131" s="5">
        <v>90</v>
      </c>
    </row>
    <row r="132" spans="3:7" x14ac:dyDescent="0.3">
      <c r="C132" t="s">
        <v>41</v>
      </c>
      <c r="D132" t="s">
        <v>37</v>
      </c>
      <c r="E132" t="s">
        <v>30</v>
      </c>
      <c r="F132" s="4">
        <v>1526</v>
      </c>
      <c r="G132" s="5">
        <v>240</v>
      </c>
    </row>
    <row r="133" spans="3:7" x14ac:dyDescent="0.3">
      <c r="C133" t="s">
        <v>40</v>
      </c>
      <c r="D133" t="s">
        <v>38</v>
      </c>
      <c r="E133" t="s">
        <v>4</v>
      </c>
      <c r="F133" s="4">
        <v>6125</v>
      </c>
      <c r="G133" s="5">
        <v>102</v>
      </c>
    </row>
    <row r="134" spans="3:7" x14ac:dyDescent="0.3">
      <c r="C134" t="s">
        <v>41</v>
      </c>
      <c r="D134" t="s">
        <v>35</v>
      </c>
      <c r="E134" t="s">
        <v>27</v>
      </c>
      <c r="F134" s="4">
        <v>847</v>
      </c>
      <c r="G134" s="5">
        <v>129</v>
      </c>
    </row>
    <row r="135" spans="3:7" x14ac:dyDescent="0.3">
      <c r="C135" t="s">
        <v>8</v>
      </c>
      <c r="D135" t="s">
        <v>35</v>
      </c>
      <c r="E135" t="s">
        <v>27</v>
      </c>
      <c r="F135" s="4">
        <v>4753</v>
      </c>
      <c r="G135" s="5">
        <v>300</v>
      </c>
    </row>
    <row r="136" spans="3:7" x14ac:dyDescent="0.3">
      <c r="C136" t="s">
        <v>6</v>
      </c>
      <c r="D136" t="s">
        <v>38</v>
      </c>
      <c r="E136" t="s">
        <v>33</v>
      </c>
      <c r="F136" s="4">
        <v>959</v>
      </c>
      <c r="G136" s="5">
        <v>135</v>
      </c>
    </row>
    <row r="137" spans="3:7" x14ac:dyDescent="0.3">
      <c r="C137" t="s">
        <v>7</v>
      </c>
      <c r="D137" t="s">
        <v>35</v>
      </c>
      <c r="E137" t="s">
        <v>24</v>
      </c>
      <c r="F137" s="4">
        <v>2793</v>
      </c>
      <c r="G137" s="5">
        <v>114</v>
      </c>
    </row>
    <row r="138" spans="3:7" x14ac:dyDescent="0.3">
      <c r="C138" t="s">
        <v>7</v>
      </c>
      <c r="D138" t="s">
        <v>35</v>
      </c>
      <c r="E138" t="s">
        <v>14</v>
      </c>
      <c r="F138" s="4">
        <v>4606</v>
      </c>
      <c r="G138" s="5">
        <v>63</v>
      </c>
    </row>
    <row r="139" spans="3:7" x14ac:dyDescent="0.3">
      <c r="C139" t="s">
        <v>7</v>
      </c>
      <c r="D139" t="s">
        <v>36</v>
      </c>
      <c r="E139" t="s">
        <v>29</v>
      </c>
      <c r="F139" s="4">
        <v>5551</v>
      </c>
      <c r="G139" s="5">
        <v>252</v>
      </c>
    </row>
    <row r="140" spans="3:7" x14ac:dyDescent="0.3">
      <c r="C140" t="s">
        <v>10</v>
      </c>
      <c r="D140" t="s">
        <v>36</v>
      </c>
      <c r="E140" t="s">
        <v>32</v>
      </c>
      <c r="F140" s="4">
        <v>6657</v>
      </c>
      <c r="G140" s="5">
        <v>303</v>
      </c>
    </row>
    <row r="141" spans="3:7" x14ac:dyDescent="0.3">
      <c r="C141" t="s">
        <v>7</v>
      </c>
      <c r="D141" t="s">
        <v>39</v>
      </c>
      <c r="E141" t="s">
        <v>17</v>
      </c>
      <c r="F141" s="4">
        <v>4438</v>
      </c>
      <c r="G141" s="5">
        <v>246</v>
      </c>
    </row>
    <row r="142" spans="3:7" x14ac:dyDescent="0.3">
      <c r="C142" t="s">
        <v>8</v>
      </c>
      <c r="D142" t="s">
        <v>38</v>
      </c>
      <c r="E142" t="s">
        <v>22</v>
      </c>
      <c r="F142" s="4">
        <v>168</v>
      </c>
      <c r="G142" s="5">
        <v>84</v>
      </c>
    </row>
    <row r="143" spans="3:7" x14ac:dyDescent="0.3">
      <c r="C143" t="s">
        <v>7</v>
      </c>
      <c r="D143" t="s">
        <v>34</v>
      </c>
      <c r="E143" t="s">
        <v>17</v>
      </c>
      <c r="F143" s="4">
        <v>7777</v>
      </c>
      <c r="G143" s="5">
        <v>39</v>
      </c>
    </row>
    <row r="144" spans="3:7" x14ac:dyDescent="0.3">
      <c r="C144" t="s">
        <v>5</v>
      </c>
      <c r="D144" t="s">
        <v>36</v>
      </c>
      <c r="E144" t="s">
        <v>17</v>
      </c>
      <c r="F144" s="4">
        <v>3339</v>
      </c>
      <c r="G144" s="5">
        <v>348</v>
      </c>
    </row>
    <row r="145" spans="3:7" x14ac:dyDescent="0.3">
      <c r="C145" t="s">
        <v>7</v>
      </c>
      <c r="D145" t="s">
        <v>37</v>
      </c>
      <c r="E145" t="s">
        <v>33</v>
      </c>
      <c r="F145" s="4">
        <v>6391</v>
      </c>
      <c r="G145" s="5">
        <v>48</v>
      </c>
    </row>
    <row r="146" spans="3:7" x14ac:dyDescent="0.3">
      <c r="C146" t="s">
        <v>5</v>
      </c>
      <c r="D146" t="s">
        <v>37</v>
      </c>
      <c r="E146" t="s">
        <v>22</v>
      </c>
      <c r="F146" s="4">
        <v>518</v>
      </c>
      <c r="G146" s="5">
        <v>75</v>
      </c>
    </row>
    <row r="147" spans="3:7" x14ac:dyDescent="0.3">
      <c r="C147" t="s">
        <v>7</v>
      </c>
      <c r="D147" t="s">
        <v>38</v>
      </c>
      <c r="E147" t="s">
        <v>28</v>
      </c>
      <c r="F147" s="4">
        <v>5677</v>
      </c>
      <c r="G147" s="5">
        <v>258</v>
      </c>
    </row>
    <row r="148" spans="3:7" x14ac:dyDescent="0.3">
      <c r="C148" t="s">
        <v>6</v>
      </c>
      <c r="D148" t="s">
        <v>39</v>
      </c>
      <c r="E148" t="s">
        <v>17</v>
      </c>
      <c r="F148" s="4">
        <v>6048</v>
      </c>
      <c r="G148" s="5">
        <v>27</v>
      </c>
    </row>
    <row r="149" spans="3:7" x14ac:dyDescent="0.3">
      <c r="C149" t="s">
        <v>8</v>
      </c>
      <c r="D149" t="s">
        <v>38</v>
      </c>
      <c r="E149" t="s">
        <v>32</v>
      </c>
      <c r="F149" s="4">
        <v>3752</v>
      </c>
      <c r="G149" s="5">
        <v>213</v>
      </c>
    </row>
    <row r="150" spans="3:7" x14ac:dyDescent="0.3">
      <c r="C150" t="s">
        <v>5</v>
      </c>
      <c r="D150" t="s">
        <v>35</v>
      </c>
      <c r="E150" t="s">
        <v>29</v>
      </c>
      <c r="F150" s="4">
        <v>4480</v>
      </c>
      <c r="G150" s="5">
        <v>357</v>
      </c>
    </row>
    <row r="151" spans="3:7" x14ac:dyDescent="0.3">
      <c r="C151" t="s">
        <v>9</v>
      </c>
      <c r="D151" t="s">
        <v>37</v>
      </c>
      <c r="E151" t="s">
        <v>4</v>
      </c>
      <c r="F151" s="4">
        <v>259</v>
      </c>
      <c r="G151" s="5">
        <v>207</v>
      </c>
    </row>
    <row r="152" spans="3:7" x14ac:dyDescent="0.3">
      <c r="C152" t="s">
        <v>8</v>
      </c>
      <c r="D152" t="s">
        <v>37</v>
      </c>
      <c r="E152" t="s">
        <v>30</v>
      </c>
      <c r="F152" s="4">
        <v>42</v>
      </c>
      <c r="G152" s="5">
        <v>150</v>
      </c>
    </row>
    <row r="153" spans="3:7" x14ac:dyDescent="0.3">
      <c r="C153" t="s">
        <v>41</v>
      </c>
      <c r="D153" t="s">
        <v>36</v>
      </c>
      <c r="E153" t="s">
        <v>26</v>
      </c>
      <c r="F153" s="4">
        <v>98</v>
      </c>
      <c r="G153" s="5">
        <v>204</v>
      </c>
    </row>
    <row r="154" spans="3:7" x14ac:dyDescent="0.3">
      <c r="C154" t="s">
        <v>7</v>
      </c>
      <c r="D154" t="s">
        <v>35</v>
      </c>
      <c r="E154" t="s">
        <v>27</v>
      </c>
      <c r="F154" s="4">
        <v>2478</v>
      </c>
      <c r="G154" s="5">
        <v>21</v>
      </c>
    </row>
    <row r="155" spans="3:7" x14ac:dyDescent="0.3">
      <c r="C155" t="s">
        <v>41</v>
      </c>
      <c r="D155" t="s">
        <v>34</v>
      </c>
      <c r="E155" t="s">
        <v>33</v>
      </c>
      <c r="F155" s="4">
        <v>7847</v>
      </c>
      <c r="G155" s="5">
        <v>174</v>
      </c>
    </row>
    <row r="156" spans="3:7" x14ac:dyDescent="0.3">
      <c r="C156" t="s">
        <v>2</v>
      </c>
      <c r="D156" t="s">
        <v>37</v>
      </c>
      <c r="E156" t="s">
        <v>17</v>
      </c>
      <c r="F156" s="4">
        <v>9926</v>
      </c>
      <c r="G156" s="5">
        <v>201</v>
      </c>
    </row>
    <row r="157" spans="3:7" x14ac:dyDescent="0.3">
      <c r="C157" t="s">
        <v>8</v>
      </c>
      <c r="D157" t="s">
        <v>38</v>
      </c>
      <c r="E157" t="s">
        <v>13</v>
      </c>
      <c r="F157" s="4">
        <v>819</v>
      </c>
      <c r="G157" s="5">
        <v>510</v>
      </c>
    </row>
    <row r="158" spans="3:7" x14ac:dyDescent="0.3">
      <c r="C158" t="s">
        <v>6</v>
      </c>
      <c r="D158" t="s">
        <v>39</v>
      </c>
      <c r="E158" t="s">
        <v>29</v>
      </c>
      <c r="F158" s="4">
        <v>3052</v>
      </c>
      <c r="G158" s="5">
        <v>378</v>
      </c>
    </row>
    <row r="159" spans="3:7" x14ac:dyDescent="0.3">
      <c r="C159" t="s">
        <v>9</v>
      </c>
      <c r="D159" t="s">
        <v>34</v>
      </c>
      <c r="E159" t="s">
        <v>21</v>
      </c>
      <c r="F159" s="4">
        <v>6832</v>
      </c>
      <c r="G159" s="5">
        <v>27</v>
      </c>
    </row>
    <row r="160" spans="3:7" x14ac:dyDescent="0.3">
      <c r="C160" t="s">
        <v>2</v>
      </c>
      <c r="D160" t="s">
        <v>39</v>
      </c>
      <c r="E160" t="s">
        <v>16</v>
      </c>
      <c r="F160" s="4">
        <v>2016</v>
      </c>
      <c r="G160" s="5">
        <v>117</v>
      </c>
    </row>
    <row r="161" spans="3:7" x14ac:dyDescent="0.3">
      <c r="C161" t="s">
        <v>6</v>
      </c>
      <c r="D161" t="s">
        <v>38</v>
      </c>
      <c r="E161" t="s">
        <v>21</v>
      </c>
      <c r="F161" s="4">
        <v>7322</v>
      </c>
      <c r="G161" s="5">
        <v>36</v>
      </c>
    </row>
    <row r="162" spans="3:7" x14ac:dyDescent="0.3">
      <c r="C162" t="s">
        <v>8</v>
      </c>
      <c r="D162" t="s">
        <v>35</v>
      </c>
      <c r="E162" t="s">
        <v>33</v>
      </c>
      <c r="F162" s="4">
        <v>357</v>
      </c>
      <c r="G162" s="5">
        <v>126</v>
      </c>
    </row>
    <row r="163" spans="3:7" x14ac:dyDescent="0.3">
      <c r="C163" t="s">
        <v>9</v>
      </c>
      <c r="D163" t="s">
        <v>39</v>
      </c>
      <c r="E163" t="s">
        <v>25</v>
      </c>
      <c r="F163" s="4">
        <v>3192</v>
      </c>
      <c r="G163" s="5">
        <v>72</v>
      </c>
    </row>
    <row r="164" spans="3:7" x14ac:dyDescent="0.3">
      <c r="C164" t="s">
        <v>7</v>
      </c>
      <c r="D164" t="s">
        <v>36</v>
      </c>
      <c r="E164" t="s">
        <v>22</v>
      </c>
      <c r="F164" s="4">
        <v>8435</v>
      </c>
      <c r="G164" s="5">
        <v>42</v>
      </c>
    </row>
    <row r="165" spans="3:7" x14ac:dyDescent="0.3">
      <c r="C165" t="s">
        <v>40</v>
      </c>
      <c r="D165" t="s">
        <v>39</v>
      </c>
      <c r="E165" t="s">
        <v>29</v>
      </c>
      <c r="F165" s="4">
        <v>0</v>
      </c>
      <c r="G165" s="5">
        <v>135</v>
      </c>
    </row>
    <row r="166" spans="3:7" x14ac:dyDescent="0.3">
      <c r="C166" t="s">
        <v>7</v>
      </c>
      <c r="D166" t="s">
        <v>34</v>
      </c>
      <c r="E166" t="s">
        <v>24</v>
      </c>
      <c r="F166" s="4">
        <v>8862</v>
      </c>
      <c r="G166" s="5">
        <v>189</v>
      </c>
    </row>
    <row r="167" spans="3:7" x14ac:dyDescent="0.3">
      <c r="C167" t="s">
        <v>6</v>
      </c>
      <c r="D167" t="s">
        <v>37</v>
      </c>
      <c r="E167" t="s">
        <v>28</v>
      </c>
      <c r="F167" s="4">
        <v>3556</v>
      </c>
      <c r="G167" s="5">
        <v>459</v>
      </c>
    </row>
    <row r="168" spans="3:7" x14ac:dyDescent="0.3">
      <c r="C168" t="s">
        <v>5</v>
      </c>
      <c r="D168" t="s">
        <v>34</v>
      </c>
      <c r="E168" t="s">
        <v>15</v>
      </c>
      <c r="F168" s="4">
        <v>7280</v>
      </c>
      <c r="G168" s="5">
        <v>201</v>
      </c>
    </row>
    <row r="169" spans="3:7" x14ac:dyDescent="0.3">
      <c r="C169" t="s">
        <v>6</v>
      </c>
      <c r="D169" t="s">
        <v>34</v>
      </c>
      <c r="E169" t="s">
        <v>30</v>
      </c>
      <c r="F169" s="4">
        <v>3402</v>
      </c>
      <c r="G169" s="5">
        <v>366</v>
      </c>
    </row>
    <row r="170" spans="3:7" x14ac:dyDescent="0.3">
      <c r="C170" t="s">
        <v>3</v>
      </c>
      <c r="D170" t="s">
        <v>37</v>
      </c>
      <c r="E170" t="s">
        <v>29</v>
      </c>
      <c r="F170" s="4">
        <v>4592</v>
      </c>
      <c r="G170" s="5">
        <v>324</v>
      </c>
    </row>
    <row r="171" spans="3:7" x14ac:dyDescent="0.3">
      <c r="C171" t="s">
        <v>9</v>
      </c>
      <c r="D171" t="s">
        <v>35</v>
      </c>
      <c r="E171" t="s">
        <v>15</v>
      </c>
      <c r="F171" s="4">
        <v>7833</v>
      </c>
      <c r="G171" s="5">
        <v>243</v>
      </c>
    </row>
    <row r="172" spans="3:7" x14ac:dyDescent="0.3">
      <c r="C172" t="s">
        <v>2</v>
      </c>
      <c r="D172" t="s">
        <v>39</v>
      </c>
      <c r="E172" t="s">
        <v>21</v>
      </c>
      <c r="F172" s="4">
        <v>7651</v>
      </c>
      <c r="G172" s="5">
        <v>213</v>
      </c>
    </row>
    <row r="173" spans="3:7" x14ac:dyDescent="0.3">
      <c r="C173" t="s">
        <v>40</v>
      </c>
      <c r="D173" t="s">
        <v>35</v>
      </c>
      <c r="E173" t="s">
        <v>30</v>
      </c>
      <c r="F173" s="4">
        <v>2275</v>
      </c>
      <c r="G173" s="5">
        <v>447</v>
      </c>
    </row>
    <row r="174" spans="3:7" x14ac:dyDescent="0.3">
      <c r="C174" t="s">
        <v>40</v>
      </c>
      <c r="D174" t="s">
        <v>38</v>
      </c>
      <c r="E174" t="s">
        <v>13</v>
      </c>
      <c r="F174" s="4">
        <v>5670</v>
      </c>
      <c r="G174" s="5">
        <v>297</v>
      </c>
    </row>
    <row r="175" spans="3:7" x14ac:dyDescent="0.3">
      <c r="C175" t="s">
        <v>7</v>
      </c>
      <c r="D175" t="s">
        <v>35</v>
      </c>
      <c r="E175" t="s">
        <v>16</v>
      </c>
      <c r="F175" s="4">
        <v>2135</v>
      </c>
      <c r="G175" s="5">
        <v>27</v>
      </c>
    </row>
    <row r="176" spans="3:7" x14ac:dyDescent="0.3">
      <c r="C176" t="s">
        <v>40</v>
      </c>
      <c r="D176" t="s">
        <v>34</v>
      </c>
      <c r="E176" t="s">
        <v>23</v>
      </c>
      <c r="F176" s="4">
        <v>2779</v>
      </c>
      <c r="G176" s="5">
        <v>75</v>
      </c>
    </row>
    <row r="177" spans="3:7" x14ac:dyDescent="0.3">
      <c r="C177" t="s">
        <v>10</v>
      </c>
      <c r="D177" t="s">
        <v>39</v>
      </c>
      <c r="E177" t="s">
        <v>33</v>
      </c>
      <c r="F177" s="4">
        <v>12950</v>
      </c>
      <c r="G177" s="5">
        <v>30</v>
      </c>
    </row>
    <row r="178" spans="3:7" x14ac:dyDescent="0.3">
      <c r="C178" t="s">
        <v>7</v>
      </c>
      <c r="D178" t="s">
        <v>36</v>
      </c>
      <c r="E178" t="s">
        <v>18</v>
      </c>
      <c r="F178" s="4">
        <v>2646</v>
      </c>
      <c r="G178" s="5">
        <v>177</v>
      </c>
    </row>
    <row r="179" spans="3:7" x14ac:dyDescent="0.3">
      <c r="C179" t="s">
        <v>40</v>
      </c>
      <c r="D179" t="s">
        <v>34</v>
      </c>
      <c r="E179" t="s">
        <v>33</v>
      </c>
      <c r="F179" s="4">
        <v>3794</v>
      </c>
      <c r="G179" s="5">
        <v>159</v>
      </c>
    </row>
    <row r="180" spans="3:7" x14ac:dyDescent="0.3">
      <c r="C180" t="s">
        <v>3</v>
      </c>
      <c r="D180" t="s">
        <v>35</v>
      </c>
      <c r="E180" t="s">
        <v>33</v>
      </c>
      <c r="F180" s="4">
        <v>819</v>
      </c>
      <c r="G180" s="5">
        <v>306</v>
      </c>
    </row>
    <row r="181" spans="3:7" x14ac:dyDescent="0.3">
      <c r="C181" t="s">
        <v>3</v>
      </c>
      <c r="D181" t="s">
        <v>34</v>
      </c>
      <c r="E181" t="s">
        <v>20</v>
      </c>
      <c r="F181" s="4">
        <v>2583</v>
      </c>
      <c r="G181" s="5">
        <v>18</v>
      </c>
    </row>
    <row r="182" spans="3:7" x14ac:dyDescent="0.3">
      <c r="C182" t="s">
        <v>7</v>
      </c>
      <c r="D182" t="s">
        <v>35</v>
      </c>
      <c r="E182" t="s">
        <v>19</v>
      </c>
      <c r="F182" s="4">
        <v>4585</v>
      </c>
      <c r="G182" s="5">
        <v>240</v>
      </c>
    </row>
    <row r="183" spans="3:7" x14ac:dyDescent="0.3">
      <c r="C183" t="s">
        <v>5</v>
      </c>
      <c r="D183" t="s">
        <v>34</v>
      </c>
      <c r="E183" t="s">
        <v>33</v>
      </c>
      <c r="F183" s="4">
        <v>1652</v>
      </c>
      <c r="G183" s="5">
        <v>93</v>
      </c>
    </row>
    <row r="184" spans="3:7" x14ac:dyDescent="0.3">
      <c r="C184" t="s">
        <v>10</v>
      </c>
      <c r="D184" t="s">
        <v>34</v>
      </c>
      <c r="E184" t="s">
        <v>26</v>
      </c>
      <c r="F184" s="4">
        <v>4991</v>
      </c>
      <c r="G184" s="5">
        <v>9</v>
      </c>
    </row>
    <row r="185" spans="3:7" x14ac:dyDescent="0.3">
      <c r="C185" t="s">
        <v>8</v>
      </c>
      <c r="D185" t="s">
        <v>34</v>
      </c>
      <c r="E185" t="s">
        <v>16</v>
      </c>
      <c r="F185" s="4">
        <v>2009</v>
      </c>
      <c r="G185" s="5">
        <v>219</v>
      </c>
    </row>
    <row r="186" spans="3:7" x14ac:dyDescent="0.3">
      <c r="C186" t="s">
        <v>2</v>
      </c>
      <c r="D186" t="s">
        <v>39</v>
      </c>
      <c r="E186" t="s">
        <v>22</v>
      </c>
      <c r="F186" s="4">
        <v>1568</v>
      </c>
      <c r="G186" s="5">
        <v>141</v>
      </c>
    </row>
    <row r="187" spans="3:7" x14ac:dyDescent="0.3">
      <c r="C187" t="s">
        <v>41</v>
      </c>
      <c r="D187" t="s">
        <v>37</v>
      </c>
      <c r="E187" t="s">
        <v>20</v>
      </c>
      <c r="F187" s="4">
        <v>3388</v>
      </c>
      <c r="G187" s="5">
        <v>123</v>
      </c>
    </row>
    <row r="188" spans="3:7" x14ac:dyDescent="0.3">
      <c r="C188" t="s">
        <v>40</v>
      </c>
      <c r="D188" t="s">
        <v>38</v>
      </c>
      <c r="E188" t="s">
        <v>24</v>
      </c>
      <c r="F188" s="4">
        <v>623</v>
      </c>
      <c r="G188" s="5">
        <v>51</v>
      </c>
    </row>
    <row r="189" spans="3:7" x14ac:dyDescent="0.3">
      <c r="C189" t="s">
        <v>6</v>
      </c>
      <c r="D189" t="s">
        <v>36</v>
      </c>
      <c r="E189" t="s">
        <v>4</v>
      </c>
      <c r="F189" s="4">
        <v>10073</v>
      </c>
      <c r="G189" s="5">
        <v>120</v>
      </c>
    </row>
    <row r="190" spans="3:7" x14ac:dyDescent="0.3">
      <c r="C190" t="s">
        <v>8</v>
      </c>
      <c r="D190" t="s">
        <v>39</v>
      </c>
      <c r="E190" t="s">
        <v>26</v>
      </c>
      <c r="F190" s="4">
        <v>1561</v>
      </c>
      <c r="G190" s="5">
        <v>27</v>
      </c>
    </row>
    <row r="191" spans="3:7" x14ac:dyDescent="0.3">
      <c r="C191" t="s">
        <v>9</v>
      </c>
      <c r="D191" t="s">
        <v>36</v>
      </c>
      <c r="E191" t="s">
        <v>27</v>
      </c>
      <c r="F191" s="4">
        <v>11522</v>
      </c>
      <c r="G191" s="5">
        <v>204</v>
      </c>
    </row>
    <row r="192" spans="3:7" x14ac:dyDescent="0.3">
      <c r="C192" t="s">
        <v>6</v>
      </c>
      <c r="D192" t="s">
        <v>38</v>
      </c>
      <c r="E192" t="s">
        <v>13</v>
      </c>
      <c r="F192" s="4">
        <v>2317</v>
      </c>
      <c r="G192" s="5">
        <v>123</v>
      </c>
    </row>
    <row r="193" spans="3:7" x14ac:dyDescent="0.3">
      <c r="C193" t="s">
        <v>10</v>
      </c>
      <c r="D193" t="s">
        <v>37</v>
      </c>
      <c r="E193" t="s">
        <v>28</v>
      </c>
      <c r="F193" s="4">
        <v>3059</v>
      </c>
      <c r="G193" s="5">
        <v>27</v>
      </c>
    </row>
    <row r="194" spans="3:7" x14ac:dyDescent="0.3">
      <c r="C194" t="s">
        <v>41</v>
      </c>
      <c r="D194" t="s">
        <v>37</v>
      </c>
      <c r="E194" t="s">
        <v>26</v>
      </c>
      <c r="F194" s="4">
        <v>2324</v>
      </c>
      <c r="G194" s="5">
        <v>177</v>
      </c>
    </row>
    <row r="195" spans="3:7" x14ac:dyDescent="0.3">
      <c r="C195" t="s">
        <v>3</v>
      </c>
      <c r="D195" t="s">
        <v>39</v>
      </c>
      <c r="E195" t="s">
        <v>26</v>
      </c>
      <c r="F195" s="4">
        <v>4956</v>
      </c>
      <c r="G195" s="5">
        <v>171</v>
      </c>
    </row>
    <row r="196" spans="3:7" x14ac:dyDescent="0.3">
      <c r="C196" t="s">
        <v>10</v>
      </c>
      <c r="D196" t="s">
        <v>34</v>
      </c>
      <c r="E196" t="s">
        <v>19</v>
      </c>
      <c r="F196" s="4">
        <v>5355</v>
      </c>
      <c r="G196" s="5">
        <v>204</v>
      </c>
    </row>
    <row r="197" spans="3:7" x14ac:dyDescent="0.3">
      <c r="C197" t="s">
        <v>3</v>
      </c>
      <c r="D197" t="s">
        <v>34</v>
      </c>
      <c r="E197" t="s">
        <v>14</v>
      </c>
      <c r="F197" s="4">
        <v>7259</v>
      </c>
      <c r="G197" s="5">
        <v>276</v>
      </c>
    </row>
    <row r="198" spans="3:7" x14ac:dyDescent="0.3">
      <c r="C198" t="s">
        <v>8</v>
      </c>
      <c r="D198" t="s">
        <v>37</v>
      </c>
      <c r="E198" t="s">
        <v>26</v>
      </c>
      <c r="F198" s="4">
        <v>6279</v>
      </c>
      <c r="G198" s="5">
        <v>45</v>
      </c>
    </row>
    <row r="199" spans="3:7" x14ac:dyDescent="0.3">
      <c r="C199" t="s">
        <v>40</v>
      </c>
      <c r="D199" t="s">
        <v>38</v>
      </c>
      <c r="E199" t="s">
        <v>29</v>
      </c>
      <c r="F199" s="4">
        <v>2541</v>
      </c>
      <c r="G199" s="5">
        <v>45</v>
      </c>
    </row>
    <row r="200" spans="3:7" x14ac:dyDescent="0.3">
      <c r="C200" t="s">
        <v>6</v>
      </c>
      <c r="D200" t="s">
        <v>35</v>
      </c>
      <c r="E200" t="s">
        <v>27</v>
      </c>
      <c r="F200" s="4">
        <v>3864</v>
      </c>
      <c r="G200" s="5">
        <v>177</v>
      </c>
    </row>
    <row r="201" spans="3:7" x14ac:dyDescent="0.3">
      <c r="C201" t="s">
        <v>5</v>
      </c>
      <c r="D201" t="s">
        <v>36</v>
      </c>
      <c r="E201" t="s">
        <v>13</v>
      </c>
      <c r="F201" s="4">
        <v>6146</v>
      </c>
      <c r="G201" s="5">
        <v>63</v>
      </c>
    </row>
    <row r="202" spans="3:7" x14ac:dyDescent="0.3">
      <c r="C202" t="s">
        <v>9</v>
      </c>
      <c r="D202" t="s">
        <v>39</v>
      </c>
      <c r="E202" t="s">
        <v>18</v>
      </c>
      <c r="F202" s="4">
        <v>2639</v>
      </c>
      <c r="G202" s="5">
        <v>204</v>
      </c>
    </row>
    <row r="203" spans="3:7" x14ac:dyDescent="0.3">
      <c r="C203" t="s">
        <v>8</v>
      </c>
      <c r="D203" t="s">
        <v>37</v>
      </c>
      <c r="E203" t="s">
        <v>22</v>
      </c>
      <c r="F203" s="4">
        <v>1890</v>
      </c>
      <c r="G203" s="5">
        <v>195</v>
      </c>
    </row>
    <row r="204" spans="3:7" x14ac:dyDescent="0.3">
      <c r="C204" t="s">
        <v>7</v>
      </c>
      <c r="D204" t="s">
        <v>34</v>
      </c>
      <c r="E204" t="s">
        <v>14</v>
      </c>
      <c r="F204" s="4">
        <v>1932</v>
      </c>
      <c r="G204" s="5">
        <v>369</v>
      </c>
    </row>
    <row r="205" spans="3:7" x14ac:dyDescent="0.3">
      <c r="C205" t="s">
        <v>3</v>
      </c>
      <c r="D205" t="s">
        <v>34</v>
      </c>
      <c r="E205" t="s">
        <v>25</v>
      </c>
      <c r="F205" s="4">
        <v>6300</v>
      </c>
      <c r="G205" s="5">
        <v>42</v>
      </c>
    </row>
    <row r="206" spans="3:7" x14ac:dyDescent="0.3">
      <c r="C206" t="s">
        <v>6</v>
      </c>
      <c r="D206" t="s">
        <v>37</v>
      </c>
      <c r="E206" t="s">
        <v>30</v>
      </c>
      <c r="F206" s="4">
        <v>560</v>
      </c>
      <c r="G206" s="5">
        <v>81</v>
      </c>
    </row>
    <row r="207" spans="3:7" x14ac:dyDescent="0.3">
      <c r="C207" t="s">
        <v>9</v>
      </c>
      <c r="D207" t="s">
        <v>37</v>
      </c>
      <c r="E207" t="s">
        <v>26</v>
      </c>
      <c r="F207" s="4">
        <v>2856</v>
      </c>
      <c r="G207" s="5">
        <v>246</v>
      </c>
    </row>
    <row r="208" spans="3:7" x14ac:dyDescent="0.3">
      <c r="C208" t="s">
        <v>9</v>
      </c>
      <c r="D208" t="s">
        <v>34</v>
      </c>
      <c r="E208" t="s">
        <v>17</v>
      </c>
      <c r="F208" s="4">
        <v>707</v>
      </c>
      <c r="G208" s="5">
        <v>174</v>
      </c>
    </row>
    <row r="209" spans="3:7" x14ac:dyDescent="0.3">
      <c r="C209" t="s">
        <v>8</v>
      </c>
      <c r="D209" t="s">
        <v>35</v>
      </c>
      <c r="E209" t="s">
        <v>30</v>
      </c>
      <c r="F209" s="4">
        <v>3598</v>
      </c>
      <c r="G209" s="5">
        <v>81</v>
      </c>
    </row>
    <row r="210" spans="3:7" x14ac:dyDescent="0.3">
      <c r="C210" t="s">
        <v>40</v>
      </c>
      <c r="D210" t="s">
        <v>35</v>
      </c>
      <c r="E210" t="s">
        <v>22</v>
      </c>
      <c r="F210" s="4">
        <v>6853</v>
      </c>
      <c r="G210" s="5">
        <v>372</v>
      </c>
    </row>
    <row r="211" spans="3:7" x14ac:dyDescent="0.3">
      <c r="C211" t="s">
        <v>40</v>
      </c>
      <c r="D211" t="s">
        <v>35</v>
      </c>
      <c r="E211" t="s">
        <v>16</v>
      </c>
      <c r="F211" s="4">
        <v>4725</v>
      </c>
      <c r="G211" s="5">
        <v>174</v>
      </c>
    </row>
    <row r="212" spans="3:7" x14ac:dyDescent="0.3">
      <c r="C212" t="s">
        <v>41</v>
      </c>
      <c r="D212" t="s">
        <v>36</v>
      </c>
      <c r="E212" t="s">
        <v>32</v>
      </c>
      <c r="F212" s="4">
        <v>10304</v>
      </c>
      <c r="G212" s="5">
        <v>84</v>
      </c>
    </row>
    <row r="213" spans="3:7" x14ac:dyDescent="0.3">
      <c r="C213" t="s">
        <v>41</v>
      </c>
      <c r="D213" t="s">
        <v>34</v>
      </c>
      <c r="E213" t="s">
        <v>16</v>
      </c>
      <c r="F213" s="4">
        <v>1274</v>
      </c>
      <c r="G213" s="5">
        <v>225</v>
      </c>
    </row>
    <row r="214" spans="3:7" x14ac:dyDescent="0.3">
      <c r="C214" t="s">
        <v>5</v>
      </c>
      <c r="D214" t="s">
        <v>36</v>
      </c>
      <c r="E214" t="s">
        <v>30</v>
      </c>
      <c r="F214" s="4">
        <v>1526</v>
      </c>
      <c r="G214" s="5">
        <v>105</v>
      </c>
    </row>
    <row r="215" spans="3:7" x14ac:dyDescent="0.3">
      <c r="C215" t="s">
        <v>40</v>
      </c>
      <c r="D215" t="s">
        <v>39</v>
      </c>
      <c r="E215" t="s">
        <v>28</v>
      </c>
      <c r="F215" s="4">
        <v>3101</v>
      </c>
      <c r="G215" s="5">
        <v>225</v>
      </c>
    </row>
    <row r="216" spans="3:7" x14ac:dyDescent="0.3">
      <c r="C216" t="s">
        <v>2</v>
      </c>
      <c r="D216" t="s">
        <v>37</v>
      </c>
      <c r="E216" t="s">
        <v>14</v>
      </c>
      <c r="F216" s="4">
        <v>1057</v>
      </c>
      <c r="G216" s="5">
        <v>54</v>
      </c>
    </row>
    <row r="217" spans="3:7" x14ac:dyDescent="0.3">
      <c r="C217" t="s">
        <v>7</v>
      </c>
      <c r="D217" t="s">
        <v>37</v>
      </c>
      <c r="E217" t="s">
        <v>26</v>
      </c>
      <c r="F217" s="4">
        <v>5306</v>
      </c>
      <c r="G217" s="5">
        <v>0</v>
      </c>
    </row>
    <row r="218" spans="3:7" x14ac:dyDescent="0.3">
      <c r="C218" t="s">
        <v>5</v>
      </c>
      <c r="D218" t="s">
        <v>39</v>
      </c>
      <c r="E218" t="s">
        <v>24</v>
      </c>
      <c r="F218" s="4">
        <v>4018</v>
      </c>
      <c r="G218" s="5">
        <v>171</v>
      </c>
    </row>
    <row r="219" spans="3:7" x14ac:dyDescent="0.3">
      <c r="C219" t="s">
        <v>9</v>
      </c>
      <c r="D219" t="s">
        <v>34</v>
      </c>
      <c r="E219" t="s">
        <v>16</v>
      </c>
      <c r="F219" s="4">
        <v>938</v>
      </c>
      <c r="G219" s="5">
        <v>189</v>
      </c>
    </row>
    <row r="220" spans="3:7" x14ac:dyDescent="0.3">
      <c r="C220" t="s">
        <v>7</v>
      </c>
      <c r="D220" t="s">
        <v>38</v>
      </c>
      <c r="E220" t="s">
        <v>18</v>
      </c>
      <c r="F220" s="4">
        <v>1778</v>
      </c>
      <c r="G220" s="5">
        <v>270</v>
      </c>
    </row>
    <row r="221" spans="3:7" x14ac:dyDescent="0.3">
      <c r="C221" t="s">
        <v>6</v>
      </c>
      <c r="D221" t="s">
        <v>39</v>
      </c>
      <c r="E221" t="s">
        <v>30</v>
      </c>
      <c r="F221" s="4">
        <v>1638</v>
      </c>
      <c r="G221" s="5">
        <v>63</v>
      </c>
    </row>
    <row r="222" spans="3:7" x14ac:dyDescent="0.3">
      <c r="C222" t="s">
        <v>41</v>
      </c>
      <c r="D222" t="s">
        <v>38</v>
      </c>
      <c r="E222" t="s">
        <v>25</v>
      </c>
      <c r="F222" s="4">
        <v>154</v>
      </c>
      <c r="G222" s="5">
        <v>21</v>
      </c>
    </row>
    <row r="223" spans="3:7" x14ac:dyDescent="0.3">
      <c r="C223" t="s">
        <v>7</v>
      </c>
      <c r="D223" t="s">
        <v>37</v>
      </c>
      <c r="E223" t="s">
        <v>22</v>
      </c>
      <c r="F223" s="4">
        <v>9835</v>
      </c>
      <c r="G223" s="5">
        <v>207</v>
      </c>
    </row>
    <row r="224" spans="3:7" x14ac:dyDescent="0.3">
      <c r="C224" t="s">
        <v>9</v>
      </c>
      <c r="D224" t="s">
        <v>37</v>
      </c>
      <c r="E224" t="s">
        <v>20</v>
      </c>
      <c r="F224" s="4">
        <v>7273</v>
      </c>
      <c r="G224" s="5">
        <v>96</v>
      </c>
    </row>
    <row r="225" spans="3:7" x14ac:dyDescent="0.3">
      <c r="C225" t="s">
        <v>5</v>
      </c>
      <c r="D225" t="s">
        <v>39</v>
      </c>
      <c r="E225" t="s">
        <v>22</v>
      </c>
      <c r="F225" s="4">
        <v>6909</v>
      </c>
      <c r="G225" s="5">
        <v>81</v>
      </c>
    </row>
    <row r="226" spans="3:7" x14ac:dyDescent="0.3">
      <c r="C226" t="s">
        <v>9</v>
      </c>
      <c r="D226" t="s">
        <v>39</v>
      </c>
      <c r="E226" t="s">
        <v>24</v>
      </c>
      <c r="F226" s="4">
        <v>3920</v>
      </c>
      <c r="G226" s="5">
        <v>306</v>
      </c>
    </row>
    <row r="227" spans="3:7" x14ac:dyDescent="0.3">
      <c r="C227" t="s">
        <v>10</v>
      </c>
      <c r="D227" t="s">
        <v>39</v>
      </c>
      <c r="E227" t="s">
        <v>21</v>
      </c>
      <c r="F227" s="4">
        <v>4858</v>
      </c>
      <c r="G227" s="5">
        <v>279</v>
      </c>
    </row>
    <row r="228" spans="3:7" x14ac:dyDescent="0.3">
      <c r="C228" t="s">
        <v>2</v>
      </c>
      <c r="D228" t="s">
        <v>38</v>
      </c>
      <c r="E228" t="s">
        <v>4</v>
      </c>
      <c r="F228" s="4">
        <v>3549</v>
      </c>
      <c r="G228" s="5">
        <v>3</v>
      </c>
    </row>
    <row r="229" spans="3:7" x14ac:dyDescent="0.3">
      <c r="C229" t="s">
        <v>7</v>
      </c>
      <c r="D229" t="s">
        <v>39</v>
      </c>
      <c r="E229" t="s">
        <v>27</v>
      </c>
      <c r="F229" s="4">
        <v>966</v>
      </c>
      <c r="G229" s="5">
        <v>198</v>
      </c>
    </row>
    <row r="230" spans="3:7" x14ac:dyDescent="0.3">
      <c r="C230" t="s">
        <v>5</v>
      </c>
      <c r="D230" t="s">
        <v>39</v>
      </c>
      <c r="E230" t="s">
        <v>18</v>
      </c>
      <c r="F230" s="4">
        <v>385</v>
      </c>
      <c r="G230" s="5">
        <v>249</v>
      </c>
    </row>
    <row r="231" spans="3:7" x14ac:dyDescent="0.3">
      <c r="C231" t="s">
        <v>6</v>
      </c>
      <c r="D231" t="s">
        <v>34</v>
      </c>
      <c r="E231" t="s">
        <v>16</v>
      </c>
      <c r="F231" s="4">
        <v>2219</v>
      </c>
      <c r="G231" s="5">
        <v>75</v>
      </c>
    </row>
    <row r="232" spans="3:7" x14ac:dyDescent="0.3">
      <c r="C232" t="s">
        <v>9</v>
      </c>
      <c r="D232" t="s">
        <v>36</v>
      </c>
      <c r="E232" t="s">
        <v>32</v>
      </c>
      <c r="F232" s="4">
        <v>2954</v>
      </c>
      <c r="G232" s="5">
        <v>189</v>
      </c>
    </row>
    <row r="233" spans="3:7" x14ac:dyDescent="0.3">
      <c r="C233" t="s">
        <v>7</v>
      </c>
      <c r="D233" t="s">
        <v>36</v>
      </c>
      <c r="E233" t="s">
        <v>32</v>
      </c>
      <c r="F233" s="4">
        <v>280</v>
      </c>
      <c r="G233" s="5">
        <v>87</v>
      </c>
    </row>
    <row r="234" spans="3:7" x14ac:dyDescent="0.3">
      <c r="C234" t="s">
        <v>41</v>
      </c>
      <c r="D234" t="s">
        <v>36</v>
      </c>
      <c r="E234" t="s">
        <v>30</v>
      </c>
      <c r="F234" s="4">
        <v>6118</v>
      </c>
      <c r="G234" s="5">
        <v>174</v>
      </c>
    </row>
    <row r="235" spans="3:7" x14ac:dyDescent="0.3">
      <c r="C235" t="s">
        <v>2</v>
      </c>
      <c r="D235" t="s">
        <v>39</v>
      </c>
      <c r="E235" t="s">
        <v>15</v>
      </c>
      <c r="F235" s="4">
        <v>4802</v>
      </c>
      <c r="G235" s="5">
        <v>36</v>
      </c>
    </row>
    <row r="236" spans="3:7" x14ac:dyDescent="0.3">
      <c r="C236" t="s">
        <v>9</v>
      </c>
      <c r="D236" t="s">
        <v>38</v>
      </c>
      <c r="E236" t="s">
        <v>24</v>
      </c>
      <c r="F236" s="4">
        <v>4137</v>
      </c>
      <c r="G236" s="5">
        <v>60</v>
      </c>
    </row>
    <row r="237" spans="3:7" x14ac:dyDescent="0.3">
      <c r="C237" t="s">
        <v>3</v>
      </c>
      <c r="D237" t="s">
        <v>35</v>
      </c>
      <c r="E237" t="s">
        <v>23</v>
      </c>
      <c r="F237" s="4">
        <v>2023</v>
      </c>
      <c r="G237" s="5">
        <v>78</v>
      </c>
    </row>
    <row r="238" spans="3:7" x14ac:dyDescent="0.3">
      <c r="C238" t="s">
        <v>9</v>
      </c>
      <c r="D238" t="s">
        <v>36</v>
      </c>
      <c r="E238" t="s">
        <v>30</v>
      </c>
      <c r="F238" s="4">
        <v>9051</v>
      </c>
      <c r="G238" s="5">
        <v>57</v>
      </c>
    </row>
    <row r="239" spans="3:7" x14ac:dyDescent="0.3">
      <c r="C239" t="s">
        <v>9</v>
      </c>
      <c r="D239" t="s">
        <v>37</v>
      </c>
      <c r="E239" t="s">
        <v>28</v>
      </c>
      <c r="F239" s="4">
        <v>2919</v>
      </c>
      <c r="G239" s="5">
        <v>45</v>
      </c>
    </row>
    <row r="240" spans="3:7" x14ac:dyDescent="0.3">
      <c r="C240" t="s">
        <v>41</v>
      </c>
      <c r="D240" t="s">
        <v>38</v>
      </c>
      <c r="E240" t="s">
        <v>22</v>
      </c>
      <c r="F240" s="4">
        <v>5915</v>
      </c>
      <c r="G240" s="5">
        <v>3</v>
      </c>
    </row>
    <row r="241" spans="3:7" x14ac:dyDescent="0.3">
      <c r="C241" t="s">
        <v>10</v>
      </c>
      <c r="D241" t="s">
        <v>35</v>
      </c>
      <c r="E241" t="s">
        <v>15</v>
      </c>
      <c r="F241" s="4">
        <v>2562</v>
      </c>
      <c r="G241" s="5">
        <v>6</v>
      </c>
    </row>
    <row r="242" spans="3:7" x14ac:dyDescent="0.3">
      <c r="C242" t="s">
        <v>5</v>
      </c>
      <c r="D242" t="s">
        <v>37</v>
      </c>
      <c r="E242" t="s">
        <v>25</v>
      </c>
      <c r="F242" s="4">
        <v>8813</v>
      </c>
      <c r="G242" s="5">
        <v>21</v>
      </c>
    </row>
    <row r="243" spans="3:7" x14ac:dyDescent="0.3">
      <c r="C243" t="s">
        <v>5</v>
      </c>
      <c r="D243" t="s">
        <v>36</v>
      </c>
      <c r="E243" t="s">
        <v>18</v>
      </c>
      <c r="F243" s="4">
        <v>6111</v>
      </c>
      <c r="G243" s="5">
        <v>3</v>
      </c>
    </row>
    <row r="244" spans="3:7" x14ac:dyDescent="0.3">
      <c r="C244" t="s">
        <v>8</v>
      </c>
      <c r="D244" t="s">
        <v>34</v>
      </c>
      <c r="E244" t="s">
        <v>31</v>
      </c>
      <c r="F244" s="4">
        <v>3507</v>
      </c>
      <c r="G244" s="5">
        <v>288</v>
      </c>
    </row>
    <row r="245" spans="3:7" x14ac:dyDescent="0.3">
      <c r="C245" t="s">
        <v>6</v>
      </c>
      <c r="D245" t="s">
        <v>36</v>
      </c>
      <c r="E245" t="s">
        <v>13</v>
      </c>
      <c r="F245" s="4">
        <v>4319</v>
      </c>
      <c r="G245" s="5">
        <v>30</v>
      </c>
    </row>
    <row r="246" spans="3:7" x14ac:dyDescent="0.3">
      <c r="C246" t="s">
        <v>40</v>
      </c>
      <c r="D246" t="s">
        <v>38</v>
      </c>
      <c r="E246" t="s">
        <v>26</v>
      </c>
      <c r="F246" s="4">
        <v>609</v>
      </c>
      <c r="G246" s="5">
        <v>87</v>
      </c>
    </row>
    <row r="247" spans="3:7" x14ac:dyDescent="0.3">
      <c r="C247" t="s">
        <v>40</v>
      </c>
      <c r="D247" t="s">
        <v>39</v>
      </c>
      <c r="E247" t="s">
        <v>27</v>
      </c>
      <c r="F247" s="4">
        <v>6370</v>
      </c>
      <c r="G247" s="5">
        <v>30</v>
      </c>
    </row>
    <row r="248" spans="3:7" x14ac:dyDescent="0.3">
      <c r="C248" t="s">
        <v>5</v>
      </c>
      <c r="D248" t="s">
        <v>38</v>
      </c>
      <c r="E248" t="s">
        <v>19</v>
      </c>
      <c r="F248" s="4">
        <v>5474</v>
      </c>
      <c r="G248" s="5">
        <v>168</v>
      </c>
    </row>
    <row r="249" spans="3:7" x14ac:dyDescent="0.3">
      <c r="C249" t="s">
        <v>40</v>
      </c>
      <c r="D249" t="s">
        <v>36</v>
      </c>
      <c r="E249" t="s">
        <v>27</v>
      </c>
      <c r="F249" s="4">
        <v>3164</v>
      </c>
      <c r="G249" s="5">
        <v>306</v>
      </c>
    </row>
    <row r="250" spans="3:7" x14ac:dyDescent="0.3">
      <c r="C250" t="s">
        <v>6</v>
      </c>
      <c r="D250" t="s">
        <v>35</v>
      </c>
      <c r="E250" t="s">
        <v>4</v>
      </c>
      <c r="F250" s="4">
        <v>1302</v>
      </c>
      <c r="G250" s="5">
        <v>402</v>
      </c>
    </row>
    <row r="251" spans="3:7" x14ac:dyDescent="0.3">
      <c r="C251" t="s">
        <v>3</v>
      </c>
      <c r="D251" t="s">
        <v>37</v>
      </c>
      <c r="E251" t="s">
        <v>28</v>
      </c>
      <c r="F251" s="4">
        <v>7308</v>
      </c>
      <c r="G251" s="5">
        <v>327</v>
      </c>
    </row>
    <row r="252" spans="3:7" x14ac:dyDescent="0.3">
      <c r="C252" t="s">
        <v>40</v>
      </c>
      <c r="D252" t="s">
        <v>37</v>
      </c>
      <c r="E252" t="s">
        <v>27</v>
      </c>
      <c r="F252" s="4">
        <v>6132</v>
      </c>
      <c r="G252" s="5">
        <v>93</v>
      </c>
    </row>
    <row r="253" spans="3:7" x14ac:dyDescent="0.3">
      <c r="C253" t="s">
        <v>10</v>
      </c>
      <c r="D253" t="s">
        <v>35</v>
      </c>
      <c r="E253" t="s">
        <v>14</v>
      </c>
      <c r="F253" s="4">
        <v>3472</v>
      </c>
      <c r="G253" s="5">
        <v>96</v>
      </c>
    </row>
    <row r="254" spans="3:7" x14ac:dyDescent="0.3">
      <c r="C254" t="s">
        <v>8</v>
      </c>
      <c r="D254" t="s">
        <v>39</v>
      </c>
      <c r="E254" t="s">
        <v>18</v>
      </c>
      <c r="F254" s="4">
        <v>9660</v>
      </c>
      <c r="G254" s="5">
        <v>27</v>
      </c>
    </row>
    <row r="255" spans="3:7" x14ac:dyDescent="0.3">
      <c r="C255" t="s">
        <v>9</v>
      </c>
      <c r="D255" t="s">
        <v>38</v>
      </c>
      <c r="E255" t="s">
        <v>26</v>
      </c>
      <c r="F255" s="4">
        <v>2436</v>
      </c>
      <c r="G255" s="5">
        <v>99</v>
      </c>
    </row>
    <row r="256" spans="3:7" x14ac:dyDescent="0.3">
      <c r="C256" t="s">
        <v>9</v>
      </c>
      <c r="D256" t="s">
        <v>38</v>
      </c>
      <c r="E256" t="s">
        <v>33</v>
      </c>
      <c r="F256" s="4">
        <v>9506</v>
      </c>
      <c r="G256" s="5">
        <v>87</v>
      </c>
    </row>
    <row r="257" spans="3:7" x14ac:dyDescent="0.3">
      <c r="C257" t="s">
        <v>10</v>
      </c>
      <c r="D257" t="s">
        <v>37</v>
      </c>
      <c r="E257" t="s">
        <v>21</v>
      </c>
      <c r="F257" s="4">
        <v>245</v>
      </c>
      <c r="G257" s="5">
        <v>288</v>
      </c>
    </row>
    <row r="258" spans="3:7" x14ac:dyDescent="0.3">
      <c r="C258" t="s">
        <v>8</v>
      </c>
      <c r="D258" t="s">
        <v>35</v>
      </c>
      <c r="E258" t="s">
        <v>20</v>
      </c>
      <c r="F258" s="4">
        <v>2702</v>
      </c>
      <c r="G258" s="5">
        <v>363</v>
      </c>
    </row>
    <row r="259" spans="3:7" x14ac:dyDescent="0.3">
      <c r="C259" t="s">
        <v>10</v>
      </c>
      <c r="D259" t="s">
        <v>34</v>
      </c>
      <c r="E259" t="s">
        <v>17</v>
      </c>
      <c r="F259" s="4">
        <v>700</v>
      </c>
      <c r="G259" s="5">
        <v>87</v>
      </c>
    </row>
    <row r="260" spans="3:7" x14ac:dyDescent="0.3">
      <c r="C260" t="s">
        <v>6</v>
      </c>
      <c r="D260" t="s">
        <v>34</v>
      </c>
      <c r="E260" t="s">
        <v>17</v>
      </c>
      <c r="F260" s="4">
        <v>3759</v>
      </c>
      <c r="G260" s="5">
        <v>150</v>
      </c>
    </row>
    <row r="261" spans="3:7" x14ac:dyDescent="0.3">
      <c r="C261" t="s">
        <v>2</v>
      </c>
      <c r="D261" t="s">
        <v>35</v>
      </c>
      <c r="E261" t="s">
        <v>17</v>
      </c>
      <c r="F261" s="4">
        <v>1589</v>
      </c>
      <c r="G261" s="5">
        <v>303</v>
      </c>
    </row>
    <row r="262" spans="3:7" x14ac:dyDescent="0.3">
      <c r="C262" t="s">
        <v>7</v>
      </c>
      <c r="D262" t="s">
        <v>35</v>
      </c>
      <c r="E262" t="s">
        <v>28</v>
      </c>
      <c r="F262" s="4">
        <v>5194</v>
      </c>
      <c r="G262" s="5">
        <v>288</v>
      </c>
    </row>
    <row r="263" spans="3:7" x14ac:dyDescent="0.3">
      <c r="C263" t="s">
        <v>10</v>
      </c>
      <c r="D263" t="s">
        <v>36</v>
      </c>
      <c r="E263" t="s">
        <v>13</v>
      </c>
      <c r="F263" s="4">
        <v>945</v>
      </c>
      <c r="G263" s="5">
        <v>75</v>
      </c>
    </row>
    <row r="264" spans="3:7" x14ac:dyDescent="0.3">
      <c r="C264" t="s">
        <v>40</v>
      </c>
      <c r="D264" t="s">
        <v>38</v>
      </c>
      <c r="E264" t="s">
        <v>31</v>
      </c>
      <c r="F264" s="4">
        <v>1988</v>
      </c>
      <c r="G264" s="5">
        <v>39</v>
      </c>
    </row>
    <row r="265" spans="3:7" x14ac:dyDescent="0.3">
      <c r="C265" t="s">
        <v>6</v>
      </c>
      <c r="D265" t="s">
        <v>34</v>
      </c>
      <c r="E265" t="s">
        <v>32</v>
      </c>
      <c r="F265" s="4">
        <v>6734</v>
      </c>
      <c r="G265" s="5">
        <v>123</v>
      </c>
    </row>
    <row r="266" spans="3:7" x14ac:dyDescent="0.3">
      <c r="C266" t="s">
        <v>40</v>
      </c>
      <c r="D266" t="s">
        <v>36</v>
      </c>
      <c r="E266" t="s">
        <v>4</v>
      </c>
      <c r="F266" s="4">
        <v>217</v>
      </c>
      <c r="G266" s="5">
        <v>36</v>
      </c>
    </row>
    <row r="267" spans="3:7" x14ac:dyDescent="0.3">
      <c r="C267" t="s">
        <v>5</v>
      </c>
      <c r="D267" t="s">
        <v>34</v>
      </c>
      <c r="E267" t="s">
        <v>22</v>
      </c>
      <c r="F267" s="4">
        <v>6279</v>
      </c>
      <c r="G267" s="5">
        <v>237</v>
      </c>
    </row>
    <row r="268" spans="3:7" x14ac:dyDescent="0.3">
      <c r="C268" t="s">
        <v>40</v>
      </c>
      <c r="D268" t="s">
        <v>36</v>
      </c>
      <c r="E268" t="s">
        <v>13</v>
      </c>
      <c r="F268" s="4">
        <v>4424</v>
      </c>
      <c r="G268" s="5">
        <v>201</v>
      </c>
    </row>
    <row r="269" spans="3:7" x14ac:dyDescent="0.3">
      <c r="C269" t="s">
        <v>2</v>
      </c>
      <c r="D269" t="s">
        <v>36</v>
      </c>
      <c r="E269" t="s">
        <v>17</v>
      </c>
      <c r="F269" s="4">
        <v>189</v>
      </c>
      <c r="G269" s="5">
        <v>48</v>
      </c>
    </row>
    <row r="270" spans="3:7" x14ac:dyDescent="0.3">
      <c r="C270" t="s">
        <v>5</v>
      </c>
      <c r="D270" t="s">
        <v>35</v>
      </c>
      <c r="E270" t="s">
        <v>22</v>
      </c>
      <c r="F270" s="4">
        <v>490</v>
      </c>
      <c r="G270" s="5">
        <v>84</v>
      </c>
    </row>
    <row r="271" spans="3:7" x14ac:dyDescent="0.3">
      <c r="C271" t="s">
        <v>8</v>
      </c>
      <c r="D271" t="s">
        <v>37</v>
      </c>
      <c r="E271" t="s">
        <v>21</v>
      </c>
      <c r="F271" s="4">
        <v>434</v>
      </c>
      <c r="G271" s="5">
        <v>87</v>
      </c>
    </row>
    <row r="272" spans="3:7" x14ac:dyDescent="0.3">
      <c r="C272" t="s">
        <v>7</v>
      </c>
      <c r="D272" t="s">
        <v>38</v>
      </c>
      <c r="E272" t="s">
        <v>30</v>
      </c>
      <c r="F272" s="4">
        <v>10129</v>
      </c>
      <c r="G272" s="5">
        <v>312</v>
      </c>
    </row>
    <row r="273" spans="3:7" x14ac:dyDescent="0.3">
      <c r="C273" t="s">
        <v>3</v>
      </c>
      <c r="D273" t="s">
        <v>39</v>
      </c>
      <c r="E273" t="s">
        <v>28</v>
      </c>
      <c r="F273" s="4">
        <v>1652</v>
      </c>
      <c r="G273" s="5">
        <v>102</v>
      </c>
    </row>
    <row r="274" spans="3:7" x14ac:dyDescent="0.3">
      <c r="C274" t="s">
        <v>8</v>
      </c>
      <c r="D274" t="s">
        <v>38</v>
      </c>
      <c r="E274" t="s">
        <v>21</v>
      </c>
      <c r="F274" s="4">
        <v>6433</v>
      </c>
      <c r="G274" s="5">
        <v>78</v>
      </c>
    </row>
    <row r="275" spans="3:7" x14ac:dyDescent="0.3">
      <c r="C275" t="s">
        <v>3</v>
      </c>
      <c r="D275" t="s">
        <v>34</v>
      </c>
      <c r="E275" t="s">
        <v>23</v>
      </c>
      <c r="F275" s="4">
        <v>2212</v>
      </c>
      <c r="G275" s="5">
        <v>117</v>
      </c>
    </row>
    <row r="276" spans="3:7" x14ac:dyDescent="0.3">
      <c r="C276" t="s">
        <v>41</v>
      </c>
      <c r="D276" t="s">
        <v>35</v>
      </c>
      <c r="E276" t="s">
        <v>19</v>
      </c>
      <c r="F276" s="4">
        <v>609</v>
      </c>
      <c r="G276" s="5">
        <v>99</v>
      </c>
    </row>
    <row r="277" spans="3:7" x14ac:dyDescent="0.3">
      <c r="C277" t="s">
        <v>40</v>
      </c>
      <c r="D277" t="s">
        <v>35</v>
      </c>
      <c r="E277" t="s">
        <v>24</v>
      </c>
      <c r="F277" s="4">
        <v>1638</v>
      </c>
      <c r="G277" s="5">
        <v>48</v>
      </c>
    </row>
    <row r="278" spans="3:7" x14ac:dyDescent="0.3">
      <c r="C278" t="s">
        <v>7</v>
      </c>
      <c r="D278" t="s">
        <v>34</v>
      </c>
      <c r="E278" t="s">
        <v>15</v>
      </c>
      <c r="F278" s="4">
        <v>3829</v>
      </c>
      <c r="G278" s="5">
        <v>24</v>
      </c>
    </row>
    <row r="279" spans="3:7" x14ac:dyDescent="0.3">
      <c r="C279" t="s">
        <v>40</v>
      </c>
      <c r="D279" t="s">
        <v>39</v>
      </c>
      <c r="E279" t="s">
        <v>15</v>
      </c>
      <c r="F279" s="4">
        <v>5775</v>
      </c>
      <c r="G279" s="5">
        <v>42</v>
      </c>
    </row>
    <row r="280" spans="3:7" x14ac:dyDescent="0.3">
      <c r="C280" t="s">
        <v>6</v>
      </c>
      <c r="D280" t="s">
        <v>35</v>
      </c>
      <c r="E280" t="s">
        <v>20</v>
      </c>
      <c r="F280" s="4">
        <v>1071</v>
      </c>
      <c r="G280" s="5">
        <v>270</v>
      </c>
    </row>
    <row r="281" spans="3:7" x14ac:dyDescent="0.3">
      <c r="C281" t="s">
        <v>8</v>
      </c>
      <c r="D281" t="s">
        <v>36</v>
      </c>
      <c r="E281" t="s">
        <v>23</v>
      </c>
      <c r="F281" s="4">
        <v>5019</v>
      </c>
      <c r="G281" s="5">
        <v>150</v>
      </c>
    </row>
    <row r="282" spans="3:7" x14ac:dyDescent="0.3">
      <c r="C282" t="s">
        <v>2</v>
      </c>
      <c r="D282" t="s">
        <v>37</v>
      </c>
      <c r="E282" t="s">
        <v>15</v>
      </c>
      <c r="F282" s="4">
        <v>2863</v>
      </c>
      <c r="G282" s="5">
        <v>42</v>
      </c>
    </row>
    <row r="283" spans="3:7" x14ac:dyDescent="0.3">
      <c r="C283" t="s">
        <v>40</v>
      </c>
      <c r="D283" t="s">
        <v>35</v>
      </c>
      <c r="E283" t="s">
        <v>29</v>
      </c>
      <c r="F283" s="4">
        <v>1617</v>
      </c>
      <c r="G283" s="5">
        <v>126</v>
      </c>
    </row>
    <row r="284" spans="3:7" x14ac:dyDescent="0.3">
      <c r="C284" t="s">
        <v>6</v>
      </c>
      <c r="D284" t="s">
        <v>37</v>
      </c>
      <c r="E284" t="s">
        <v>26</v>
      </c>
      <c r="F284" s="4">
        <v>6818</v>
      </c>
      <c r="G284" s="5">
        <v>6</v>
      </c>
    </row>
    <row r="285" spans="3:7" x14ac:dyDescent="0.3">
      <c r="C285" t="s">
        <v>3</v>
      </c>
      <c r="D285" t="s">
        <v>35</v>
      </c>
      <c r="E285" t="s">
        <v>15</v>
      </c>
      <c r="F285" s="4">
        <v>6657</v>
      </c>
      <c r="G285" s="5">
        <v>276</v>
      </c>
    </row>
    <row r="286" spans="3:7" x14ac:dyDescent="0.3">
      <c r="C286" t="s">
        <v>3</v>
      </c>
      <c r="D286" t="s">
        <v>34</v>
      </c>
      <c r="E286" t="s">
        <v>17</v>
      </c>
      <c r="F286" s="4">
        <v>2919</v>
      </c>
      <c r="G286" s="5">
        <v>93</v>
      </c>
    </row>
    <row r="287" spans="3:7" x14ac:dyDescent="0.3">
      <c r="C287" t="s">
        <v>2</v>
      </c>
      <c r="D287" t="s">
        <v>36</v>
      </c>
      <c r="E287" t="s">
        <v>31</v>
      </c>
      <c r="F287" s="4">
        <v>3094</v>
      </c>
      <c r="G287" s="5">
        <v>246</v>
      </c>
    </row>
    <row r="288" spans="3:7" x14ac:dyDescent="0.3">
      <c r="C288" t="s">
        <v>6</v>
      </c>
      <c r="D288" t="s">
        <v>39</v>
      </c>
      <c r="E288" t="s">
        <v>24</v>
      </c>
      <c r="F288" s="4">
        <v>2989</v>
      </c>
      <c r="G288" s="5">
        <v>3</v>
      </c>
    </row>
    <row r="289" spans="3:7" x14ac:dyDescent="0.3">
      <c r="C289" t="s">
        <v>8</v>
      </c>
      <c r="D289" t="s">
        <v>38</v>
      </c>
      <c r="E289" t="s">
        <v>27</v>
      </c>
      <c r="F289" s="4">
        <v>2268</v>
      </c>
      <c r="G289" s="5">
        <v>63</v>
      </c>
    </row>
    <row r="290" spans="3:7" x14ac:dyDescent="0.3">
      <c r="C290" t="s">
        <v>5</v>
      </c>
      <c r="D290" t="s">
        <v>35</v>
      </c>
      <c r="E290" t="s">
        <v>31</v>
      </c>
      <c r="F290" s="4">
        <v>4753</v>
      </c>
      <c r="G290" s="5">
        <v>246</v>
      </c>
    </row>
    <row r="291" spans="3:7" x14ac:dyDescent="0.3">
      <c r="C291" t="s">
        <v>2</v>
      </c>
      <c r="D291" t="s">
        <v>34</v>
      </c>
      <c r="E291" t="s">
        <v>19</v>
      </c>
      <c r="F291" s="4">
        <v>7511</v>
      </c>
      <c r="G291" s="5">
        <v>120</v>
      </c>
    </row>
    <row r="292" spans="3:7" x14ac:dyDescent="0.3">
      <c r="C292" t="s">
        <v>2</v>
      </c>
      <c r="D292" t="s">
        <v>38</v>
      </c>
      <c r="E292" t="s">
        <v>31</v>
      </c>
      <c r="F292" s="4">
        <v>4326</v>
      </c>
      <c r="G292" s="5">
        <v>348</v>
      </c>
    </row>
    <row r="293" spans="3:7" x14ac:dyDescent="0.3">
      <c r="C293" t="s">
        <v>41</v>
      </c>
      <c r="D293" t="s">
        <v>34</v>
      </c>
      <c r="E293" t="s">
        <v>23</v>
      </c>
      <c r="F293" s="4">
        <v>4935</v>
      </c>
      <c r="G293" s="5">
        <v>126</v>
      </c>
    </row>
    <row r="294" spans="3:7" x14ac:dyDescent="0.3">
      <c r="C294" t="s">
        <v>6</v>
      </c>
      <c r="D294" t="s">
        <v>35</v>
      </c>
      <c r="E294" t="s">
        <v>30</v>
      </c>
      <c r="F294" s="4">
        <v>4781</v>
      </c>
      <c r="G294" s="5">
        <v>123</v>
      </c>
    </row>
    <row r="295" spans="3:7" x14ac:dyDescent="0.3">
      <c r="C295" t="s">
        <v>5</v>
      </c>
      <c r="D295" t="s">
        <v>38</v>
      </c>
      <c r="E295" t="s">
        <v>25</v>
      </c>
      <c r="F295" s="4">
        <v>7483</v>
      </c>
      <c r="G295" s="5">
        <v>45</v>
      </c>
    </row>
    <row r="296" spans="3:7" x14ac:dyDescent="0.3">
      <c r="C296" t="s">
        <v>10</v>
      </c>
      <c r="D296" t="s">
        <v>38</v>
      </c>
      <c r="E296" t="s">
        <v>4</v>
      </c>
      <c r="F296" s="4">
        <v>6860</v>
      </c>
      <c r="G296" s="5">
        <v>126</v>
      </c>
    </row>
    <row r="297" spans="3:7" x14ac:dyDescent="0.3">
      <c r="C297" t="s">
        <v>40</v>
      </c>
      <c r="D297" t="s">
        <v>37</v>
      </c>
      <c r="E297" t="s">
        <v>29</v>
      </c>
      <c r="F297" s="4">
        <v>9002</v>
      </c>
      <c r="G297" s="5">
        <v>72</v>
      </c>
    </row>
    <row r="298" spans="3:7" x14ac:dyDescent="0.3">
      <c r="C298" t="s">
        <v>6</v>
      </c>
      <c r="D298" t="s">
        <v>36</v>
      </c>
      <c r="E298" t="s">
        <v>29</v>
      </c>
      <c r="F298" s="4">
        <v>1400</v>
      </c>
      <c r="G298" s="5">
        <v>135</v>
      </c>
    </row>
    <row r="299" spans="3:7" x14ac:dyDescent="0.3">
      <c r="C299" t="s">
        <v>10</v>
      </c>
      <c r="D299" t="s">
        <v>34</v>
      </c>
      <c r="E299" t="s">
        <v>22</v>
      </c>
      <c r="F299" s="4">
        <v>4053</v>
      </c>
      <c r="G299" s="5">
        <v>24</v>
      </c>
    </row>
    <row r="300" spans="3:7" x14ac:dyDescent="0.3">
      <c r="C300" t="s">
        <v>7</v>
      </c>
      <c r="D300" t="s">
        <v>36</v>
      </c>
      <c r="E300" t="s">
        <v>31</v>
      </c>
      <c r="F300" s="4">
        <v>2149</v>
      </c>
      <c r="G300" s="5">
        <v>117</v>
      </c>
    </row>
    <row r="301" spans="3:7" x14ac:dyDescent="0.3">
      <c r="C301" t="s">
        <v>3</v>
      </c>
      <c r="D301" t="s">
        <v>39</v>
      </c>
      <c r="E301" t="s">
        <v>29</v>
      </c>
      <c r="F301" s="4">
        <v>3640</v>
      </c>
      <c r="G301" s="5">
        <v>51</v>
      </c>
    </row>
    <row r="302" spans="3:7" x14ac:dyDescent="0.3">
      <c r="C302" t="s">
        <v>2</v>
      </c>
      <c r="D302" t="s">
        <v>39</v>
      </c>
      <c r="E302" t="s">
        <v>23</v>
      </c>
      <c r="F302" s="4">
        <v>630</v>
      </c>
      <c r="G302" s="5">
        <v>36</v>
      </c>
    </row>
    <row r="303" spans="3:7" x14ac:dyDescent="0.3">
      <c r="C303" t="s">
        <v>9</v>
      </c>
      <c r="D303" t="s">
        <v>35</v>
      </c>
      <c r="E303" t="s">
        <v>27</v>
      </c>
      <c r="F303" s="4">
        <v>2429</v>
      </c>
      <c r="G303" s="5">
        <v>144</v>
      </c>
    </row>
    <row r="304" spans="3:7" x14ac:dyDescent="0.3">
      <c r="C304" t="s">
        <v>9</v>
      </c>
      <c r="D304" t="s">
        <v>36</v>
      </c>
      <c r="E304" t="s">
        <v>25</v>
      </c>
      <c r="F304" s="4">
        <v>2142</v>
      </c>
      <c r="G304" s="5">
        <v>114</v>
      </c>
    </row>
    <row r="305" spans="3:7" x14ac:dyDescent="0.3">
      <c r="C305" t="s">
        <v>7</v>
      </c>
      <c r="D305" t="s">
        <v>37</v>
      </c>
      <c r="E305" t="s">
        <v>30</v>
      </c>
      <c r="F305" s="4">
        <v>6454</v>
      </c>
      <c r="G305" s="5">
        <v>54</v>
      </c>
    </row>
    <row r="306" spans="3:7" x14ac:dyDescent="0.3">
      <c r="C306" t="s">
        <v>7</v>
      </c>
      <c r="D306" t="s">
        <v>37</v>
      </c>
      <c r="E306" t="s">
        <v>16</v>
      </c>
      <c r="F306" s="4">
        <v>4487</v>
      </c>
      <c r="G306" s="5">
        <v>333</v>
      </c>
    </row>
    <row r="307" spans="3:7" x14ac:dyDescent="0.3">
      <c r="C307" t="s">
        <v>3</v>
      </c>
      <c r="D307" t="s">
        <v>37</v>
      </c>
      <c r="E307" t="s">
        <v>4</v>
      </c>
      <c r="F307" s="4">
        <v>938</v>
      </c>
      <c r="G307" s="5">
        <v>366</v>
      </c>
    </row>
    <row r="308" spans="3:7" x14ac:dyDescent="0.3">
      <c r="C308" t="s">
        <v>3</v>
      </c>
      <c r="D308" t="s">
        <v>38</v>
      </c>
      <c r="E308" t="s">
        <v>26</v>
      </c>
      <c r="F308" s="4">
        <v>8841</v>
      </c>
      <c r="G308" s="5">
        <v>303</v>
      </c>
    </row>
    <row r="309" spans="3:7" x14ac:dyDescent="0.3">
      <c r="C309" t="s">
        <v>2</v>
      </c>
      <c r="D309" t="s">
        <v>39</v>
      </c>
      <c r="E309" t="s">
        <v>33</v>
      </c>
      <c r="F309" s="4">
        <v>4018</v>
      </c>
      <c r="G309" s="5">
        <v>126</v>
      </c>
    </row>
    <row r="310" spans="3:7" x14ac:dyDescent="0.3">
      <c r="C310" t="s">
        <v>41</v>
      </c>
      <c r="D310" t="s">
        <v>37</v>
      </c>
      <c r="E310" t="s">
        <v>15</v>
      </c>
      <c r="F310" s="4">
        <v>714</v>
      </c>
      <c r="G310" s="5">
        <v>231</v>
      </c>
    </row>
    <row r="311" spans="3:7" x14ac:dyDescent="0.3">
      <c r="C311" t="s">
        <v>9</v>
      </c>
      <c r="D311" t="s">
        <v>38</v>
      </c>
      <c r="E311" t="s">
        <v>25</v>
      </c>
      <c r="F311" s="4">
        <v>3850</v>
      </c>
      <c r="G311" s="5">
        <v>102</v>
      </c>
    </row>
    <row r="312" spans="3:7" x14ac:dyDescent="0.3">
      <c r="F312" s="4"/>
      <c r="G312" s="5"/>
    </row>
    <row r="313" spans="3:7" x14ac:dyDescent="0.3">
      <c r="F313" s="4"/>
      <c r="G313" s="5"/>
    </row>
    <row r="314" spans="3:7" x14ac:dyDescent="0.3">
      <c r="F314" s="4"/>
      <c r="G314" s="5"/>
    </row>
    <row r="315" spans="3:7" x14ac:dyDescent="0.3">
      <c r="F315" s="4"/>
      <c r="G315" s="5"/>
    </row>
    <row r="316" spans="3:7" x14ac:dyDescent="0.3">
      <c r="F316" s="4"/>
      <c r="G316" s="5"/>
    </row>
    <row r="317" spans="3:7" x14ac:dyDescent="0.3">
      <c r="F317" s="4"/>
      <c r="G317" s="5"/>
    </row>
    <row r="318" spans="3:7" x14ac:dyDescent="0.3">
      <c r="F318" s="4"/>
      <c r="G318" s="5"/>
    </row>
    <row r="319" spans="3:7" x14ac:dyDescent="0.3">
      <c r="F319" s="4"/>
      <c r="G319" s="5"/>
    </row>
    <row r="320" spans="3:7"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row r="654" spans="6:7" x14ac:dyDescent="0.3">
      <c r="F654" s="4"/>
      <c r="G654" s="5"/>
    </row>
    <row r="655" spans="6:7" x14ac:dyDescent="0.3">
      <c r="F655" s="4"/>
      <c r="G655" s="5"/>
    </row>
    <row r="656" spans="6:7" x14ac:dyDescent="0.3">
      <c r="F656" s="4"/>
      <c r="G656" s="5"/>
    </row>
    <row r="657" spans="6:7" x14ac:dyDescent="0.3">
      <c r="F657" s="4"/>
      <c r="G657" s="5"/>
    </row>
    <row r="658" spans="6:7" x14ac:dyDescent="0.3">
      <c r="F658" s="4"/>
      <c r="G658" s="5"/>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1FD47-5AEF-4D46-AC8A-14E946C306A2}">
  <dimension ref="A1:Z658"/>
  <sheetViews>
    <sheetView showGridLines="0" tabSelected="1" topLeftCell="B16" zoomScale="145" zoomScaleNormal="145" workbookViewId="0">
      <selection activeCell="Y11" sqref="Y11:Z33"/>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6640625" customWidth="1"/>
    <col min="10" max="10" width="3.88671875" customWidth="1"/>
    <col min="11" max="11" width="53.88671875" customWidth="1"/>
    <col min="25" max="25" width="21.88671875" bestFit="1" customWidth="1"/>
    <col min="26" max="26" width="14.44140625" customWidth="1"/>
    <col min="31" max="31" width="21.88671875" customWidth="1"/>
  </cols>
  <sheetData>
    <row r="1" spans="1:26" s="2" customFormat="1" ht="52.5" customHeight="1" x14ac:dyDescent="0.3">
      <c r="A1" s="1"/>
      <c r="C1" s="3" t="s">
        <v>42</v>
      </c>
    </row>
    <row r="11" spans="1:26" x14ac:dyDescent="0.3">
      <c r="C11" s="6" t="s">
        <v>11</v>
      </c>
      <c r="D11" s="6" t="s">
        <v>12</v>
      </c>
      <c r="E11" s="6" t="s">
        <v>0</v>
      </c>
      <c r="F11" s="10" t="s">
        <v>1</v>
      </c>
      <c r="G11" s="10" t="s">
        <v>50</v>
      </c>
      <c r="J11" s="9" t="s">
        <v>43</v>
      </c>
      <c r="K11" s="2"/>
      <c r="Y11" t="s">
        <v>0</v>
      </c>
      <c r="Z11" t="s">
        <v>51</v>
      </c>
    </row>
    <row r="12" spans="1:26" x14ac:dyDescent="0.3">
      <c r="C12" t="s">
        <v>40</v>
      </c>
      <c r="D12" t="s">
        <v>37</v>
      </c>
      <c r="E12" t="s">
        <v>30</v>
      </c>
      <c r="F12" s="4">
        <v>1624</v>
      </c>
      <c r="G12" s="5">
        <v>114</v>
      </c>
      <c r="J12" s="7">
        <v>1</v>
      </c>
      <c r="K12" s="8" t="s">
        <v>44</v>
      </c>
      <c r="Y12" t="s">
        <v>13</v>
      </c>
      <c r="Z12" s="11">
        <v>9.33</v>
      </c>
    </row>
    <row r="13" spans="1:26" x14ac:dyDescent="0.3">
      <c r="C13" t="s">
        <v>8</v>
      </c>
      <c r="D13" t="s">
        <v>35</v>
      </c>
      <c r="E13" t="s">
        <v>32</v>
      </c>
      <c r="F13" s="4">
        <v>6706</v>
      </c>
      <c r="G13" s="5">
        <v>459</v>
      </c>
      <c r="J13" s="7">
        <v>2</v>
      </c>
      <c r="K13" s="8" t="s">
        <v>53</v>
      </c>
      <c r="Y13" t="s">
        <v>14</v>
      </c>
      <c r="Z13" s="11">
        <v>11.7</v>
      </c>
    </row>
    <row r="14" spans="1:26" x14ac:dyDescent="0.3">
      <c r="C14" t="s">
        <v>9</v>
      </c>
      <c r="D14" t="s">
        <v>35</v>
      </c>
      <c r="E14" t="s">
        <v>4</v>
      </c>
      <c r="F14" s="4">
        <v>959</v>
      </c>
      <c r="G14" s="5">
        <v>147</v>
      </c>
      <c r="J14" s="7">
        <v>3</v>
      </c>
      <c r="K14" s="8" t="s">
        <v>45</v>
      </c>
      <c r="Y14" t="s">
        <v>4</v>
      </c>
      <c r="Z14" s="11">
        <v>11.88</v>
      </c>
    </row>
    <row r="15" spans="1:26" x14ac:dyDescent="0.3">
      <c r="C15" t="s">
        <v>41</v>
      </c>
      <c r="D15" t="s">
        <v>36</v>
      </c>
      <c r="E15" t="s">
        <v>18</v>
      </c>
      <c r="F15" s="4">
        <v>9632</v>
      </c>
      <c r="G15" s="5">
        <v>288</v>
      </c>
      <c r="J15" s="7">
        <v>4</v>
      </c>
      <c r="K15" s="8" t="s">
        <v>46</v>
      </c>
      <c r="Y15" t="s">
        <v>15</v>
      </c>
      <c r="Z15" s="11">
        <v>11.73</v>
      </c>
    </row>
    <row r="16" spans="1:26" x14ac:dyDescent="0.3">
      <c r="C16" t="s">
        <v>6</v>
      </c>
      <c r="D16" t="s">
        <v>39</v>
      </c>
      <c r="E16" t="s">
        <v>25</v>
      </c>
      <c r="F16" s="4">
        <v>2100</v>
      </c>
      <c r="G16" s="5">
        <v>414</v>
      </c>
      <c r="J16" s="7">
        <v>5</v>
      </c>
      <c r="K16" s="8" t="s">
        <v>54</v>
      </c>
      <c r="Y16" t="s">
        <v>16</v>
      </c>
      <c r="Z16" s="11">
        <v>8.7899999999999991</v>
      </c>
    </row>
    <row r="17" spans="3:26" x14ac:dyDescent="0.3">
      <c r="C17" t="s">
        <v>40</v>
      </c>
      <c r="D17" t="s">
        <v>35</v>
      </c>
      <c r="E17" t="s">
        <v>33</v>
      </c>
      <c r="F17" s="4">
        <v>8869</v>
      </c>
      <c r="G17" s="5">
        <v>432</v>
      </c>
      <c r="J17" s="7">
        <v>6</v>
      </c>
      <c r="K17" s="8" t="s">
        <v>55</v>
      </c>
      <c r="Y17" t="s">
        <v>17</v>
      </c>
      <c r="Z17" s="11">
        <v>3.11</v>
      </c>
    </row>
    <row r="18" spans="3:26" x14ac:dyDescent="0.3">
      <c r="C18" t="s">
        <v>6</v>
      </c>
      <c r="D18" t="s">
        <v>38</v>
      </c>
      <c r="E18" t="s">
        <v>31</v>
      </c>
      <c r="F18" s="4">
        <v>2681</v>
      </c>
      <c r="G18" s="5">
        <v>54</v>
      </c>
      <c r="J18" s="7">
        <v>7</v>
      </c>
      <c r="K18" s="8" t="s">
        <v>49</v>
      </c>
      <c r="Y18" t="s">
        <v>18</v>
      </c>
      <c r="Z18" s="11">
        <v>6.47</v>
      </c>
    </row>
    <row r="19" spans="3:26" x14ac:dyDescent="0.3">
      <c r="C19" t="s">
        <v>8</v>
      </c>
      <c r="D19" t="s">
        <v>35</v>
      </c>
      <c r="E19" t="s">
        <v>22</v>
      </c>
      <c r="F19" s="4">
        <v>5012</v>
      </c>
      <c r="G19" s="5">
        <v>210</v>
      </c>
      <c r="J19" s="7">
        <v>8</v>
      </c>
      <c r="K19" s="8" t="s">
        <v>52</v>
      </c>
      <c r="Y19" t="s">
        <v>19</v>
      </c>
      <c r="Z19" s="11">
        <v>7.64</v>
      </c>
    </row>
    <row r="20" spans="3:26" x14ac:dyDescent="0.3">
      <c r="C20" t="s">
        <v>7</v>
      </c>
      <c r="D20" t="s">
        <v>38</v>
      </c>
      <c r="E20" t="s">
        <v>14</v>
      </c>
      <c r="F20" s="4">
        <v>1281</v>
      </c>
      <c r="G20" s="5">
        <v>75</v>
      </c>
      <c r="J20" s="7">
        <v>9</v>
      </c>
      <c r="K20" s="8" t="s">
        <v>47</v>
      </c>
      <c r="Y20" t="s">
        <v>20</v>
      </c>
      <c r="Z20" s="11">
        <v>10.62</v>
      </c>
    </row>
    <row r="21" spans="3:26" x14ac:dyDescent="0.3">
      <c r="C21" t="s">
        <v>5</v>
      </c>
      <c r="D21" t="s">
        <v>37</v>
      </c>
      <c r="E21" t="s">
        <v>14</v>
      </c>
      <c r="F21" s="4">
        <v>4991</v>
      </c>
      <c r="G21" s="5">
        <v>12</v>
      </c>
      <c r="J21" s="7">
        <v>10</v>
      </c>
      <c r="K21" s="8" t="s">
        <v>48</v>
      </c>
      <c r="Y21" t="s">
        <v>21</v>
      </c>
      <c r="Z21" s="11">
        <v>9</v>
      </c>
    </row>
    <row r="22" spans="3:26" x14ac:dyDescent="0.3">
      <c r="C22" t="s">
        <v>2</v>
      </c>
      <c r="D22" t="s">
        <v>39</v>
      </c>
      <c r="E22" t="s">
        <v>25</v>
      </c>
      <c r="F22" s="4">
        <v>1785</v>
      </c>
      <c r="G22" s="5">
        <v>462</v>
      </c>
      <c r="Y22" t="s">
        <v>22</v>
      </c>
      <c r="Z22" s="11">
        <v>9.77</v>
      </c>
    </row>
    <row r="23" spans="3:26" x14ac:dyDescent="0.3">
      <c r="C23" t="s">
        <v>3</v>
      </c>
      <c r="D23" t="s">
        <v>37</v>
      </c>
      <c r="E23" t="s">
        <v>17</v>
      </c>
      <c r="F23" s="4">
        <v>3983</v>
      </c>
      <c r="G23" s="5">
        <v>144</v>
      </c>
      <c r="Y23" t="s">
        <v>23</v>
      </c>
      <c r="Z23" s="11">
        <v>6.49</v>
      </c>
    </row>
    <row r="24" spans="3:26" x14ac:dyDescent="0.3">
      <c r="C24" t="s">
        <v>9</v>
      </c>
      <c r="D24" t="s">
        <v>38</v>
      </c>
      <c r="E24" t="s">
        <v>16</v>
      </c>
      <c r="F24" s="4">
        <v>2646</v>
      </c>
      <c r="G24" s="5">
        <v>120</v>
      </c>
      <c r="Y24" t="s">
        <v>24</v>
      </c>
      <c r="Z24" s="11">
        <v>4.97</v>
      </c>
    </row>
    <row r="25" spans="3:26" x14ac:dyDescent="0.3">
      <c r="C25" t="s">
        <v>2</v>
      </c>
      <c r="D25" t="s">
        <v>34</v>
      </c>
      <c r="E25" t="s">
        <v>13</v>
      </c>
      <c r="F25" s="4">
        <v>252</v>
      </c>
      <c r="G25" s="5">
        <v>54</v>
      </c>
      <c r="Y25" t="s">
        <v>25</v>
      </c>
      <c r="Z25" s="11">
        <v>13.15</v>
      </c>
    </row>
    <row r="26" spans="3:26" x14ac:dyDescent="0.3">
      <c r="C26" t="s">
        <v>3</v>
      </c>
      <c r="D26" t="s">
        <v>35</v>
      </c>
      <c r="E26" t="s">
        <v>25</v>
      </c>
      <c r="F26" s="4">
        <v>2464</v>
      </c>
      <c r="G26" s="5">
        <v>234</v>
      </c>
      <c r="Y26" t="s">
        <v>26</v>
      </c>
      <c r="Z26" s="11">
        <v>5.6</v>
      </c>
    </row>
    <row r="27" spans="3:26" x14ac:dyDescent="0.3">
      <c r="C27" t="s">
        <v>3</v>
      </c>
      <c r="D27" t="s">
        <v>35</v>
      </c>
      <c r="E27" t="s">
        <v>29</v>
      </c>
      <c r="F27" s="4">
        <v>2114</v>
      </c>
      <c r="G27" s="5">
        <v>66</v>
      </c>
      <c r="Y27" t="s">
        <v>27</v>
      </c>
      <c r="Z27" s="11">
        <v>16.73</v>
      </c>
    </row>
    <row r="28" spans="3:26" x14ac:dyDescent="0.3">
      <c r="C28" t="s">
        <v>6</v>
      </c>
      <c r="D28" t="s">
        <v>37</v>
      </c>
      <c r="E28" t="s">
        <v>31</v>
      </c>
      <c r="F28" s="4">
        <v>7693</v>
      </c>
      <c r="G28" s="5">
        <v>87</v>
      </c>
      <c r="Y28" t="s">
        <v>28</v>
      </c>
      <c r="Z28" s="11">
        <v>10.38</v>
      </c>
    </row>
    <row r="29" spans="3:26" x14ac:dyDescent="0.3">
      <c r="C29" t="s">
        <v>5</v>
      </c>
      <c r="D29" t="s">
        <v>34</v>
      </c>
      <c r="E29" t="s">
        <v>20</v>
      </c>
      <c r="F29" s="4">
        <v>15610</v>
      </c>
      <c r="G29" s="5">
        <v>339</v>
      </c>
      <c r="Y29" t="s">
        <v>29</v>
      </c>
      <c r="Z29" s="11">
        <v>7.16</v>
      </c>
    </row>
    <row r="30" spans="3:26" x14ac:dyDescent="0.3">
      <c r="C30" t="s">
        <v>41</v>
      </c>
      <c r="D30" t="s">
        <v>34</v>
      </c>
      <c r="E30" t="s">
        <v>22</v>
      </c>
      <c r="F30" s="4">
        <v>336</v>
      </c>
      <c r="G30" s="5">
        <v>144</v>
      </c>
      <c r="Y30" t="s">
        <v>30</v>
      </c>
      <c r="Z30" s="11">
        <v>14.49</v>
      </c>
    </row>
    <row r="31" spans="3:26" x14ac:dyDescent="0.3">
      <c r="C31" t="s">
        <v>2</v>
      </c>
      <c r="D31" t="s">
        <v>39</v>
      </c>
      <c r="E31" t="s">
        <v>20</v>
      </c>
      <c r="F31" s="4">
        <v>9443</v>
      </c>
      <c r="G31" s="5">
        <v>162</v>
      </c>
      <c r="Y31" t="s">
        <v>31</v>
      </c>
      <c r="Z31" s="11">
        <v>5.79</v>
      </c>
    </row>
    <row r="32" spans="3:26" x14ac:dyDescent="0.3">
      <c r="C32" t="s">
        <v>9</v>
      </c>
      <c r="D32" t="s">
        <v>34</v>
      </c>
      <c r="E32" t="s">
        <v>23</v>
      </c>
      <c r="F32" s="4">
        <v>8155</v>
      </c>
      <c r="G32" s="5">
        <v>90</v>
      </c>
      <c r="Y32" t="s">
        <v>32</v>
      </c>
      <c r="Z32" s="11">
        <v>8.65</v>
      </c>
    </row>
    <row r="33" spans="3:26" x14ac:dyDescent="0.3">
      <c r="C33" t="s">
        <v>8</v>
      </c>
      <c r="D33" t="s">
        <v>38</v>
      </c>
      <c r="E33" t="s">
        <v>23</v>
      </c>
      <c r="F33" s="4">
        <v>1701</v>
      </c>
      <c r="G33" s="5">
        <v>234</v>
      </c>
      <c r="Y33" t="s">
        <v>33</v>
      </c>
      <c r="Z33" s="11">
        <v>12.37</v>
      </c>
    </row>
    <row r="34" spans="3:26" x14ac:dyDescent="0.3">
      <c r="C34" t="s">
        <v>10</v>
      </c>
      <c r="D34" t="s">
        <v>38</v>
      </c>
      <c r="E34" t="s">
        <v>22</v>
      </c>
      <c r="F34" s="4">
        <v>2205</v>
      </c>
      <c r="G34" s="5">
        <v>141</v>
      </c>
    </row>
    <row r="35" spans="3:26" x14ac:dyDescent="0.3">
      <c r="C35" t="s">
        <v>8</v>
      </c>
      <c r="D35" t="s">
        <v>37</v>
      </c>
      <c r="E35" t="s">
        <v>19</v>
      </c>
      <c r="F35" s="4">
        <v>1771</v>
      </c>
      <c r="G35" s="5">
        <v>204</v>
      </c>
    </row>
    <row r="36" spans="3:26" x14ac:dyDescent="0.3">
      <c r="C36" t="s">
        <v>41</v>
      </c>
      <c r="D36" t="s">
        <v>35</v>
      </c>
      <c r="E36" t="s">
        <v>15</v>
      </c>
      <c r="F36" s="4">
        <v>2114</v>
      </c>
      <c r="G36" s="5">
        <v>186</v>
      </c>
    </row>
    <row r="37" spans="3:26" x14ac:dyDescent="0.3">
      <c r="C37" t="s">
        <v>41</v>
      </c>
      <c r="D37" t="s">
        <v>36</v>
      </c>
      <c r="E37" t="s">
        <v>13</v>
      </c>
      <c r="F37" s="4">
        <v>10311</v>
      </c>
      <c r="G37" s="5">
        <v>231</v>
      </c>
    </row>
    <row r="38" spans="3:26" x14ac:dyDescent="0.3">
      <c r="C38" t="s">
        <v>3</v>
      </c>
      <c r="D38" t="s">
        <v>39</v>
      </c>
      <c r="E38" t="s">
        <v>16</v>
      </c>
      <c r="F38" s="4">
        <v>21</v>
      </c>
      <c r="G38" s="5">
        <v>168</v>
      </c>
    </row>
    <row r="39" spans="3:26" x14ac:dyDescent="0.3">
      <c r="C39" t="s">
        <v>10</v>
      </c>
      <c r="D39" t="s">
        <v>35</v>
      </c>
      <c r="E39" t="s">
        <v>20</v>
      </c>
      <c r="F39" s="4">
        <v>1974</v>
      </c>
      <c r="G39" s="5">
        <v>195</v>
      </c>
    </row>
    <row r="40" spans="3:26" x14ac:dyDescent="0.3">
      <c r="C40" t="s">
        <v>5</v>
      </c>
      <c r="D40" t="s">
        <v>36</v>
      </c>
      <c r="E40" t="s">
        <v>23</v>
      </c>
      <c r="F40" s="4">
        <v>6314</v>
      </c>
      <c r="G40" s="5">
        <v>15</v>
      </c>
    </row>
    <row r="41" spans="3:26" x14ac:dyDescent="0.3">
      <c r="C41" t="s">
        <v>10</v>
      </c>
      <c r="D41" t="s">
        <v>37</v>
      </c>
      <c r="E41" t="s">
        <v>23</v>
      </c>
      <c r="F41" s="4">
        <v>4683</v>
      </c>
      <c r="G41" s="5">
        <v>30</v>
      </c>
    </row>
    <row r="42" spans="3:26" x14ac:dyDescent="0.3">
      <c r="C42" t="s">
        <v>41</v>
      </c>
      <c r="D42" t="s">
        <v>37</v>
      </c>
      <c r="E42" t="s">
        <v>24</v>
      </c>
      <c r="F42" s="4">
        <v>6398</v>
      </c>
      <c r="G42" s="5">
        <v>102</v>
      </c>
    </row>
    <row r="43" spans="3:26" x14ac:dyDescent="0.3">
      <c r="C43" t="s">
        <v>2</v>
      </c>
      <c r="D43" t="s">
        <v>35</v>
      </c>
      <c r="E43" t="s">
        <v>19</v>
      </c>
      <c r="F43" s="4">
        <v>553</v>
      </c>
      <c r="G43" s="5">
        <v>15</v>
      </c>
    </row>
    <row r="44" spans="3:26" x14ac:dyDescent="0.3">
      <c r="C44" t="s">
        <v>8</v>
      </c>
      <c r="D44" t="s">
        <v>39</v>
      </c>
      <c r="E44" t="s">
        <v>30</v>
      </c>
      <c r="F44" s="4">
        <v>7021</v>
      </c>
      <c r="G44" s="5">
        <v>183</v>
      </c>
    </row>
    <row r="45" spans="3:26" x14ac:dyDescent="0.3">
      <c r="C45" t="s">
        <v>40</v>
      </c>
      <c r="D45" t="s">
        <v>39</v>
      </c>
      <c r="E45" t="s">
        <v>22</v>
      </c>
      <c r="F45" s="4">
        <v>5817</v>
      </c>
      <c r="G45" s="5">
        <v>12</v>
      </c>
    </row>
    <row r="46" spans="3:26" x14ac:dyDescent="0.3">
      <c r="C46" t="s">
        <v>41</v>
      </c>
      <c r="D46" t="s">
        <v>39</v>
      </c>
      <c r="E46" t="s">
        <v>14</v>
      </c>
      <c r="F46" s="4">
        <v>3976</v>
      </c>
      <c r="G46" s="5">
        <v>72</v>
      </c>
    </row>
    <row r="47" spans="3:26" x14ac:dyDescent="0.3">
      <c r="C47" t="s">
        <v>6</v>
      </c>
      <c r="D47" t="s">
        <v>38</v>
      </c>
      <c r="E47" t="s">
        <v>27</v>
      </c>
      <c r="F47" s="4">
        <v>1134</v>
      </c>
      <c r="G47" s="5">
        <v>282</v>
      </c>
    </row>
    <row r="48" spans="3:26" x14ac:dyDescent="0.3">
      <c r="C48" t="s">
        <v>2</v>
      </c>
      <c r="D48" t="s">
        <v>39</v>
      </c>
      <c r="E48" t="s">
        <v>28</v>
      </c>
      <c r="F48" s="4">
        <v>6027</v>
      </c>
      <c r="G48" s="5">
        <v>144</v>
      </c>
    </row>
    <row r="49" spans="3:7" x14ac:dyDescent="0.3">
      <c r="C49" t="s">
        <v>6</v>
      </c>
      <c r="D49" t="s">
        <v>37</v>
      </c>
      <c r="E49" t="s">
        <v>16</v>
      </c>
      <c r="F49" s="4">
        <v>1904</v>
      </c>
      <c r="G49" s="5">
        <v>405</v>
      </c>
    </row>
    <row r="50" spans="3:7" x14ac:dyDescent="0.3">
      <c r="C50" t="s">
        <v>7</v>
      </c>
      <c r="D50" t="s">
        <v>34</v>
      </c>
      <c r="E50" t="s">
        <v>32</v>
      </c>
      <c r="F50" s="4">
        <v>3262</v>
      </c>
      <c r="G50" s="5">
        <v>75</v>
      </c>
    </row>
    <row r="51" spans="3:7" x14ac:dyDescent="0.3">
      <c r="C51" t="s">
        <v>40</v>
      </c>
      <c r="D51" t="s">
        <v>34</v>
      </c>
      <c r="E51" t="s">
        <v>27</v>
      </c>
      <c r="F51" s="4">
        <v>2289</v>
      </c>
      <c r="G51" s="5">
        <v>135</v>
      </c>
    </row>
    <row r="52" spans="3:7" x14ac:dyDescent="0.3">
      <c r="C52" t="s">
        <v>5</v>
      </c>
      <c r="D52" t="s">
        <v>34</v>
      </c>
      <c r="E52" t="s">
        <v>27</v>
      </c>
      <c r="F52" s="4">
        <v>6986</v>
      </c>
      <c r="G52" s="5">
        <v>21</v>
      </c>
    </row>
    <row r="53" spans="3:7" x14ac:dyDescent="0.3">
      <c r="C53" t="s">
        <v>2</v>
      </c>
      <c r="D53" t="s">
        <v>38</v>
      </c>
      <c r="E53" t="s">
        <v>23</v>
      </c>
      <c r="F53" s="4">
        <v>4417</v>
      </c>
      <c r="G53" s="5">
        <v>153</v>
      </c>
    </row>
    <row r="54" spans="3:7" x14ac:dyDescent="0.3">
      <c r="C54" t="s">
        <v>6</v>
      </c>
      <c r="D54" t="s">
        <v>34</v>
      </c>
      <c r="E54" t="s">
        <v>15</v>
      </c>
      <c r="F54" s="4">
        <v>1442</v>
      </c>
      <c r="G54" s="5">
        <v>15</v>
      </c>
    </row>
    <row r="55" spans="3:7" x14ac:dyDescent="0.3">
      <c r="C55" t="s">
        <v>3</v>
      </c>
      <c r="D55" t="s">
        <v>35</v>
      </c>
      <c r="E55" t="s">
        <v>14</v>
      </c>
      <c r="F55" s="4">
        <v>2415</v>
      </c>
      <c r="G55" s="5">
        <v>255</v>
      </c>
    </row>
    <row r="56" spans="3:7" x14ac:dyDescent="0.3">
      <c r="C56" t="s">
        <v>2</v>
      </c>
      <c r="D56" t="s">
        <v>37</v>
      </c>
      <c r="E56" t="s">
        <v>19</v>
      </c>
      <c r="F56" s="4">
        <v>238</v>
      </c>
      <c r="G56" s="5">
        <v>18</v>
      </c>
    </row>
    <row r="57" spans="3:7" x14ac:dyDescent="0.3">
      <c r="C57" t="s">
        <v>6</v>
      </c>
      <c r="D57" t="s">
        <v>37</v>
      </c>
      <c r="E57" t="s">
        <v>23</v>
      </c>
      <c r="F57" s="4">
        <v>4949</v>
      </c>
      <c r="G57" s="5">
        <v>189</v>
      </c>
    </row>
    <row r="58" spans="3:7" x14ac:dyDescent="0.3">
      <c r="C58" t="s">
        <v>5</v>
      </c>
      <c r="D58" t="s">
        <v>38</v>
      </c>
      <c r="E58" t="s">
        <v>32</v>
      </c>
      <c r="F58" s="4">
        <v>5075</v>
      </c>
      <c r="G58" s="5">
        <v>21</v>
      </c>
    </row>
    <row r="59" spans="3:7" x14ac:dyDescent="0.3">
      <c r="C59" t="s">
        <v>3</v>
      </c>
      <c r="D59" t="s">
        <v>36</v>
      </c>
      <c r="E59" t="s">
        <v>16</v>
      </c>
      <c r="F59" s="4">
        <v>9198</v>
      </c>
      <c r="G59" s="5">
        <v>36</v>
      </c>
    </row>
    <row r="60" spans="3:7" x14ac:dyDescent="0.3">
      <c r="C60" t="s">
        <v>6</v>
      </c>
      <c r="D60" t="s">
        <v>34</v>
      </c>
      <c r="E60" t="s">
        <v>29</v>
      </c>
      <c r="F60" s="4">
        <v>3339</v>
      </c>
      <c r="G60" s="5">
        <v>75</v>
      </c>
    </row>
    <row r="61" spans="3:7" x14ac:dyDescent="0.3">
      <c r="C61" t="s">
        <v>40</v>
      </c>
      <c r="D61" t="s">
        <v>34</v>
      </c>
      <c r="E61" t="s">
        <v>17</v>
      </c>
      <c r="F61" s="4">
        <v>5019</v>
      </c>
      <c r="G61" s="5">
        <v>156</v>
      </c>
    </row>
    <row r="62" spans="3:7" x14ac:dyDescent="0.3">
      <c r="C62" t="s">
        <v>5</v>
      </c>
      <c r="D62" t="s">
        <v>36</v>
      </c>
      <c r="E62" t="s">
        <v>16</v>
      </c>
      <c r="F62" s="4">
        <v>16184</v>
      </c>
      <c r="G62" s="5">
        <v>39</v>
      </c>
    </row>
    <row r="63" spans="3:7" x14ac:dyDescent="0.3">
      <c r="C63" t="s">
        <v>6</v>
      </c>
      <c r="D63" t="s">
        <v>36</v>
      </c>
      <c r="E63" t="s">
        <v>21</v>
      </c>
      <c r="F63" s="4">
        <v>497</v>
      </c>
      <c r="G63" s="5">
        <v>63</v>
      </c>
    </row>
    <row r="64" spans="3:7" x14ac:dyDescent="0.3">
      <c r="C64" t="s">
        <v>2</v>
      </c>
      <c r="D64" t="s">
        <v>36</v>
      </c>
      <c r="E64" t="s">
        <v>29</v>
      </c>
      <c r="F64" s="4">
        <v>8211</v>
      </c>
      <c r="G64" s="5">
        <v>75</v>
      </c>
    </row>
    <row r="65" spans="3:7" x14ac:dyDescent="0.3">
      <c r="C65" t="s">
        <v>2</v>
      </c>
      <c r="D65" t="s">
        <v>38</v>
      </c>
      <c r="E65" t="s">
        <v>28</v>
      </c>
      <c r="F65" s="4">
        <v>6580</v>
      </c>
      <c r="G65" s="5">
        <v>183</v>
      </c>
    </row>
    <row r="66" spans="3:7" x14ac:dyDescent="0.3">
      <c r="C66" t="s">
        <v>41</v>
      </c>
      <c r="D66" t="s">
        <v>35</v>
      </c>
      <c r="E66" t="s">
        <v>13</v>
      </c>
      <c r="F66" s="4">
        <v>4760</v>
      </c>
      <c r="G66" s="5">
        <v>69</v>
      </c>
    </row>
    <row r="67" spans="3:7" x14ac:dyDescent="0.3">
      <c r="C67" t="s">
        <v>40</v>
      </c>
      <c r="D67" t="s">
        <v>36</v>
      </c>
      <c r="E67" t="s">
        <v>25</v>
      </c>
      <c r="F67" s="4">
        <v>5439</v>
      </c>
      <c r="G67" s="5">
        <v>30</v>
      </c>
    </row>
    <row r="68" spans="3:7" x14ac:dyDescent="0.3">
      <c r="C68" t="s">
        <v>41</v>
      </c>
      <c r="D68" t="s">
        <v>34</v>
      </c>
      <c r="E68" t="s">
        <v>17</v>
      </c>
      <c r="F68" s="4">
        <v>1463</v>
      </c>
      <c r="G68" s="5">
        <v>39</v>
      </c>
    </row>
    <row r="69" spans="3:7" x14ac:dyDescent="0.3">
      <c r="C69" t="s">
        <v>3</v>
      </c>
      <c r="D69" t="s">
        <v>34</v>
      </c>
      <c r="E69" t="s">
        <v>32</v>
      </c>
      <c r="F69" s="4">
        <v>7777</v>
      </c>
      <c r="G69" s="5">
        <v>504</v>
      </c>
    </row>
    <row r="70" spans="3:7" x14ac:dyDescent="0.3">
      <c r="C70" t="s">
        <v>9</v>
      </c>
      <c r="D70" t="s">
        <v>37</v>
      </c>
      <c r="E70" t="s">
        <v>29</v>
      </c>
      <c r="F70" s="4">
        <v>1085</v>
      </c>
      <c r="G70" s="5">
        <v>273</v>
      </c>
    </row>
    <row r="71" spans="3:7" x14ac:dyDescent="0.3">
      <c r="C71" t="s">
        <v>5</v>
      </c>
      <c r="D71" t="s">
        <v>37</v>
      </c>
      <c r="E71" t="s">
        <v>31</v>
      </c>
      <c r="F71" s="4">
        <v>182</v>
      </c>
      <c r="G71" s="5">
        <v>48</v>
      </c>
    </row>
    <row r="72" spans="3:7" x14ac:dyDescent="0.3">
      <c r="C72" t="s">
        <v>6</v>
      </c>
      <c r="D72" t="s">
        <v>34</v>
      </c>
      <c r="E72" t="s">
        <v>27</v>
      </c>
      <c r="F72" s="4">
        <v>4242</v>
      </c>
      <c r="G72" s="5">
        <v>207</v>
      </c>
    </row>
    <row r="73" spans="3:7" x14ac:dyDescent="0.3">
      <c r="C73" t="s">
        <v>6</v>
      </c>
      <c r="D73" t="s">
        <v>36</v>
      </c>
      <c r="E73" t="s">
        <v>32</v>
      </c>
      <c r="F73" s="4">
        <v>6118</v>
      </c>
      <c r="G73" s="5">
        <v>9</v>
      </c>
    </row>
    <row r="74" spans="3:7" x14ac:dyDescent="0.3">
      <c r="C74" t="s">
        <v>10</v>
      </c>
      <c r="D74" t="s">
        <v>36</v>
      </c>
      <c r="E74" t="s">
        <v>23</v>
      </c>
      <c r="F74" s="4">
        <v>2317</v>
      </c>
      <c r="G74" s="5">
        <v>261</v>
      </c>
    </row>
    <row r="75" spans="3:7" x14ac:dyDescent="0.3">
      <c r="C75" t="s">
        <v>6</v>
      </c>
      <c r="D75" t="s">
        <v>38</v>
      </c>
      <c r="E75" t="s">
        <v>16</v>
      </c>
      <c r="F75" s="4">
        <v>938</v>
      </c>
      <c r="G75" s="5">
        <v>6</v>
      </c>
    </row>
    <row r="76" spans="3:7" x14ac:dyDescent="0.3">
      <c r="C76" t="s">
        <v>8</v>
      </c>
      <c r="D76" t="s">
        <v>37</v>
      </c>
      <c r="E76" t="s">
        <v>15</v>
      </c>
      <c r="F76" s="4">
        <v>9709</v>
      </c>
      <c r="G76" s="5">
        <v>30</v>
      </c>
    </row>
    <row r="77" spans="3:7" x14ac:dyDescent="0.3">
      <c r="C77" t="s">
        <v>7</v>
      </c>
      <c r="D77" t="s">
        <v>34</v>
      </c>
      <c r="E77" t="s">
        <v>20</v>
      </c>
      <c r="F77" s="4">
        <v>2205</v>
      </c>
      <c r="G77" s="5">
        <v>138</v>
      </c>
    </row>
    <row r="78" spans="3:7" x14ac:dyDescent="0.3">
      <c r="C78" t="s">
        <v>7</v>
      </c>
      <c r="D78" t="s">
        <v>37</v>
      </c>
      <c r="E78" t="s">
        <v>17</v>
      </c>
      <c r="F78" s="4">
        <v>4487</v>
      </c>
      <c r="G78" s="5">
        <v>111</v>
      </c>
    </row>
    <row r="79" spans="3:7" x14ac:dyDescent="0.3">
      <c r="C79" t="s">
        <v>5</v>
      </c>
      <c r="D79" t="s">
        <v>35</v>
      </c>
      <c r="E79" t="s">
        <v>18</v>
      </c>
      <c r="F79" s="4">
        <v>2415</v>
      </c>
      <c r="G79" s="5">
        <v>15</v>
      </c>
    </row>
    <row r="80" spans="3:7" x14ac:dyDescent="0.3">
      <c r="C80" t="s">
        <v>40</v>
      </c>
      <c r="D80" t="s">
        <v>34</v>
      </c>
      <c r="E80" t="s">
        <v>19</v>
      </c>
      <c r="F80" s="4">
        <v>4018</v>
      </c>
      <c r="G80" s="5">
        <v>162</v>
      </c>
    </row>
    <row r="81" spans="3:7" x14ac:dyDescent="0.3">
      <c r="C81" t="s">
        <v>5</v>
      </c>
      <c r="D81" t="s">
        <v>34</v>
      </c>
      <c r="E81" t="s">
        <v>19</v>
      </c>
      <c r="F81" s="4">
        <v>861</v>
      </c>
      <c r="G81" s="5">
        <v>195</v>
      </c>
    </row>
    <row r="82" spans="3:7" x14ac:dyDescent="0.3">
      <c r="C82" t="s">
        <v>10</v>
      </c>
      <c r="D82" t="s">
        <v>38</v>
      </c>
      <c r="E82" t="s">
        <v>14</v>
      </c>
      <c r="F82" s="4">
        <v>5586</v>
      </c>
      <c r="G82" s="5">
        <v>525</v>
      </c>
    </row>
    <row r="83" spans="3:7" x14ac:dyDescent="0.3">
      <c r="C83" t="s">
        <v>7</v>
      </c>
      <c r="D83" t="s">
        <v>34</v>
      </c>
      <c r="E83" t="s">
        <v>33</v>
      </c>
      <c r="F83" s="4">
        <v>2226</v>
      </c>
      <c r="G83" s="5">
        <v>48</v>
      </c>
    </row>
    <row r="84" spans="3:7" x14ac:dyDescent="0.3">
      <c r="C84" t="s">
        <v>9</v>
      </c>
      <c r="D84" t="s">
        <v>34</v>
      </c>
      <c r="E84" t="s">
        <v>28</v>
      </c>
      <c r="F84" s="4">
        <v>14329</v>
      </c>
      <c r="G84" s="5">
        <v>150</v>
      </c>
    </row>
    <row r="85" spans="3:7" x14ac:dyDescent="0.3">
      <c r="C85" t="s">
        <v>9</v>
      </c>
      <c r="D85" t="s">
        <v>34</v>
      </c>
      <c r="E85" t="s">
        <v>20</v>
      </c>
      <c r="F85" s="4">
        <v>8463</v>
      </c>
      <c r="G85" s="5">
        <v>492</v>
      </c>
    </row>
    <row r="86" spans="3:7" x14ac:dyDescent="0.3">
      <c r="C86" t="s">
        <v>5</v>
      </c>
      <c r="D86" t="s">
        <v>34</v>
      </c>
      <c r="E86" t="s">
        <v>29</v>
      </c>
      <c r="F86" s="4">
        <v>2891</v>
      </c>
      <c r="G86" s="5">
        <v>102</v>
      </c>
    </row>
    <row r="87" spans="3:7" x14ac:dyDescent="0.3">
      <c r="C87" t="s">
        <v>3</v>
      </c>
      <c r="D87" t="s">
        <v>36</v>
      </c>
      <c r="E87" t="s">
        <v>23</v>
      </c>
      <c r="F87" s="4">
        <v>3773</v>
      </c>
      <c r="G87" s="5">
        <v>165</v>
      </c>
    </row>
    <row r="88" spans="3:7" x14ac:dyDescent="0.3">
      <c r="C88" t="s">
        <v>41</v>
      </c>
      <c r="D88" t="s">
        <v>36</v>
      </c>
      <c r="E88" t="s">
        <v>28</v>
      </c>
      <c r="F88" s="4">
        <v>854</v>
      </c>
      <c r="G88" s="5">
        <v>309</v>
      </c>
    </row>
    <row r="89" spans="3:7" x14ac:dyDescent="0.3">
      <c r="C89" t="s">
        <v>6</v>
      </c>
      <c r="D89" t="s">
        <v>36</v>
      </c>
      <c r="E89" t="s">
        <v>17</v>
      </c>
      <c r="F89" s="4">
        <v>4970</v>
      </c>
      <c r="G89" s="5">
        <v>156</v>
      </c>
    </row>
    <row r="90" spans="3:7" x14ac:dyDescent="0.3">
      <c r="C90" t="s">
        <v>9</v>
      </c>
      <c r="D90" t="s">
        <v>35</v>
      </c>
      <c r="E90" t="s">
        <v>26</v>
      </c>
      <c r="F90" s="4">
        <v>98</v>
      </c>
      <c r="G90" s="5">
        <v>159</v>
      </c>
    </row>
    <row r="91" spans="3:7" x14ac:dyDescent="0.3">
      <c r="C91" t="s">
        <v>5</v>
      </c>
      <c r="D91" t="s">
        <v>35</v>
      </c>
      <c r="E91" t="s">
        <v>15</v>
      </c>
      <c r="F91" s="4">
        <v>13391</v>
      </c>
      <c r="G91" s="5">
        <v>201</v>
      </c>
    </row>
    <row r="92" spans="3:7" x14ac:dyDescent="0.3">
      <c r="C92" t="s">
        <v>8</v>
      </c>
      <c r="D92" t="s">
        <v>39</v>
      </c>
      <c r="E92" t="s">
        <v>31</v>
      </c>
      <c r="F92" s="4">
        <v>8890</v>
      </c>
      <c r="G92" s="5">
        <v>210</v>
      </c>
    </row>
    <row r="93" spans="3:7" x14ac:dyDescent="0.3">
      <c r="C93" t="s">
        <v>2</v>
      </c>
      <c r="D93" t="s">
        <v>38</v>
      </c>
      <c r="E93" t="s">
        <v>13</v>
      </c>
      <c r="F93" s="4">
        <v>56</v>
      </c>
      <c r="G93" s="5">
        <v>51</v>
      </c>
    </row>
    <row r="94" spans="3:7" x14ac:dyDescent="0.3">
      <c r="C94" t="s">
        <v>3</v>
      </c>
      <c r="D94" t="s">
        <v>36</v>
      </c>
      <c r="E94" t="s">
        <v>25</v>
      </c>
      <c r="F94" s="4">
        <v>3339</v>
      </c>
      <c r="G94" s="5">
        <v>39</v>
      </c>
    </row>
    <row r="95" spans="3:7" x14ac:dyDescent="0.3">
      <c r="C95" t="s">
        <v>10</v>
      </c>
      <c r="D95" t="s">
        <v>35</v>
      </c>
      <c r="E95" t="s">
        <v>18</v>
      </c>
      <c r="F95" s="4">
        <v>3808</v>
      </c>
      <c r="G95" s="5">
        <v>279</v>
      </c>
    </row>
    <row r="96" spans="3:7" x14ac:dyDescent="0.3">
      <c r="C96" t="s">
        <v>10</v>
      </c>
      <c r="D96" t="s">
        <v>38</v>
      </c>
      <c r="E96" t="s">
        <v>13</v>
      </c>
      <c r="F96" s="4">
        <v>63</v>
      </c>
      <c r="G96" s="5">
        <v>123</v>
      </c>
    </row>
    <row r="97" spans="3:7" x14ac:dyDescent="0.3">
      <c r="C97" t="s">
        <v>2</v>
      </c>
      <c r="D97" t="s">
        <v>39</v>
      </c>
      <c r="E97" t="s">
        <v>27</v>
      </c>
      <c r="F97" s="4">
        <v>7812</v>
      </c>
      <c r="G97" s="5">
        <v>81</v>
      </c>
    </row>
    <row r="98" spans="3:7" x14ac:dyDescent="0.3">
      <c r="C98" t="s">
        <v>40</v>
      </c>
      <c r="D98" t="s">
        <v>37</v>
      </c>
      <c r="E98" t="s">
        <v>19</v>
      </c>
      <c r="F98" s="4">
        <v>7693</v>
      </c>
      <c r="G98" s="5">
        <v>21</v>
      </c>
    </row>
    <row r="99" spans="3:7" x14ac:dyDescent="0.3">
      <c r="C99" t="s">
        <v>3</v>
      </c>
      <c r="D99" t="s">
        <v>36</v>
      </c>
      <c r="E99" t="s">
        <v>28</v>
      </c>
      <c r="F99" s="4">
        <v>973</v>
      </c>
      <c r="G99" s="5">
        <v>162</v>
      </c>
    </row>
    <row r="100" spans="3:7" x14ac:dyDescent="0.3">
      <c r="C100" t="s">
        <v>10</v>
      </c>
      <c r="D100" t="s">
        <v>35</v>
      </c>
      <c r="E100" t="s">
        <v>21</v>
      </c>
      <c r="F100" s="4">
        <v>567</v>
      </c>
      <c r="G100" s="5">
        <v>228</v>
      </c>
    </row>
    <row r="101" spans="3:7" x14ac:dyDescent="0.3">
      <c r="C101" t="s">
        <v>10</v>
      </c>
      <c r="D101" t="s">
        <v>36</v>
      </c>
      <c r="E101" t="s">
        <v>29</v>
      </c>
      <c r="F101" s="4">
        <v>2471</v>
      </c>
      <c r="G101" s="5">
        <v>342</v>
      </c>
    </row>
    <row r="102" spans="3:7" x14ac:dyDescent="0.3">
      <c r="C102" t="s">
        <v>5</v>
      </c>
      <c r="D102" t="s">
        <v>38</v>
      </c>
      <c r="E102" t="s">
        <v>13</v>
      </c>
      <c r="F102" s="4">
        <v>7189</v>
      </c>
      <c r="G102" s="5">
        <v>54</v>
      </c>
    </row>
    <row r="103" spans="3:7" x14ac:dyDescent="0.3">
      <c r="C103" t="s">
        <v>41</v>
      </c>
      <c r="D103" t="s">
        <v>35</v>
      </c>
      <c r="E103" t="s">
        <v>28</v>
      </c>
      <c r="F103" s="4">
        <v>7455</v>
      </c>
      <c r="G103" s="5">
        <v>216</v>
      </c>
    </row>
    <row r="104" spans="3:7" x14ac:dyDescent="0.3">
      <c r="C104" t="s">
        <v>3</v>
      </c>
      <c r="D104" t="s">
        <v>34</v>
      </c>
      <c r="E104" t="s">
        <v>26</v>
      </c>
      <c r="F104" s="4">
        <v>3108</v>
      </c>
      <c r="G104" s="5">
        <v>54</v>
      </c>
    </row>
    <row r="105" spans="3:7" x14ac:dyDescent="0.3">
      <c r="C105" t="s">
        <v>6</v>
      </c>
      <c r="D105" t="s">
        <v>38</v>
      </c>
      <c r="E105" t="s">
        <v>25</v>
      </c>
      <c r="F105" s="4">
        <v>469</v>
      </c>
      <c r="G105" s="5">
        <v>75</v>
      </c>
    </row>
    <row r="106" spans="3:7" x14ac:dyDescent="0.3">
      <c r="C106" t="s">
        <v>9</v>
      </c>
      <c r="D106" t="s">
        <v>37</v>
      </c>
      <c r="E106" t="s">
        <v>23</v>
      </c>
      <c r="F106" s="4">
        <v>2737</v>
      </c>
      <c r="G106" s="5">
        <v>93</v>
      </c>
    </row>
    <row r="107" spans="3:7" x14ac:dyDescent="0.3">
      <c r="C107" t="s">
        <v>9</v>
      </c>
      <c r="D107" t="s">
        <v>37</v>
      </c>
      <c r="E107" t="s">
        <v>25</v>
      </c>
      <c r="F107" s="4">
        <v>4305</v>
      </c>
      <c r="G107" s="5">
        <v>156</v>
      </c>
    </row>
    <row r="108" spans="3:7" x14ac:dyDescent="0.3">
      <c r="C108" t="s">
        <v>9</v>
      </c>
      <c r="D108" t="s">
        <v>38</v>
      </c>
      <c r="E108" t="s">
        <v>17</v>
      </c>
      <c r="F108" s="4">
        <v>2408</v>
      </c>
      <c r="G108" s="5">
        <v>9</v>
      </c>
    </row>
    <row r="109" spans="3:7" x14ac:dyDescent="0.3">
      <c r="C109" t="s">
        <v>3</v>
      </c>
      <c r="D109" t="s">
        <v>36</v>
      </c>
      <c r="E109" t="s">
        <v>19</v>
      </c>
      <c r="F109" s="4">
        <v>1281</v>
      </c>
      <c r="G109" s="5">
        <v>18</v>
      </c>
    </row>
    <row r="110" spans="3:7" x14ac:dyDescent="0.3">
      <c r="C110" t="s">
        <v>40</v>
      </c>
      <c r="D110" t="s">
        <v>35</v>
      </c>
      <c r="E110" t="s">
        <v>32</v>
      </c>
      <c r="F110" s="4">
        <v>12348</v>
      </c>
      <c r="G110" s="5">
        <v>234</v>
      </c>
    </row>
    <row r="111" spans="3:7" x14ac:dyDescent="0.3">
      <c r="C111" t="s">
        <v>3</v>
      </c>
      <c r="D111" t="s">
        <v>34</v>
      </c>
      <c r="E111" t="s">
        <v>28</v>
      </c>
      <c r="F111" s="4">
        <v>3689</v>
      </c>
      <c r="G111" s="5">
        <v>312</v>
      </c>
    </row>
    <row r="112" spans="3:7" x14ac:dyDescent="0.3">
      <c r="C112" t="s">
        <v>7</v>
      </c>
      <c r="D112" t="s">
        <v>36</v>
      </c>
      <c r="E112" t="s">
        <v>19</v>
      </c>
      <c r="F112" s="4">
        <v>2870</v>
      </c>
      <c r="G112" s="5">
        <v>300</v>
      </c>
    </row>
    <row r="113" spans="3:7" x14ac:dyDescent="0.3">
      <c r="C113" t="s">
        <v>2</v>
      </c>
      <c r="D113" t="s">
        <v>36</v>
      </c>
      <c r="E113" t="s">
        <v>27</v>
      </c>
      <c r="F113" s="4">
        <v>798</v>
      </c>
      <c r="G113" s="5">
        <v>519</v>
      </c>
    </row>
    <row r="114" spans="3:7" x14ac:dyDescent="0.3">
      <c r="C114" t="s">
        <v>41</v>
      </c>
      <c r="D114" t="s">
        <v>37</v>
      </c>
      <c r="E114" t="s">
        <v>21</v>
      </c>
      <c r="F114" s="4">
        <v>2933</v>
      </c>
      <c r="G114" s="5">
        <v>9</v>
      </c>
    </row>
    <row r="115" spans="3:7" x14ac:dyDescent="0.3">
      <c r="C115" t="s">
        <v>5</v>
      </c>
      <c r="D115" t="s">
        <v>35</v>
      </c>
      <c r="E115" t="s">
        <v>4</v>
      </c>
      <c r="F115" s="4">
        <v>2744</v>
      </c>
      <c r="G115" s="5">
        <v>9</v>
      </c>
    </row>
    <row r="116" spans="3:7" x14ac:dyDescent="0.3">
      <c r="C116" t="s">
        <v>40</v>
      </c>
      <c r="D116" t="s">
        <v>36</v>
      </c>
      <c r="E116" t="s">
        <v>33</v>
      </c>
      <c r="F116" s="4">
        <v>9772</v>
      </c>
      <c r="G116" s="5">
        <v>90</v>
      </c>
    </row>
    <row r="117" spans="3:7" x14ac:dyDescent="0.3">
      <c r="C117" t="s">
        <v>7</v>
      </c>
      <c r="D117" t="s">
        <v>34</v>
      </c>
      <c r="E117" t="s">
        <v>25</v>
      </c>
      <c r="F117" s="4">
        <v>1568</v>
      </c>
      <c r="G117" s="5">
        <v>96</v>
      </c>
    </row>
    <row r="118" spans="3:7" x14ac:dyDescent="0.3">
      <c r="C118" t="s">
        <v>2</v>
      </c>
      <c r="D118" t="s">
        <v>36</v>
      </c>
      <c r="E118" t="s">
        <v>16</v>
      </c>
      <c r="F118" s="4">
        <v>11417</v>
      </c>
      <c r="G118" s="5">
        <v>21</v>
      </c>
    </row>
    <row r="119" spans="3:7" x14ac:dyDescent="0.3">
      <c r="C119" t="s">
        <v>40</v>
      </c>
      <c r="D119" t="s">
        <v>34</v>
      </c>
      <c r="E119" t="s">
        <v>26</v>
      </c>
      <c r="F119" s="4">
        <v>6748</v>
      </c>
      <c r="G119" s="5">
        <v>48</v>
      </c>
    </row>
    <row r="120" spans="3:7" x14ac:dyDescent="0.3">
      <c r="C120" t="s">
        <v>10</v>
      </c>
      <c r="D120" t="s">
        <v>36</v>
      </c>
      <c r="E120" t="s">
        <v>27</v>
      </c>
      <c r="F120" s="4">
        <v>1407</v>
      </c>
      <c r="G120" s="5">
        <v>72</v>
      </c>
    </row>
    <row r="121" spans="3:7" x14ac:dyDescent="0.3">
      <c r="C121" t="s">
        <v>8</v>
      </c>
      <c r="D121" t="s">
        <v>35</v>
      </c>
      <c r="E121" t="s">
        <v>29</v>
      </c>
      <c r="F121" s="4">
        <v>2023</v>
      </c>
      <c r="G121" s="5">
        <v>168</v>
      </c>
    </row>
    <row r="122" spans="3:7" x14ac:dyDescent="0.3">
      <c r="C122" t="s">
        <v>5</v>
      </c>
      <c r="D122" t="s">
        <v>39</v>
      </c>
      <c r="E122" t="s">
        <v>26</v>
      </c>
      <c r="F122" s="4">
        <v>5236</v>
      </c>
      <c r="G122" s="5">
        <v>51</v>
      </c>
    </row>
    <row r="123" spans="3:7" x14ac:dyDescent="0.3">
      <c r="C123" t="s">
        <v>41</v>
      </c>
      <c r="D123" t="s">
        <v>36</v>
      </c>
      <c r="E123" t="s">
        <v>19</v>
      </c>
      <c r="F123" s="4">
        <v>1925</v>
      </c>
      <c r="G123" s="5">
        <v>192</v>
      </c>
    </row>
    <row r="124" spans="3:7" x14ac:dyDescent="0.3">
      <c r="C124" t="s">
        <v>7</v>
      </c>
      <c r="D124" t="s">
        <v>37</v>
      </c>
      <c r="E124" t="s">
        <v>14</v>
      </c>
      <c r="F124" s="4">
        <v>6608</v>
      </c>
      <c r="G124" s="5">
        <v>225</v>
      </c>
    </row>
    <row r="125" spans="3:7" x14ac:dyDescent="0.3">
      <c r="C125" t="s">
        <v>6</v>
      </c>
      <c r="D125" t="s">
        <v>34</v>
      </c>
      <c r="E125" t="s">
        <v>26</v>
      </c>
      <c r="F125" s="4">
        <v>8008</v>
      </c>
      <c r="G125" s="5">
        <v>456</v>
      </c>
    </row>
    <row r="126" spans="3:7" x14ac:dyDescent="0.3">
      <c r="C126" t="s">
        <v>10</v>
      </c>
      <c r="D126" t="s">
        <v>34</v>
      </c>
      <c r="E126" t="s">
        <v>25</v>
      </c>
      <c r="F126" s="4">
        <v>1428</v>
      </c>
      <c r="G126" s="5">
        <v>93</v>
      </c>
    </row>
    <row r="127" spans="3:7" x14ac:dyDescent="0.3">
      <c r="C127" t="s">
        <v>6</v>
      </c>
      <c r="D127" t="s">
        <v>34</v>
      </c>
      <c r="E127" t="s">
        <v>4</v>
      </c>
      <c r="F127" s="4">
        <v>525</v>
      </c>
      <c r="G127" s="5">
        <v>48</v>
      </c>
    </row>
    <row r="128" spans="3:7" x14ac:dyDescent="0.3">
      <c r="C128" t="s">
        <v>6</v>
      </c>
      <c r="D128" t="s">
        <v>37</v>
      </c>
      <c r="E128" t="s">
        <v>18</v>
      </c>
      <c r="F128" s="4">
        <v>1505</v>
      </c>
      <c r="G128" s="5">
        <v>102</v>
      </c>
    </row>
    <row r="129" spans="3:7" x14ac:dyDescent="0.3">
      <c r="C129" t="s">
        <v>7</v>
      </c>
      <c r="D129" t="s">
        <v>35</v>
      </c>
      <c r="E129" t="s">
        <v>30</v>
      </c>
      <c r="F129" s="4">
        <v>6755</v>
      </c>
      <c r="G129" s="5">
        <v>252</v>
      </c>
    </row>
    <row r="130" spans="3:7" x14ac:dyDescent="0.3">
      <c r="C130" t="s">
        <v>2</v>
      </c>
      <c r="D130" t="s">
        <v>37</v>
      </c>
      <c r="E130" t="s">
        <v>18</v>
      </c>
      <c r="F130" s="4">
        <v>11571</v>
      </c>
      <c r="G130" s="5">
        <v>138</v>
      </c>
    </row>
    <row r="131" spans="3:7" x14ac:dyDescent="0.3">
      <c r="C131" t="s">
        <v>40</v>
      </c>
      <c r="D131" t="s">
        <v>38</v>
      </c>
      <c r="E131" t="s">
        <v>25</v>
      </c>
      <c r="F131" s="4">
        <v>2541</v>
      </c>
      <c r="G131" s="5">
        <v>90</v>
      </c>
    </row>
    <row r="132" spans="3:7" x14ac:dyDescent="0.3">
      <c r="C132" t="s">
        <v>41</v>
      </c>
      <c r="D132" t="s">
        <v>37</v>
      </c>
      <c r="E132" t="s">
        <v>30</v>
      </c>
      <c r="F132" s="4">
        <v>1526</v>
      </c>
      <c r="G132" s="5">
        <v>240</v>
      </c>
    </row>
    <row r="133" spans="3:7" x14ac:dyDescent="0.3">
      <c r="C133" t="s">
        <v>40</v>
      </c>
      <c r="D133" t="s">
        <v>38</v>
      </c>
      <c r="E133" t="s">
        <v>4</v>
      </c>
      <c r="F133" s="4">
        <v>6125</v>
      </c>
      <c r="G133" s="5">
        <v>102</v>
      </c>
    </row>
    <row r="134" spans="3:7" x14ac:dyDescent="0.3">
      <c r="C134" t="s">
        <v>41</v>
      </c>
      <c r="D134" t="s">
        <v>35</v>
      </c>
      <c r="E134" t="s">
        <v>27</v>
      </c>
      <c r="F134" s="4">
        <v>847</v>
      </c>
      <c r="G134" s="5">
        <v>129</v>
      </c>
    </row>
    <row r="135" spans="3:7" x14ac:dyDescent="0.3">
      <c r="C135" t="s">
        <v>8</v>
      </c>
      <c r="D135" t="s">
        <v>35</v>
      </c>
      <c r="E135" t="s">
        <v>27</v>
      </c>
      <c r="F135" s="4">
        <v>4753</v>
      </c>
      <c r="G135" s="5">
        <v>300</v>
      </c>
    </row>
    <row r="136" spans="3:7" x14ac:dyDescent="0.3">
      <c r="C136" t="s">
        <v>6</v>
      </c>
      <c r="D136" t="s">
        <v>38</v>
      </c>
      <c r="E136" t="s">
        <v>33</v>
      </c>
      <c r="F136" s="4">
        <v>959</v>
      </c>
      <c r="G136" s="5">
        <v>135</v>
      </c>
    </row>
    <row r="137" spans="3:7" x14ac:dyDescent="0.3">
      <c r="C137" t="s">
        <v>7</v>
      </c>
      <c r="D137" t="s">
        <v>35</v>
      </c>
      <c r="E137" t="s">
        <v>24</v>
      </c>
      <c r="F137" s="4">
        <v>2793</v>
      </c>
      <c r="G137" s="5">
        <v>114</v>
      </c>
    </row>
    <row r="138" spans="3:7" x14ac:dyDescent="0.3">
      <c r="C138" t="s">
        <v>7</v>
      </c>
      <c r="D138" t="s">
        <v>35</v>
      </c>
      <c r="E138" t="s">
        <v>14</v>
      </c>
      <c r="F138" s="4">
        <v>4606</v>
      </c>
      <c r="G138" s="5">
        <v>63</v>
      </c>
    </row>
    <row r="139" spans="3:7" x14ac:dyDescent="0.3">
      <c r="C139" t="s">
        <v>7</v>
      </c>
      <c r="D139" t="s">
        <v>36</v>
      </c>
      <c r="E139" t="s">
        <v>29</v>
      </c>
      <c r="F139" s="4">
        <v>5551</v>
      </c>
      <c r="G139" s="5">
        <v>252</v>
      </c>
    </row>
    <row r="140" spans="3:7" x14ac:dyDescent="0.3">
      <c r="C140" t="s">
        <v>10</v>
      </c>
      <c r="D140" t="s">
        <v>36</v>
      </c>
      <c r="E140" t="s">
        <v>32</v>
      </c>
      <c r="F140" s="4">
        <v>6657</v>
      </c>
      <c r="G140" s="5">
        <v>303</v>
      </c>
    </row>
    <row r="141" spans="3:7" x14ac:dyDescent="0.3">
      <c r="C141" t="s">
        <v>7</v>
      </c>
      <c r="D141" t="s">
        <v>39</v>
      </c>
      <c r="E141" t="s">
        <v>17</v>
      </c>
      <c r="F141" s="4">
        <v>4438</v>
      </c>
      <c r="G141" s="5">
        <v>246</v>
      </c>
    </row>
    <row r="142" spans="3:7" x14ac:dyDescent="0.3">
      <c r="C142" t="s">
        <v>8</v>
      </c>
      <c r="D142" t="s">
        <v>38</v>
      </c>
      <c r="E142" t="s">
        <v>22</v>
      </c>
      <c r="F142" s="4">
        <v>168</v>
      </c>
      <c r="G142" s="5">
        <v>84</v>
      </c>
    </row>
    <row r="143" spans="3:7" x14ac:dyDescent="0.3">
      <c r="C143" t="s">
        <v>7</v>
      </c>
      <c r="D143" t="s">
        <v>34</v>
      </c>
      <c r="E143" t="s">
        <v>17</v>
      </c>
      <c r="F143" s="4">
        <v>7777</v>
      </c>
      <c r="G143" s="5">
        <v>39</v>
      </c>
    </row>
    <row r="144" spans="3:7" x14ac:dyDescent="0.3">
      <c r="C144" t="s">
        <v>5</v>
      </c>
      <c r="D144" t="s">
        <v>36</v>
      </c>
      <c r="E144" t="s">
        <v>17</v>
      </c>
      <c r="F144" s="4">
        <v>3339</v>
      </c>
      <c r="G144" s="5">
        <v>348</v>
      </c>
    </row>
    <row r="145" spans="3:7" x14ac:dyDescent="0.3">
      <c r="C145" t="s">
        <v>7</v>
      </c>
      <c r="D145" t="s">
        <v>37</v>
      </c>
      <c r="E145" t="s">
        <v>33</v>
      </c>
      <c r="F145" s="4">
        <v>6391</v>
      </c>
      <c r="G145" s="5">
        <v>48</v>
      </c>
    </row>
    <row r="146" spans="3:7" x14ac:dyDescent="0.3">
      <c r="C146" t="s">
        <v>5</v>
      </c>
      <c r="D146" t="s">
        <v>37</v>
      </c>
      <c r="E146" t="s">
        <v>22</v>
      </c>
      <c r="F146" s="4">
        <v>518</v>
      </c>
      <c r="G146" s="5">
        <v>75</v>
      </c>
    </row>
    <row r="147" spans="3:7" x14ac:dyDescent="0.3">
      <c r="C147" t="s">
        <v>7</v>
      </c>
      <c r="D147" t="s">
        <v>38</v>
      </c>
      <c r="E147" t="s">
        <v>28</v>
      </c>
      <c r="F147" s="4">
        <v>5677</v>
      </c>
      <c r="G147" s="5">
        <v>258</v>
      </c>
    </row>
    <row r="148" spans="3:7" x14ac:dyDescent="0.3">
      <c r="C148" t="s">
        <v>6</v>
      </c>
      <c r="D148" t="s">
        <v>39</v>
      </c>
      <c r="E148" t="s">
        <v>17</v>
      </c>
      <c r="F148" s="4">
        <v>6048</v>
      </c>
      <c r="G148" s="5">
        <v>27</v>
      </c>
    </row>
    <row r="149" spans="3:7" x14ac:dyDescent="0.3">
      <c r="C149" t="s">
        <v>8</v>
      </c>
      <c r="D149" t="s">
        <v>38</v>
      </c>
      <c r="E149" t="s">
        <v>32</v>
      </c>
      <c r="F149" s="4">
        <v>3752</v>
      </c>
      <c r="G149" s="5">
        <v>213</v>
      </c>
    </row>
    <row r="150" spans="3:7" x14ac:dyDescent="0.3">
      <c r="C150" t="s">
        <v>5</v>
      </c>
      <c r="D150" t="s">
        <v>35</v>
      </c>
      <c r="E150" t="s">
        <v>29</v>
      </c>
      <c r="F150" s="4">
        <v>4480</v>
      </c>
      <c r="G150" s="5">
        <v>357</v>
      </c>
    </row>
    <row r="151" spans="3:7" x14ac:dyDescent="0.3">
      <c r="C151" t="s">
        <v>9</v>
      </c>
      <c r="D151" t="s">
        <v>37</v>
      </c>
      <c r="E151" t="s">
        <v>4</v>
      </c>
      <c r="F151" s="4">
        <v>259</v>
      </c>
      <c r="G151" s="5">
        <v>207</v>
      </c>
    </row>
    <row r="152" spans="3:7" x14ac:dyDescent="0.3">
      <c r="C152" t="s">
        <v>8</v>
      </c>
      <c r="D152" t="s">
        <v>37</v>
      </c>
      <c r="E152" t="s">
        <v>30</v>
      </c>
      <c r="F152" s="4">
        <v>42</v>
      </c>
      <c r="G152" s="5">
        <v>150</v>
      </c>
    </row>
    <row r="153" spans="3:7" x14ac:dyDescent="0.3">
      <c r="C153" t="s">
        <v>41</v>
      </c>
      <c r="D153" t="s">
        <v>36</v>
      </c>
      <c r="E153" t="s">
        <v>26</v>
      </c>
      <c r="F153" s="4">
        <v>98</v>
      </c>
      <c r="G153" s="5">
        <v>204</v>
      </c>
    </row>
    <row r="154" spans="3:7" x14ac:dyDescent="0.3">
      <c r="C154" t="s">
        <v>7</v>
      </c>
      <c r="D154" t="s">
        <v>35</v>
      </c>
      <c r="E154" t="s">
        <v>27</v>
      </c>
      <c r="F154" s="4">
        <v>2478</v>
      </c>
      <c r="G154" s="5">
        <v>21</v>
      </c>
    </row>
    <row r="155" spans="3:7" x14ac:dyDescent="0.3">
      <c r="C155" t="s">
        <v>41</v>
      </c>
      <c r="D155" t="s">
        <v>34</v>
      </c>
      <c r="E155" t="s">
        <v>33</v>
      </c>
      <c r="F155" s="4">
        <v>7847</v>
      </c>
      <c r="G155" s="5">
        <v>174</v>
      </c>
    </row>
    <row r="156" spans="3:7" x14ac:dyDescent="0.3">
      <c r="C156" t="s">
        <v>2</v>
      </c>
      <c r="D156" t="s">
        <v>37</v>
      </c>
      <c r="E156" t="s">
        <v>17</v>
      </c>
      <c r="F156" s="4">
        <v>9926</v>
      </c>
      <c r="G156" s="5">
        <v>201</v>
      </c>
    </row>
    <row r="157" spans="3:7" x14ac:dyDescent="0.3">
      <c r="C157" t="s">
        <v>8</v>
      </c>
      <c r="D157" t="s">
        <v>38</v>
      </c>
      <c r="E157" t="s">
        <v>13</v>
      </c>
      <c r="F157" s="4">
        <v>819</v>
      </c>
      <c r="G157" s="5">
        <v>510</v>
      </c>
    </row>
    <row r="158" spans="3:7" x14ac:dyDescent="0.3">
      <c r="C158" t="s">
        <v>6</v>
      </c>
      <c r="D158" t="s">
        <v>39</v>
      </c>
      <c r="E158" t="s">
        <v>29</v>
      </c>
      <c r="F158" s="4">
        <v>3052</v>
      </c>
      <c r="G158" s="5">
        <v>378</v>
      </c>
    </row>
    <row r="159" spans="3:7" x14ac:dyDescent="0.3">
      <c r="C159" t="s">
        <v>9</v>
      </c>
      <c r="D159" t="s">
        <v>34</v>
      </c>
      <c r="E159" t="s">
        <v>21</v>
      </c>
      <c r="F159" s="4">
        <v>6832</v>
      </c>
      <c r="G159" s="5">
        <v>27</v>
      </c>
    </row>
    <row r="160" spans="3:7" x14ac:dyDescent="0.3">
      <c r="C160" t="s">
        <v>2</v>
      </c>
      <c r="D160" t="s">
        <v>39</v>
      </c>
      <c r="E160" t="s">
        <v>16</v>
      </c>
      <c r="F160" s="4">
        <v>2016</v>
      </c>
      <c r="G160" s="5">
        <v>117</v>
      </c>
    </row>
    <row r="161" spans="3:7" x14ac:dyDescent="0.3">
      <c r="C161" t="s">
        <v>6</v>
      </c>
      <c r="D161" t="s">
        <v>38</v>
      </c>
      <c r="E161" t="s">
        <v>21</v>
      </c>
      <c r="F161" s="4">
        <v>7322</v>
      </c>
      <c r="G161" s="5">
        <v>36</v>
      </c>
    </row>
    <row r="162" spans="3:7" x14ac:dyDescent="0.3">
      <c r="C162" t="s">
        <v>8</v>
      </c>
      <c r="D162" t="s">
        <v>35</v>
      </c>
      <c r="E162" t="s">
        <v>33</v>
      </c>
      <c r="F162" s="4">
        <v>357</v>
      </c>
      <c r="G162" s="5">
        <v>126</v>
      </c>
    </row>
    <row r="163" spans="3:7" x14ac:dyDescent="0.3">
      <c r="C163" t="s">
        <v>9</v>
      </c>
      <c r="D163" t="s">
        <v>39</v>
      </c>
      <c r="E163" t="s">
        <v>25</v>
      </c>
      <c r="F163" s="4">
        <v>3192</v>
      </c>
      <c r="G163" s="5">
        <v>72</v>
      </c>
    </row>
    <row r="164" spans="3:7" x14ac:dyDescent="0.3">
      <c r="C164" t="s">
        <v>7</v>
      </c>
      <c r="D164" t="s">
        <v>36</v>
      </c>
      <c r="E164" t="s">
        <v>22</v>
      </c>
      <c r="F164" s="4">
        <v>8435</v>
      </c>
      <c r="G164" s="5">
        <v>42</v>
      </c>
    </row>
    <row r="165" spans="3:7" x14ac:dyDescent="0.3">
      <c r="C165" t="s">
        <v>40</v>
      </c>
      <c r="D165" t="s">
        <v>39</v>
      </c>
      <c r="E165" t="s">
        <v>29</v>
      </c>
      <c r="F165" s="4">
        <v>0</v>
      </c>
      <c r="G165" s="5">
        <v>135</v>
      </c>
    </row>
    <row r="166" spans="3:7" x14ac:dyDescent="0.3">
      <c r="C166" t="s">
        <v>7</v>
      </c>
      <c r="D166" t="s">
        <v>34</v>
      </c>
      <c r="E166" t="s">
        <v>24</v>
      </c>
      <c r="F166" s="4">
        <v>8862</v>
      </c>
      <c r="G166" s="5">
        <v>189</v>
      </c>
    </row>
    <row r="167" spans="3:7" x14ac:dyDescent="0.3">
      <c r="C167" t="s">
        <v>6</v>
      </c>
      <c r="D167" t="s">
        <v>37</v>
      </c>
      <c r="E167" t="s">
        <v>28</v>
      </c>
      <c r="F167" s="4">
        <v>3556</v>
      </c>
      <c r="G167" s="5">
        <v>459</v>
      </c>
    </row>
    <row r="168" spans="3:7" x14ac:dyDescent="0.3">
      <c r="C168" t="s">
        <v>5</v>
      </c>
      <c r="D168" t="s">
        <v>34</v>
      </c>
      <c r="E168" t="s">
        <v>15</v>
      </c>
      <c r="F168" s="4">
        <v>7280</v>
      </c>
      <c r="G168" s="5">
        <v>201</v>
      </c>
    </row>
    <row r="169" spans="3:7" x14ac:dyDescent="0.3">
      <c r="C169" t="s">
        <v>6</v>
      </c>
      <c r="D169" t="s">
        <v>34</v>
      </c>
      <c r="E169" t="s">
        <v>30</v>
      </c>
      <c r="F169" s="4">
        <v>3402</v>
      </c>
      <c r="G169" s="5">
        <v>366</v>
      </c>
    </row>
    <row r="170" spans="3:7" x14ac:dyDescent="0.3">
      <c r="C170" t="s">
        <v>3</v>
      </c>
      <c r="D170" t="s">
        <v>37</v>
      </c>
      <c r="E170" t="s">
        <v>29</v>
      </c>
      <c r="F170" s="4">
        <v>4592</v>
      </c>
      <c r="G170" s="5">
        <v>324</v>
      </c>
    </row>
    <row r="171" spans="3:7" x14ac:dyDescent="0.3">
      <c r="C171" t="s">
        <v>9</v>
      </c>
      <c r="D171" t="s">
        <v>35</v>
      </c>
      <c r="E171" t="s">
        <v>15</v>
      </c>
      <c r="F171" s="4">
        <v>7833</v>
      </c>
      <c r="G171" s="5">
        <v>243</v>
      </c>
    </row>
    <row r="172" spans="3:7" x14ac:dyDescent="0.3">
      <c r="C172" t="s">
        <v>2</v>
      </c>
      <c r="D172" t="s">
        <v>39</v>
      </c>
      <c r="E172" t="s">
        <v>21</v>
      </c>
      <c r="F172" s="4">
        <v>7651</v>
      </c>
      <c r="G172" s="5">
        <v>213</v>
      </c>
    </row>
    <row r="173" spans="3:7" x14ac:dyDescent="0.3">
      <c r="C173" t="s">
        <v>40</v>
      </c>
      <c r="D173" t="s">
        <v>35</v>
      </c>
      <c r="E173" t="s">
        <v>30</v>
      </c>
      <c r="F173" s="4">
        <v>2275</v>
      </c>
      <c r="G173" s="5">
        <v>447</v>
      </c>
    </row>
    <row r="174" spans="3:7" x14ac:dyDescent="0.3">
      <c r="C174" t="s">
        <v>40</v>
      </c>
      <c r="D174" t="s">
        <v>38</v>
      </c>
      <c r="E174" t="s">
        <v>13</v>
      </c>
      <c r="F174" s="4">
        <v>5670</v>
      </c>
      <c r="G174" s="5">
        <v>297</v>
      </c>
    </row>
    <row r="175" spans="3:7" x14ac:dyDescent="0.3">
      <c r="C175" t="s">
        <v>7</v>
      </c>
      <c r="D175" t="s">
        <v>35</v>
      </c>
      <c r="E175" t="s">
        <v>16</v>
      </c>
      <c r="F175" s="4">
        <v>2135</v>
      </c>
      <c r="G175" s="5">
        <v>27</v>
      </c>
    </row>
    <row r="176" spans="3:7" x14ac:dyDescent="0.3">
      <c r="C176" t="s">
        <v>40</v>
      </c>
      <c r="D176" t="s">
        <v>34</v>
      </c>
      <c r="E176" t="s">
        <v>23</v>
      </c>
      <c r="F176" s="4">
        <v>2779</v>
      </c>
      <c r="G176" s="5">
        <v>75</v>
      </c>
    </row>
    <row r="177" spans="3:7" x14ac:dyDescent="0.3">
      <c r="C177" t="s">
        <v>10</v>
      </c>
      <c r="D177" t="s">
        <v>39</v>
      </c>
      <c r="E177" t="s">
        <v>33</v>
      </c>
      <c r="F177" s="4">
        <v>12950</v>
      </c>
      <c r="G177" s="5">
        <v>30</v>
      </c>
    </row>
    <row r="178" spans="3:7" x14ac:dyDescent="0.3">
      <c r="C178" t="s">
        <v>7</v>
      </c>
      <c r="D178" t="s">
        <v>36</v>
      </c>
      <c r="E178" t="s">
        <v>18</v>
      </c>
      <c r="F178" s="4">
        <v>2646</v>
      </c>
      <c r="G178" s="5">
        <v>177</v>
      </c>
    </row>
    <row r="179" spans="3:7" x14ac:dyDescent="0.3">
      <c r="C179" t="s">
        <v>40</v>
      </c>
      <c r="D179" t="s">
        <v>34</v>
      </c>
      <c r="E179" t="s">
        <v>33</v>
      </c>
      <c r="F179" s="4">
        <v>3794</v>
      </c>
      <c r="G179" s="5">
        <v>159</v>
      </c>
    </row>
    <row r="180" spans="3:7" x14ac:dyDescent="0.3">
      <c r="C180" t="s">
        <v>3</v>
      </c>
      <c r="D180" t="s">
        <v>35</v>
      </c>
      <c r="E180" t="s">
        <v>33</v>
      </c>
      <c r="F180" s="4">
        <v>819</v>
      </c>
      <c r="G180" s="5">
        <v>306</v>
      </c>
    </row>
    <row r="181" spans="3:7" x14ac:dyDescent="0.3">
      <c r="C181" t="s">
        <v>3</v>
      </c>
      <c r="D181" t="s">
        <v>34</v>
      </c>
      <c r="E181" t="s">
        <v>20</v>
      </c>
      <c r="F181" s="4">
        <v>2583</v>
      </c>
      <c r="G181" s="5">
        <v>18</v>
      </c>
    </row>
    <row r="182" spans="3:7" x14ac:dyDescent="0.3">
      <c r="C182" t="s">
        <v>7</v>
      </c>
      <c r="D182" t="s">
        <v>35</v>
      </c>
      <c r="E182" t="s">
        <v>19</v>
      </c>
      <c r="F182" s="4">
        <v>4585</v>
      </c>
      <c r="G182" s="5">
        <v>240</v>
      </c>
    </row>
    <row r="183" spans="3:7" x14ac:dyDescent="0.3">
      <c r="C183" t="s">
        <v>5</v>
      </c>
      <c r="D183" t="s">
        <v>34</v>
      </c>
      <c r="E183" t="s">
        <v>33</v>
      </c>
      <c r="F183" s="4">
        <v>1652</v>
      </c>
      <c r="G183" s="5">
        <v>93</v>
      </c>
    </row>
    <row r="184" spans="3:7" x14ac:dyDescent="0.3">
      <c r="C184" t="s">
        <v>10</v>
      </c>
      <c r="D184" t="s">
        <v>34</v>
      </c>
      <c r="E184" t="s">
        <v>26</v>
      </c>
      <c r="F184" s="4">
        <v>4991</v>
      </c>
      <c r="G184" s="5">
        <v>9</v>
      </c>
    </row>
    <row r="185" spans="3:7" x14ac:dyDescent="0.3">
      <c r="C185" t="s">
        <v>8</v>
      </c>
      <c r="D185" t="s">
        <v>34</v>
      </c>
      <c r="E185" t="s">
        <v>16</v>
      </c>
      <c r="F185" s="4">
        <v>2009</v>
      </c>
      <c r="G185" s="5">
        <v>219</v>
      </c>
    </row>
    <row r="186" spans="3:7" x14ac:dyDescent="0.3">
      <c r="C186" t="s">
        <v>2</v>
      </c>
      <c r="D186" t="s">
        <v>39</v>
      </c>
      <c r="E186" t="s">
        <v>22</v>
      </c>
      <c r="F186" s="4">
        <v>1568</v>
      </c>
      <c r="G186" s="5">
        <v>141</v>
      </c>
    </row>
    <row r="187" spans="3:7" x14ac:dyDescent="0.3">
      <c r="C187" t="s">
        <v>41</v>
      </c>
      <c r="D187" t="s">
        <v>37</v>
      </c>
      <c r="E187" t="s">
        <v>20</v>
      </c>
      <c r="F187" s="4">
        <v>3388</v>
      </c>
      <c r="G187" s="5">
        <v>123</v>
      </c>
    </row>
    <row r="188" spans="3:7" x14ac:dyDescent="0.3">
      <c r="C188" t="s">
        <v>40</v>
      </c>
      <c r="D188" t="s">
        <v>38</v>
      </c>
      <c r="E188" t="s">
        <v>24</v>
      </c>
      <c r="F188" s="4">
        <v>623</v>
      </c>
      <c r="G188" s="5">
        <v>51</v>
      </c>
    </row>
    <row r="189" spans="3:7" x14ac:dyDescent="0.3">
      <c r="C189" t="s">
        <v>6</v>
      </c>
      <c r="D189" t="s">
        <v>36</v>
      </c>
      <c r="E189" t="s">
        <v>4</v>
      </c>
      <c r="F189" s="4">
        <v>10073</v>
      </c>
      <c r="G189" s="5">
        <v>120</v>
      </c>
    </row>
    <row r="190" spans="3:7" x14ac:dyDescent="0.3">
      <c r="C190" t="s">
        <v>8</v>
      </c>
      <c r="D190" t="s">
        <v>39</v>
      </c>
      <c r="E190" t="s">
        <v>26</v>
      </c>
      <c r="F190" s="4">
        <v>1561</v>
      </c>
      <c r="G190" s="5">
        <v>27</v>
      </c>
    </row>
    <row r="191" spans="3:7" x14ac:dyDescent="0.3">
      <c r="C191" t="s">
        <v>9</v>
      </c>
      <c r="D191" t="s">
        <v>36</v>
      </c>
      <c r="E191" t="s">
        <v>27</v>
      </c>
      <c r="F191" s="4">
        <v>11522</v>
      </c>
      <c r="G191" s="5">
        <v>204</v>
      </c>
    </row>
    <row r="192" spans="3:7" x14ac:dyDescent="0.3">
      <c r="C192" t="s">
        <v>6</v>
      </c>
      <c r="D192" t="s">
        <v>38</v>
      </c>
      <c r="E192" t="s">
        <v>13</v>
      </c>
      <c r="F192" s="4">
        <v>2317</v>
      </c>
      <c r="G192" s="5">
        <v>123</v>
      </c>
    </row>
    <row r="193" spans="3:7" x14ac:dyDescent="0.3">
      <c r="C193" t="s">
        <v>10</v>
      </c>
      <c r="D193" t="s">
        <v>37</v>
      </c>
      <c r="E193" t="s">
        <v>28</v>
      </c>
      <c r="F193" s="4">
        <v>3059</v>
      </c>
      <c r="G193" s="5">
        <v>27</v>
      </c>
    </row>
    <row r="194" spans="3:7" x14ac:dyDescent="0.3">
      <c r="C194" t="s">
        <v>41</v>
      </c>
      <c r="D194" t="s">
        <v>37</v>
      </c>
      <c r="E194" t="s">
        <v>26</v>
      </c>
      <c r="F194" s="4">
        <v>2324</v>
      </c>
      <c r="G194" s="5">
        <v>177</v>
      </c>
    </row>
    <row r="195" spans="3:7" x14ac:dyDescent="0.3">
      <c r="C195" t="s">
        <v>3</v>
      </c>
      <c r="D195" t="s">
        <v>39</v>
      </c>
      <c r="E195" t="s">
        <v>26</v>
      </c>
      <c r="F195" s="4">
        <v>4956</v>
      </c>
      <c r="G195" s="5">
        <v>171</v>
      </c>
    </row>
    <row r="196" spans="3:7" x14ac:dyDescent="0.3">
      <c r="C196" t="s">
        <v>10</v>
      </c>
      <c r="D196" t="s">
        <v>34</v>
      </c>
      <c r="E196" t="s">
        <v>19</v>
      </c>
      <c r="F196" s="4">
        <v>5355</v>
      </c>
      <c r="G196" s="5">
        <v>204</v>
      </c>
    </row>
    <row r="197" spans="3:7" x14ac:dyDescent="0.3">
      <c r="C197" t="s">
        <v>3</v>
      </c>
      <c r="D197" t="s">
        <v>34</v>
      </c>
      <c r="E197" t="s">
        <v>14</v>
      </c>
      <c r="F197" s="4">
        <v>7259</v>
      </c>
      <c r="G197" s="5">
        <v>276</v>
      </c>
    </row>
    <row r="198" spans="3:7" x14ac:dyDescent="0.3">
      <c r="C198" t="s">
        <v>8</v>
      </c>
      <c r="D198" t="s">
        <v>37</v>
      </c>
      <c r="E198" t="s">
        <v>26</v>
      </c>
      <c r="F198" s="4">
        <v>6279</v>
      </c>
      <c r="G198" s="5">
        <v>45</v>
      </c>
    </row>
    <row r="199" spans="3:7" x14ac:dyDescent="0.3">
      <c r="C199" t="s">
        <v>40</v>
      </c>
      <c r="D199" t="s">
        <v>38</v>
      </c>
      <c r="E199" t="s">
        <v>29</v>
      </c>
      <c r="F199" s="4">
        <v>2541</v>
      </c>
      <c r="G199" s="5">
        <v>45</v>
      </c>
    </row>
    <row r="200" spans="3:7" x14ac:dyDescent="0.3">
      <c r="C200" t="s">
        <v>6</v>
      </c>
      <c r="D200" t="s">
        <v>35</v>
      </c>
      <c r="E200" t="s">
        <v>27</v>
      </c>
      <c r="F200" s="4">
        <v>3864</v>
      </c>
      <c r="G200" s="5">
        <v>177</v>
      </c>
    </row>
    <row r="201" spans="3:7" x14ac:dyDescent="0.3">
      <c r="C201" t="s">
        <v>5</v>
      </c>
      <c r="D201" t="s">
        <v>36</v>
      </c>
      <c r="E201" t="s">
        <v>13</v>
      </c>
      <c r="F201" s="4">
        <v>6146</v>
      </c>
      <c r="G201" s="5">
        <v>63</v>
      </c>
    </row>
    <row r="202" spans="3:7" x14ac:dyDescent="0.3">
      <c r="C202" t="s">
        <v>9</v>
      </c>
      <c r="D202" t="s">
        <v>39</v>
      </c>
      <c r="E202" t="s">
        <v>18</v>
      </c>
      <c r="F202" s="4">
        <v>2639</v>
      </c>
      <c r="G202" s="5">
        <v>204</v>
      </c>
    </row>
    <row r="203" spans="3:7" x14ac:dyDescent="0.3">
      <c r="C203" t="s">
        <v>8</v>
      </c>
      <c r="D203" t="s">
        <v>37</v>
      </c>
      <c r="E203" t="s">
        <v>22</v>
      </c>
      <c r="F203" s="4">
        <v>1890</v>
      </c>
      <c r="G203" s="5">
        <v>195</v>
      </c>
    </row>
    <row r="204" spans="3:7" x14ac:dyDescent="0.3">
      <c r="C204" t="s">
        <v>7</v>
      </c>
      <c r="D204" t="s">
        <v>34</v>
      </c>
      <c r="E204" t="s">
        <v>14</v>
      </c>
      <c r="F204" s="4">
        <v>1932</v>
      </c>
      <c r="G204" s="5">
        <v>369</v>
      </c>
    </row>
    <row r="205" spans="3:7" x14ac:dyDescent="0.3">
      <c r="C205" t="s">
        <v>3</v>
      </c>
      <c r="D205" t="s">
        <v>34</v>
      </c>
      <c r="E205" t="s">
        <v>25</v>
      </c>
      <c r="F205" s="4">
        <v>6300</v>
      </c>
      <c r="G205" s="5">
        <v>42</v>
      </c>
    </row>
    <row r="206" spans="3:7" x14ac:dyDescent="0.3">
      <c r="C206" t="s">
        <v>6</v>
      </c>
      <c r="D206" t="s">
        <v>37</v>
      </c>
      <c r="E206" t="s">
        <v>30</v>
      </c>
      <c r="F206" s="4">
        <v>560</v>
      </c>
      <c r="G206" s="5">
        <v>81</v>
      </c>
    </row>
    <row r="207" spans="3:7" x14ac:dyDescent="0.3">
      <c r="C207" t="s">
        <v>9</v>
      </c>
      <c r="D207" t="s">
        <v>37</v>
      </c>
      <c r="E207" t="s">
        <v>26</v>
      </c>
      <c r="F207" s="4">
        <v>2856</v>
      </c>
      <c r="G207" s="5">
        <v>246</v>
      </c>
    </row>
    <row r="208" spans="3:7" x14ac:dyDescent="0.3">
      <c r="C208" t="s">
        <v>9</v>
      </c>
      <c r="D208" t="s">
        <v>34</v>
      </c>
      <c r="E208" t="s">
        <v>17</v>
      </c>
      <c r="F208" s="4">
        <v>707</v>
      </c>
      <c r="G208" s="5">
        <v>174</v>
      </c>
    </row>
    <row r="209" spans="3:7" x14ac:dyDescent="0.3">
      <c r="C209" t="s">
        <v>8</v>
      </c>
      <c r="D209" t="s">
        <v>35</v>
      </c>
      <c r="E209" t="s">
        <v>30</v>
      </c>
      <c r="F209" s="4">
        <v>3598</v>
      </c>
      <c r="G209" s="5">
        <v>81</v>
      </c>
    </row>
    <row r="210" spans="3:7" x14ac:dyDescent="0.3">
      <c r="C210" t="s">
        <v>40</v>
      </c>
      <c r="D210" t="s">
        <v>35</v>
      </c>
      <c r="E210" t="s">
        <v>22</v>
      </c>
      <c r="F210" s="4">
        <v>6853</v>
      </c>
      <c r="G210" s="5">
        <v>372</v>
      </c>
    </row>
    <row r="211" spans="3:7" x14ac:dyDescent="0.3">
      <c r="C211" t="s">
        <v>40</v>
      </c>
      <c r="D211" t="s">
        <v>35</v>
      </c>
      <c r="E211" t="s">
        <v>16</v>
      </c>
      <c r="F211" s="4">
        <v>4725</v>
      </c>
      <c r="G211" s="5">
        <v>174</v>
      </c>
    </row>
    <row r="212" spans="3:7" x14ac:dyDescent="0.3">
      <c r="C212" t="s">
        <v>41</v>
      </c>
      <c r="D212" t="s">
        <v>36</v>
      </c>
      <c r="E212" t="s">
        <v>32</v>
      </c>
      <c r="F212" s="4">
        <v>10304</v>
      </c>
      <c r="G212" s="5">
        <v>84</v>
      </c>
    </row>
    <row r="213" spans="3:7" x14ac:dyDescent="0.3">
      <c r="C213" t="s">
        <v>41</v>
      </c>
      <c r="D213" t="s">
        <v>34</v>
      </c>
      <c r="E213" t="s">
        <v>16</v>
      </c>
      <c r="F213" s="4">
        <v>1274</v>
      </c>
      <c r="G213" s="5">
        <v>225</v>
      </c>
    </row>
    <row r="214" spans="3:7" x14ac:dyDescent="0.3">
      <c r="C214" t="s">
        <v>5</v>
      </c>
      <c r="D214" t="s">
        <v>36</v>
      </c>
      <c r="E214" t="s">
        <v>30</v>
      </c>
      <c r="F214" s="4">
        <v>1526</v>
      </c>
      <c r="G214" s="5">
        <v>105</v>
      </c>
    </row>
    <row r="215" spans="3:7" x14ac:dyDescent="0.3">
      <c r="C215" t="s">
        <v>40</v>
      </c>
      <c r="D215" t="s">
        <v>39</v>
      </c>
      <c r="E215" t="s">
        <v>28</v>
      </c>
      <c r="F215" s="4">
        <v>3101</v>
      </c>
      <c r="G215" s="5">
        <v>225</v>
      </c>
    </row>
    <row r="216" spans="3:7" x14ac:dyDescent="0.3">
      <c r="C216" t="s">
        <v>2</v>
      </c>
      <c r="D216" t="s">
        <v>37</v>
      </c>
      <c r="E216" t="s">
        <v>14</v>
      </c>
      <c r="F216" s="4">
        <v>1057</v>
      </c>
      <c r="G216" s="5">
        <v>54</v>
      </c>
    </row>
    <row r="217" spans="3:7" x14ac:dyDescent="0.3">
      <c r="C217" t="s">
        <v>7</v>
      </c>
      <c r="D217" t="s">
        <v>37</v>
      </c>
      <c r="E217" t="s">
        <v>26</v>
      </c>
      <c r="F217" s="4">
        <v>5306</v>
      </c>
      <c r="G217" s="5">
        <v>0</v>
      </c>
    </row>
    <row r="218" spans="3:7" x14ac:dyDescent="0.3">
      <c r="C218" t="s">
        <v>5</v>
      </c>
      <c r="D218" t="s">
        <v>39</v>
      </c>
      <c r="E218" t="s">
        <v>24</v>
      </c>
      <c r="F218" s="4">
        <v>4018</v>
      </c>
      <c r="G218" s="5">
        <v>171</v>
      </c>
    </row>
    <row r="219" spans="3:7" x14ac:dyDescent="0.3">
      <c r="C219" t="s">
        <v>9</v>
      </c>
      <c r="D219" t="s">
        <v>34</v>
      </c>
      <c r="E219" t="s">
        <v>16</v>
      </c>
      <c r="F219" s="4">
        <v>938</v>
      </c>
      <c r="G219" s="5">
        <v>189</v>
      </c>
    </row>
    <row r="220" spans="3:7" x14ac:dyDescent="0.3">
      <c r="C220" t="s">
        <v>7</v>
      </c>
      <c r="D220" t="s">
        <v>38</v>
      </c>
      <c r="E220" t="s">
        <v>18</v>
      </c>
      <c r="F220" s="4">
        <v>1778</v>
      </c>
      <c r="G220" s="5">
        <v>270</v>
      </c>
    </row>
    <row r="221" spans="3:7" x14ac:dyDescent="0.3">
      <c r="C221" t="s">
        <v>6</v>
      </c>
      <c r="D221" t="s">
        <v>39</v>
      </c>
      <c r="E221" t="s">
        <v>30</v>
      </c>
      <c r="F221" s="4">
        <v>1638</v>
      </c>
      <c r="G221" s="5">
        <v>63</v>
      </c>
    </row>
    <row r="222" spans="3:7" x14ac:dyDescent="0.3">
      <c r="C222" t="s">
        <v>41</v>
      </c>
      <c r="D222" t="s">
        <v>38</v>
      </c>
      <c r="E222" t="s">
        <v>25</v>
      </c>
      <c r="F222" s="4">
        <v>154</v>
      </c>
      <c r="G222" s="5">
        <v>21</v>
      </c>
    </row>
    <row r="223" spans="3:7" x14ac:dyDescent="0.3">
      <c r="C223" t="s">
        <v>7</v>
      </c>
      <c r="D223" t="s">
        <v>37</v>
      </c>
      <c r="E223" t="s">
        <v>22</v>
      </c>
      <c r="F223" s="4">
        <v>9835</v>
      </c>
      <c r="G223" s="5">
        <v>207</v>
      </c>
    </row>
    <row r="224" spans="3:7" x14ac:dyDescent="0.3">
      <c r="C224" t="s">
        <v>9</v>
      </c>
      <c r="D224" t="s">
        <v>37</v>
      </c>
      <c r="E224" t="s">
        <v>20</v>
      </c>
      <c r="F224" s="4">
        <v>7273</v>
      </c>
      <c r="G224" s="5">
        <v>96</v>
      </c>
    </row>
    <row r="225" spans="3:7" x14ac:dyDescent="0.3">
      <c r="C225" t="s">
        <v>5</v>
      </c>
      <c r="D225" t="s">
        <v>39</v>
      </c>
      <c r="E225" t="s">
        <v>22</v>
      </c>
      <c r="F225" s="4">
        <v>6909</v>
      </c>
      <c r="G225" s="5">
        <v>81</v>
      </c>
    </row>
    <row r="226" spans="3:7" x14ac:dyDescent="0.3">
      <c r="C226" t="s">
        <v>9</v>
      </c>
      <c r="D226" t="s">
        <v>39</v>
      </c>
      <c r="E226" t="s">
        <v>24</v>
      </c>
      <c r="F226" s="4">
        <v>3920</v>
      </c>
      <c r="G226" s="5">
        <v>306</v>
      </c>
    </row>
    <row r="227" spans="3:7" x14ac:dyDescent="0.3">
      <c r="C227" t="s">
        <v>10</v>
      </c>
      <c r="D227" t="s">
        <v>39</v>
      </c>
      <c r="E227" t="s">
        <v>21</v>
      </c>
      <c r="F227" s="4">
        <v>4858</v>
      </c>
      <c r="G227" s="5">
        <v>279</v>
      </c>
    </row>
    <row r="228" spans="3:7" x14ac:dyDescent="0.3">
      <c r="C228" t="s">
        <v>2</v>
      </c>
      <c r="D228" t="s">
        <v>38</v>
      </c>
      <c r="E228" t="s">
        <v>4</v>
      </c>
      <c r="F228" s="4">
        <v>3549</v>
      </c>
      <c r="G228" s="5">
        <v>3</v>
      </c>
    </row>
    <row r="229" spans="3:7" x14ac:dyDescent="0.3">
      <c r="C229" t="s">
        <v>7</v>
      </c>
      <c r="D229" t="s">
        <v>39</v>
      </c>
      <c r="E229" t="s">
        <v>27</v>
      </c>
      <c r="F229" s="4">
        <v>966</v>
      </c>
      <c r="G229" s="5">
        <v>198</v>
      </c>
    </row>
    <row r="230" spans="3:7" x14ac:dyDescent="0.3">
      <c r="C230" t="s">
        <v>5</v>
      </c>
      <c r="D230" t="s">
        <v>39</v>
      </c>
      <c r="E230" t="s">
        <v>18</v>
      </c>
      <c r="F230" s="4">
        <v>385</v>
      </c>
      <c r="G230" s="5">
        <v>249</v>
      </c>
    </row>
    <row r="231" spans="3:7" x14ac:dyDescent="0.3">
      <c r="C231" t="s">
        <v>6</v>
      </c>
      <c r="D231" t="s">
        <v>34</v>
      </c>
      <c r="E231" t="s">
        <v>16</v>
      </c>
      <c r="F231" s="4">
        <v>2219</v>
      </c>
      <c r="G231" s="5">
        <v>75</v>
      </c>
    </row>
    <row r="232" spans="3:7" x14ac:dyDescent="0.3">
      <c r="C232" t="s">
        <v>9</v>
      </c>
      <c r="D232" t="s">
        <v>36</v>
      </c>
      <c r="E232" t="s">
        <v>32</v>
      </c>
      <c r="F232" s="4">
        <v>2954</v>
      </c>
      <c r="G232" s="5">
        <v>189</v>
      </c>
    </row>
    <row r="233" spans="3:7" x14ac:dyDescent="0.3">
      <c r="C233" t="s">
        <v>7</v>
      </c>
      <c r="D233" t="s">
        <v>36</v>
      </c>
      <c r="E233" t="s">
        <v>32</v>
      </c>
      <c r="F233" s="4">
        <v>280</v>
      </c>
      <c r="G233" s="5">
        <v>87</v>
      </c>
    </row>
    <row r="234" spans="3:7" x14ac:dyDescent="0.3">
      <c r="C234" t="s">
        <v>41</v>
      </c>
      <c r="D234" t="s">
        <v>36</v>
      </c>
      <c r="E234" t="s">
        <v>30</v>
      </c>
      <c r="F234" s="4">
        <v>6118</v>
      </c>
      <c r="G234" s="5">
        <v>174</v>
      </c>
    </row>
    <row r="235" spans="3:7" x14ac:dyDescent="0.3">
      <c r="C235" t="s">
        <v>2</v>
      </c>
      <c r="D235" t="s">
        <v>39</v>
      </c>
      <c r="E235" t="s">
        <v>15</v>
      </c>
      <c r="F235" s="4">
        <v>4802</v>
      </c>
      <c r="G235" s="5">
        <v>36</v>
      </c>
    </row>
    <row r="236" spans="3:7" x14ac:dyDescent="0.3">
      <c r="C236" t="s">
        <v>9</v>
      </c>
      <c r="D236" t="s">
        <v>38</v>
      </c>
      <c r="E236" t="s">
        <v>24</v>
      </c>
      <c r="F236" s="4">
        <v>4137</v>
      </c>
      <c r="G236" s="5">
        <v>60</v>
      </c>
    </row>
    <row r="237" spans="3:7" x14ac:dyDescent="0.3">
      <c r="C237" t="s">
        <v>3</v>
      </c>
      <c r="D237" t="s">
        <v>35</v>
      </c>
      <c r="E237" t="s">
        <v>23</v>
      </c>
      <c r="F237" s="4">
        <v>2023</v>
      </c>
      <c r="G237" s="5">
        <v>78</v>
      </c>
    </row>
    <row r="238" spans="3:7" x14ac:dyDescent="0.3">
      <c r="C238" t="s">
        <v>9</v>
      </c>
      <c r="D238" t="s">
        <v>36</v>
      </c>
      <c r="E238" t="s">
        <v>30</v>
      </c>
      <c r="F238" s="4">
        <v>9051</v>
      </c>
      <c r="G238" s="5">
        <v>57</v>
      </c>
    </row>
    <row r="239" spans="3:7" x14ac:dyDescent="0.3">
      <c r="C239" t="s">
        <v>9</v>
      </c>
      <c r="D239" t="s">
        <v>37</v>
      </c>
      <c r="E239" t="s">
        <v>28</v>
      </c>
      <c r="F239" s="4">
        <v>2919</v>
      </c>
      <c r="G239" s="5">
        <v>45</v>
      </c>
    </row>
    <row r="240" spans="3:7" x14ac:dyDescent="0.3">
      <c r="C240" t="s">
        <v>41</v>
      </c>
      <c r="D240" t="s">
        <v>38</v>
      </c>
      <c r="E240" t="s">
        <v>22</v>
      </c>
      <c r="F240" s="4">
        <v>5915</v>
      </c>
      <c r="G240" s="5">
        <v>3</v>
      </c>
    </row>
    <row r="241" spans="3:7" x14ac:dyDescent="0.3">
      <c r="C241" t="s">
        <v>10</v>
      </c>
      <c r="D241" t="s">
        <v>35</v>
      </c>
      <c r="E241" t="s">
        <v>15</v>
      </c>
      <c r="F241" s="4">
        <v>2562</v>
      </c>
      <c r="G241" s="5">
        <v>6</v>
      </c>
    </row>
    <row r="242" spans="3:7" x14ac:dyDescent="0.3">
      <c r="C242" t="s">
        <v>5</v>
      </c>
      <c r="D242" t="s">
        <v>37</v>
      </c>
      <c r="E242" t="s">
        <v>25</v>
      </c>
      <c r="F242" s="4">
        <v>8813</v>
      </c>
      <c r="G242" s="5">
        <v>21</v>
      </c>
    </row>
    <row r="243" spans="3:7" x14ac:dyDescent="0.3">
      <c r="C243" t="s">
        <v>5</v>
      </c>
      <c r="D243" t="s">
        <v>36</v>
      </c>
      <c r="E243" t="s">
        <v>18</v>
      </c>
      <c r="F243" s="4">
        <v>6111</v>
      </c>
      <c r="G243" s="5">
        <v>3</v>
      </c>
    </row>
    <row r="244" spans="3:7" x14ac:dyDescent="0.3">
      <c r="C244" t="s">
        <v>8</v>
      </c>
      <c r="D244" t="s">
        <v>34</v>
      </c>
      <c r="E244" t="s">
        <v>31</v>
      </c>
      <c r="F244" s="4">
        <v>3507</v>
      </c>
      <c r="G244" s="5">
        <v>288</v>
      </c>
    </row>
    <row r="245" spans="3:7" x14ac:dyDescent="0.3">
      <c r="C245" t="s">
        <v>6</v>
      </c>
      <c r="D245" t="s">
        <v>36</v>
      </c>
      <c r="E245" t="s">
        <v>13</v>
      </c>
      <c r="F245" s="4">
        <v>4319</v>
      </c>
      <c r="G245" s="5">
        <v>30</v>
      </c>
    </row>
    <row r="246" spans="3:7" x14ac:dyDescent="0.3">
      <c r="C246" t="s">
        <v>40</v>
      </c>
      <c r="D246" t="s">
        <v>38</v>
      </c>
      <c r="E246" t="s">
        <v>26</v>
      </c>
      <c r="F246" s="4">
        <v>609</v>
      </c>
      <c r="G246" s="5">
        <v>87</v>
      </c>
    </row>
    <row r="247" spans="3:7" x14ac:dyDescent="0.3">
      <c r="C247" t="s">
        <v>40</v>
      </c>
      <c r="D247" t="s">
        <v>39</v>
      </c>
      <c r="E247" t="s">
        <v>27</v>
      </c>
      <c r="F247" s="4">
        <v>6370</v>
      </c>
      <c r="G247" s="5">
        <v>30</v>
      </c>
    </row>
    <row r="248" spans="3:7" x14ac:dyDescent="0.3">
      <c r="C248" t="s">
        <v>5</v>
      </c>
      <c r="D248" t="s">
        <v>38</v>
      </c>
      <c r="E248" t="s">
        <v>19</v>
      </c>
      <c r="F248" s="4">
        <v>5474</v>
      </c>
      <c r="G248" s="5">
        <v>168</v>
      </c>
    </row>
    <row r="249" spans="3:7" x14ac:dyDescent="0.3">
      <c r="C249" t="s">
        <v>40</v>
      </c>
      <c r="D249" t="s">
        <v>36</v>
      </c>
      <c r="E249" t="s">
        <v>27</v>
      </c>
      <c r="F249" s="4">
        <v>3164</v>
      </c>
      <c r="G249" s="5">
        <v>306</v>
      </c>
    </row>
    <row r="250" spans="3:7" x14ac:dyDescent="0.3">
      <c r="C250" t="s">
        <v>6</v>
      </c>
      <c r="D250" t="s">
        <v>35</v>
      </c>
      <c r="E250" t="s">
        <v>4</v>
      </c>
      <c r="F250" s="4">
        <v>1302</v>
      </c>
      <c r="G250" s="5">
        <v>402</v>
      </c>
    </row>
    <row r="251" spans="3:7" x14ac:dyDescent="0.3">
      <c r="C251" t="s">
        <v>3</v>
      </c>
      <c r="D251" t="s">
        <v>37</v>
      </c>
      <c r="E251" t="s">
        <v>28</v>
      </c>
      <c r="F251" s="4">
        <v>7308</v>
      </c>
      <c r="G251" s="5">
        <v>327</v>
      </c>
    </row>
    <row r="252" spans="3:7" x14ac:dyDescent="0.3">
      <c r="C252" t="s">
        <v>40</v>
      </c>
      <c r="D252" t="s">
        <v>37</v>
      </c>
      <c r="E252" t="s">
        <v>27</v>
      </c>
      <c r="F252" s="4">
        <v>6132</v>
      </c>
      <c r="G252" s="5">
        <v>93</v>
      </c>
    </row>
    <row r="253" spans="3:7" x14ac:dyDescent="0.3">
      <c r="C253" t="s">
        <v>10</v>
      </c>
      <c r="D253" t="s">
        <v>35</v>
      </c>
      <c r="E253" t="s">
        <v>14</v>
      </c>
      <c r="F253" s="4">
        <v>3472</v>
      </c>
      <c r="G253" s="5">
        <v>96</v>
      </c>
    </row>
    <row r="254" spans="3:7" x14ac:dyDescent="0.3">
      <c r="C254" t="s">
        <v>8</v>
      </c>
      <c r="D254" t="s">
        <v>39</v>
      </c>
      <c r="E254" t="s">
        <v>18</v>
      </c>
      <c r="F254" s="4">
        <v>9660</v>
      </c>
      <c r="G254" s="5">
        <v>27</v>
      </c>
    </row>
    <row r="255" spans="3:7" x14ac:dyDescent="0.3">
      <c r="C255" t="s">
        <v>9</v>
      </c>
      <c r="D255" t="s">
        <v>38</v>
      </c>
      <c r="E255" t="s">
        <v>26</v>
      </c>
      <c r="F255" s="4">
        <v>2436</v>
      </c>
      <c r="G255" s="5">
        <v>99</v>
      </c>
    </row>
    <row r="256" spans="3:7" x14ac:dyDescent="0.3">
      <c r="C256" t="s">
        <v>9</v>
      </c>
      <c r="D256" t="s">
        <v>38</v>
      </c>
      <c r="E256" t="s">
        <v>33</v>
      </c>
      <c r="F256" s="4">
        <v>9506</v>
      </c>
      <c r="G256" s="5">
        <v>87</v>
      </c>
    </row>
    <row r="257" spans="3:7" x14ac:dyDescent="0.3">
      <c r="C257" t="s">
        <v>10</v>
      </c>
      <c r="D257" t="s">
        <v>37</v>
      </c>
      <c r="E257" t="s">
        <v>21</v>
      </c>
      <c r="F257" s="4">
        <v>245</v>
      </c>
      <c r="G257" s="5">
        <v>288</v>
      </c>
    </row>
    <row r="258" spans="3:7" x14ac:dyDescent="0.3">
      <c r="C258" t="s">
        <v>8</v>
      </c>
      <c r="D258" t="s">
        <v>35</v>
      </c>
      <c r="E258" t="s">
        <v>20</v>
      </c>
      <c r="F258" s="4">
        <v>2702</v>
      </c>
      <c r="G258" s="5">
        <v>363</v>
      </c>
    </row>
    <row r="259" spans="3:7" x14ac:dyDescent="0.3">
      <c r="C259" t="s">
        <v>10</v>
      </c>
      <c r="D259" t="s">
        <v>34</v>
      </c>
      <c r="E259" t="s">
        <v>17</v>
      </c>
      <c r="F259" s="4">
        <v>700</v>
      </c>
      <c r="G259" s="5">
        <v>87</v>
      </c>
    </row>
    <row r="260" spans="3:7" x14ac:dyDescent="0.3">
      <c r="C260" t="s">
        <v>6</v>
      </c>
      <c r="D260" t="s">
        <v>34</v>
      </c>
      <c r="E260" t="s">
        <v>17</v>
      </c>
      <c r="F260" s="4">
        <v>3759</v>
      </c>
      <c r="G260" s="5">
        <v>150</v>
      </c>
    </row>
    <row r="261" spans="3:7" x14ac:dyDescent="0.3">
      <c r="C261" t="s">
        <v>2</v>
      </c>
      <c r="D261" t="s">
        <v>35</v>
      </c>
      <c r="E261" t="s">
        <v>17</v>
      </c>
      <c r="F261" s="4">
        <v>1589</v>
      </c>
      <c r="G261" s="5">
        <v>303</v>
      </c>
    </row>
    <row r="262" spans="3:7" x14ac:dyDescent="0.3">
      <c r="C262" t="s">
        <v>7</v>
      </c>
      <c r="D262" t="s">
        <v>35</v>
      </c>
      <c r="E262" t="s">
        <v>28</v>
      </c>
      <c r="F262" s="4">
        <v>5194</v>
      </c>
      <c r="G262" s="5">
        <v>288</v>
      </c>
    </row>
    <row r="263" spans="3:7" x14ac:dyDescent="0.3">
      <c r="C263" t="s">
        <v>10</v>
      </c>
      <c r="D263" t="s">
        <v>36</v>
      </c>
      <c r="E263" t="s">
        <v>13</v>
      </c>
      <c r="F263" s="4">
        <v>945</v>
      </c>
      <c r="G263" s="5">
        <v>75</v>
      </c>
    </row>
    <row r="264" spans="3:7" x14ac:dyDescent="0.3">
      <c r="C264" t="s">
        <v>40</v>
      </c>
      <c r="D264" t="s">
        <v>38</v>
      </c>
      <c r="E264" t="s">
        <v>31</v>
      </c>
      <c r="F264" s="4">
        <v>1988</v>
      </c>
      <c r="G264" s="5">
        <v>39</v>
      </c>
    </row>
    <row r="265" spans="3:7" x14ac:dyDescent="0.3">
      <c r="C265" t="s">
        <v>6</v>
      </c>
      <c r="D265" t="s">
        <v>34</v>
      </c>
      <c r="E265" t="s">
        <v>32</v>
      </c>
      <c r="F265" s="4">
        <v>6734</v>
      </c>
      <c r="G265" s="5">
        <v>123</v>
      </c>
    </row>
    <row r="266" spans="3:7" x14ac:dyDescent="0.3">
      <c r="C266" t="s">
        <v>40</v>
      </c>
      <c r="D266" t="s">
        <v>36</v>
      </c>
      <c r="E266" t="s">
        <v>4</v>
      </c>
      <c r="F266" s="4">
        <v>217</v>
      </c>
      <c r="G266" s="5">
        <v>36</v>
      </c>
    </row>
    <row r="267" spans="3:7" x14ac:dyDescent="0.3">
      <c r="C267" t="s">
        <v>5</v>
      </c>
      <c r="D267" t="s">
        <v>34</v>
      </c>
      <c r="E267" t="s">
        <v>22</v>
      </c>
      <c r="F267" s="4">
        <v>6279</v>
      </c>
      <c r="G267" s="5">
        <v>237</v>
      </c>
    </row>
    <row r="268" spans="3:7" x14ac:dyDescent="0.3">
      <c r="C268" t="s">
        <v>40</v>
      </c>
      <c r="D268" t="s">
        <v>36</v>
      </c>
      <c r="E268" t="s">
        <v>13</v>
      </c>
      <c r="F268" s="4">
        <v>4424</v>
      </c>
      <c r="G268" s="5">
        <v>201</v>
      </c>
    </row>
    <row r="269" spans="3:7" x14ac:dyDescent="0.3">
      <c r="C269" t="s">
        <v>2</v>
      </c>
      <c r="D269" t="s">
        <v>36</v>
      </c>
      <c r="E269" t="s">
        <v>17</v>
      </c>
      <c r="F269" s="4">
        <v>189</v>
      </c>
      <c r="G269" s="5">
        <v>48</v>
      </c>
    </row>
    <row r="270" spans="3:7" x14ac:dyDescent="0.3">
      <c r="C270" t="s">
        <v>5</v>
      </c>
      <c r="D270" t="s">
        <v>35</v>
      </c>
      <c r="E270" t="s">
        <v>22</v>
      </c>
      <c r="F270" s="4">
        <v>490</v>
      </c>
      <c r="G270" s="5">
        <v>84</v>
      </c>
    </row>
    <row r="271" spans="3:7" x14ac:dyDescent="0.3">
      <c r="C271" t="s">
        <v>8</v>
      </c>
      <c r="D271" t="s">
        <v>37</v>
      </c>
      <c r="E271" t="s">
        <v>21</v>
      </c>
      <c r="F271" s="4">
        <v>434</v>
      </c>
      <c r="G271" s="5">
        <v>87</v>
      </c>
    </row>
    <row r="272" spans="3:7" x14ac:dyDescent="0.3">
      <c r="C272" t="s">
        <v>7</v>
      </c>
      <c r="D272" t="s">
        <v>38</v>
      </c>
      <c r="E272" t="s">
        <v>30</v>
      </c>
      <c r="F272" s="4">
        <v>10129</v>
      </c>
      <c r="G272" s="5">
        <v>312</v>
      </c>
    </row>
    <row r="273" spans="3:7" x14ac:dyDescent="0.3">
      <c r="C273" t="s">
        <v>3</v>
      </c>
      <c r="D273" t="s">
        <v>39</v>
      </c>
      <c r="E273" t="s">
        <v>28</v>
      </c>
      <c r="F273" s="4">
        <v>1652</v>
      </c>
      <c r="G273" s="5">
        <v>102</v>
      </c>
    </row>
    <row r="274" spans="3:7" x14ac:dyDescent="0.3">
      <c r="C274" t="s">
        <v>8</v>
      </c>
      <c r="D274" t="s">
        <v>38</v>
      </c>
      <c r="E274" t="s">
        <v>21</v>
      </c>
      <c r="F274" s="4">
        <v>6433</v>
      </c>
      <c r="G274" s="5">
        <v>78</v>
      </c>
    </row>
    <row r="275" spans="3:7" x14ac:dyDescent="0.3">
      <c r="C275" t="s">
        <v>3</v>
      </c>
      <c r="D275" t="s">
        <v>34</v>
      </c>
      <c r="E275" t="s">
        <v>23</v>
      </c>
      <c r="F275" s="4">
        <v>2212</v>
      </c>
      <c r="G275" s="5">
        <v>117</v>
      </c>
    </row>
    <row r="276" spans="3:7" x14ac:dyDescent="0.3">
      <c r="C276" t="s">
        <v>41</v>
      </c>
      <c r="D276" t="s">
        <v>35</v>
      </c>
      <c r="E276" t="s">
        <v>19</v>
      </c>
      <c r="F276" s="4">
        <v>609</v>
      </c>
      <c r="G276" s="5">
        <v>99</v>
      </c>
    </row>
    <row r="277" spans="3:7" x14ac:dyDescent="0.3">
      <c r="C277" t="s">
        <v>40</v>
      </c>
      <c r="D277" t="s">
        <v>35</v>
      </c>
      <c r="E277" t="s">
        <v>24</v>
      </c>
      <c r="F277" s="4">
        <v>1638</v>
      </c>
      <c r="G277" s="5">
        <v>48</v>
      </c>
    </row>
    <row r="278" spans="3:7" x14ac:dyDescent="0.3">
      <c r="C278" t="s">
        <v>7</v>
      </c>
      <c r="D278" t="s">
        <v>34</v>
      </c>
      <c r="E278" t="s">
        <v>15</v>
      </c>
      <c r="F278" s="4">
        <v>3829</v>
      </c>
      <c r="G278" s="5">
        <v>24</v>
      </c>
    </row>
    <row r="279" spans="3:7" x14ac:dyDescent="0.3">
      <c r="C279" t="s">
        <v>40</v>
      </c>
      <c r="D279" t="s">
        <v>39</v>
      </c>
      <c r="E279" t="s">
        <v>15</v>
      </c>
      <c r="F279" s="4">
        <v>5775</v>
      </c>
      <c r="G279" s="5">
        <v>42</v>
      </c>
    </row>
    <row r="280" spans="3:7" x14ac:dyDescent="0.3">
      <c r="C280" t="s">
        <v>6</v>
      </c>
      <c r="D280" t="s">
        <v>35</v>
      </c>
      <c r="E280" t="s">
        <v>20</v>
      </c>
      <c r="F280" s="4">
        <v>1071</v>
      </c>
      <c r="G280" s="5">
        <v>270</v>
      </c>
    </row>
    <row r="281" spans="3:7" x14ac:dyDescent="0.3">
      <c r="C281" t="s">
        <v>8</v>
      </c>
      <c r="D281" t="s">
        <v>36</v>
      </c>
      <c r="E281" t="s">
        <v>23</v>
      </c>
      <c r="F281" s="4">
        <v>5019</v>
      </c>
      <c r="G281" s="5">
        <v>150</v>
      </c>
    </row>
    <row r="282" spans="3:7" x14ac:dyDescent="0.3">
      <c r="C282" t="s">
        <v>2</v>
      </c>
      <c r="D282" t="s">
        <v>37</v>
      </c>
      <c r="E282" t="s">
        <v>15</v>
      </c>
      <c r="F282" s="4">
        <v>2863</v>
      </c>
      <c r="G282" s="5">
        <v>42</v>
      </c>
    </row>
    <row r="283" spans="3:7" x14ac:dyDescent="0.3">
      <c r="C283" t="s">
        <v>40</v>
      </c>
      <c r="D283" t="s">
        <v>35</v>
      </c>
      <c r="E283" t="s">
        <v>29</v>
      </c>
      <c r="F283" s="4">
        <v>1617</v>
      </c>
      <c r="G283" s="5">
        <v>126</v>
      </c>
    </row>
    <row r="284" spans="3:7" x14ac:dyDescent="0.3">
      <c r="C284" t="s">
        <v>6</v>
      </c>
      <c r="D284" t="s">
        <v>37</v>
      </c>
      <c r="E284" t="s">
        <v>26</v>
      </c>
      <c r="F284" s="4">
        <v>6818</v>
      </c>
      <c r="G284" s="5">
        <v>6</v>
      </c>
    </row>
    <row r="285" spans="3:7" x14ac:dyDescent="0.3">
      <c r="C285" t="s">
        <v>3</v>
      </c>
      <c r="D285" t="s">
        <v>35</v>
      </c>
      <c r="E285" t="s">
        <v>15</v>
      </c>
      <c r="F285" s="4">
        <v>6657</v>
      </c>
      <c r="G285" s="5">
        <v>276</v>
      </c>
    </row>
    <row r="286" spans="3:7" x14ac:dyDescent="0.3">
      <c r="C286" t="s">
        <v>3</v>
      </c>
      <c r="D286" t="s">
        <v>34</v>
      </c>
      <c r="E286" t="s">
        <v>17</v>
      </c>
      <c r="F286" s="4">
        <v>2919</v>
      </c>
      <c r="G286" s="5">
        <v>93</v>
      </c>
    </row>
    <row r="287" spans="3:7" x14ac:dyDescent="0.3">
      <c r="C287" t="s">
        <v>2</v>
      </c>
      <c r="D287" t="s">
        <v>36</v>
      </c>
      <c r="E287" t="s">
        <v>31</v>
      </c>
      <c r="F287" s="4">
        <v>3094</v>
      </c>
      <c r="G287" s="5">
        <v>246</v>
      </c>
    </row>
    <row r="288" spans="3:7" x14ac:dyDescent="0.3">
      <c r="C288" t="s">
        <v>6</v>
      </c>
      <c r="D288" t="s">
        <v>39</v>
      </c>
      <c r="E288" t="s">
        <v>24</v>
      </c>
      <c r="F288" s="4">
        <v>2989</v>
      </c>
      <c r="G288" s="5">
        <v>3</v>
      </c>
    </row>
    <row r="289" spans="3:7" x14ac:dyDescent="0.3">
      <c r="C289" t="s">
        <v>8</v>
      </c>
      <c r="D289" t="s">
        <v>38</v>
      </c>
      <c r="E289" t="s">
        <v>27</v>
      </c>
      <c r="F289" s="4">
        <v>2268</v>
      </c>
      <c r="G289" s="5">
        <v>63</v>
      </c>
    </row>
    <row r="290" spans="3:7" x14ac:dyDescent="0.3">
      <c r="C290" t="s">
        <v>5</v>
      </c>
      <c r="D290" t="s">
        <v>35</v>
      </c>
      <c r="E290" t="s">
        <v>31</v>
      </c>
      <c r="F290" s="4">
        <v>4753</v>
      </c>
      <c r="G290" s="5">
        <v>246</v>
      </c>
    </row>
    <row r="291" spans="3:7" x14ac:dyDescent="0.3">
      <c r="C291" t="s">
        <v>2</v>
      </c>
      <c r="D291" t="s">
        <v>34</v>
      </c>
      <c r="E291" t="s">
        <v>19</v>
      </c>
      <c r="F291" s="4">
        <v>7511</v>
      </c>
      <c r="G291" s="5">
        <v>120</v>
      </c>
    </row>
    <row r="292" spans="3:7" x14ac:dyDescent="0.3">
      <c r="C292" t="s">
        <v>2</v>
      </c>
      <c r="D292" t="s">
        <v>38</v>
      </c>
      <c r="E292" t="s">
        <v>31</v>
      </c>
      <c r="F292" s="4">
        <v>4326</v>
      </c>
      <c r="G292" s="5">
        <v>348</v>
      </c>
    </row>
    <row r="293" spans="3:7" x14ac:dyDescent="0.3">
      <c r="C293" t="s">
        <v>41</v>
      </c>
      <c r="D293" t="s">
        <v>34</v>
      </c>
      <c r="E293" t="s">
        <v>23</v>
      </c>
      <c r="F293" s="4">
        <v>4935</v>
      </c>
      <c r="G293" s="5">
        <v>126</v>
      </c>
    </row>
    <row r="294" spans="3:7" x14ac:dyDescent="0.3">
      <c r="C294" t="s">
        <v>6</v>
      </c>
      <c r="D294" t="s">
        <v>35</v>
      </c>
      <c r="E294" t="s">
        <v>30</v>
      </c>
      <c r="F294" s="4">
        <v>4781</v>
      </c>
      <c r="G294" s="5">
        <v>123</v>
      </c>
    </row>
    <row r="295" spans="3:7" x14ac:dyDescent="0.3">
      <c r="C295" t="s">
        <v>5</v>
      </c>
      <c r="D295" t="s">
        <v>38</v>
      </c>
      <c r="E295" t="s">
        <v>25</v>
      </c>
      <c r="F295" s="4">
        <v>7483</v>
      </c>
      <c r="G295" s="5">
        <v>45</v>
      </c>
    </row>
    <row r="296" spans="3:7" x14ac:dyDescent="0.3">
      <c r="C296" t="s">
        <v>10</v>
      </c>
      <c r="D296" t="s">
        <v>38</v>
      </c>
      <c r="E296" t="s">
        <v>4</v>
      </c>
      <c r="F296" s="4">
        <v>6860</v>
      </c>
      <c r="G296" s="5">
        <v>126</v>
      </c>
    </row>
    <row r="297" spans="3:7" x14ac:dyDescent="0.3">
      <c r="C297" t="s">
        <v>40</v>
      </c>
      <c r="D297" t="s">
        <v>37</v>
      </c>
      <c r="E297" t="s">
        <v>29</v>
      </c>
      <c r="F297" s="4">
        <v>9002</v>
      </c>
      <c r="G297" s="5">
        <v>72</v>
      </c>
    </row>
    <row r="298" spans="3:7" x14ac:dyDescent="0.3">
      <c r="C298" t="s">
        <v>6</v>
      </c>
      <c r="D298" t="s">
        <v>36</v>
      </c>
      <c r="E298" t="s">
        <v>29</v>
      </c>
      <c r="F298" s="4">
        <v>1400</v>
      </c>
      <c r="G298" s="5">
        <v>135</v>
      </c>
    </row>
    <row r="299" spans="3:7" x14ac:dyDescent="0.3">
      <c r="C299" t="s">
        <v>10</v>
      </c>
      <c r="D299" t="s">
        <v>34</v>
      </c>
      <c r="E299" t="s">
        <v>22</v>
      </c>
      <c r="F299" s="4">
        <v>4053</v>
      </c>
      <c r="G299" s="5">
        <v>24</v>
      </c>
    </row>
    <row r="300" spans="3:7" x14ac:dyDescent="0.3">
      <c r="C300" t="s">
        <v>7</v>
      </c>
      <c r="D300" t="s">
        <v>36</v>
      </c>
      <c r="E300" t="s">
        <v>31</v>
      </c>
      <c r="F300" s="4">
        <v>2149</v>
      </c>
      <c r="G300" s="5">
        <v>117</v>
      </c>
    </row>
    <row r="301" spans="3:7" x14ac:dyDescent="0.3">
      <c r="C301" t="s">
        <v>3</v>
      </c>
      <c r="D301" t="s">
        <v>39</v>
      </c>
      <c r="E301" t="s">
        <v>29</v>
      </c>
      <c r="F301" s="4">
        <v>3640</v>
      </c>
      <c r="G301" s="5">
        <v>51</v>
      </c>
    </row>
    <row r="302" spans="3:7" x14ac:dyDescent="0.3">
      <c r="C302" t="s">
        <v>2</v>
      </c>
      <c r="D302" t="s">
        <v>39</v>
      </c>
      <c r="E302" t="s">
        <v>23</v>
      </c>
      <c r="F302" s="4">
        <v>630</v>
      </c>
      <c r="G302" s="5">
        <v>36</v>
      </c>
    </row>
    <row r="303" spans="3:7" x14ac:dyDescent="0.3">
      <c r="C303" t="s">
        <v>9</v>
      </c>
      <c r="D303" t="s">
        <v>35</v>
      </c>
      <c r="E303" t="s">
        <v>27</v>
      </c>
      <c r="F303" s="4">
        <v>2429</v>
      </c>
      <c r="G303" s="5">
        <v>144</v>
      </c>
    </row>
    <row r="304" spans="3:7" x14ac:dyDescent="0.3">
      <c r="C304" t="s">
        <v>9</v>
      </c>
      <c r="D304" t="s">
        <v>36</v>
      </c>
      <c r="E304" t="s">
        <v>25</v>
      </c>
      <c r="F304" s="4">
        <v>2142</v>
      </c>
      <c r="G304" s="5">
        <v>114</v>
      </c>
    </row>
    <row r="305" spans="3:7" x14ac:dyDescent="0.3">
      <c r="C305" t="s">
        <v>7</v>
      </c>
      <c r="D305" t="s">
        <v>37</v>
      </c>
      <c r="E305" t="s">
        <v>30</v>
      </c>
      <c r="F305" s="4">
        <v>6454</v>
      </c>
      <c r="G305" s="5">
        <v>54</v>
      </c>
    </row>
    <row r="306" spans="3:7" x14ac:dyDescent="0.3">
      <c r="C306" t="s">
        <v>7</v>
      </c>
      <c r="D306" t="s">
        <v>37</v>
      </c>
      <c r="E306" t="s">
        <v>16</v>
      </c>
      <c r="F306" s="4">
        <v>4487</v>
      </c>
      <c r="G306" s="5">
        <v>333</v>
      </c>
    </row>
    <row r="307" spans="3:7" x14ac:dyDescent="0.3">
      <c r="C307" t="s">
        <v>3</v>
      </c>
      <c r="D307" t="s">
        <v>37</v>
      </c>
      <c r="E307" t="s">
        <v>4</v>
      </c>
      <c r="F307" s="4">
        <v>938</v>
      </c>
      <c r="G307" s="5">
        <v>366</v>
      </c>
    </row>
    <row r="308" spans="3:7" x14ac:dyDescent="0.3">
      <c r="C308" t="s">
        <v>3</v>
      </c>
      <c r="D308" t="s">
        <v>38</v>
      </c>
      <c r="E308" t="s">
        <v>26</v>
      </c>
      <c r="F308" s="4">
        <v>8841</v>
      </c>
      <c r="G308" s="5">
        <v>303</v>
      </c>
    </row>
    <row r="309" spans="3:7" x14ac:dyDescent="0.3">
      <c r="C309" t="s">
        <v>2</v>
      </c>
      <c r="D309" t="s">
        <v>39</v>
      </c>
      <c r="E309" t="s">
        <v>33</v>
      </c>
      <c r="F309" s="4">
        <v>4018</v>
      </c>
      <c r="G309" s="5">
        <v>126</v>
      </c>
    </row>
    <row r="310" spans="3:7" x14ac:dyDescent="0.3">
      <c r="C310" t="s">
        <v>41</v>
      </c>
      <c r="D310" t="s">
        <v>37</v>
      </c>
      <c r="E310" t="s">
        <v>15</v>
      </c>
      <c r="F310" s="4">
        <v>714</v>
      </c>
      <c r="G310" s="5">
        <v>231</v>
      </c>
    </row>
    <row r="311" spans="3:7" x14ac:dyDescent="0.3">
      <c r="C311" t="s">
        <v>9</v>
      </c>
      <c r="D311" t="s">
        <v>38</v>
      </c>
      <c r="E311" t="s">
        <v>25</v>
      </c>
      <c r="F311" s="4">
        <v>3850</v>
      </c>
      <c r="G311" s="5">
        <v>102</v>
      </c>
    </row>
    <row r="312" spans="3:7" x14ac:dyDescent="0.3">
      <c r="F312" s="4"/>
      <c r="G312" s="5"/>
    </row>
    <row r="313" spans="3:7" x14ac:dyDescent="0.3">
      <c r="F313" s="4"/>
      <c r="G313" s="5"/>
    </row>
    <row r="314" spans="3:7" x14ac:dyDescent="0.3">
      <c r="F314" s="4"/>
      <c r="G314" s="5"/>
    </row>
    <row r="315" spans="3:7" x14ac:dyDescent="0.3">
      <c r="F315" s="4"/>
      <c r="G315" s="5"/>
    </row>
    <row r="316" spans="3:7" x14ac:dyDescent="0.3">
      <c r="F316" s="4"/>
      <c r="G316" s="5"/>
    </row>
    <row r="317" spans="3:7" x14ac:dyDescent="0.3">
      <c r="F317" s="4"/>
      <c r="G317" s="5"/>
    </row>
    <row r="318" spans="3:7" x14ac:dyDescent="0.3">
      <c r="F318" s="4"/>
      <c r="G318" s="5"/>
    </row>
    <row r="319" spans="3:7" x14ac:dyDescent="0.3">
      <c r="F319" s="4"/>
      <c r="G319" s="5"/>
    </row>
    <row r="320" spans="3:7"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row r="654" spans="6:7" x14ac:dyDescent="0.3">
      <c r="F654" s="4"/>
      <c r="G654" s="5"/>
    </row>
    <row r="655" spans="6:7" x14ac:dyDescent="0.3">
      <c r="F655" s="4"/>
      <c r="G655" s="5"/>
    </row>
    <row r="656" spans="6:7" x14ac:dyDescent="0.3">
      <c r="F656" s="4"/>
      <c r="G656" s="5"/>
    </row>
    <row r="657" spans="6:7" x14ac:dyDescent="0.3">
      <c r="F657" s="4"/>
      <c r="G657" s="5"/>
    </row>
    <row r="658" spans="6:7" x14ac:dyDescent="0.3">
      <c r="F658" s="4"/>
      <c r="G658" s="5"/>
    </row>
  </sheetData>
  <pageMargins left="0.7" right="0.7" top="0.75" bottom="0.75" header="0.3" footer="0.3"/>
  <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DD9BD-DFBD-4DED-ACCC-1580E4F36EF8}">
  <dimension ref="A1:D35"/>
  <sheetViews>
    <sheetView workbookViewId="0">
      <selection activeCell="B3" sqref="B3"/>
    </sheetView>
  </sheetViews>
  <sheetFormatPr defaultRowHeight="14.4" x14ac:dyDescent="0.3"/>
  <cols>
    <col min="1" max="1" width="1.88671875" customWidth="1"/>
    <col min="2" max="2" width="15.77734375" bestFit="1" customWidth="1"/>
    <col min="3" max="3" width="10.44140625" bestFit="1" customWidth="1"/>
    <col min="4" max="4" width="20.21875" bestFit="1" customWidth="1"/>
  </cols>
  <sheetData>
    <row r="1" spans="1:4" s="2" customFormat="1" ht="52.5" customHeight="1" x14ac:dyDescent="0.3">
      <c r="A1" s="1"/>
      <c r="B1" s="13">
        <v>1</v>
      </c>
      <c r="C1" s="3" t="s">
        <v>44</v>
      </c>
    </row>
    <row r="2" spans="1:4" s="15" customFormat="1" x14ac:dyDescent="0.3">
      <c r="A2" s="12"/>
      <c r="B2" s="14" t="s">
        <v>84</v>
      </c>
    </row>
    <row r="6" spans="1:4" x14ac:dyDescent="0.3">
      <c r="B6" t="s">
        <v>62</v>
      </c>
      <c r="C6" t="s">
        <v>1</v>
      </c>
      <c r="D6" t="s">
        <v>50</v>
      </c>
    </row>
    <row r="7" spans="1:4" x14ac:dyDescent="0.3">
      <c r="B7" t="s">
        <v>56</v>
      </c>
      <c r="C7">
        <f>AVERAGE(Data[Amount])</f>
        <v>4136.2299999999996</v>
      </c>
      <c r="D7">
        <f>AVERAGE(Data[Units])</f>
        <v>152.19999999999999</v>
      </c>
    </row>
    <row r="8" spans="1:4" x14ac:dyDescent="0.3">
      <c r="B8" t="s">
        <v>57</v>
      </c>
      <c r="C8" s="4">
        <f>SUM(Data[Amount])</f>
        <v>1240869</v>
      </c>
      <c r="D8" s="4">
        <f>SUM(Data[Units])</f>
        <v>45660</v>
      </c>
    </row>
    <row r="9" spans="1:4" x14ac:dyDescent="0.3">
      <c r="B9" t="s">
        <v>58</v>
      </c>
      <c r="C9">
        <f>MIN(Data[Amount])</f>
        <v>0</v>
      </c>
      <c r="D9">
        <f>MIN(Data[Units])</f>
        <v>0</v>
      </c>
    </row>
    <row r="10" spans="1:4" x14ac:dyDescent="0.3">
      <c r="B10" t="s">
        <v>59</v>
      </c>
      <c r="C10">
        <f>MAX(Data[Amount])</f>
        <v>16184</v>
      </c>
      <c r="D10">
        <f>MAX(Data[Units])</f>
        <v>525</v>
      </c>
    </row>
    <row r="11" spans="1:4" x14ac:dyDescent="0.3">
      <c r="B11" t="s">
        <v>61</v>
      </c>
      <c r="C11">
        <f>COUNTA(_xlfn.UNIQUE(Data[Product]))</f>
        <v>22</v>
      </c>
      <c r="D11">
        <f>COUNTA(_xlfn.UNIQUE(Data[Amount]))</f>
        <v>268</v>
      </c>
    </row>
    <row r="14" spans="1:4" x14ac:dyDescent="0.3">
      <c r="B14" t="s">
        <v>60</v>
      </c>
      <c r="D14" t="str" cm="1">
        <f t="array" ref="D14:D35">_xlfn.UNIQUE(Data[Product])</f>
        <v>70% Dark Bites</v>
      </c>
    </row>
    <row r="15" spans="1:4" x14ac:dyDescent="0.3">
      <c r="D15" t="str">
        <v>Choco Coated Almonds</v>
      </c>
    </row>
    <row r="16" spans="1:4" x14ac:dyDescent="0.3">
      <c r="D16" t="str">
        <v>Almond Choco</v>
      </c>
    </row>
    <row r="17" spans="4:4" x14ac:dyDescent="0.3">
      <c r="D17" t="str">
        <v>Drinking Coco</v>
      </c>
    </row>
    <row r="18" spans="4:4" x14ac:dyDescent="0.3">
      <c r="D18" t="str">
        <v>White Choc</v>
      </c>
    </row>
    <row r="19" spans="4:4" x14ac:dyDescent="0.3">
      <c r="D19" t="str">
        <v>Peanut Butter Cubes</v>
      </c>
    </row>
    <row r="20" spans="4:4" x14ac:dyDescent="0.3">
      <c r="D20" t="str">
        <v>Smooth Sliky Salty</v>
      </c>
    </row>
    <row r="21" spans="4:4" x14ac:dyDescent="0.3">
      <c r="D21" t="str">
        <v>After Nines</v>
      </c>
    </row>
    <row r="22" spans="4:4" x14ac:dyDescent="0.3">
      <c r="D22" t="str">
        <v>50% Dark Bites</v>
      </c>
    </row>
    <row r="23" spans="4:4" x14ac:dyDescent="0.3">
      <c r="D23" t="str">
        <v>Eclairs</v>
      </c>
    </row>
    <row r="24" spans="4:4" x14ac:dyDescent="0.3">
      <c r="D24" t="str">
        <v>Mint Chip Choco</v>
      </c>
    </row>
    <row r="25" spans="4:4" x14ac:dyDescent="0.3">
      <c r="D25" t="str">
        <v>Milk Bars</v>
      </c>
    </row>
    <row r="26" spans="4:4" x14ac:dyDescent="0.3">
      <c r="D26" t="str">
        <v>Manuka Honey Choco</v>
      </c>
    </row>
    <row r="27" spans="4:4" x14ac:dyDescent="0.3">
      <c r="D27" t="str">
        <v>Orange Choco</v>
      </c>
    </row>
    <row r="28" spans="4:4" x14ac:dyDescent="0.3">
      <c r="D28" t="str">
        <v>Fruit &amp; Nut Bars</v>
      </c>
    </row>
    <row r="29" spans="4:4" x14ac:dyDescent="0.3">
      <c r="D29" t="str">
        <v>99% Dark &amp; Pure</v>
      </c>
    </row>
    <row r="30" spans="4:4" x14ac:dyDescent="0.3">
      <c r="D30" t="str">
        <v>Raspberry Choco</v>
      </c>
    </row>
    <row r="31" spans="4:4" x14ac:dyDescent="0.3">
      <c r="D31" t="str">
        <v>85% Dark Bars</v>
      </c>
    </row>
    <row r="32" spans="4:4" x14ac:dyDescent="0.3">
      <c r="D32" t="str">
        <v>Organic Choco Syrup</v>
      </c>
    </row>
    <row r="33" spans="4:4" x14ac:dyDescent="0.3">
      <c r="D33" t="str">
        <v>Caramel Stuffed Bars</v>
      </c>
    </row>
    <row r="34" spans="4:4" x14ac:dyDescent="0.3">
      <c r="D34" t="str">
        <v>Spicy Special Slims</v>
      </c>
    </row>
    <row r="35" spans="4:4" x14ac:dyDescent="0.3">
      <c r="D35" t="str">
        <v>Baker's Choco Chips</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E3C35-6B48-4D77-A6A0-62247BDA6786}">
  <dimension ref="A1:R913"/>
  <sheetViews>
    <sheetView zoomScale="96" zoomScaleNormal="96" workbookViewId="0">
      <selection activeCell="B2" sqref="B2"/>
    </sheetView>
  </sheetViews>
  <sheetFormatPr defaultRowHeight="14.4" x14ac:dyDescent="0.3"/>
  <cols>
    <col min="1" max="1" width="2.33203125" customWidth="1"/>
    <col min="2" max="2" width="19.5546875" customWidth="1"/>
    <col min="3" max="3" width="14.6640625" customWidth="1"/>
    <col min="4" max="4" width="21.88671875" bestFit="1" customWidth="1"/>
    <col min="5" max="5" width="13.5546875" customWidth="1"/>
    <col min="6" max="6" width="11.6640625" customWidth="1"/>
    <col min="8" max="8" width="19.5546875" customWidth="1"/>
    <col min="9" max="9" width="14.6640625" customWidth="1"/>
    <col min="10" max="10" width="21.88671875" bestFit="1" customWidth="1"/>
    <col min="11" max="11" width="13.5546875" customWidth="1"/>
    <col min="12" max="12" width="11.6640625" customWidth="1"/>
    <col min="14" max="14" width="19.5546875" customWidth="1"/>
    <col min="15" max="15" width="14.6640625" customWidth="1"/>
    <col min="16" max="16" width="21.88671875" bestFit="1" customWidth="1"/>
    <col min="17" max="17" width="13.5546875" customWidth="1"/>
    <col min="18" max="18" width="11.6640625" customWidth="1"/>
    <col min="20" max="20" width="19.5546875" customWidth="1"/>
    <col min="21" max="21" width="14.6640625" customWidth="1"/>
    <col min="22" max="22" width="21.88671875" bestFit="1" customWidth="1"/>
    <col min="23" max="23" width="13.5546875" customWidth="1"/>
    <col min="24" max="24" width="11.6640625" customWidth="1"/>
  </cols>
  <sheetData>
    <row r="1" spans="1:18" s="2" customFormat="1" ht="52.5" customHeight="1" x14ac:dyDescent="0.3">
      <c r="A1" s="1"/>
      <c r="B1" s="13">
        <v>2</v>
      </c>
      <c r="C1" s="3" t="s">
        <v>53</v>
      </c>
    </row>
    <row r="2" spans="1:18" s="15" customFormat="1" x14ac:dyDescent="0.3">
      <c r="A2" s="12"/>
      <c r="B2" s="14" t="s">
        <v>84</v>
      </c>
    </row>
    <row r="5" spans="1:18" x14ac:dyDescent="0.3">
      <c r="B5" s="30" t="s">
        <v>63</v>
      </c>
      <c r="C5" s="30"/>
      <c r="D5" s="30"/>
      <c r="E5" s="30"/>
      <c r="F5" s="30"/>
      <c r="H5" s="30" t="s">
        <v>64</v>
      </c>
      <c r="I5" s="30"/>
      <c r="J5" s="30"/>
      <c r="K5" s="30"/>
      <c r="L5" s="30"/>
      <c r="N5" s="30" t="s">
        <v>65</v>
      </c>
      <c r="O5" s="30"/>
      <c r="P5" s="30"/>
      <c r="Q5" s="30"/>
      <c r="R5" s="30"/>
    </row>
    <row r="7" spans="1:18" x14ac:dyDescent="0.3">
      <c r="B7" s="6" t="s">
        <v>11</v>
      </c>
      <c r="C7" s="6" t="s">
        <v>12</v>
      </c>
      <c r="D7" s="6" t="s">
        <v>0</v>
      </c>
      <c r="E7" s="10" t="s">
        <v>1</v>
      </c>
      <c r="F7" s="10" t="s">
        <v>50</v>
      </c>
      <c r="H7" s="6" t="s">
        <v>11</v>
      </c>
      <c r="I7" s="6" t="s">
        <v>12</v>
      </c>
      <c r="J7" s="6" t="s">
        <v>0</v>
      </c>
      <c r="K7" s="10" t="s">
        <v>1</v>
      </c>
      <c r="L7" s="10" t="s">
        <v>50</v>
      </c>
      <c r="N7" s="6" t="s">
        <v>11</v>
      </c>
      <c r="O7" s="6" t="s">
        <v>12</v>
      </c>
      <c r="P7" s="6" t="s">
        <v>0</v>
      </c>
      <c r="Q7" s="10" t="s">
        <v>1</v>
      </c>
      <c r="R7" s="10" t="s">
        <v>50</v>
      </c>
    </row>
    <row r="8" spans="1:18" hidden="1" x14ac:dyDescent="0.3">
      <c r="B8" t="s">
        <v>5</v>
      </c>
      <c r="C8" t="s">
        <v>36</v>
      </c>
      <c r="D8" t="s">
        <v>16</v>
      </c>
      <c r="E8" s="4">
        <v>16184</v>
      </c>
      <c r="F8" s="5">
        <v>39</v>
      </c>
      <c r="H8" t="s">
        <v>10</v>
      </c>
      <c r="I8" t="s">
        <v>38</v>
      </c>
      <c r="J8" t="s">
        <v>14</v>
      </c>
      <c r="K8" s="4">
        <v>5586</v>
      </c>
      <c r="L8" s="5">
        <v>525</v>
      </c>
      <c r="N8" t="s">
        <v>40</v>
      </c>
      <c r="O8" t="s">
        <v>37</v>
      </c>
      <c r="P8" t="s">
        <v>30</v>
      </c>
      <c r="Q8" s="4">
        <v>1624</v>
      </c>
      <c r="R8" s="5">
        <v>114</v>
      </c>
    </row>
    <row r="9" spans="1:18" x14ac:dyDescent="0.3">
      <c r="B9" t="s">
        <v>5</v>
      </c>
      <c r="C9" t="s">
        <v>34</v>
      </c>
      <c r="D9" t="s">
        <v>20</v>
      </c>
      <c r="E9" s="4">
        <v>15610</v>
      </c>
      <c r="F9" s="5">
        <v>339</v>
      </c>
      <c r="H9" t="s">
        <v>2</v>
      </c>
      <c r="I9" t="s">
        <v>36</v>
      </c>
      <c r="J9" t="s">
        <v>27</v>
      </c>
      <c r="K9" s="4">
        <v>798</v>
      </c>
      <c r="L9" s="5">
        <v>519</v>
      </c>
      <c r="N9" t="s">
        <v>8</v>
      </c>
      <c r="O9" t="s">
        <v>35</v>
      </c>
      <c r="P9" t="s">
        <v>32</v>
      </c>
      <c r="Q9" s="4">
        <v>6706</v>
      </c>
      <c r="R9" s="5">
        <v>459</v>
      </c>
    </row>
    <row r="10" spans="1:18" hidden="1" x14ac:dyDescent="0.3">
      <c r="B10" t="s">
        <v>9</v>
      </c>
      <c r="C10" t="s">
        <v>34</v>
      </c>
      <c r="D10" t="s">
        <v>28</v>
      </c>
      <c r="E10" s="4">
        <v>14329</v>
      </c>
      <c r="F10" s="5">
        <v>150</v>
      </c>
      <c r="H10" t="s">
        <v>8</v>
      </c>
      <c r="I10" t="s">
        <v>38</v>
      </c>
      <c r="J10" t="s">
        <v>13</v>
      </c>
      <c r="K10" s="4">
        <v>819</v>
      </c>
      <c r="L10" s="5">
        <v>510</v>
      </c>
      <c r="N10" t="s">
        <v>9</v>
      </c>
      <c r="O10" t="s">
        <v>35</v>
      </c>
      <c r="P10" t="s">
        <v>4</v>
      </c>
      <c r="Q10" s="4">
        <v>959</v>
      </c>
      <c r="R10" s="5">
        <v>147</v>
      </c>
    </row>
    <row r="11" spans="1:18" x14ac:dyDescent="0.3">
      <c r="B11" t="s">
        <v>5</v>
      </c>
      <c r="C11" t="s">
        <v>35</v>
      </c>
      <c r="D11" t="s">
        <v>15</v>
      </c>
      <c r="E11" s="4">
        <v>13391</v>
      </c>
      <c r="F11" s="5">
        <v>201</v>
      </c>
      <c r="H11" t="s">
        <v>3</v>
      </c>
      <c r="I11" t="s">
        <v>34</v>
      </c>
      <c r="J11" t="s">
        <v>32</v>
      </c>
      <c r="K11" s="4">
        <v>7777</v>
      </c>
      <c r="L11" s="5">
        <v>504</v>
      </c>
      <c r="N11" t="s">
        <v>41</v>
      </c>
      <c r="O11" t="s">
        <v>36</v>
      </c>
      <c r="P11" t="s">
        <v>18</v>
      </c>
      <c r="Q11" s="4">
        <v>9632</v>
      </c>
      <c r="R11" s="5">
        <v>288</v>
      </c>
    </row>
    <row r="12" spans="1:18" hidden="1" x14ac:dyDescent="0.3">
      <c r="B12" t="s">
        <v>10</v>
      </c>
      <c r="C12" t="s">
        <v>39</v>
      </c>
      <c r="D12" t="s">
        <v>33</v>
      </c>
      <c r="E12" s="4">
        <v>12950</v>
      </c>
      <c r="F12" s="5">
        <v>30</v>
      </c>
      <c r="H12" t="s">
        <v>9</v>
      </c>
      <c r="I12" t="s">
        <v>34</v>
      </c>
      <c r="J12" t="s">
        <v>20</v>
      </c>
      <c r="K12" s="4">
        <v>8463</v>
      </c>
      <c r="L12" s="5">
        <v>492</v>
      </c>
      <c r="N12" t="s">
        <v>6</v>
      </c>
      <c r="O12" t="s">
        <v>39</v>
      </c>
      <c r="P12" t="s">
        <v>25</v>
      </c>
      <c r="Q12" s="4">
        <v>2100</v>
      </c>
      <c r="R12" s="5">
        <v>414</v>
      </c>
    </row>
    <row r="13" spans="1:18" x14ac:dyDescent="0.3">
      <c r="B13" t="s">
        <v>40</v>
      </c>
      <c r="C13" t="s">
        <v>35</v>
      </c>
      <c r="D13" t="s">
        <v>32</v>
      </c>
      <c r="E13" s="4">
        <v>12348</v>
      </c>
      <c r="F13" s="5">
        <v>234</v>
      </c>
      <c r="H13" t="s">
        <v>2</v>
      </c>
      <c r="I13" t="s">
        <v>39</v>
      </c>
      <c r="J13" t="s">
        <v>25</v>
      </c>
      <c r="K13" s="4">
        <v>1785</v>
      </c>
      <c r="L13" s="5">
        <v>462</v>
      </c>
      <c r="N13" t="s">
        <v>40</v>
      </c>
      <c r="O13" t="s">
        <v>35</v>
      </c>
      <c r="P13" t="s">
        <v>33</v>
      </c>
      <c r="Q13" s="4">
        <v>8869</v>
      </c>
      <c r="R13" s="5">
        <v>432</v>
      </c>
    </row>
    <row r="14" spans="1:18" hidden="1" x14ac:dyDescent="0.3">
      <c r="B14" t="s">
        <v>2</v>
      </c>
      <c r="C14" t="s">
        <v>37</v>
      </c>
      <c r="D14" t="s">
        <v>18</v>
      </c>
      <c r="E14" s="4">
        <v>11571</v>
      </c>
      <c r="F14" s="5">
        <v>138</v>
      </c>
      <c r="H14" t="s">
        <v>8</v>
      </c>
      <c r="I14" t="s">
        <v>35</v>
      </c>
      <c r="J14" t="s">
        <v>32</v>
      </c>
      <c r="K14" s="4">
        <v>6706</v>
      </c>
      <c r="L14" s="5">
        <v>459</v>
      </c>
      <c r="N14" t="s">
        <v>6</v>
      </c>
      <c r="O14" t="s">
        <v>38</v>
      </c>
      <c r="P14" t="s">
        <v>31</v>
      </c>
      <c r="Q14" s="4">
        <v>2681</v>
      </c>
      <c r="R14" s="5">
        <v>54</v>
      </c>
    </row>
    <row r="15" spans="1:18" x14ac:dyDescent="0.3">
      <c r="B15" t="s">
        <v>9</v>
      </c>
      <c r="C15" t="s">
        <v>36</v>
      </c>
      <c r="D15" t="s">
        <v>27</v>
      </c>
      <c r="E15" s="4">
        <v>11522</v>
      </c>
      <c r="F15" s="5">
        <v>204</v>
      </c>
      <c r="H15" t="s">
        <v>6</v>
      </c>
      <c r="I15" t="s">
        <v>37</v>
      </c>
      <c r="J15" t="s">
        <v>28</v>
      </c>
      <c r="K15" s="4">
        <v>3556</v>
      </c>
      <c r="L15" s="5">
        <v>459</v>
      </c>
      <c r="N15" t="s">
        <v>8</v>
      </c>
      <c r="O15" t="s">
        <v>35</v>
      </c>
      <c r="P15" t="s">
        <v>22</v>
      </c>
      <c r="Q15" s="4">
        <v>5012</v>
      </c>
      <c r="R15" s="5">
        <v>210</v>
      </c>
    </row>
    <row r="16" spans="1:18" hidden="1" x14ac:dyDescent="0.3">
      <c r="B16" t="s">
        <v>2</v>
      </c>
      <c r="C16" t="s">
        <v>36</v>
      </c>
      <c r="D16" t="s">
        <v>16</v>
      </c>
      <c r="E16" s="4">
        <v>11417</v>
      </c>
      <c r="F16" s="5">
        <v>21</v>
      </c>
      <c r="H16" t="s">
        <v>6</v>
      </c>
      <c r="I16" t="s">
        <v>34</v>
      </c>
      <c r="J16" t="s">
        <v>26</v>
      </c>
      <c r="K16" s="4">
        <v>8008</v>
      </c>
      <c r="L16" s="5">
        <v>456</v>
      </c>
      <c r="N16" t="s">
        <v>7</v>
      </c>
      <c r="O16" t="s">
        <v>38</v>
      </c>
      <c r="P16" t="s">
        <v>14</v>
      </c>
      <c r="Q16" s="4">
        <v>1281</v>
      </c>
      <c r="R16" s="5">
        <v>75</v>
      </c>
    </row>
    <row r="17" spans="2:18" x14ac:dyDescent="0.3">
      <c r="B17" t="s">
        <v>41</v>
      </c>
      <c r="C17" t="s">
        <v>36</v>
      </c>
      <c r="D17" t="s">
        <v>13</v>
      </c>
      <c r="E17" s="4">
        <v>10311</v>
      </c>
      <c r="F17" s="5">
        <v>231</v>
      </c>
      <c r="H17" t="s">
        <v>40</v>
      </c>
      <c r="I17" t="s">
        <v>35</v>
      </c>
      <c r="J17" t="s">
        <v>30</v>
      </c>
      <c r="K17" s="4">
        <v>2275</v>
      </c>
      <c r="L17" s="5">
        <v>447</v>
      </c>
      <c r="N17" t="s">
        <v>5</v>
      </c>
      <c r="O17" t="s">
        <v>37</v>
      </c>
      <c r="P17" t="s">
        <v>14</v>
      </c>
      <c r="Q17" s="4">
        <v>4991</v>
      </c>
      <c r="R17" s="5">
        <v>12</v>
      </c>
    </row>
    <row r="18" spans="2:18" hidden="1" x14ac:dyDescent="0.3">
      <c r="B18" t="s">
        <v>41</v>
      </c>
      <c r="C18" t="s">
        <v>36</v>
      </c>
      <c r="D18" t="s">
        <v>32</v>
      </c>
      <c r="E18" s="4">
        <v>10304</v>
      </c>
      <c r="F18" s="5">
        <v>84</v>
      </c>
      <c r="H18" t="s">
        <v>40</v>
      </c>
      <c r="I18" t="s">
        <v>35</v>
      </c>
      <c r="J18" t="s">
        <v>33</v>
      </c>
      <c r="K18" s="4">
        <v>8869</v>
      </c>
      <c r="L18" s="5">
        <v>432</v>
      </c>
      <c r="N18" t="s">
        <v>2</v>
      </c>
      <c r="O18" t="s">
        <v>39</v>
      </c>
      <c r="P18" t="s">
        <v>25</v>
      </c>
      <c r="Q18" s="4">
        <v>1785</v>
      </c>
      <c r="R18" s="5">
        <v>462</v>
      </c>
    </row>
    <row r="19" spans="2:18" hidden="1" x14ac:dyDescent="0.3">
      <c r="B19" t="s">
        <v>7</v>
      </c>
      <c r="C19" t="s">
        <v>38</v>
      </c>
      <c r="D19" t="s">
        <v>30</v>
      </c>
      <c r="E19" s="4">
        <v>10129</v>
      </c>
      <c r="F19" s="5">
        <v>312</v>
      </c>
      <c r="H19" t="s">
        <v>6</v>
      </c>
      <c r="I19" t="s">
        <v>39</v>
      </c>
      <c r="J19" t="s">
        <v>25</v>
      </c>
      <c r="K19" s="4">
        <v>2100</v>
      </c>
      <c r="L19" s="5">
        <v>414</v>
      </c>
      <c r="N19" t="s">
        <v>3</v>
      </c>
      <c r="O19" t="s">
        <v>37</v>
      </c>
      <c r="P19" t="s">
        <v>17</v>
      </c>
      <c r="Q19" s="4">
        <v>3983</v>
      </c>
      <c r="R19" s="5">
        <v>144</v>
      </c>
    </row>
    <row r="20" spans="2:18" hidden="1" x14ac:dyDescent="0.3">
      <c r="B20" t="s">
        <v>6</v>
      </c>
      <c r="C20" t="s">
        <v>36</v>
      </c>
      <c r="D20" t="s">
        <v>4</v>
      </c>
      <c r="E20" s="4">
        <v>10073</v>
      </c>
      <c r="F20" s="5">
        <v>120</v>
      </c>
      <c r="H20" t="s">
        <v>6</v>
      </c>
      <c r="I20" t="s">
        <v>37</v>
      </c>
      <c r="J20" t="s">
        <v>16</v>
      </c>
      <c r="K20" s="4">
        <v>1904</v>
      </c>
      <c r="L20" s="5">
        <v>405</v>
      </c>
      <c r="N20" t="s">
        <v>9</v>
      </c>
      <c r="O20" t="s">
        <v>38</v>
      </c>
      <c r="P20" t="s">
        <v>16</v>
      </c>
      <c r="Q20" s="4">
        <v>2646</v>
      </c>
      <c r="R20" s="5">
        <v>120</v>
      </c>
    </row>
    <row r="21" spans="2:18" hidden="1" x14ac:dyDescent="0.3">
      <c r="B21" t="s">
        <v>2</v>
      </c>
      <c r="C21" t="s">
        <v>37</v>
      </c>
      <c r="D21" t="s">
        <v>17</v>
      </c>
      <c r="E21" s="4">
        <v>9926</v>
      </c>
      <c r="F21" s="5">
        <v>201</v>
      </c>
      <c r="H21" t="s">
        <v>6</v>
      </c>
      <c r="I21" t="s">
        <v>35</v>
      </c>
      <c r="J21" t="s">
        <v>4</v>
      </c>
      <c r="K21" s="4">
        <v>1302</v>
      </c>
      <c r="L21" s="5">
        <v>402</v>
      </c>
      <c r="N21" t="s">
        <v>2</v>
      </c>
      <c r="O21" t="s">
        <v>34</v>
      </c>
      <c r="P21" t="s">
        <v>13</v>
      </c>
      <c r="Q21" s="4">
        <v>252</v>
      </c>
      <c r="R21" s="5">
        <v>54</v>
      </c>
    </row>
    <row r="22" spans="2:18" hidden="1" x14ac:dyDescent="0.3">
      <c r="B22" t="s">
        <v>7</v>
      </c>
      <c r="C22" t="s">
        <v>37</v>
      </c>
      <c r="D22" t="s">
        <v>22</v>
      </c>
      <c r="E22" s="4">
        <v>9835</v>
      </c>
      <c r="F22" s="5">
        <v>207</v>
      </c>
      <c r="H22" t="s">
        <v>6</v>
      </c>
      <c r="I22" t="s">
        <v>39</v>
      </c>
      <c r="J22" t="s">
        <v>29</v>
      </c>
      <c r="K22" s="4">
        <v>3052</v>
      </c>
      <c r="L22" s="5">
        <v>378</v>
      </c>
      <c r="N22" t="s">
        <v>3</v>
      </c>
      <c r="O22" t="s">
        <v>35</v>
      </c>
      <c r="P22" t="s">
        <v>25</v>
      </c>
      <c r="Q22" s="4">
        <v>2464</v>
      </c>
      <c r="R22" s="5">
        <v>234</v>
      </c>
    </row>
    <row r="23" spans="2:18" hidden="1" x14ac:dyDescent="0.3">
      <c r="B23" t="s">
        <v>40</v>
      </c>
      <c r="C23" t="s">
        <v>36</v>
      </c>
      <c r="D23" t="s">
        <v>33</v>
      </c>
      <c r="E23" s="4">
        <v>9772</v>
      </c>
      <c r="F23" s="5">
        <v>90</v>
      </c>
      <c r="H23" t="s">
        <v>40</v>
      </c>
      <c r="I23" t="s">
        <v>35</v>
      </c>
      <c r="J23" t="s">
        <v>22</v>
      </c>
      <c r="K23" s="4">
        <v>6853</v>
      </c>
      <c r="L23" s="5">
        <v>372</v>
      </c>
      <c r="N23" t="s">
        <v>3</v>
      </c>
      <c r="O23" t="s">
        <v>35</v>
      </c>
      <c r="P23" t="s">
        <v>29</v>
      </c>
      <c r="Q23" s="4">
        <v>2114</v>
      </c>
      <c r="R23" s="5">
        <v>66</v>
      </c>
    </row>
    <row r="24" spans="2:18" x14ac:dyDescent="0.3">
      <c r="B24" t="s">
        <v>8</v>
      </c>
      <c r="C24" t="s">
        <v>37</v>
      </c>
      <c r="D24" t="s">
        <v>15</v>
      </c>
      <c r="E24" s="4">
        <v>9709</v>
      </c>
      <c r="F24" s="5">
        <v>30</v>
      </c>
      <c r="H24" t="s">
        <v>7</v>
      </c>
      <c r="I24" t="s">
        <v>34</v>
      </c>
      <c r="J24" t="s">
        <v>14</v>
      </c>
      <c r="K24" s="4">
        <v>1932</v>
      </c>
      <c r="L24" s="5">
        <v>369</v>
      </c>
      <c r="N24" t="s">
        <v>6</v>
      </c>
      <c r="O24" t="s">
        <v>37</v>
      </c>
      <c r="P24" t="s">
        <v>31</v>
      </c>
      <c r="Q24" s="4">
        <v>7693</v>
      </c>
      <c r="R24" s="5">
        <v>87</v>
      </c>
    </row>
    <row r="25" spans="2:18" x14ac:dyDescent="0.3">
      <c r="B25" t="s">
        <v>8</v>
      </c>
      <c r="C25" t="s">
        <v>39</v>
      </c>
      <c r="D25" t="s">
        <v>18</v>
      </c>
      <c r="E25" s="4">
        <v>9660</v>
      </c>
      <c r="F25" s="5">
        <v>27</v>
      </c>
      <c r="H25" t="s">
        <v>6</v>
      </c>
      <c r="I25" t="s">
        <v>34</v>
      </c>
      <c r="J25" t="s">
        <v>30</v>
      </c>
      <c r="K25" s="4">
        <v>3402</v>
      </c>
      <c r="L25" s="5">
        <v>366</v>
      </c>
      <c r="N25" t="s">
        <v>5</v>
      </c>
      <c r="O25" t="s">
        <v>34</v>
      </c>
      <c r="P25" t="s">
        <v>20</v>
      </c>
      <c r="Q25" s="4">
        <v>15610</v>
      </c>
      <c r="R25" s="5">
        <v>339</v>
      </c>
    </row>
    <row r="26" spans="2:18" hidden="1" x14ac:dyDescent="0.3">
      <c r="B26" t="s">
        <v>41</v>
      </c>
      <c r="C26" t="s">
        <v>36</v>
      </c>
      <c r="D26" t="s">
        <v>18</v>
      </c>
      <c r="E26" s="4">
        <v>9632</v>
      </c>
      <c r="F26" s="5">
        <v>288</v>
      </c>
      <c r="H26" t="s">
        <v>3</v>
      </c>
      <c r="I26" t="s">
        <v>37</v>
      </c>
      <c r="J26" t="s">
        <v>4</v>
      </c>
      <c r="K26" s="4">
        <v>938</v>
      </c>
      <c r="L26" s="5">
        <v>366</v>
      </c>
      <c r="N26" t="s">
        <v>41</v>
      </c>
      <c r="O26" t="s">
        <v>34</v>
      </c>
      <c r="P26" t="s">
        <v>22</v>
      </c>
      <c r="Q26" s="4">
        <v>336</v>
      </c>
      <c r="R26" s="5">
        <v>144</v>
      </c>
    </row>
    <row r="27" spans="2:18" x14ac:dyDescent="0.3">
      <c r="B27" t="s">
        <v>9</v>
      </c>
      <c r="C27" t="s">
        <v>38</v>
      </c>
      <c r="D27" t="s">
        <v>33</v>
      </c>
      <c r="E27" s="4">
        <v>9506</v>
      </c>
      <c r="F27" s="5">
        <v>87</v>
      </c>
      <c r="H27" t="s">
        <v>8</v>
      </c>
      <c r="I27" t="s">
        <v>35</v>
      </c>
      <c r="J27" t="s">
        <v>20</v>
      </c>
      <c r="K27" s="4">
        <v>2702</v>
      </c>
      <c r="L27" s="5">
        <v>363</v>
      </c>
      <c r="N27" t="s">
        <v>2</v>
      </c>
      <c r="O27" t="s">
        <v>39</v>
      </c>
      <c r="P27" t="s">
        <v>20</v>
      </c>
      <c r="Q27" s="4">
        <v>9443</v>
      </c>
      <c r="R27" s="5">
        <v>162</v>
      </c>
    </row>
    <row r="28" spans="2:18" x14ac:dyDescent="0.3">
      <c r="B28" t="s">
        <v>2</v>
      </c>
      <c r="C28" t="s">
        <v>39</v>
      </c>
      <c r="D28" t="s">
        <v>20</v>
      </c>
      <c r="E28" s="4">
        <v>9443</v>
      </c>
      <c r="F28" s="5">
        <v>162</v>
      </c>
      <c r="H28" t="s">
        <v>5</v>
      </c>
      <c r="I28" t="s">
        <v>35</v>
      </c>
      <c r="J28" t="s">
        <v>29</v>
      </c>
      <c r="K28" s="4">
        <v>4480</v>
      </c>
      <c r="L28" s="5">
        <v>357</v>
      </c>
      <c r="N28" t="s">
        <v>9</v>
      </c>
      <c r="O28" t="s">
        <v>34</v>
      </c>
      <c r="P28" t="s">
        <v>23</v>
      </c>
      <c r="Q28" s="4">
        <v>8155</v>
      </c>
      <c r="R28" s="5">
        <v>90</v>
      </c>
    </row>
    <row r="29" spans="2:18" hidden="1" x14ac:dyDescent="0.3">
      <c r="B29" t="s">
        <v>3</v>
      </c>
      <c r="C29" t="s">
        <v>36</v>
      </c>
      <c r="D29" t="s">
        <v>16</v>
      </c>
      <c r="E29" s="4">
        <v>9198</v>
      </c>
      <c r="F29" s="5">
        <v>36</v>
      </c>
      <c r="H29" t="s">
        <v>2</v>
      </c>
      <c r="I29" t="s">
        <v>38</v>
      </c>
      <c r="J29" t="s">
        <v>31</v>
      </c>
      <c r="K29" s="4">
        <v>4326</v>
      </c>
      <c r="L29" s="5">
        <v>348</v>
      </c>
      <c r="N29" t="s">
        <v>8</v>
      </c>
      <c r="O29" t="s">
        <v>38</v>
      </c>
      <c r="P29" t="s">
        <v>23</v>
      </c>
      <c r="Q29" s="4">
        <v>1701</v>
      </c>
      <c r="R29" s="5">
        <v>234</v>
      </c>
    </row>
    <row r="30" spans="2:18" hidden="1" x14ac:dyDescent="0.3">
      <c r="B30" t="s">
        <v>9</v>
      </c>
      <c r="C30" t="s">
        <v>36</v>
      </c>
      <c r="D30" t="s">
        <v>30</v>
      </c>
      <c r="E30" s="4">
        <v>9051</v>
      </c>
      <c r="F30" s="5">
        <v>57</v>
      </c>
      <c r="H30" t="s">
        <v>5</v>
      </c>
      <c r="I30" t="s">
        <v>36</v>
      </c>
      <c r="J30" t="s">
        <v>17</v>
      </c>
      <c r="K30" s="4">
        <v>3339</v>
      </c>
      <c r="L30" s="5">
        <v>348</v>
      </c>
      <c r="N30" t="s">
        <v>10</v>
      </c>
      <c r="O30" t="s">
        <v>38</v>
      </c>
      <c r="P30" t="s">
        <v>22</v>
      </c>
      <c r="Q30" s="4">
        <v>2205</v>
      </c>
      <c r="R30" s="5">
        <v>141</v>
      </c>
    </row>
    <row r="31" spans="2:18" hidden="1" x14ac:dyDescent="0.3">
      <c r="B31" t="s">
        <v>40</v>
      </c>
      <c r="C31" t="s">
        <v>37</v>
      </c>
      <c r="D31" t="s">
        <v>29</v>
      </c>
      <c r="E31" s="4">
        <v>9002</v>
      </c>
      <c r="F31" s="5">
        <v>72</v>
      </c>
      <c r="H31" t="s">
        <v>10</v>
      </c>
      <c r="I31" t="s">
        <v>36</v>
      </c>
      <c r="J31" t="s">
        <v>29</v>
      </c>
      <c r="K31" s="4">
        <v>2471</v>
      </c>
      <c r="L31" s="5">
        <v>342</v>
      </c>
      <c r="N31" t="s">
        <v>8</v>
      </c>
      <c r="O31" t="s">
        <v>37</v>
      </c>
      <c r="P31" t="s">
        <v>19</v>
      </c>
      <c r="Q31" s="4">
        <v>1771</v>
      </c>
      <c r="R31" s="5">
        <v>204</v>
      </c>
    </row>
    <row r="32" spans="2:18" hidden="1" x14ac:dyDescent="0.3">
      <c r="B32" t="s">
        <v>8</v>
      </c>
      <c r="C32" t="s">
        <v>39</v>
      </c>
      <c r="D32" t="s">
        <v>31</v>
      </c>
      <c r="E32" s="4">
        <v>8890</v>
      </c>
      <c r="F32" s="5">
        <v>210</v>
      </c>
      <c r="H32" t="s">
        <v>5</v>
      </c>
      <c r="I32" t="s">
        <v>34</v>
      </c>
      <c r="J32" t="s">
        <v>20</v>
      </c>
      <c r="K32" s="4">
        <v>15610</v>
      </c>
      <c r="L32" s="5">
        <v>339</v>
      </c>
      <c r="N32" t="s">
        <v>41</v>
      </c>
      <c r="O32" t="s">
        <v>35</v>
      </c>
      <c r="P32" t="s">
        <v>15</v>
      </c>
      <c r="Q32" s="4">
        <v>2114</v>
      </c>
      <c r="R32" s="5">
        <v>186</v>
      </c>
    </row>
    <row r="33" spans="2:18" x14ac:dyDescent="0.3">
      <c r="B33" t="s">
        <v>40</v>
      </c>
      <c r="C33" t="s">
        <v>35</v>
      </c>
      <c r="D33" t="s">
        <v>33</v>
      </c>
      <c r="E33" s="4">
        <v>8869</v>
      </c>
      <c r="F33" s="5">
        <v>432</v>
      </c>
      <c r="H33" t="s">
        <v>7</v>
      </c>
      <c r="I33" t="s">
        <v>37</v>
      </c>
      <c r="J33" t="s">
        <v>16</v>
      </c>
      <c r="K33" s="4">
        <v>4487</v>
      </c>
      <c r="L33" s="5">
        <v>333</v>
      </c>
      <c r="N33" t="s">
        <v>41</v>
      </c>
      <c r="O33" t="s">
        <v>36</v>
      </c>
      <c r="P33" t="s">
        <v>13</v>
      </c>
      <c r="Q33" s="4">
        <v>10311</v>
      </c>
      <c r="R33" s="5">
        <v>231</v>
      </c>
    </row>
    <row r="34" spans="2:18" hidden="1" x14ac:dyDescent="0.3">
      <c r="B34" t="s">
        <v>7</v>
      </c>
      <c r="C34" t="s">
        <v>34</v>
      </c>
      <c r="D34" t="s">
        <v>24</v>
      </c>
      <c r="E34" s="4">
        <v>8862</v>
      </c>
      <c r="F34" s="5">
        <v>189</v>
      </c>
      <c r="H34" t="s">
        <v>3</v>
      </c>
      <c r="I34" t="s">
        <v>37</v>
      </c>
      <c r="J34" t="s">
        <v>28</v>
      </c>
      <c r="K34" s="4">
        <v>7308</v>
      </c>
      <c r="L34" s="5">
        <v>327</v>
      </c>
      <c r="N34" t="s">
        <v>3</v>
      </c>
      <c r="O34" t="s">
        <v>39</v>
      </c>
      <c r="P34" t="s">
        <v>16</v>
      </c>
      <c r="Q34" s="4">
        <v>21</v>
      </c>
      <c r="R34" s="5">
        <v>168</v>
      </c>
    </row>
    <row r="35" spans="2:18" hidden="1" x14ac:dyDescent="0.3">
      <c r="B35" t="s">
        <v>3</v>
      </c>
      <c r="C35" t="s">
        <v>38</v>
      </c>
      <c r="D35" t="s">
        <v>26</v>
      </c>
      <c r="E35" s="4">
        <v>8841</v>
      </c>
      <c r="F35" s="5">
        <v>303</v>
      </c>
      <c r="H35" t="s">
        <v>3</v>
      </c>
      <c r="I35" t="s">
        <v>37</v>
      </c>
      <c r="J35" t="s">
        <v>29</v>
      </c>
      <c r="K35" s="4">
        <v>4592</v>
      </c>
      <c r="L35" s="5">
        <v>324</v>
      </c>
      <c r="N35" t="s">
        <v>10</v>
      </c>
      <c r="O35" t="s">
        <v>35</v>
      </c>
      <c r="P35" t="s">
        <v>20</v>
      </c>
      <c r="Q35" s="4">
        <v>1974</v>
      </c>
      <c r="R35" s="5">
        <v>195</v>
      </c>
    </row>
    <row r="36" spans="2:18" x14ac:dyDescent="0.3">
      <c r="B36" t="s">
        <v>5</v>
      </c>
      <c r="C36" t="s">
        <v>37</v>
      </c>
      <c r="D36" t="s">
        <v>25</v>
      </c>
      <c r="E36" s="4">
        <v>8813</v>
      </c>
      <c r="F36" s="5">
        <v>21</v>
      </c>
      <c r="H36" t="s">
        <v>7</v>
      </c>
      <c r="I36" t="s">
        <v>38</v>
      </c>
      <c r="J36" t="s">
        <v>30</v>
      </c>
      <c r="K36" s="4">
        <v>10129</v>
      </c>
      <c r="L36" s="5">
        <v>312</v>
      </c>
      <c r="N36" t="s">
        <v>5</v>
      </c>
      <c r="O36" t="s">
        <v>36</v>
      </c>
      <c r="P36" t="s">
        <v>23</v>
      </c>
      <c r="Q36" s="4">
        <v>6314</v>
      </c>
      <c r="R36" s="5">
        <v>15</v>
      </c>
    </row>
    <row r="37" spans="2:18" x14ac:dyDescent="0.3">
      <c r="B37" t="s">
        <v>9</v>
      </c>
      <c r="C37" t="s">
        <v>34</v>
      </c>
      <c r="D37" t="s">
        <v>20</v>
      </c>
      <c r="E37" s="4">
        <v>8463</v>
      </c>
      <c r="F37" s="5">
        <v>492</v>
      </c>
      <c r="H37" t="s">
        <v>3</v>
      </c>
      <c r="I37" t="s">
        <v>34</v>
      </c>
      <c r="J37" t="s">
        <v>28</v>
      </c>
      <c r="K37" s="4">
        <v>3689</v>
      </c>
      <c r="L37" s="5">
        <v>312</v>
      </c>
      <c r="N37" t="s">
        <v>10</v>
      </c>
      <c r="O37" t="s">
        <v>37</v>
      </c>
      <c r="P37" t="s">
        <v>23</v>
      </c>
      <c r="Q37" s="4">
        <v>4683</v>
      </c>
      <c r="R37" s="5">
        <v>30</v>
      </c>
    </row>
    <row r="38" spans="2:18" x14ac:dyDescent="0.3">
      <c r="B38" t="s">
        <v>7</v>
      </c>
      <c r="C38" t="s">
        <v>36</v>
      </c>
      <c r="D38" t="s">
        <v>22</v>
      </c>
      <c r="E38" s="4">
        <v>8435</v>
      </c>
      <c r="F38" s="5">
        <v>42</v>
      </c>
      <c r="H38" t="s">
        <v>41</v>
      </c>
      <c r="I38" t="s">
        <v>36</v>
      </c>
      <c r="J38" t="s">
        <v>28</v>
      </c>
      <c r="K38" s="4">
        <v>854</v>
      </c>
      <c r="L38" s="5">
        <v>309</v>
      </c>
      <c r="N38" t="s">
        <v>41</v>
      </c>
      <c r="O38" t="s">
        <v>37</v>
      </c>
      <c r="P38" t="s">
        <v>24</v>
      </c>
      <c r="Q38" s="4">
        <v>6398</v>
      </c>
      <c r="R38" s="5">
        <v>102</v>
      </c>
    </row>
    <row r="39" spans="2:18" hidden="1" x14ac:dyDescent="0.3">
      <c r="B39" t="s">
        <v>2</v>
      </c>
      <c r="C39" t="s">
        <v>36</v>
      </c>
      <c r="D39" t="s">
        <v>29</v>
      </c>
      <c r="E39" s="4">
        <v>8211</v>
      </c>
      <c r="F39" s="5">
        <v>75</v>
      </c>
      <c r="H39" t="s">
        <v>9</v>
      </c>
      <c r="I39" t="s">
        <v>39</v>
      </c>
      <c r="J39" t="s">
        <v>24</v>
      </c>
      <c r="K39" s="4">
        <v>3920</v>
      </c>
      <c r="L39" s="5">
        <v>306</v>
      </c>
      <c r="N39" t="s">
        <v>2</v>
      </c>
      <c r="O39" t="s">
        <v>35</v>
      </c>
      <c r="P39" t="s">
        <v>19</v>
      </c>
      <c r="Q39" s="4">
        <v>553</v>
      </c>
      <c r="R39" s="5">
        <v>15</v>
      </c>
    </row>
    <row r="40" spans="2:18" x14ac:dyDescent="0.3">
      <c r="B40" t="s">
        <v>9</v>
      </c>
      <c r="C40" t="s">
        <v>34</v>
      </c>
      <c r="D40" t="s">
        <v>23</v>
      </c>
      <c r="E40" s="4">
        <v>8155</v>
      </c>
      <c r="F40" s="5">
        <v>90</v>
      </c>
      <c r="H40" t="s">
        <v>40</v>
      </c>
      <c r="I40" t="s">
        <v>36</v>
      </c>
      <c r="J40" t="s">
        <v>27</v>
      </c>
      <c r="K40" s="4">
        <v>3164</v>
      </c>
      <c r="L40" s="5">
        <v>306</v>
      </c>
      <c r="N40" t="s">
        <v>8</v>
      </c>
      <c r="O40" t="s">
        <v>39</v>
      </c>
      <c r="P40" t="s">
        <v>30</v>
      </c>
      <c r="Q40" s="4">
        <v>7021</v>
      </c>
      <c r="R40" s="5">
        <v>183</v>
      </c>
    </row>
    <row r="41" spans="2:18" x14ac:dyDescent="0.3">
      <c r="B41" t="s">
        <v>6</v>
      </c>
      <c r="C41" t="s">
        <v>34</v>
      </c>
      <c r="D41" t="s">
        <v>26</v>
      </c>
      <c r="E41" s="4">
        <v>8008</v>
      </c>
      <c r="F41" s="5">
        <v>456</v>
      </c>
      <c r="H41" t="s">
        <v>3</v>
      </c>
      <c r="I41" t="s">
        <v>35</v>
      </c>
      <c r="J41" t="s">
        <v>33</v>
      </c>
      <c r="K41" s="4">
        <v>819</v>
      </c>
      <c r="L41" s="5">
        <v>306</v>
      </c>
      <c r="N41" t="s">
        <v>40</v>
      </c>
      <c r="O41" t="s">
        <v>39</v>
      </c>
      <c r="P41" t="s">
        <v>22</v>
      </c>
      <c r="Q41" s="4">
        <v>5817</v>
      </c>
      <c r="R41" s="5">
        <v>12</v>
      </c>
    </row>
    <row r="42" spans="2:18" hidden="1" x14ac:dyDescent="0.3">
      <c r="B42" t="s">
        <v>41</v>
      </c>
      <c r="C42" t="s">
        <v>34</v>
      </c>
      <c r="D42" t="s">
        <v>33</v>
      </c>
      <c r="E42" s="4">
        <v>7847</v>
      </c>
      <c r="F42" s="5">
        <v>174</v>
      </c>
      <c r="H42" t="s">
        <v>3</v>
      </c>
      <c r="I42" t="s">
        <v>38</v>
      </c>
      <c r="J42" t="s">
        <v>26</v>
      </c>
      <c r="K42" s="4">
        <v>8841</v>
      </c>
      <c r="L42" s="5">
        <v>303</v>
      </c>
      <c r="N42" t="s">
        <v>41</v>
      </c>
      <c r="O42" t="s">
        <v>39</v>
      </c>
      <c r="P42" t="s">
        <v>14</v>
      </c>
      <c r="Q42" s="4">
        <v>3976</v>
      </c>
      <c r="R42" s="5">
        <v>72</v>
      </c>
    </row>
    <row r="43" spans="2:18" hidden="1" x14ac:dyDescent="0.3">
      <c r="B43" t="s">
        <v>9</v>
      </c>
      <c r="C43" t="s">
        <v>35</v>
      </c>
      <c r="D43" t="s">
        <v>15</v>
      </c>
      <c r="E43" s="4">
        <v>7833</v>
      </c>
      <c r="F43" s="5">
        <v>243</v>
      </c>
      <c r="H43" t="s">
        <v>10</v>
      </c>
      <c r="I43" t="s">
        <v>36</v>
      </c>
      <c r="J43" t="s">
        <v>32</v>
      </c>
      <c r="K43" s="4">
        <v>6657</v>
      </c>
      <c r="L43" s="5">
        <v>303</v>
      </c>
      <c r="N43" t="s">
        <v>6</v>
      </c>
      <c r="O43" t="s">
        <v>38</v>
      </c>
      <c r="P43" t="s">
        <v>27</v>
      </c>
      <c r="Q43" s="4">
        <v>1134</v>
      </c>
      <c r="R43" s="5">
        <v>282</v>
      </c>
    </row>
    <row r="44" spans="2:18" x14ac:dyDescent="0.3">
      <c r="B44" t="s">
        <v>2</v>
      </c>
      <c r="C44" t="s">
        <v>39</v>
      </c>
      <c r="D44" t="s">
        <v>27</v>
      </c>
      <c r="E44" s="4">
        <v>7812</v>
      </c>
      <c r="F44" s="5">
        <v>81</v>
      </c>
      <c r="H44" t="s">
        <v>2</v>
      </c>
      <c r="I44" t="s">
        <v>35</v>
      </c>
      <c r="J44" t="s">
        <v>17</v>
      </c>
      <c r="K44" s="4">
        <v>1589</v>
      </c>
      <c r="L44" s="5">
        <v>303</v>
      </c>
      <c r="N44" t="s">
        <v>2</v>
      </c>
      <c r="O44" t="s">
        <v>39</v>
      </c>
      <c r="P44" t="s">
        <v>28</v>
      </c>
      <c r="Q44" s="4">
        <v>6027</v>
      </c>
      <c r="R44" s="5">
        <v>144</v>
      </c>
    </row>
    <row r="45" spans="2:18" hidden="1" x14ac:dyDescent="0.3">
      <c r="B45" t="s">
        <v>3</v>
      </c>
      <c r="C45" t="s">
        <v>34</v>
      </c>
      <c r="D45" t="s">
        <v>32</v>
      </c>
      <c r="E45" s="4">
        <v>7777</v>
      </c>
      <c r="F45" s="5">
        <v>504</v>
      </c>
      <c r="H45" t="s">
        <v>8</v>
      </c>
      <c r="I45" t="s">
        <v>35</v>
      </c>
      <c r="J45" t="s">
        <v>27</v>
      </c>
      <c r="K45" s="4">
        <v>4753</v>
      </c>
      <c r="L45" s="5">
        <v>300</v>
      </c>
      <c r="N45" t="s">
        <v>6</v>
      </c>
      <c r="O45" t="s">
        <v>37</v>
      </c>
      <c r="P45" t="s">
        <v>16</v>
      </c>
      <c r="Q45" s="4">
        <v>1904</v>
      </c>
      <c r="R45" s="5">
        <v>405</v>
      </c>
    </row>
    <row r="46" spans="2:18" hidden="1" x14ac:dyDescent="0.3">
      <c r="B46" t="s">
        <v>7</v>
      </c>
      <c r="C46" t="s">
        <v>34</v>
      </c>
      <c r="D46" t="s">
        <v>17</v>
      </c>
      <c r="E46" s="4">
        <v>7777</v>
      </c>
      <c r="F46" s="5">
        <v>39</v>
      </c>
      <c r="H46" t="s">
        <v>7</v>
      </c>
      <c r="I46" t="s">
        <v>36</v>
      </c>
      <c r="J46" t="s">
        <v>19</v>
      </c>
      <c r="K46" s="4">
        <v>2870</v>
      </c>
      <c r="L46" s="5">
        <v>300</v>
      </c>
      <c r="N46" t="s">
        <v>7</v>
      </c>
      <c r="O46" t="s">
        <v>34</v>
      </c>
      <c r="P46" t="s">
        <v>32</v>
      </c>
      <c r="Q46" s="4">
        <v>3262</v>
      </c>
      <c r="R46" s="5">
        <v>75</v>
      </c>
    </row>
    <row r="47" spans="2:18" hidden="1" x14ac:dyDescent="0.3">
      <c r="B47" t="s">
        <v>6</v>
      </c>
      <c r="C47" t="s">
        <v>37</v>
      </c>
      <c r="D47" t="s">
        <v>31</v>
      </c>
      <c r="E47" s="4">
        <v>7693</v>
      </c>
      <c r="F47" s="5">
        <v>87</v>
      </c>
      <c r="H47" t="s">
        <v>40</v>
      </c>
      <c r="I47" t="s">
        <v>38</v>
      </c>
      <c r="J47" t="s">
        <v>13</v>
      </c>
      <c r="K47" s="4">
        <v>5670</v>
      </c>
      <c r="L47" s="5">
        <v>297</v>
      </c>
      <c r="N47" t="s">
        <v>40</v>
      </c>
      <c r="O47" t="s">
        <v>34</v>
      </c>
      <c r="P47" t="s">
        <v>27</v>
      </c>
      <c r="Q47" s="4">
        <v>2289</v>
      </c>
      <c r="R47" s="5">
        <v>135</v>
      </c>
    </row>
    <row r="48" spans="2:18" x14ac:dyDescent="0.3">
      <c r="B48" t="s">
        <v>40</v>
      </c>
      <c r="C48" t="s">
        <v>37</v>
      </c>
      <c r="D48" t="s">
        <v>19</v>
      </c>
      <c r="E48" s="4">
        <v>7693</v>
      </c>
      <c r="F48" s="5">
        <v>21</v>
      </c>
      <c r="H48" t="s">
        <v>41</v>
      </c>
      <c r="I48" t="s">
        <v>36</v>
      </c>
      <c r="J48" t="s">
        <v>18</v>
      </c>
      <c r="K48" s="4">
        <v>9632</v>
      </c>
      <c r="L48" s="5">
        <v>288</v>
      </c>
      <c r="N48" t="s">
        <v>5</v>
      </c>
      <c r="O48" t="s">
        <v>34</v>
      </c>
      <c r="P48" t="s">
        <v>27</v>
      </c>
      <c r="Q48" s="4">
        <v>6986</v>
      </c>
      <c r="R48" s="5">
        <v>21</v>
      </c>
    </row>
    <row r="49" spans="2:18" x14ac:dyDescent="0.3">
      <c r="B49" t="s">
        <v>2</v>
      </c>
      <c r="C49" t="s">
        <v>39</v>
      </c>
      <c r="D49" t="s">
        <v>21</v>
      </c>
      <c r="E49" s="4">
        <v>7651</v>
      </c>
      <c r="F49" s="5">
        <v>213</v>
      </c>
      <c r="H49" t="s">
        <v>7</v>
      </c>
      <c r="I49" t="s">
        <v>35</v>
      </c>
      <c r="J49" t="s">
        <v>28</v>
      </c>
      <c r="K49" s="4">
        <v>5194</v>
      </c>
      <c r="L49" s="5">
        <v>288</v>
      </c>
      <c r="N49" t="s">
        <v>2</v>
      </c>
      <c r="O49" t="s">
        <v>38</v>
      </c>
      <c r="P49" t="s">
        <v>23</v>
      </c>
      <c r="Q49" s="4">
        <v>4417</v>
      </c>
      <c r="R49" s="5">
        <v>153</v>
      </c>
    </row>
    <row r="50" spans="2:18" hidden="1" x14ac:dyDescent="0.3">
      <c r="B50" t="s">
        <v>2</v>
      </c>
      <c r="C50" t="s">
        <v>34</v>
      </c>
      <c r="D50" t="s">
        <v>19</v>
      </c>
      <c r="E50" s="4">
        <v>7511</v>
      </c>
      <c r="F50" s="5">
        <v>120</v>
      </c>
      <c r="H50" t="s">
        <v>8</v>
      </c>
      <c r="I50" t="s">
        <v>34</v>
      </c>
      <c r="J50" t="s">
        <v>31</v>
      </c>
      <c r="K50" s="4">
        <v>3507</v>
      </c>
      <c r="L50" s="5">
        <v>288</v>
      </c>
      <c r="N50" t="s">
        <v>6</v>
      </c>
      <c r="O50" t="s">
        <v>34</v>
      </c>
      <c r="P50" t="s">
        <v>15</v>
      </c>
      <c r="Q50" s="4">
        <v>1442</v>
      </c>
      <c r="R50" s="5">
        <v>15</v>
      </c>
    </row>
    <row r="51" spans="2:18" hidden="1" x14ac:dyDescent="0.3">
      <c r="B51" t="s">
        <v>5</v>
      </c>
      <c r="C51" t="s">
        <v>38</v>
      </c>
      <c r="D51" t="s">
        <v>25</v>
      </c>
      <c r="E51" s="4">
        <v>7483</v>
      </c>
      <c r="F51" s="5">
        <v>45</v>
      </c>
      <c r="H51" t="s">
        <v>10</v>
      </c>
      <c r="I51" t="s">
        <v>37</v>
      </c>
      <c r="J51" t="s">
        <v>21</v>
      </c>
      <c r="K51" s="4">
        <v>245</v>
      </c>
      <c r="L51" s="5">
        <v>288</v>
      </c>
      <c r="N51" t="s">
        <v>3</v>
      </c>
      <c r="O51" t="s">
        <v>35</v>
      </c>
      <c r="P51" t="s">
        <v>14</v>
      </c>
      <c r="Q51" s="4">
        <v>2415</v>
      </c>
      <c r="R51" s="5">
        <v>255</v>
      </c>
    </row>
    <row r="52" spans="2:18" hidden="1" x14ac:dyDescent="0.3">
      <c r="B52" t="s">
        <v>41</v>
      </c>
      <c r="C52" t="s">
        <v>35</v>
      </c>
      <c r="D52" t="s">
        <v>28</v>
      </c>
      <c r="E52" s="4">
        <v>7455</v>
      </c>
      <c r="F52" s="5">
        <v>216</v>
      </c>
      <c r="H52" t="s">
        <v>6</v>
      </c>
      <c r="I52" t="s">
        <v>38</v>
      </c>
      <c r="J52" t="s">
        <v>27</v>
      </c>
      <c r="K52" s="4">
        <v>1134</v>
      </c>
      <c r="L52" s="5">
        <v>282</v>
      </c>
      <c r="N52" t="s">
        <v>2</v>
      </c>
      <c r="O52" t="s">
        <v>37</v>
      </c>
      <c r="P52" t="s">
        <v>19</v>
      </c>
      <c r="Q52" s="4">
        <v>238</v>
      </c>
      <c r="R52" s="5">
        <v>18</v>
      </c>
    </row>
    <row r="53" spans="2:18" x14ac:dyDescent="0.3">
      <c r="B53" t="s">
        <v>6</v>
      </c>
      <c r="C53" t="s">
        <v>38</v>
      </c>
      <c r="D53" t="s">
        <v>21</v>
      </c>
      <c r="E53" s="4">
        <v>7322</v>
      </c>
      <c r="F53" s="5">
        <v>36</v>
      </c>
      <c r="H53" t="s">
        <v>10</v>
      </c>
      <c r="I53" t="s">
        <v>39</v>
      </c>
      <c r="J53" t="s">
        <v>21</v>
      </c>
      <c r="K53" s="4">
        <v>4858</v>
      </c>
      <c r="L53" s="5">
        <v>279</v>
      </c>
      <c r="N53" t="s">
        <v>6</v>
      </c>
      <c r="O53" t="s">
        <v>37</v>
      </c>
      <c r="P53" t="s">
        <v>23</v>
      </c>
      <c r="Q53" s="4">
        <v>4949</v>
      </c>
      <c r="R53" s="5">
        <v>189</v>
      </c>
    </row>
    <row r="54" spans="2:18" x14ac:dyDescent="0.3">
      <c r="B54" t="s">
        <v>3</v>
      </c>
      <c r="C54" t="s">
        <v>37</v>
      </c>
      <c r="D54" t="s">
        <v>28</v>
      </c>
      <c r="E54" s="4">
        <v>7308</v>
      </c>
      <c r="F54" s="5">
        <v>327</v>
      </c>
      <c r="H54" t="s">
        <v>10</v>
      </c>
      <c r="I54" t="s">
        <v>35</v>
      </c>
      <c r="J54" t="s">
        <v>18</v>
      </c>
      <c r="K54" s="4">
        <v>3808</v>
      </c>
      <c r="L54" s="5">
        <v>279</v>
      </c>
      <c r="N54" t="s">
        <v>5</v>
      </c>
      <c r="O54" t="s">
        <v>38</v>
      </c>
      <c r="P54" t="s">
        <v>32</v>
      </c>
      <c r="Q54" s="4">
        <v>5075</v>
      </c>
      <c r="R54" s="5">
        <v>21</v>
      </c>
    </row>
    <row r="55" spans="2:18" x14ac:dyDescent="0.3">
      <c r="B55" t="s">
        <v>5</v>
      </c>
      <c r="C55" t="s">
        <v>34</v>
      </c>
      <c r="D55" t="s">
        <v>15</v>
      </c>
      <c r="E55" s="4">
        <v>7280</v>
      </c>
      <c r="F55" s="5">
        <v>201</v>
      </c>
      <c r="H55" t="s">
        <v>3</v>
      </c>
      <c r="I55" t="s">
        <v>34</v>
      </c>
      <c r="J55" t="s">
        <v>14</v>
      </c>
      <c r="K55" s="4">
        <v>7259</v>
      </c>
      <c r="L55" s="5">
        <v>276</v>
      </c>
      <c r="N55" t="s">
        <v>3</v>
      </c>
      <c r="O55" t="s">
        <v>36</v>
      </c>
      <c r="P55" t="s">
        <v>16</v>
      </c>
      <c r="Q55" s="4">
        <v>9198</v>
      </c>
      <c r="R55" s="5">
        <v>36</v>
      </c>
    </row>
    <row r="56" spans="2:18" hidden="1" x14ac:dyDescent="0.3">
      <c r="B56" t="s">
        <v>9</v>
      </c>
      <c r="C56" t="s">
        <v>37</v>
      </c>
      <c r="D56" t="s">
        <v>20</v>
      </c>
      <c r="E56" s="4">
        <v>7273</v>
      </c>
      <c r="F56" s="5">
        <v>96</v>
      </c>
      <c r="H56" t="s">
        <v>3</v>
      </c>
      <c r="I56" t="s">
        <v>35</v>
      </c>
      <c r="J56" t="s">
        <v>15</v>
      </c>
      <c r="K56" s="4">
        <v>6657</v>
      </c>
      <c r="L56" s="5">
        <v>276</v>
      </c>
      <c r="N56" t="s">
        <v>6</v>
      </c>
      <c r="O56" t="s">
        <v>34</v>
      </c>
      <c r="P56" t="s">
        <v>29</v>
      </c>
      <c r="Q56" s="4">
        <v>3339</v>
      </c>
      <c r="R56" s="5">
        <v>75</v>
      </c>
    </row>
    <row r="57" spans="2:18" x14ac:dyDescent="0.3">
      <c r="B57" t="s">
        <v>3</v>
      </c>
      <c r="C57" t="s">
        <v>34</v>
      </c>
      <c r="D57" t="s">
        <v>14</v>
      </c>
      <c r="E57" s="4">
        <v>7259</v>
      </c>
      <c r="F57" s="5">
        <v>276</v>
      </c>
      <c r="H57" t="s">
        <v>9</v>
      </c>
      <c r="I57" t="s">
        <v>37</v>
      </c>
      <c r="J57" t="s">
        <v>29</v>
      </c>
      <c r="K57" s="4">
        <v>1085</v>
      </c>
      <c r="L57" s="5">
        <v>273</v>
      </c>
      <c r="N57" t="s">
        <v>40</v>
      </c>
      <c r="O57" t="s">
        <v>34</v>
      </c>
      <c r="P57" t="s">
        <v>17</v>
      </c>
      <c r="Q57" s="4">
        <v>5019</v>
      </c>
      <c r="R57" s="5">
        <v>156</v>
      </c>
    </row>
    <row r="58" spans="2:18" x14ac:dyDescent="0.3">
      <c r="B58" t="s">
        <v>5</v>
      </c>
      <c r="C58" t="s">
        <v>38</v>
      </c>
      <c r="D58" t="s">
        <v>13</v>
      </c>
      <c r="E58" s="4">
        <v>7189</v>
      </c>
      <c r="F58" s="5">
        <v>54</v>
      </c>
      <c r="H58" t="s">
        <v>7</v>
      </c>
      <c r="I58" t="s">
        <v>38</v>
      </c>
      <c r="J58" t="s">
        <v>18</v>
      </c>
      <c r="K58" s="4">
        <v>1778</v>
      </c>
      <c r="L58" s="5">
        <v>270</v>
      </c>
      <c r="N58" t="s">
        <v>5</v>
      </c>
      <c r="O58" t="s">
        <v>36</v>
      </c>
      <c r="P58" t="s">
        <v>16</v>
      </c>
      <c r="Q58" s="4">
        <v>16184</v>
      </c>
      <c r="R58" s="5">
        <v>39</v>
      </c>
    </row>
    <row r="59" spans="2:18" hidden="1" x14ac:dyDescent="0.3">
      <c r="B59" t="s">
        <v>8</v>
      </c>
      <c r="C59" t="s">
        <v>39</v>
      </c>
      <c r="D59" t="s">
        <v>30</v>
      </c>
      <c r="E59" s="4">
        <v>7021</v>
      </c>
      <c r="F59" s="5">
        <v>183</v>
      </c>
      <c r="H59" t="s">
        <v>6</v>
      </c>
      <c r="I59" t="s">
        <v>35</v>
      </c>
      <c r="J59" t="s">
        <v>20</v>
      </c>
      <c r="K59" s="4">
        <v>1071</v>
      </c>
      <c r="L59" s="5">
        <v>270</v>
      </c>
      <c r="N59" t="s">
        <v>6</v>
      </c>
      <c r="O59" t="s">
        <v>36</v>
      </c>
      <c r="P59" t="s">
        <v>21</v>
      </c>
      <c r="Q59" s="4">
        <v>497</v>
      </c>
      <c r="R59" s="5">
        <v>63</v>
      </c>
    </row>
    <row r="60" spans="2:18" x14ac:dyDescent="0.3">
      <c r="B60" t="s">
        <v>5</v>
      </c>
      <c r="C60" t="s">
        <v>34</v>
      </c>
      <c r="D60" t="s">
        <v>27</v>
      </c>
      <c r="E60" s="4">
        <v>6986</v>
      </c>
      <c r="F60" s="5">
        <v>21</v>
      </c>
      <c r="H60" t="s">
        <v>10</v>
      </c>
      <c r="I60" t="s">
        <v>36</v>
      </c>
      <c r="J60" t="s">
        <v>23</v>
      </c>
      <c r="K60" s="4">
        <v>2317</v>
      </c>
      <c r="L60" s="5">
        <v>261</v>
      </c>
      <c r="N60" t="s">
        <v>2</v>
      </c>
      <c r="O60" t="s">
        <v>36</v>
      </c>
      <c r="P60" t="s">
        <v>29</v>
      </c>
      <c r="Q60" s="4">
        <v>8211</v>
      </c>
      <c r="R60" s="5">
        <v>75</v>
      </c>
    </row>
    <row r="61" spans="2:18" x14ac:dyDescent="0.3">
      <c r="B61" t="s">
        <v>5</v>
      </c>
      <c r="C61" t="s">
        <v>39</v>
      </c>
      <c r="D61" t="s">
        <v>22</v>
      </c>
      <c r="E61" s="4">
        <v>6909</v>
      </c>
      <c r="F61" s="5">
        <v>81</v>
      </c>
      <c r="H61" t="s">
        <v>7</v>
      </c>
      <c r="I61" t="s">
        <v>38</v>
      </c>
      <c r="J61" t="s">
        <v>28</v>
      </c>
      <c r="K61" s="4">
        <v>5677</v>
      </c>
      <c r="L61" s="5">
        <v>258</v>
      </c>
      <c r="N61" t="s">
        <v>2</v>
      </c>
      <c r="O61" t="s">
        <v>38</v>
      </c>
      <c r="P61" t="s">
        <v>28</v>
      </c>
      <c r="Q61" s="4">
        <v>6580</v>
      </c>
      <c r="R61" s="5">
        <v>183</v>
      </c>
    </row>
    <row r="62" spans="2:18" x14ac:dyDescent="0.3">
      <c r="B62" t="s">
        <v>10</v>
      </c>
      <c r="C62" t="s">
        <v>38</v>
      </c>
      <c r="D62" t="s">
        <v>4</v>
      </c>
      <c r="E62" s="4">
        <v>6860</v>
      </c>
      <c r="F62" s="5">
        <v>126</v>
      </c>
      <c r="H62" t="s">
        <v>3</v>
      </c>
      <c r="I62" t="s">
        <v>35</v>
      </c>
      <c r="J62" t="s">
        <v>14</v>
      </c>
      <c r="K62" s="4">
        <v>2415</v>
      </c>
      <c r="L62" s="5">
        <v>255</v>
      </c>
      <c r="N62" t="s">
        <v>41</v>
      </c>
      <c r="O62" t="s">
        <v>35</v>
      </c>
      <c r="P62" t="s">
        <v>13</v>
      </c>
      <c r="Q62" s="4">
        <v>4760</v>
      </c>
      <c r="R62" s="5">
        <v>69</v>
      </c>
    </row>
    <row r="63" spans="2:18" x14ac:dyDescent="0.3">
      <c r="B63" t="s">
        <v>40</v>
      </c>
      <c r="C63" t="s">
        <v>35</v>
      </c>
      <c r="D63" t="s">
        <v>22</v>
      </c>
      <c r="E63" s="4">
        <v>6853</v>
      </c>
      <c r="F63" s="5">
        <v>372</v>
      </c>
      <c r="H63" t="s">
        <v>7</v>
      </c>
      <c r="I63" t="s">
        <v>35</v>
      </c>
      <c r="J63" t="s">
        <v>30</v>
      </c>
      <c r="K63" s="4">
        <v>6755</v>
      </c>
      <c r="L63" s="5">
        <v>252</v>
      </c>
      <c r="N63" t="s">
        <v>40</v>
      </c>
      <c r="O63" t="s">
        <v>36</v>
      </c>
      <c r="P63" t="s">
        <v>25</v>
      </c>
      <c r="Q63" s="4">
        <v>5439</v>
      </c>
      <c r="R63" s="5">
        <v>30</v>
      </c>
    </row>
    <row r="64" spans="2:18" hidden="1" x14ac:dyDescent="0.3">
      <c r="B64" t="s">
        <v>9</v>
      </c>
      <c r="C64" t="s">
        <v>34</v>
      </c>
      <c r="D64" t="s">
        <v>21</v>
      </c>
      <c r="E64" s="4">
        <v>6832</v>
      </c>
      <c r="F64" s="5">
        <v>27</v>
      </c>
      <c r="H64" t="s">
        <v>7</v>
      </c>
      <c r="I64" t="s">
        <v>36</v>
      </c>
      <c r="J64" t="s">
        <v>29</v>
      </c>
      <c r="K64" s="4">
        <v>5551</v>
      </c>
      <c r="L64" s="5">
        <v>252</v>
      </c>
      <c r="N64" t="s">
        <v>41</v>
      </c>
      <c r="O64" t="s">
        <v>34</v>
      </c>
      <c r="P64" t="s">
        <v>17</v>
      </c>
      <c r="Q64" s="4">
        <v>1463</v>
      </c>
      <c r="R64" s="5">
        <v>39</v>
      </c>
    </row>
    <row r="65" spans="2:18" x14ac:dyDescent="0.3">
      <c r="B65" t="s">
        <v>6</v>
      </c>
      <c r="C65" t="s">
        <v>37</v>
      </c>
      <c r="D65" t="s">
        <v>26</v>
      </c>
      <c r="E65" s="4">
        <v>6818</v>
      </c>
      <c r="F65" s="5">
        <v>6</v>
      </c>
      <c r="H65" t="s">
        <v>5</v>
      </c>
      <c r="I65" t="s">
        <v>39</v>
      </c>
      <c r="J65" t="s">
        <v>18</v>
      </c>
      <c r="K65" s="4">
        <v>385</v>
      </c>
      <c r="L65" s="5">
        <v>249</v>
      </c>
      <c r="N65" t="s">
        <v>3</v>
      </c>
      <c r="O65" t="s">
        <v>34</v>
      </c>
      <c r="P65" t="s">
        <v>32</v>
      </c>
      <c r="Q65" s="4">
        <v>7777</v>
      </c>
      <c r="R65" s="5">
        <v>504</v>
      </c>
    </row>
    <row r="66" spans="2:18" hidden="1" x14ac:dyDescent="0.3">
      <c r="B66" t="s">
        <v>7</v>
      </c>
      <c r="C66" t="s">
        <v>35</v>
      </c>
      <c r="D66" t="s">
        <v>30</v>
      </c>
      <c r="E66" s="4">
        <v>6755</v>
      </c>
      <c r="F66" s="5">
        <v>252</v>
      </c>
      <c r="H66" t="s">
        <v>5</v>
      </c>
      <c r="I66" t="s">
        <v>35</v>
      </c>
      <c r="J66" t="s">
        <v>31</v>
      </c>
      <c r="K66" s="4">
        <v>4753</v>
      </c>
      <c r="L66" s="5">
        <v>246</v>
      </c>
      <c r="N66" t="s">
        <v>9</v>
      </c>
      <c r="O66" t="s">
        <v>37</v>
      </c>
      <c r="P66" t="s">
        <v>29</v>
      </c>
      <c r="Q66" s="4">
        <v>1085</v>
      </c>
      <c r="R66" s="5">
        <v>273</v>
      </c>
    </row>
    <row r="67" spans="2:18" hidden="1" x14ac:dyDescent="0.3">
      <c r="B67" t="s">
        <v>40</v>
      </c>
      <c r="C67" t="s">
        <v>34</v>
      </c>
      <c r="D67" t="s">
        <v>26</v>
      </c>
      <c r="E67" s="4">
        <v>6748</v>
      </c>
      <c r="F67" s="5">
        <v>48</v>
      </c>
      <c r="H67" t="s">
        <v>7</v>
      </c>
      <c r="I67" t="s">
        <v>39</v>
      </c>
      <c r="J67" t="s">
        <v>17</v>
      </c>
      <c r="K67" s="4">
        <v>4438</v>
      </c>
      <c r="L67" s="5">
        <v>246</v>
      </c>
      <c r="N67" t="s">
        <v>5</v>
      </c>
      <c r="O67" t="s">
        <v>37</v>
      </c>
      <c r="P67" t="s">
        <v>31</v>
      </c>
      <c r="Q67" s="4">
        <v>182</v>
      </c>
      <c r="R67" s="5">
        <v>48</v>
      </c>
    </row>
    <row r="68" spans="2:18" x14ac:dyDescent="0.3">
      <c r="B68" t="s">
        <v>6</v>
      </c>
      <c r="C68" t="s">
        <v>34</v>
      </c>
      <c r="D68" t="s">
        <v>32</v>
      </c>
      <c r="E68" s="4">
        <v>6734</v>
      </c>
      <c r="F68" s="5">
        <v>123</v>
      </c>
      <c r="H68" t="s">
        <v>2</v>
      </c>
      <c r="I68" t="s">
        <v>36</v>
      </c>
      <c r="J68" t="s">
        <v>31</v>
      </c>
      <c r="K68" s="4">
        <v>3094</v>
      </c>
      <c r="L68" s="5">
        <v>246</v>
      </c>
      <c r="N68" t="s">
        <v>6</v>
      </c>
      <c r="O68" t="s">
        <v>34</v>
      </c>
      <c r="P68" t="s">
        <v>27</v>
      </c>
      <c r="Q68" s="4">
        <v>4242</v>
      </c>
      <c r="R68" s="5">
        <v>207</v>
      </c>
    </row>
    <row r="69" spans="2:18" x14ac:dyDescent="0.3">
      <c r="B69" t="s">
        <v>8</v>
      </c>
      <c r="C69" t="s">
        <v>35</v>
      </c>
      <c r="D69" t="s">
        <v>32</v>
      </c>
      <c r="E69" s="4">
        <v>6706</v>
      </c>
      <c r="F69" s="5">
        <v>459</v>
      </c>
      <c r="H69" t="s">
        <v>9</v>
      </c>
      <c r="I69" t="s">
        <v>37</v>
      </c>
      <c r="J69" t="s">
        <v>26</v>
      </c>
      <c r="K69" s="4">
        <v>2856</v>
      </c>
      <c r="L69" s="5">
        <v>246</v>
      </c>
      <c r="N69" t="s">
        <v>6</v>
      </c>
      <c r="O69" t="s">
        <v>36</v>
      </c>
      <c r="P69" t="s">
        <v>32</v>
      </c>
      <c r="Q69" s="4">
        <v>6118</v>
      </c>
      <c r="R69" s="5">
        <v>9</v>
      </c>
    </row>
    <row r="70" spans="2:18" hidden="1" x14ac:dyDescent="0.3">
      <c r="B70" t="s">
        <v>10</v>
      </c>
      <c r="C70" t="s">
        <v>36</v>
      </c>
      <c r="D70" t="s">
        <v>32</v>
      </c>
      <c r="E70" s="4">
        <v>6657</v>
      </c>
      <c r="F70" s="5">
        <v>303</v>
      </c>
      <c r="H70" t="s">
        <v>9</v>
      </c>
      <c r="I70" t="s">
        <v>35</v>
      </c>
      <c r="J70" t="s">
        <v>15</v>
      </c>
      <c r="K70" s="4">
        <v>7833</v>
      </c>
      <c r="L70" s="5">
        <v>243</v>
      </c>
      <c r="N70" t="s">
        <v>10</v>
      </c>
      <c r="O70" t="s">
        <v>36</v>
      </c>
      <c r="P70" t="s">
        <v>23</v>
      </c>
      <c r="Q70" s="4">
        <v>2317</v>
      </c>
      <c r="R70" s="5">
        <v>261</v>
      </c>
    </row>
    <row r="71" spans="2:18" hidden="1" x14ac:dyDescent="0.3">
      <c r="B71" t="s">
        <v>3</v>
      </c>
      <c r="C71" t="s">
        <v>35</v>
      </c>
      <c r="D71" t="s">
        <v>15</v>
      </c>
      <c r="E71" s="4">
        <v>6657</v>
      </c>
      <c r="F71" s="5">
        <v>276</v>
      </c>
      <c r="H71" t="s">
        <v>7</v>
      </c>
      <c r="I71" t="s">
        <v>35</v>
      </c>
      <c r="J71" t="s">
        <v>19</v>
      </c>
      <c r="K71" s="4">
        <v>4585</v>
      </c>
      <c r="L71" s="5">
        <v>240</v>
      </c>
      <c r="N71" t="s">
        <v>6</v>
      </c>
      <c r="O71" t="s">
        <v>38</v>
      </c>
      <c r="P71" t="s">
        <v>16</v>
      </c>
      <c r="Q71" s="4">
        <v>938</v>
      </c>
      <c r="R71" s="5">
        <v>6</v>
      </c>
    </row>
    <row r="72" spans="2:18" x14ac:dyDescent="0.3">
      <c r="B72" t="s">
        <v>7</v>
      </c>
      <c r="C72" t="s">
        <v>37</v>
      </c>
      <c r="D72" t="s">
        <v>14</v>
      </c>
      <c r="E72" s="4">
        <v>6608</v>
      </c>
      <c r="F72" s="5">
        <v>225</v>
      </c>
      <c r="H72" t="s">
        <v>41</v>
      </c>
      <c r="I72" t="s">
        <v>37</v>
      </c>
      <c r="J72" t="s">
        <v>30</v>
      </c>
      <c r="K72" s="4">
        <v>1526</v>
      </c>
      <c r="L72" s="5">
        <v>240</v>
      </c>
      <c r="N72" t="s">
        <v>8</v>
      </c>
      <c r="O72" t="s">
        <v>37</v>
      </c>
      <c r="P72" t="s">
        <v>15</v>
      </c>
      <c r="Q72" s="4">
        <v>9709</v>
      </c>
      <c r="R72" s="5">
        <v>30</v>
      </c>
    </row>
    <row r="73" spans="2:18" hidden="1" x14ac:dyDescent="0.3">
      <c r="B73" t="s">
        <v>2</v>
      </c>
      <c r="C73" t="s">
        <v>38</v>
      </c>
      <c r="D73" t="s">
        <v>28</v>
      </c>
      <c r="E73" s="4">
        <v>6580</v>
      </c>
      <c r="F73" s="5">
        <v>183</v>
      </c>
      <c r="H73" t="s">
        <v>5</v>
      </c>
      <c r="I73" t="s">
        <v>34</v>
      </c>
      <c r="J73" t="s">
        <v>22</v>
      </c>
      <c r="K73" s="4">
        <v>6279</v>
      </c>
      <c r="L73" s="5">
        <v>237</v>
      </c>
      <c r="N73" t="s">
        <v>7</v>
      </c>
      <c r="O73" t="s">
        <v>34</v>
      </c>
      <c r="P73" t="s">
        <v>20</v>
      </c>
      <c r="Q73" s="4">
        <v>2205</v>
      </c>
      <c r="R73" s="5">
        <v>138</v>
      </c>
    </row>
    <row r="74" spans="2:18" x14ac:dyDescent="0.3">
      <c r="B74" t="s">
        <v>7</v>
      </c>
      <c r="C74" t="s">
        <v>37</v>
      </c>
      <c r="D74" t="s">
        <v>30</v>
      </c>
      <c r="E74" s="4">
        <v>6454</v>
      </c>
      <c r="F74" s="5">
        <v>54</v>
      </c>
      <c r="H74" t="s">
        <v>40</v>
      </c>
      <c r="I74" t="s">
        <v>35</v>
      </c>
      <c r="J74" t="s">
        <v>32</v>
      </c>
      <c r="K74" s="4">
        <v>12348</v>
      </c>
      <c r="L74" s="5">
        <v>234</v>
      </c>
      <c r="N74" t="s">
        <v>7</v>
      </c>
      <c r="O74" t="s">
        <v>37</v>
      </c>
      <c r="P74" t="s">
        <v>17</v>
      </c>
      <c r="Q74" s="4">
        <v>4487</v>
      </c>
      <c r="R74" s="5">
        <v>111</v>
      </c>
    </row>
    <row r="75" spans="2:18" hidden="1" x14ac:dyDescent="0.3">
      <c r="B75" t="s">
        <v>8</v>
      </c>
      <c r="C75" t="s">
        <v>38</v>
      </c>
      <c r="D75" t="s">
        <v>21</v>
      </c>
      <c r="E75" s="4">
        <v>6433</v>
      </c>
      <c r="F75" s="5">
        <v>78</v>
      </c>
      <c r="H75" t="s">
        <v>3</v>
      </c>
      <c r="I75" t="s">
        <v>35</v>
      </c>
      <c r="J75" t="s">
        <v>25</v>
      </c>
      <c r="K75" s="4">
        <v>2464</v>
      </c>
      <c r="L75" s="5">
        <v>234</v>
      </c>
      <c r="N75" t="s">
        <v>5</v>
      </c>
      <c r="O75" t="s">
        <v>35</v>
      </c>
      <c r="P75" t="s">
        <v>18</v>
      </c>
      <c r="Q75" s="4">
        <v>2415</v>
      </c>
      <c r="R75" s="5">
        <v>15</v>
      </c>
    </row>
    <row r="76" spans="2:18" hidden="1" x14ac:dyDescent="0.3">
      <c r="B76" t="s">
        <v>41</v>
      </c>
      <c r="C76" t="s">
        <v>37</v>
      </c>
      <c r="D76" t="s">
        <v>24</v>
      </c>
      <c r="E76" s="4">
        <v>6398</v>
      </c>
      <c r="F76" s="5">
        <v>102</v>
      </c>
      <c r="H76" t="s">
        <v>8</v>
      </c>
      <c r="I76" t="s">
        <v>38</v>
      </c>
      <c r="J76" t="s">
        <v>23</v>
      </c>
      <c r="K76" s="4">
        <v>1701</v>
      </c>
      <c r="L76" s="5">
        <v>234</v>
      </c>
      <c r="N76" t="s">
        <v>40</v>
      </c>
      <c r="O76" t="s">
        <v>34</v>
      </c>
      <c r="P76" t="s">
        <v>19</v>
      </c>
      <c r="Q76" s="4">
        <v>4018</v>
      </c>
      <c r="R76" s="5">
        <v>162</v>
      </c>
    </row>
    <row r="77" spans="2:18" hidden="1" x14ac:dyDescent="0.3">
      <c r="B77" t="s">
        <v>7</v>
      </c>
      <c r="C77" t="s">
        <v>37</v>
      </c>
      <c r="D77" t="s">
        <v>33</v>
      </c>
      <c r="E77" s="4">
        <v>6391</v>
      </c>
      <c r="F77" s="5">
        <v>48</v>
      </c>
      <c r="H77" t="s">
        <v>41</v>
      </c>
      <c r="I77" t="s">
        <v>36</v>
      </c>
      <c r="J77" t="s">
        <v>13</v>
      </c>
      <c r="K77" s="4">
        <v>10311</v>
      </c>
      <c r="L77" s="5">
        <v>231</v>
      </c>
      <c r="N77" t="s">
        <v>5</v>
      </c>
      <c r="O77" t="s">
        <v>34</v>
      </c>
      <c r="P77" t="s">
        <v>19</v>
      </c>
      <c r="Q77" s="4">
        <v>861</v>
      </c>
      <c r="R77" s="5">
        <v>195</v>
      </c>
    </row>
    <row r="78" spans="2:18" x14ac:dyDescent="0.3">
      <c r="B78" t="s">
        <v>40</v>
      </c>
      <c r="C78" t="s">
        <v>39</v>
      </c>
      <c r="D78" t="s">
        <v>27</v>
      </c>
      <c r="E78" s="4">
        <v>6370</v>
      </c>
      <c r="F78" s="5">
        <v>30</v>
      </c>
      <c r="H78" t="s">
        <v>41</v>
      </c>
      <c r="I78" t="s">
        <v>37</v>
      </c>
      <c r="J78" t="s">
        <v>15</v>
      </c>
      <c r="K78" s="4">
        <v>714</v>
      </c>
      <c r="L78" s="5">
        <v>231</v>
      </c>
      <c r="N78" t="s">
        <v>10</v>
      </c>
      <c r="O78" t="s">
        <v>38</v>
      </c>
      <c r="P78" t="s">
        <v>14</v>
      </c>
      <c r="Q78" s="4">
        <v>5586</v>
      </c>
      <c r="R78" s="5">
        <v>525</v>
      </c>
    </row>
    <row r="79" spans="2:18" hidden="1" x14ac:dyDescent="0.3">
      <c r="B79" t="s">
        <v>5</v>
      </c>
      <c r="C79" t="s">
        <v>36</v>
      </c>
      <c r="D79" t="s">
        <v>23</v>
      </c>
      <c r="E79" s="4">
        <v>6314</v>
      </c>
      <c r="F79" s="5">
        <v>15</v>
      </c>
      <c r="H79" t="s">
        <v>10</v>
      </c>
      <c r="I79" t="s">
        <v>35</v>
      </c>
      <c r="J79" t="s">
        <v>21</v>
      </c>
      <c r="K79" s="4">
        <v>567</v>
      </c>
      <c r="L79" s="5">
        <v>228</v>
      </c>
      <c r="N79" t="s">
        <v>7</v>
      </c>
      <c r="O79" t="s">
        <v>34</v>
      </c>
      <c r="P79" t="s">
        <v>33</v>
      </c>
      <c r="Q79" s="4">
        <v>2226</v>
      </c>
      <c r="R79" s="5">
        <v>48</v>
      </c>
    </row>
    <row r="80" spans="2:18" x14ac:dyDescent="0.3">
      <c r="B80" t="s">
        <v>3</v>
      </c>
      <c r="C80" t="s">
        <v>34</v>
      </c>
      <c r="D80" t="s">
        <v>25</v>
      </c>
      <c r="E80" s="4">
        <v>6300</v>
      </c>
      <c r="F80" s="5">
        <v>42</v>
      </c>
      <c r="H80" t="s">
        <v>7</v>
      </c>
      <c r="I80" t="s">
        <v>37</v>
      </c>
      <c r="J80" t="s">
        <v>14</v>
      </c>
      <c r="K80" s="4">
        <v>6608</v>
      </c>
      <c r="L80" s="5">
        <v>225</v>
      </c>
      <c r="N80" t="s">
        <v>9</v>
      </c>
      <c r="O80" t="s">
        <v>34</v>
      </c>
      <c r="P80" t="s">
        <v>28</v>
      </c>
      <c r="Q80" s="4">
        <v>14329</v>
      </c>
      <c r="R80" s="5">
        <v>150</v>
      </c>
    </row>
    <row r="81" spans="2:18" x14ac:dyDescent="0.3">
      <c r="B81" t="s">
        <v>8</v>
      </c>
      <c r="C81" t="s">
        <v>37</v>
      </c>
      <c r="D81" t="s">
        <v>26</v>
      </c>
      <c r="E81" s="4">
        <v>6279</v>
      </c>
      <c r="F81" s="5">
        <v>45</v>
      </c>
      <c r="H81" t="s">
        <v>40</v>
      </c>
      <c r="I81" t="s">
        <v>39</v>
      </c>
      <c r="J81" t="s">
        <v>28</v>
      </c>
      <c r="K81" s="4">
        <v>3101</v>
      </c>
      <c r="L81" s="5">
        <v>225</v>
      </c>
      <c r="N81" t="s">
        <v>9</v>
      </c>
      <c r="O81" t="s">
        <v>34</v>
      </c>
      <c r="P81" t="s">
        <v>20</v>
      </c>
      <c r="Q81" s="4">
        <v>8463</v>
      </c>
      <c r="R81" s="5">
        <v>492</v>
      </c>
    </row>
    <row r="82" spans="2:18" hidden="1" x14ac:dyDescent="0.3">
      <c r="B82" t="s">
        <v>5</v>
      </c>
      <c r="C82" t="s">
        <v>34</v>
      </c>
      <c r="D82" t="s">
        <v>22</v>
      </c>
      <c r="E82" s="4">
        <v>6279</v>
      </c>
      <c r="F82" s="5">
        <v>237</v>
      </c>
      <c r="H82" t="s">
        <v>41</v>
      </c>
      <c r="I82" t="s">
        <v>34</v>
      </c>
      <c r="J82" t="s">
        <v>16</v>
      </c>
      <c r="K82" s="4">
        <v>1274</v>
      </c>
      <c r="L82" s="5">
        <v>225</v>
      </c>
      <c r="N82" t="s">
        <v>5</v>
      </c>
      <c r="O82" t="s">
        <v>34</v>
      </c>
      <c r="P82" t="s">
        <v>29</v>
      </c>
      <c r="Q82" s="4">
        <v>2891</v>
      </c>
      <c r="R82" s="5">
        <v>102</v>
      </c>
    </row>
    <row r="83" spans="2:18" hidden="1" x14ac:dyDescent="0.3">
      <c r="B83" t="s">
        <v>5</v>
      </c>
      <c r="C83" t="s">
        <v>36</v>
      </c>
      <c r="D83" t="s">
        <v>13</v>
      </c>
      <c r="E83" s="4">
        <v>6146</v>
      </c>
      <c r="F83" s="5">
        <v>63</v>
      </c>
      <c r="H83" t="s">
        <v>8</v>
      </c>
      <c r="I83" t="s">
        <v>34</v>
      </c>
      <c r="J83" t="s">
        <v>16</v>
      </c>
      <c r="K83" s="4">
        <v>2009</v>
      </c>
      <c r="L83" s="5">
        <v>219</v>
      </c>
      <c r="N83" t="s">
        <v>3</v>
      </c>
      <c r="O83" t="s">
        <v>36</v>
      </c>
      <c r="P83" t="s">
        <v>23</v>
      </c>
      <c r="Q83" s="4">
        <v>3773</v>
      </c>
      <c r="R83" s="5">
        <v>165</v>
      </c>
    </row>
    <row r="84" spans="2:18" hidden="1" x14ac:dyDescent="0.3">
      <c r="B84" t="s">
        <v>40</v>
      </c>
      <c r="C84" t="s">
        <v>37</v>
      </c>
      <c r="D84" t="s">
        <v>27</v>
      </c>
      <c r="E84" s="4">
        <v>6132</v>
      </c>
      <c r="F84" s="5">
        <v>93</v>
      </c>
      <c r="H84" t="s">
        <v>41</v>
      </c>
      <c r="I84" t="s">
        <v>35</v>
      </c>
      <c r="J84" t="s">
        <v>28</v>
      </c>
      <c r="K84" s="4">
        <v>7455</v>
      </c>
      <c r="L84" s="5">
        <v>216</v>
      </c>
      <c r="N84" t="s">
        <v>41</v>
      </c>
      <c r="O84" t="s">
        <v>36</v>
      </c>
      <c r="P84" t="s">
        <v>28</v>
      </c>
      <c r="Q84" s="4">
        <v>854</v>
      </c>
      <c r="R84" s="5">
        <v>309</v>
      </c>
    </row>
    <row r="85" spans="2:18" x14ac:dyDescent="0.3">
      <c r="B85" t="s">
        <v>40</v>
      </c>
      <c r="C85" t="s">
        <v>38</v>
      </c>
      <c r="D85" t="s">
        <v>4</v>
      </c>
      <c r="E85" s="4">
        <v>6125</v>
      </c>
      <c r="F85" s="5">
        <v>102</v>
      </c>
      <c r="H85" t="s">
        <v>2</v>
      </c>
      <c r="I85" t="s">
        <v>39</v>
      </c>
      <c r="J85" t="s">
        <v>21</v>
      </c>
      <c r="K85" s="4">
        <v>7651</v>
      </c>
      <c r="L85" s="5">
        <v>213</v>
      </c>
      <c r="N85" t="s">
        <v>6</v>
      </c>
      <c r="O85" t="s">
        <v>36</v>
      </c>
      <c r="P85" t="s">
        <v>17</v>
      </c>
      <c r="Q85" s="4">
        <v>4970</v>
      </c>
      <c r="R85" s="5">
        <v>156</v>
      </c>
    </row>
    <row r="86" spans="2:18" hidden="1" x14ac:dyDescent="0.3">
      <c r="B86" t="s">
        <v>6</v>
      </c>
      <c r="C86" t="s">
        <v>36</v>
      </c>
      <c r="D86" t="s">
        <v>32</v>
      </c>
      <c r="E86" s="4">
        <v>6118</v>
      </c>
      <c r="F86" s="5">
        <v>9</v>
      </c>
      <c r="H86" t="s">
        <v>8</v>
      </c>
      <c r="I86" t="s">
        <v>38</v>
      </c>
      <c r="J86" t="s">
        <v>32</v>
      </c>
      <c r="K86" s="4">
        <v>3752</v>
      </c>
      <c r="L86" s="5">
        <v>213</v>
      </c>
      <c r="N86" t="s">
        <v>9</v>
      </c>
      <c r="O86" t="s">
        <v>35</v>
      </c>
      <c r="P86" t="s">
        <v>26</v>
      </c>
      <c r="Q86" s="4">
        <v>98</v>
      </c>
      <c r="R86" s="5">
        <v>159</v>
      </c>
    </row>
    <row r="87" spans="2:18" x14ac:dyDescent="0.3">
      <c r="B87" t="s">
        <v>41</v>
      </c>
      <c r="C87" t="s">
        <v>36</v>
      </c>
      <c r="D87" t="s">
        <v>30</v>
      </c>
      <c r="E87" s="4">
        <v>6118</v>
      </c>
      <c r="F87" s="5">
        <v>174</v>
      </c>
      <c r="H87" t="s">
        <v>8</v>
      </c>
      <c r="I87" t="s">
        <v>39</v>
      </c>
      <c r="J87" t="s">
        <v>31</v>
      </c>
      <c r="K87" s="4">
        <v>8890</v>
      </c>
      <c r="L87" s="5">
        <v>210</v>
      </c>
      <c r="N87" t="s">
        <v>5</v>
      </c>
      <c r="O87" t="s">
        <v>35</v>
      </c>
      <c r="P87" t="s">
        <v>15</v>
      </c>
      <c r="Q87" s="4">
        <v>13391</v>
      </c>
      <c r="R87" s="5">
        <v>201</v>
      </c>
    </row>
    <row r="88" spans="2:18" x14ac:dyDescent="0.3">
      <c r="B88" t="s">
        <v>5</v>
      </c>
      <c r="C88" t="s">
        <v>36</v>
      </c>
      <c r="D88" t="s">
        <v>18</v>
      </c>
      <c r="E88" s="4">
        <v>6111</v>
      </c>
      <c r="F88" s="5">
        <v>3</v>
      </c>
      <c r="H88" t="s">
        <v>8</v>
      </c>
      <c r="I88" t="s">
        <v>35</v>
      </c>
      <c r="J88" t="s">
        <v>22</v>
      </c>
      <c r="K88" s="4">
        <v>5012</v>
      </c>
      <c r="L88" s="5">
        <v>210</v>
      </c>
      <c r="N88" t="s">
        <v>8</v>
      </c>
      <c r="O88" t="s">
        <v>39</v>
      </c>
      <c r="P88" t="s">
        <v>31</v>
      </c>
      <c r="Q88" s="4">
        <v>8890</v>
      </c>
      <c r="R88" s="5">
        <v>210</v>
      </c>
    </row>
    <row r="89" spans="2:18" hidden="1" x14ac:dyDescent="0.3">
      <c r="B89" t="s">
        <v>6</v>
      </c>
      <c r="C89" t="s">
        <v>39</v>
      </c>
      <c r="D89" t="s">
        <v>17</v>
      </c>
      <c r="E89" s="4">
        <v>6048</v>
      </c>
      <c r="F89" s="5">
        <v>27</v>
      </c>
      <c r="H89" t="s">
        <v>7</v>
      </c>
      <c r="I89" t="s">
        <v>37</v>
      </c>
      <c r="J89" t="s">
        <v>22</v>
      </c>
      <c r="K89" s="4">
        <v>9835</v>
      </c>
      <c r="L89" s="5">
        <v>207</v>
      </c>
      <c r="N89" t="s">
        <v>2</v>
      </c>
      <c r="O89" t="s">
        <v>38</v>
      </c>
      <c r="P89" t="s">
        <v>13</v>
      </c>
      <c r="Q89" s="4">
        <v>56</v>
      </c>
      <c r="R89" s="5">
        <v>51</v>
      </c>
    </row>
    <row r="90" spans="2:18" hidden="1" x14ac:dyDescent="0.3">
      <c r="B90" t="s">
        <v>2</v>
      </c>
      <c r="C90" t="s">
        <v>39</v>
      </c>
      <c r="D90" t="s">
        <v>28</v>
      </c>
      <c r="E90" s="4">
        <v>6027</v>
      </c>
      <c r="F90" s="5">
        <v>144</v>
      </c>
      <c r="H90" t="s">
        <v>6</v>
      </c>
      <c r="I90" t="s">
        <v>34</v>
      </c>
      <c r="J90" t="s">
        <v>27</v>
      </c>
      <c r="K90" s="4">
        <v>4242</v>
      </c>
      <c r="L90" s="5">
        <v>207</v>
      </c>
      <c r="N90" t="s">
        <v>3</v>
      </c>
      <c r="O90" t="s">
        <v>36</v>
      </c>
      <c r="P90" t="s">
        <v>25</v>
      </c>
      <c r="Q90" s="4">
        <v>3339</v>
      </c>
      <c r="R90" s="5">
        <v>39</v>
      </c>
    </row>
    <row r="91" spans="2:18" hidden="1" x14ac:dyDescent="0.3">
      <c r="B91" t="s">
        <v>41</v>
      </c>
      <c r="C91" t="s">
        <v>38</v>
      </c>
      <c r="D91" t="s">
        <v>22</v>
      </c>
      <c r="E91" s="4">
        <v>5915</v>
      </c>
      <c r="F91" s="5">
        <v>3</v>
      </c>
      <c r="H91" t="s">
        <v>9</v>
      </c>
      <c r="I91" t="s">
        <v>37</v>
      </c>
      <c r="J91" t="s">
        <v>4</v>
      </c>
      <c r="K91" s="4">
        <v>259</v>
      </c>
      <c r="L91" s="5">
        <v>207</v>
      </c>
      <c r="N91" t="s">
        <v>10</v>
      </c>
      <c r="O91" t="s">
        <v>35</v>
      </c>
      <c r="P91" t="s">
        <v>18</v>
      </c>
      <c r="Q91" s="4">
        <v>3808</v>
      </c>
      <c r="R91" s="5">
        <v>279</v>
      </c>
    </row>
    <row r="92" spans="2:18" hidden="1" x14ac:dyDescent="0.3">
      <c r="B92" t="s">
        <v>40</v>
      </c>
      <c r="C92" t="s">
        <v>39</v>
      </c>
      <c r="D92" t="s">
        <v>22</v>
      </c>
      <c r="E92" s="4">
        <v>5817</v>
      </c>
      <c r="F92" s="5">
        <v>12</v>
      </c>
      <c r="H92" t="s">
        <v>9</v>
      </c>
      <c r="I92" t="s">
        <v>36</v>
      </c>
      <c r="J92" t="s">
        <v>27</v>
      </c>
      <c r="K92" s="4">
        <v>11522</v>
      </c>
      <c r="L92" s="5">
        <v>204</v>
      </c>
      <c r="N92" t="s">
        <v>10</v>
      </c>
      <c r="O92" t="s">
        <v>38</v>
      </c>
      <c r="P92" t="s">
        <v>13</v>
      </c>
      <c r="Q92" s="4">
        <v>63</v>
      </c>
      <c r="R92" s="5">
        <v>123</v>
      </c>
    </row>
    <row r="93" spans="2:18" x14ac:dyDescent="0.3">
      <c r="B93" t="s">
        <v>40</v>
      </c>
      <c r="C93" t="s">
        <v>39</v>
      </c>
      <c r="D93" t="s">
        <v>15</v>
      </c>
      <c r="E93" s="4">
        <v>5775</v>
      </c>
      <c r="F93" s="5">
        <v>42</v>
      </c>
      <c r="H93" t="s">
        <v>10</v>
      </c>
      <c r="I93" t="s">
        <v>34</v>
      </c>
      <c r="J93" t="s">
        <v>19</v>
      </c>
      <c r="K93" s="4">
        <v>5355</v>
      </c>
      <c r="L93" s="5">
        <v>204</v>
      </c>
      <c r="N93" t="s">
        <v>2</v>
      </c>
      <c r="O93" t="s">
        <v>39</v>
      </c>
      <c r="P93" t="s">
        <v>27</v>
      </c>
      <c r="Q93" s="4">
        <v>7812</v>
      </c>
      <c r="R93" s="5">
        <v>81</v>
      </c>
    </row>
    <row r="94" spans="2:18" x14ac:dyDescent="0.3">
      <c r="B94" t="s">
        <v>7</v>
      </c>
      <c r="C94" t="s">
        <v>38</v>
      </c>
      <c r="D94" t="s">
        <v>28</v>
      </c>
      <c r="E94" s="4">
        <v>5677</v>
      </c>
      <c r="F94" s="5">
        <v>258</v>
      </c>
      <c r="H94" t="s">
        <v>9</v>
      </c>
      <c r="I94" t="s">
        <v>39</v>
      </c>
      <c r="J94" t="s">
        <v>18</v>
      </c>
      <c r="K94" s="4">
        <v>2639</v>
      </c>
      <c r="L94" s="5">
        <v>204</v>
      </c>
      <c r="N94" t="s">
        <v>40</v>
      </c>
      <c r="O94" t="s">
        <v>37</v>
      </c>
      <c r="P94" t="s">
        <v>19</v>
      </c>
      <c r="Q94" s="4">
        <v>7693</v>
      </c>
      <c r="R94" s="5">
        <v>21</v>
      </c>
    </row>
    <row r="95" spans="2:18" hidden="1" x14ac:dyDescent="0.3">
      <c r="B95" t="s">
        <v>40</v>
      </c>
      <c r="C95" t="s">
        <v>38</v>
      </c>
      <c r="D95" t="s">
        <v>13</v>
      </c>
      <c r="E95" s="4">
        <v>5670</v>
      </c>
      <c r="F95" s="5">
        <v>297</v>
      </c>
      <c r="H95" t="s">
        <v>8</v>
      </c>
      <c r="I95" t="s">
        <v>37</v>
      </c>
      <c r="J95" t="s">
        <v>19</v>
      </c>
      <c r="K95" s="4">
        <v>1771</v>
      </c>
      <c r="L95" s="5">
        <v>204</v>
      </c>
      <c r="N95" t="s">
        <v>3</v>
      </c>
      <c r="O95" t="s">
        <v>36</v>
      </c>
      <c r="P95" t="s">
        <v>28</v>
      </c>
      <c r="Q95" s="4">
        <v>973</v>
      </c>
      <c r="R95" s="5">
        <v>162</v>
      </c>
    </row>
    <row r="96" spans="2:18" hidden="1" x14ac:dyDescent="0.3">
      <c r="B96" t="s">
        <v>10</v>
      </c>
      <c r="C96" t="s">
        <v>38</v>
      </c>
      <c r="D96" t="s">
        <v>14</v>
      </c>
      <c r="E96" s="4">
        <v>5586</v>
      </c>
      <c r="F96" s="5">
        <v>525</v>
      </c>
      <c r="H96" t="s">
        <v>41</v>
      </c>
      <c r="I96" t="s">
        <v>36</v>
      </c>
      <c r="J96" t="s">
        <v>26</v>
      </c>
      <c r="K96" s="4">
        <v>98</v>
      </c>
      <c r="L96" s="5">
        <v>204</v>
      </c>
      <c r="N96" t="s">
        <v>10</v>
      </c>
      <c r="O96" t="s">
        <v>35</v>
      </c>
      <c r="P96" t="s">
        <v>21</v>
      </c>
      <c r="Q96" s="4">
        <v>567</v>
      </c>
      <c r="R96" s="5">
        <v>228</v>
      </c>
    </row>
    <row r="97" spans="2:18" hidden="1" x14ac:dyDescent="0.3">
      <c r="B97" t="s">
        <v>7</v>
      </c>
      <c r="C97" t="s">
        <v>36</v>
      </c>
      <c r="D97" t="s">
        <v>29</v>
      </c>
      <c r="E97" s="4">
        <v>5551</v>
      </c>
      <c r="F97" s="5">
        <v>252</v>
      </c>
      <c r="H97" t="s">
        <v>5</v>
      </c>
      <c r="I97" t="s">
        <v>35</v>
      </c>
      <c r="J97" t="s">
        <v>15</v>
      </c>
      <c r="K97" s="4">
        <v>13391</v>
      </c>
      <c r="L97" s="5">
        <v>201</v>
      </c>
      <c r="N97" t="s">
        <v>10</v>
      </c>
      <c r="O97" t="s">
        <v>36</v>
      </c>
      <c r="P97" t="s">
        <v>29</v>
      </c>
      <c r="Q97" s="4">
        <v>2471</v>
      </c>
      <c r="R97" s="5">
        <v>342</v>
      </c>
    </row>
    <row r="98" spans="2:18" x14ac:dyDescent="0.3">
      <c r="B98" t="s">
        <v>5</v>
      </c>
      <c r="C98" t="s">
        <v>38</v>
      </c>
      <c r="D98" t="s">
        <v>19</v>
      </c>
      <c r="E98" s="4">
        <v>5474</v>
      </c>
      <c r="F98" s="5">
        <v>168</v>
      </c>
      <c r="H98" t="s">
        <v>2</v>
      </c>
      <c r="I98" t="s">
        <v>37</v>
      </c>
      <c r="J98" t="s">
        <v>17</v>
      </c>
      <c r="K98" s="4">
        <v>9926</v>
      </c>
      <c r="L98" s="5">
        <v>201</v>
      </c>
      <c r="N98" t="s">
        <v>5</v>
      </c>
      <c r="O98" t="s">
        <v>38</v>
      </c>
      <c r="P98" t="s">
        <v>13</v>
      </c>
      <c r="Q98" s="4">
        <v>7189</v>
      </c>
      <c r="R98" s="5">
        <v>54</v>
      </c>
    </row>
    <row r="99" spans="2:18" x14ac:dyDescent="0.3">
      <c r="B99" t="s">
        <v>40</v>
      </c>
      <c r="C99" t="s">
        <v>36</v>
      </c>
      <c r="D99" t="s">
        <v>25</v>
      </c>
      <c r="E99" s="4">
        <v>5439</v>
      </c>
      <c r="F99" s="5">
        <v>30</v>
      </c>
      <c r="H99" t="s">
        <v>5</v>
      </c>
      <c r="I99" t="s">
        <v>34</v>
      </c>
      <c r="J99" t="s">
        <v>15</v>
      </c>
      <c r="K99" s="4">
        <v>7280</v>
      </c>
      <c r="L99" s="5">
        <v>201</v>
      </c>
      <c r="N99" t="s">
        <v>41</v>
      </c>
      <c r="O99" t="s">
        <v>35</v>
      </c>
      <c r="P99" t="s">
        <v>28</v>
      </c>
      <c r="Q99" s="4">
        <v>7455</v>
      </c>
      <c r="R99" s="5">
        <v>216</v>
      </c>
    </row>
    <row r="100" spans="2:18" hidden="1" x14ac:dyDescent="0.3">
      <c r="B100" t="s">
        <v>10</v>
      </c>
      <c r="C100" t="s">
        <v>34</v>
      </c>
      <c r="D100" t="s">
        <v>19</v>
      </c>
      <c r="E100" s="4">
        <v>5355</v>
      </c>
      <c r="F100" s="5">
        <v>204</v>
      </c>
      <c r="H100" t="s">
        <v>40</v>
      </c>
      <c r="I100" t="s">
        <v>36</v>
      </c>
      <c r="J100" t="s">
        <v>13</v>
      </c>
      <c r="K100" s="4">
        <v>4424</v>
      </c>
      <c r="L100" s="5">
        <v>201</v>
      </c>
      <c r="N100" t="s">
        <v>3</v>
      </c>
      <c r="O100" t="s">
        <v>34</v>
      </c>
      <c r="P100" t="s">
        <v>26</v>
      </c>
      <c r="Q100" s="4">
        <v>3108</v>
      </c>
      <c r="R100" s="5">
        <v>54</v>
      </c>
    </row>
    <row r="101" spans="2:18" hidden="1" x14ac:dyDescent="0.3">
      <c r="B101" t="s">
        <v>7</v>
      </c>
      <c r="C101" t="s">
        <v>37</v>
      </c>
      <c r="D101" t="s">
        <v>26</v>
      </c>
      <c r="E101" s="4">
        <v>5306</v>
      </c>
      <c r="F101" s="5">
        <v>0</v>
      </c>
      <c r="H101" t="s">
        <v>7</v>
      </c>
      <c r="I101" t="s">
        <v>39</v>
      </c>
      <c r="J101" t="s">
        <v>27</v>
      </c>
      <c r="K101" s="4">
        <v>966</v>
      </c>
      <c r="L101" s="5">
        <v>198</v>
      </c>
      <c r="N101" t="s">
        <v>6</v>
      </c>
      <c r="O101" t="s">
        <v>38</v>
      </c>
      <c r="P101" t="s">
        <v>25</v>
      </c>
      <c r="Q101" s="4">
        <v>469</v>
      </c>
      <c r="R101" s="5">
        <v>75</v>
      </c>
    </row>
    <row r="102" spans="2:18" hidden="1" x14ac:dyDescent="0.3">
      <c r="B102" t="s">
        <v>5</v>
      </c>
      <c r="C102" t="s">
        <v>39</v>
      </c>
      <c r="D102" t="s">
        <v>26</v>
      </c>
      <c r="E102" s="4">
        <v>5236</v>
      </c>
      <c r="F102" s="5">
        <v>51</v>
      </c>
      <c r="H102" t="s">
        <v>10</v>
      </c>
      <c r="I102" t="s">
        <v>35</v>
      </c>
      <c r="J102" t="s">
        <v>20</v>
      </c>
      <c r="K102" s="4">
        <v>1974</v>
      </c>
      <c r="L102" s="5">
        <v>195</v>
      </c>
      <c r="N102" t="s">
        <v>9</v>
      </c>
      <c r="O102" t="s">
        <v>37</v>
      </c>
      <c r="P102" t="s">
        <v>23</v>
      </c>
      <c r="Q102" s="4">
        <v>2737</v>
      </c>
      <c r="R102" s="5">
        <v>93</v>
      </c>
    </row>
    <row r="103" spans="2:18" x14ac:dyDescent="0.3">
      <c r="B103" t="s">
        <v>7</v>
      </c>
      <c r="C103" t="s">
        <v>35</v>
      </c>
      <c r="D103" t="s">
        <v>28</v>
      </c>
      <c r="E103" s="4">
        <v>5194</v>
      </c>
      <c r="F103" s="5">
        <v>288</v>
      </c>
      <c r="H103" t="s">
        <v>8</v>
      </c>
      <c r="I103" t="s">
        <v>37</v>
      </c>
      <c r="J103" t="s">
        <v>22</v>
      </c>
      <c r="K103" s="4">
        <v>1890</v>
      </c>
      <c r="L103" s="5">
        <v>195</v>
      </c>
      <c r="N103" t="s">
        <v>9</v>
      </c>
      <c r="O103" t="s">
        <v>37</v>
      </c>
      <c r="P103" t="s">
        <v>25</v>
      </c>
      <c r="Q103" s="4">
        <v>4305</v>
      </c>
      <c r="R103" s="5">
        <v>156</v>
      </c>
    </row>
    <row r="104" spans="2:18" hidden="1" x14ac:dyDescent="0.3">
      <c r="B104" t="s">
        <v>5</v>
      </c>
      <c r="C104" t="s">
        <v>38</v>
      </c>
      <c r="D104" t="s">
        <v>32</v>
      </c>
      <c r="E104" s="4">
        <v>5075</v>
      </c>
      <c r="F104" s="5">
        <v>21</v>
      </c>
      <c r="H104" t="s">
        <v>5</v>
      </c>
      <c r="I104" t="s">
        <v>34</v>
      </c>
      <c r="J104" t="s">
        <v>19</v>
      </c>
      <c r="K104" s="4">
        <v>861</v>
      </c>
      <c r="L104" s="5">
        <v>195</v>
      </c>
      <c r="N104" t="s">
        <v>9</v>
      </c>
      <c r="O104" t="s">
        <v>38</v>
      </c>
      <c r="P104" t="s">
        <v>17</v>
      </c>
      <c r="Q104" s="4">
        <v>2408</v>
      </c>
      <c r="R104" s="5">
        <v>9</v>
      </c>
    </row>
    <row r="105" spans="2:18" hidden="1" x14ac:dyDescent="0.3">
      <c r="B105" t="s">
        <v>40</v>
      </c>
      <c r="C105" t="s">
        <v>34</v>
      </c>
      <c r="D105" t="s">
        <v>17</v>
      </c>
      <c r="E105" s="4">
        <v>5019</v>
      </c>
      <c r="F105" s="5">
        <v>156</v>
      </c>
      <c r="H105" t="s">
        <v>41</v>
      </c>
      <c r="I105" t="s">
        <v>36</v>
      </c>
      <c r="J105" t="s">
        <v>19</v>
      </c>
      <c r="K105" s="4">
        <v>1925</v>
      </c>
      <c r="L105" s="5">
        <v>192</v>
      </c>
      <c r="N105" t="s">
        <v>3</v>
      </c>
      <c r="O105" t="s">
        <v>36</v>
      </c>
      <c r="P105" t="s">
        <v>19</v>
      </c>
      <c r="Q105" s="4">
        <v>1281</v>
      </c>
      <c r="R105" s="5">
        <v>18</v>
      </c>
    </row>
    <row r="106" spans="2:18" x14ac:dyDescent="0.3">
      <c r="B106" t="s">
        <v>8</v>
      </c>
      <c r="C106" t="s">
        <v>36</v>
      </c>
      <c r="D106" t="s">
        <v>23</v>
      </c>
      <c r="E106" s="4">
        <v>5019</v>
      </c>
      <c r="F106" s="5">
        <v>150</v>
      </c>
      <c r="H106" t="s">
        <v>7</v>
      </c>
      <c r="I106" t="s">
        <v>34</v>
      </c>
      <c r="J106" t="s">
        <v>24</v>
      </c>
      <c r="K106" s="4">
        <v>8862</v>
      </c>
      <c r="L106" s="5">
        <v>189</v>
      </c>
      <c r="N106" t="s">
        <v>40</v>
      </c>
      <c r="O106" t="s">
        <v>35</v>
      </c>
      <c r="P106" t="s">
        <v>32</v>
      </c>
      <c r="Q106" s="4">
        <v>12348</v>
      </c>
      <c r="R106" s="5">
        <v>234</v>
      </c>
    </row>
    <row r="107" spans="2:18" hidden="1" x14ac:dyDescent="0.3">
      <c r="B107" t="s">
        <v>8</v>
      </c>
      <c r="C107" t="s">
        <v>35</v>
      </c>
      <c r="D107" t="s">
        <v>22</v>
      </c>
      <c r="E107" s="4">
        <v>5012</v>
      </c>
      <c r="F107" s="5">
        <v>210</v>
      </c>
      <c r="H107" t="s">
        <v>6</v>
      </c>
      <c r="I107" t="s">
        <v>37</v>
      </c>
      <c r="J107" t="s">
        <v>23</v>
      </c>
      <c r="K107" s="4">
        <v>4949</v>
      </c>
      <c r="L107" s="5">
        <v>189</v>
      </c>
      <c r="N107" t="s">
        <v>3</v>
      </c>
      <c r="O107" t="s">
        <v>34</v>
      </c>
      <c r="P107" t="s">
        <v>28</v>
      </c>
      <c r="Q107" s="4">
        <v>3689</v>
      </c>
      <c r="R107" s="5">
        <v>312</v>
      </c>
    </row>
    <row r="108" spans="2:18" hidden="1" x14ac:dyDescent="0.3">
      <c r="B108" t="s">
        <v>5</v>
      </c>
      <c r="C108" t="s">
        <v>37</v>
      </c>
      <c r="D108" t="s">
        <v>14</v>
      </c>
      <c r="E108" s="4">
        <v>4991</v>
      </c>
      <c r="F108" s="5">
        <v>12</v>
      </c>
      <c r="H108" t="s">
        <v>9</v>
      </c>
      <c r="I108" t="s">
        <v>36</v>
      </c>
      <c r="J108" t="s">
        <v>32</v>
      </c>
      <c r="K108" s="4">
        <v>2954</v>
      </c>
      <c r="L108" s="5">
        <v>189</v>
      </c>
      <c r="N108" t="s">
        <v>7</v>
      </c>
      <c r="O108" t="s">
        <v>36</v>
      </c>
      <c r="P108" t="s">
        <v>19</v>
      </c>
      <c r="Q108" s="4">
        <v>2870</v>
      </c>
      <c r="R108" s="5">
        <v>300</v>
      </c>
    </row>
    <row r="109" spans="2:18" hidden="1" x14ac:dyDescent="0.3">
      <c r="B109" t="s">
        <v>10</v>
      </c>
      <c r="C109" t="s">
        <v>34</v>
      </c>
      <c r="D109" t="s">
        <v>26</v>
      </c>
      <c r="E109" s="4">
        <v>4991</v>
      </c>
      <c r="F109" s="5">
        <v>9</v>
      </c>
      <c r="H109" t="s">
        <v>9</v>
      </c>
      <c r="I109" t="s">
        <v>34</v>
      </c>
      <c r="J109" t="s">
        <v>16</v>
      </c>
      <c r="K109" s="4">
        <v>938</v>
      </c>
      <c r="L109" s="5">
        <v>189</v>
      </c>
      <c r="N109" t="s">
        <v>2</v>
      </c>
      <c r="O109" t="s">
        <v>36</v>
      </c>
      <c r="P109" t="s">
        <v>27</v>
      </c>
      <c r="Q109" s="4">
        <v>798</v>
      </c>
      <c r="R109" s="5">
        <v>519</v>
      </c>
    </row>
    <row r="110" spans="2:18" hidden="1" x14ac:dyDescent="0.3">
      <c r="B110" t="s">
        <v>6</v>
      </c>
      <c r="C110" t="s">
        <v>36</v>
      </c>
      <c r="D110" t="s">
        <v>17</v>
      </c>
      <c r="E110" s="4">
        <v>4970</v>
      </c>
      <c r="F110" s="5">
        <v>156</v>
      </c>
      <c r="H110" t="s">
        <v>41</v>
      </c>
      <c r="I110" t="s">
        <v>35</v>
      </c>
      <c r="J110" t="s">
        <v>15</v>
      </c>
      <c r="K110" s="4">
        <v>2114</v>
      </c>
      <c r="L110" s="5">
        <v>186</v>
      </c>
      <c r="N110" t="s">
        <v>41</v>
      </c>
      <c r="O110" t="s">
        <v>37</v>
      </c>
      <c r="P110" t="s">
        <v>21</v>
      </c>
      <c r="Q110" s="4">
        <v>2933</v>
      </c>
      <c r="R110" s="5">
        <v>9</v>
      </c>
    </row>
    <row r="111" spans="2:18" hidden="1" x14ac:dyDescent="0.3">
      <c r="B111" t="s">
        <v>3</v>
      </c>
      <c r="C111" t="s">
        <v>39</v>
      </c>
      <c r="D111" t="s">
        <v>26</v>
      </c>
      <c r="E111" s="4">
        <v>4956</v>
      </c>
      <c r="F111" s="5">
        <v>171</v>
      </c>
      <c r="H111" t="s">
        <v>8</v>
      </c>
      <c r="I111" t="s">
        <v>39</v>
      </c>
      <c r="J111" t="s">
        <v>30</v>
      </c>
      <c r="K111" s="4">
        <v>7021</v>
      </c>
      <c r="L111" s="5">
        <v>183</v>
      </c>
      <c r="N111" t="s">
        <v>5</v>
      </c>
      <c r="O111" t="s">
        <v>35</v>
      </c>
      <c r="P111" t="s">
        <v>4</v>
      </c>
      <c r="Q111" s="4">
        <v>2744</v>
      </c>
      <c r="R111" s="5">
        <v>9</v>
      </c>
    </row>
    <row r="112" spans="2:18" x14ac:dyDescent="0.3">
      <c r="B112" t="s">
        <v>6</v>
      </c>
      <c r="C112" t="s">
        <v>37</v>
      </c>
      <c r="D112" t="s">
        <v>23</v>
      </c>
      <c r="E112" s="4">
        <v>4949</v>
      </c>
      <c r="F112" s="5">
        <v>189</v>
      </c>
      <c r="H112" t="s">
        <v>2</v>
      </c>
      <c r="I112" t="s">
        <v>38</v>
      </c>
      <c r="J112" t="s">
        <v>28</v>
      </c>
      <c r="K112" s="4">
        <v>6580</v>
      </c>
      <c r="L112" s="5">
        <v>183</v>
      </c>
      <c r="N112" t="s">
        <v>40</v>
      </c>
      <c r="O112" t="s">
        <v>36</v>
      </c>
      <c r="P112" t="s">
        <v>33</v>
      </c>
      <c r="Q112" s="4">
        <v>9772</v>
      </c>
      <c r="R112" s="5">
        <v>90</v>
      </c>
    </row>
    <row r="113" spans="2:18" hidden="1" x14ac:dyDescent="0.3">
      <c r="B113" t="s">
        <v>41</v>
      </c>
      <c r="C113" t="s">
        <v>34</v>
      </c>
      <c r="D113" t="s">
        <v>23</v>
      </c>
      <c r="E113" s="4">
        <v>4935</v>
      </c>
      <c r="F113" s="5">
        <v>126</v>
      </c>
      <c r="H113" t="s">
        <v>6</v>
      </c>
      <c r="I113" t="s">
        <v>35</v>
      </c>
      <c r="J113" t="s">
        <v>27</v>
      </c>
      <c r="K113" s="4">
        <v>3864</v>
      </c>
      <c r="L113" s="5">
        <v>177</v>
      </c>
      <c r="N113" t="s">
        <v>7</v>
      </c>
      <c r="O113" t="s">
        <v>34</v>
      </c>
      <c r="P113" t="s">
        <v>25</v>
      </c>
      <c r="Q113" s="4">
        <v>1568</v>
      </c>
      <c r="R113" s="5">
        <v>96</v>
      </c>
    </row>
    <row r="114" spans="2:18" x14ac:dyDescent="0.3">
      <c r="B114" t="s">
        <v>10</v>
      </c>
      <c r="C114" t="s">
        <v>39</v>
      </c>
      <c r="D114" t="s">
        <v>21</v>
      </c>
      <c r="E114" s="4">
        <v>4858</v>
      </c>
      <c r="F114" s="5">
        <v>279</v>
      </c>
      <c r="H114" t="s">
        <v>7</v>
      </c>
      <c r="I114" t="s">
        <v>36</v>
      </c>
      <c r="J114" t="s">
        <v>18</v>
      </c>
      <c r="K114" s="4">
        <v>2646</v>
      </c>
      <c r="L114" s="5">
        <v>177</v>
      </c>
      <c r="N114" t="s">
        <v>2</v>
      </c>
      <c r="O114" t="s">
        <v>36</v>
      </c>
      <c r="P114" t="s">
        <v>16</v>
      </c>
      <c r="Q114" s="4">
        <v>11417</v>
      </c>
      <c r="R114" s="5">
        <v>21</v>
      </c>
    </row>
    <row r="115" spans="2:18" x14ac:dyDescent="0.3">
      <c r="B115" t="s">
        <v>2</v>
      </c>
      <c r="C115" t="s">
        <v>39</v>
      </c>
      <c r="D115" t="s">
        <v>15</v>
      </c>
      <c r="E115" s="4">
        <v>4802</v>
      </c>
      <c r="F115" s="5">
        <v>36</v>
      </c>
      <c r="H115" t="s">
        <v>41</v>
      </c>
      <c r="I115" t="s">
        <v>37</v>
      </c>
      <c r="J115" t="s">
        <v>26</v>
      </c>
      <c r="K115" s="4">
        <v>2324</v>
      </c>
      <c r="L115" s="5">
        <v>177</v>
      </c>
      <c r="N115" t="s">
        <v>40</v>
      </c>
      <c r="O115" t="s">
        <v>34</v>
      </c>
      <c r="P115" t="s">
        <v>26</v>
      </c>
      <c r="Q115" s="4">
        <v>6748</v>
      </c>
      <c r="R115" s="5">
        <v>48</v>
      </c>
    </row>
    <row r="116" spans="2:18" hidden="1" x14ac:dyDescent="0.3">
      <c r="B116" t="s">
        <v>6</v>
      </c>
      <c r="C116" t="s">
        <v>35</v>
      </c>
      <c r="D116" t="s">
        <v>30</v>
      </c>
      <c r="E116" s="4">
        <v>4781</v>
      </c>
      <c r="F116" s="5">
        <v>123</v>
      </c>
      <c r="H116" t="s">
        <v>41</v>
      </c>
      <c r="I116" t="s">
        <v>34</v>
      </c>
      <c r="J116" t="s">
        <v>33</v>
      </c>
      <c r="K116" s="4">
        <v>7847</v>
      </c>
      <c r="L116" s="5">
        <v>174</v>
      </c>
      <c r="N116" t="s">
        <v>10</v>
      </c>
      <c r="O116" t="s">
        <v>36</v>
      </c>
      <c r="P116" t="s">
        <v>27</v>
      </c>
      <c r="Q116" s="4">
        <v>1407</v>
      </c>
      <c r="R116" s="5">
        <v>72</v>
      </c>
    </row>
    <row r="117" spans="2:18" hidden="1" x14ac:dyDescent="0.3">
      <c r="B117" t="s">
        <v>41</v>
      </c>
      <c r="C117" t="s">
        <v>35</v>
      </c>
      <c r="D117" t="s">
        <v>13</v>
      </c>
      <c r="E117" s="4">
        <v>4760</v>
      </c>
      <c r="F117" s="5">
        <v>69</v>
      </c>
      <c r="H117" t="s">
        <v>41</v>
      </c>
      <c r="I117" t="s">
        <v>36</v>
      </c>
      <c r="J117" t="s">
        <v>30</v>
      </c>
      <c r="K117" s="4">
        <v>6118</v>
      </c>
      <c r="L117" s="5">
        <v>174</v>
      </c>
      <c r="N117" t="s">
        <v>8</v>
      </c>
      <c r="O117" t="s">
        <v>35</v>
      </c>
      <c r="P117" t="s">
        <v>29</v>
      </c>
      <c r="Q117" s="4">
        <v>2023</v>
      </c>
      <c r="R117" s="5">
        <v>168</v>
      </c>
    </row>
    <row r="118" spans="2:18" x14ac:dyDescent="0.3">
      <c r="B118" t="s">
        <v>8</v>
      </c>
      <c r="C118" t="s">
        <v>35</v>
      </c>
      <c r="D118" t="s">
        <v>27</v>
      </c>
      <c r="E118" s="4">
        <v>4753</v>
      </c>
      <c r="F118" s="5">
        <v>300</v>
      </c>
      <c r="H118" t="s">
        <v>40</v>
      </c>
      <c r="I118" t="s">
        <v>35</v>
      </c>
      <c r="J118" t="s">
        <v>16</v>
      </c>
      <c r="K118" s="4">
        <v>4725</v>
      </c>
      <c r="L118" s="5">
        <v>174</v>
      </c>
      <c r="N118" t="s">
        <v>5</v>
      </c>
      <c r="O118" t="s">
        <v>39</v>
      </c>
      <c r="P118" t="s">
        <v>26</v>
      </c>
      <c r="Q118" s="4">
        <v>5236</v>
      </c>
      <c r="R118" s="5">
        <v>51</v>
      </c>
    </row>
    <row r="119" spans="2:18" hidden="1" x14ac:dyDescent="0.3">
      <c r="B119" t="s">
        <v>5</v>
      </c>
      <c r="C119" t="s">
        <v>35</v>
      </c>
      <c r="D119" t="s">
        <v>31</v>
      </c>
      <c r="E119" s="4">
        <v>4753</v>
      </c>
      <c r="F119" s="5">
        <v>246</v>
      </c>
      <c r="H119" t="s">
        <v>9</v>
      </c>
      <c r="I119" t="s">
        <v>34</v>
      </c>
      <c r="J119" t="s">
        <v>17</v>
      </c>
      <c r="K119" s="4">
        <v>707</v>
      </c>
      <c r="L119" s="5">
        <v>174</v>
      </c>
      <c r="N119" t="s">
        <v>41</v>
      </c>
      <c r="O119" t="s">
        <v>36</v>
      </c>
      <c r="P119" t="s">
        <v>19</v>
      </c>
      <c r="Q119" s="4">
        <v>1925</v>
      </c>
      <c r="R119" s="5">
        <v>192</v>
      </c>
    </row>
    <row r="120" spans="2:18" x14ac:dyDescent="0.3">
      <c r="B120" t="s">
        <v>40</v>
      </c>
      <c r="C120" t="s">
        <v>35</v>
      </c>
      <c r="D120" t="s">
        <v>16</v>
      </c>
      <c r="E120" s="4">
        <v>4725</v>
      </c>
      <c r="F120" s="5">
        <v>174</v>
      </c>
      <c r="H120" t="s">
        <v>3</v>
      </c>
      <c r="I120" t="s">
        <v>39</v>
      </c>
      <c r="J120" t="s">
        <v>26</v>
      </c>
      <c r="K120" s="4">
        <v>4956</v>
      </c>
      <c r="L120" s="5">
        <v>171</v>
      </c>
      <c r="N120" t="s">
        <v>7</v>
      </c>
      <c r="O120" t="s">
        <v>37</v>
      </c>
      <c r="P120" t="s">
        <v>14</v>
      </c>
      <c r="Q120" s="4">
        <v>6608</v>
      </c>
      <c r="R120" s="5">
        <v>225</v>
      </c>
    </row>
    <row r="121" spans="2:18" x14ac:dyDescent="0.3">
      <c r="B121" t="s">
        <v>10</v>
      </c>
      <c r="C121" t="s">
        <v>37</v>
      </c>
      <c r="D121" t="s">
        <v>23</v>
      </c>
      <c r="E121" s="4">
        <v>4683</v>
      </c>
      <c r="F121" s="5">
        <v>30</v>
      </c>
      <c r="H121" t="s">
        <v>5</v>
      </c>
      <c r="I121" t="s">
        <v>39</v>
      </c>
      <c r="J121" t="s">
        <v>24</v>
      </c>
      <c r="K121" s="4">
        <v>4018</v>
      </c>
      <c r="L121" s="5">
        <v>171</v>
      </c>
      <c r="N121" t="s">
        <v>6</v>
      </c>
      <c r="O121" t="s">
        <v>34</v>
      </c>
      <c r="P121" t="s">
        <v>26</v>
      </c>
      <c r="Q121" s="4">
        <v>8008</v>
      </c>
      <c r="R121" s="5">
        <v>456</v>
      </c>
    </row>
    <row r="122" spans="2:18" hidden="1" x14ac:dyDescent="0.3">
      <c r="B122" t="s">
        <v>7</v>
      </c>
      <c r="C122" t="s">
        <v>35</v>
      </c>
      <c r="D122" t="s">
        <v>14</v>
      </c>
      <c r="E122" s="4">
        <v>4606</v>
      </c>
      <c r="F122" s="5">
        <v>63</v>
      </c>
      <c r="H122" t="s">
        <v>5</v>
      </c>
      <c r="I122" t="s">
        <v>38</v>
      </c>
      <c r="J122" t="s">
        <v>19</v>
      </c>
      <c r="K122" s="4">
        <v>5474</v>
      </c>
      <c r="L122" s="5">
        <v>168</v>
      </c>
      <c r="N122" t="s">
        <v>10</v>
      </c>
      <c r="O122" t="s">
        <v>34</v>
      </c>
      <c r="P122" t="s">
        <v>25</v>
      </c>
      <c r="Q122" s="4">
        <v>1428</v>
      </c>
      <c r="R122" s="5">
        <v>93</v>
      </c>
    </row>
    <row r="123" spans="2:18" hidden="1" x14ac:dyDescent="0.3">
      <c r="B123" t="s">
        <v>3</v>
      </c>
      <c r="C123" t="s">
        <v>37</v>
      </c>
      <c r="D123" t="s">
        <v>29</v>
      </c>
      <c r="E123" s="4">
        <v>4592</v>
      </c>
      <c r="F123" s="5">
        <v>324</v>
      </c>
      <c r="H123" t="s">
        <v>8</v>
      </c>
      <c r="I123" t="s">
        <v>35</v>
      </c>
      <c r="J123" t="s">
        <v>29</v>
      </c>
      <c r="K123" s="4">
        <v>2023</v>
      </c>
      <c r="L123" s="5">
        <v>168</v>
      </c>
      <c r="N123" t="s">
        <v>6</v>
      </c>
      <c r="O123" t="s">
        <v>34</v>
      </c>
      <c r="P123" t="s">
        <v>4</v>
      </c>
      <c r="Q123" s="4">
        <v>525</v>
      </c>
      <c r="R123" s="5">
        <v>48</v>
      </c>
    </row>
    <row r="124" spans="2:18" hidden="1" x14ac:dyDescent="0.3">
      <c r="B124" t="s">
        <v>7</v>
      </c>
      <c r="C124" t="s">
        <v>35</v>
      </c>
      <c r="D124" t="s">
        <v>19</v>
      </c>
      <c r="E124" s="4">
        <v>4585</v>
      </c>
      <c r="F124" s="5">
        <v>240</v>
      </c>
      <c r="H124" t="s">
        <v>3</v>
      </c>
      <c r="I124" t="s">
        <v>39</v>
      </c>
      <c r="J124" t="s">
        <v>16</v>
      </c>
      <c r="K124" s="4">
        <v>21</v>
      </c>
      <c r="L124" s="5">
        <v>168</v>
      </c>
      <c r="N124" t="s">
        <v>6</v>
      </c>
      <c r="O124" t="s">
        <v>37</v>
      </c>
      <c r="P124" t="s">
        <v>18</v>
      </c>
      <c r="Q124" s="4">
        <v>1505</v>
      </c>
      <c r="R124" s="5">
        <v>102</v>
      </c>
    </row>
    <row r="125" spans="2:18" x14ac:dyDescent="0.3">
      <c r="B125" t="s">
        <v>7</v>
      </c>
      <c r="C125" t="s">
        <v>37</v>
      </c>
      <c r="D125" t="s">
        <v>17</v>
      </c>
      <c r="E125" s="4">
        <v>4487</v>
      </c>
      <c r="F125" s="5">
        <v>111</v>
      </c>
      <c r="H125" t="s">
        <v>3</v>
      </c>
      <c r="I125" t="s">
        <v>36</v>
      </c>
      <c r="J125" t="s">
        <v>23</v>
      </c>
      <c r="K125" s="4">
        <v>3773</v>
      </c>
      <c r="L125" s="5">
        <v>165</v>
      </c>
      <c r="N125" t="s">
        <v>7</v>
      </c>
      <c r="O125" t="s">
        <v>35</v>
      </c>
      <c r="P125" t="s">
        <v>30</v>
      </c>
      <c r="Q125" s="4">
        <v>6755</v>
      </c>
      <c r="R125" s="5">
        <v>252</v>
      </c>
    </row>
    <row r="126" spans="2:18" x14ac:dyDescent="0.3">
      <c r="B126" t="s">
        <v>7</v>
      </c>
      <c r="C126" t="s">
        <v>37</v>
      </c>
      <c r="D126" t="s">
        <v>16</v>
      </c>
      <c r="E126" s="4">
        <v>4487</v>
      </c>
      <c r="F126" s="5">
        <v>333</v>
      </c>
      <c r="H126" t="s">
        <v>2</v>
      </c>
      <c r="I126" t="s">
        <v>39</v>
      </c>
      <c r="J126" t="s">
        <v>20</v>
      </c>
      <c r="K126" s="4">
        <v>9443</v>
      </c>
      <c r="L126" s="5">
        <v>162</v>
      </c>
      <c r="N126" t="s">
        <v>2</v>
      </c>
      <c r="O126" t="s">
        <v>37</v>
      </c>
      <c r="P126" t="s">
        <v>18</v>
      </c>
      <c r="Q126" s="4">
        <v>11571</v>
      </c>
      <c r="R126" s="5">
        <v>138</v>
      </c>
    </row>
    <row r="127" spans="2:18" hidden="1" x14ac:dyDescent="0.3">
      <c r="B127" t="s">
        <v>5</v>
      </c>
      <c r="C127" t="s">
        <v>35</v>
      </c>
      <c r="D127" t="s">
        <v>29</v>
      </c>
      <c r="E127" s="4">
        <v>4480</v>
      </c>
      <c r="F127" s="5">
        <v>357</v>
      </c>
      <c r="H127" t="s">
        <v>40</v>
      </c>
      <c r="I127" t="s">
        <v>34</v>
      </c>
      <c r="J127" t="s">
        <v>19</v>
      </c>
      <c r="K127" s="4">
        <v>4018</v>
      </c>
      <c r="L127" s="5">
        <v>162</v>
      </c>
      <c r="N127" t="s">
        <v>40</v>
      </c>
      <c r="O127" t="s">
        <v>38</v>
      </c>
      <c r="P127" t="s">
        <v>25</v>
      </c>
      <c r="Q127" s="4">
        <v>2541</v>
      </c>
      <c r="R127" s="5">
        <v>90</v>
      </c>
    </row>
    <row r="128" spans="2:18" hidden="1" x14ac:dyDescent="0.3">
      <c r="B128" t="s">
        <v>7</v>
      </c>
      <c r="C128" t="s">
        <v>39</v>
      </c>
      <c r="D128" t="s">
        <v>17</v>
      </c>
      <c r="E128" s="4">
        <v>4438</v>
      </c>
      <c r="F128" s="5">
        <v>246</v>
      </c>
      <c r="H128" t="s">
        <v>3</v>
      </c>
      <c r="I128" t="s">
        <v>36</v>
      </c>
      <c r="J128" t="s">
        <v>28</v>
      </c>
      <c r="K128" s="4">
        <v>973</v>
      </c>
      <c r="L128" s="5">
        <v>162</v>
      </c>
      <c r="N128" t="s">
        <v>41</v>
      </c>
      <c r="O128" t="s">
        <v>37</v>
      </c>
      <c r="P128" t="s">
        <v>30</v>
      </c>
      <c r="Q128" s="4">
        <v>1526</v>
      </c>
      <c r="R128" s="5">
        <v>240</v>
      </c>
    </row>
    <row r="129" spans="2:18" x14ac:dyDescent="0.3">
      <c r="B129" t="s">
        <v>40</v>
      </c>
      <c r="C129" t="s">
        <v>36</v>
      </c>
      <c r="D129" t="s">
        <v>13</v>
      </c>
      <c r="E129" s="4">
        <v>4424</v>
      </c>
      <c r="F129" s="5">
        <v>201</v>
      </c>
      <c r="H129" t="s">
        <v>40</v>
      </c>
      <c r="I129" t="s">
        <v>34</v>
      </c>
      <c r="J129" t="s">
        <v>33</v>
      </c>
      <c r="K129" s="4">
        <v>3794</v>
      </c>
      <c r="L129" s="5">
        <v>159</v>
      </c>
      <c r="N129" t="s">
        <v>40</v>
      </c>
      <c r="O129" t="s">
        <v>38</v>
      </c>
      <c r="P129" t="s">
        <v>4</v>
      </c>
      <c r="Q129" s="4">
        <v>6125</v>
      </c>
      <c r="R129" s="5">
        <v>102</v>
      </c>
    </row>
    <row r="130" spans="2:18" hidden="1" x14ac:dyDescent="0.3">
      <c r="B130" t="s">
        <v>2</v>
      </c>
      <c r="C130" t="s">
        <v>38</v>
      </c>
      <c r="D130" t="s">
        <v>23</v>
      </c>
      <c r="E130" s="4">
        <v>4417</v>
      </c>
      <c r="F130" s="5">
        <v>153</v>
      </c>
      <c r="H130" t="s">
        <v>9</v>
      </c>
      <c r="I130" t="s">
        <v>35</v>
      </c>
      <c r="J130" t="s">
        <v>26</v>
      </c>
      <c r="K130" s="4">
        <v>98</v>
      </c>
      <c r="L130" s="5">
        <v>159</v>
      </c>
      <c r="N130" t="s">
        <v>41</v>
      </c>
      <c r="O130" t="s">
        <v>35</v>
      </c>
      <c r="P130" t="s">
        <v>27</v>
      </c>
      <c r="Q130" s="4">
        <v>847</v>
      </c>
      <c r="R130" s="5">
        <v>129</v>
      </c>
    </row>
    <row r="131" spans="2:18" x14ac:dyDescent="0.3">
      <c r="B131" t="s">
        <v>2</v>
      </c>
      <c r="C131" t="s">
        <v>38</v>
      </c>
      <c r="D131" t="s">
        <v>31</v>
      </c>
      <c r="E131" s="4">
        <v>4326</v>
      </c>
      <c r="F131" s="5">
        <v>348</v>
      </c>
      <c r="H131" t="s">
        <v>40</v>
      </c>
      <c r="I131" t="s">
        <v>34</v>
      </c>
      <c r="J131" t="s">
        <v>17</v>
      </c>
      <c r="K131" s="4">
        <v>5019</v>
      </c>
      <c r="L131" s="5">
        <v>156</v>
      </c>
      <c r="N131" t="s">
        <v>8</v>
      </c>
      <c r="O131" t="s">
        <v>35</v>
      </c>
      <c r="P131" t="s">
        <v>27</v>
      </c>
      <c r="Q131" s="4">
        <v>4753</v>
      </c>
      <c r="R131" s="5">
        <v>300</v>
      </c>
    </row>
    <row r="132" spans="2:18" hidden="1" x14ac:dyDescent="0.3">
      <c r="B132" t="s">
        <v>6</v>
      </c>
      <c r="C132" t="s">
        <v>36</v>
      </c>
      <c r="D132" t="s">
        <v>13</v>
      </c>
      <c r="E132" s="4">
        <v>4319</v>
      </c>
      <c r="F132" s="5">
        <v>30</v>
      </c>
      <c r="H132" t="s">
        <v>6</v>
      </c>
      <c r="I132" t="s">
        <v>36</v>
      </c>
      <c r="J132" t="s">
        <v>17</v>
      </c>
      <c r="K132" s="4">
        <v>4970</v>
      </c>
      <c r="L132" s="5">
        <v>156</v>
      </c>
      <c r="N132" t="s">
        <v>6</v>
      </c>
      <c r="O132" t="s">
        <v>38</v>
      </c>
      <c r="P132" t="s">
        <v>33</v>
      </c>
      <c r="Q132" s="4">
        <v>959</v>
      </c>
      <c r="R132" s="5">
        <v>135</v>
      </c>
    </row>
    <row r="133" spans="2:18" hidden="1" x14ac:dyDescent="0.3">
      <c r="B133" t="s">
        <v>9</v>
      </c>
      <c r="C133" t="s">
        <v>37</v>
      </c>
      <c r="D133" t="s">
        <v>25</v>
      </c>
      <c r="E133" s="4">
        <v>4305</v>
      </c>
      <c r="F133" s="5">
        <v>156</v>
      </c>
      <c r="H133" t="s">
        <v>9</v>
      </c>
      <c r="I133" t="s">
        <v>37</v>
      </c>
      <c r="J133" t="s">
        <v>25</v>
      </c>
      <c r="K133" s="4">
        <v>4305</v>
      </c>
      <c r="L133" s="5">
        <v>156</v>
      </c>
      <c r="N133" t="s">
        <v>7</v>
      </c>
      <c r="O133" t="s">
        <v>35</v>
      </c>
      <c r="P133" t="s">
        <v>24</v>
      </c>
      <c r="Q133" s="4">
        <v>2793</v>
      </c>
      <c r="R133" s="5">
        <v>114</v>
      </c>
    </row>
    <row r="134" spans="2:18" x14ac:dyDescent="0.3">
      <c r="B134" t="s">
        <v>6</v>
      </c>
      <c r="C134" t="s">
        <v>34</v>
      </c>
      <c r="D134" t="s">
        <v>27</v>
      </c>
      <c r="E134" s="4">
        <v>4242</v>
      </c>
      <c r="F134" s="5">
        <v>207</v>
      </c>
      <c r="H134" t="s">
        <v>2</v>
      </c>
      <c r="I134" t="s">
        <v>38</v>
      </c>
      <c r="J134" t="s">
        <v>23</v>
      </c>
      <c r="K134" s="4">
        <v>4417</v>
      </c>
      <c r="L134" s="5">
        <v>153</v>
      </c>
      <c r="N134" t="s">
        <v>7</v>
      </c>
      <c r="O134" t="s">
        <v>35</v>
      </c>
      <c r="P134" t="s">
        <v>14</v>
      </c>
      <c r="Q134" s="4">
        <v>4606</v>
      </c>
      <c r="R134" s="5">
        <v>63</v>
      </c>
    </row>
    <row r="135" spans="2:18" x14ac:dyDescent="0.3">
      <c r="B135" t="s">
        <v>9</v>
      </c>
      <c r="C135" t="s">
        <v>38</v>
      </c>
      <c r="D135" t="s">
        <v>24</v>
      </c>
      <c r="E135" s="4">
        <v>4137</v>
      </c>
      <c r="F135" s="5">
        <v>60</v>
      </c>
      <c r="H135" t="s">
        <v>9</v>
      </c>
      <c r="I135" t="s">
        <v>34</v>
      </c>
      <c r="J135" t="s">
        <v>28</v>
      </c>
      <c r="K135" s="4">
        <v>14329</v>
      </c>
      <c r="L135" s="5">
        <v>150</v>
      </c>
      <c r="N135" t="s">
        <v>7</v>
      </c>
      <c r="O135" t="s">
        <v>36</v>
      </c>
      <c r="P135" t="s">
        <v>29</v>
      </c>
      <c r="Q135" s="4">
        <v>5551</v>
      </c>
      <c r="R135" s="5">
        <v>252</v>
      </c>
    </row>
    <row r="136" spans="2:18" x14ac:dyDescent="0.3">
      <c r="B136" t="s">
        <v>10</v>
      </c>
      <c r="C136" t="s">
        <v>34</v>
      </c>
      <c r="D136" t="s">
        <v>22</v>
      </c>
      <c r="E136" s="4">
        <v>4053</v>
      </c>
      <c r="F136" s="5">
        <v>24</v>
      </c>
      <c r="H136" t="s">
        <v>8</v>
      </c>
      <c r="I136" t="s">
        <v>36</v>
      </c>
      <c r="J136" t="s">
        <v>23</v>
      </c>
      <c r="K136" s="4">
        <v>5019</v>
      </c>
      <c r="L136" s="5">
        <v>150</v>
      </c>
      <c r="N136" t="s">
        <v>10</v>
      </c>
      <c r="O136" t="s">
        <v>36</v>
      </c>
      <c r="P136" t="s">
        <v>32</v>
      </c>
      <c r="Q136" s="4">
        <v>6657</v>
      </c>
      <c r="R136" s="5">
        <v>303</v>
      </c>
    </row>
    <row r="137" spans="2:18" x14ac:dyDescent="0.3">
      <c r="B137" t="s">
        <v>40</v>
      </c>
      <c r="C137" t="s">
        <v>34</v>
      </c>
      <c r="D137" t="s">
        <v>19</v>
      </c>
      <c r="E137" s="4">
        <v>4018</v>
      </c>
      <c r="F137" s="5">
        <v>162</v>
      </c>
      <c r="H137" t="s">
        <v>6</v>
      </c>
      <c r="I137" t="s">
        <v>34</v>
      </c>
      <c r="J137" t="s">
        <v>17</v>
      </c>
      <c r="K137" s="4">
        <v>3759</v>
      </c>
      <c r="L137" s="5">
        <v>150</v>
      </c>
      <c r="N137" t="s">
        <v>7</v>
      </c>
      <c r="O137" t="s">
        <v>39</v>
      </c>
      <c r="P137" t="s">
        <v>17</v>
      </c>
      <c r="Q137" s="4">
        <v>4438</v>
      </c>
      <c r="R137" s="5">
        <v>246</v>
      </c>
    </row>
    <row r="138" spans="2:18" hidden="1" x14ac:dyDescent="0.3">
      <c r="B138" t="s">
        <v>5</v>
      </c>
      <c r="C138" t="s">
        <v>39</v>
      </c>
      <c r="D138" t="s">
        <v>24</v>
      </c>
      <c r="E138" s="4">
        <v>4018</v>
      </c>
      <c r="F138" s="5">
        <v>171</v>
      </c>
      <c r="H138" t="s">
        <v>8</v>
      </c>
      <c r="I138" t="s">
        <v>37</v>
      </c>
      <c r="J138" t="s">
        <v>30</v>
      </c>
      <c r="K138" s="4">
        <v>42</v>
      </c>
      <c r="L138" s="5">
        <v>150</v>
      </c>
      <c r="N138" t="s">
        <v>8</v>
      </c>
      <c r="O138" t="s">
        <v>38</v>
      </c>
      <c r="P138" t="s">
        <v>22</v>
      </c>
      <c r="Q138" s="4">
        <v>168</v>
      </c>
      <c r="R138" s="5">
        <v>84</v>
      </c>
    </row>
    <row r="139" spans="2:18" x14ac:dyDescent="0.3">
      <c r="B139" t="s">
        <v>2</v>
      </c>
      <c r="C139" t="s">
        <v>39</v>
      </c>
      <c r="D139" t="s">
        <v>33</v>
      </c>
      <c r="E139" s="4">
        <v>4018</v>
      </c>
      <c r="F139" s="5">
        <v>126</v>
      </c>
      <c r="H139" t="s">
        <v>9</v>
      </c>
      <c r="I139" t="s">
        <v>35</v>
      </c>
      <c r="J139" t="s">
        <v>4</v>
      </c>
      <c r="K139" s="4">
        <v>959</v>
      </c>
      <c r="L139" s="5">
        <v>147</v>
      </c>
      <c r="N139" t="s">
        <v>7</v>
      </c>
      <c r="O139" t="s">
        <v>34</v>
      </c>
      <c r="P139" t="s">
        <v>17</v>
      </c>
      <c r="Q139" s="4">
        <v>7777</v>
      </c>
      <c r="R139" s="5">
        <v>39</v>
      </c>
    </row>
    <row r="140" spans="2:18" hidden="1" x14ac:dyDescent="0.3">
      <c r="B140" t="s">
        <v>3</v>
      </c>
      <c r="C140" t="s">
        <v>37</v>
      </c>
      <c r="D140" t="s">
        <v>17</v>
      </c>
      <c r="E140" s="4">
        <v>3983</v>
      </c>
      <c r="F140" s="5">
        <v>144</v>
      </c>
      <c r="H140" t="s">
        <v>2</v>
      </c>
      <c r="I140" t="s">
        <v>39</v>
      </c>
      <c r="J140" t="s">
        <v>28</v>
      </c>
      <c r="K140" s="4">
        <v>6027</v>
      </c>
      <c r="L140" s="5">
        <v>144</v>
      </c>
      <c r="N140" t="s">
        <v>5</v>
      </c>
      <c r="O140" t="s">
        <v>36</v>
      </c>
      <c r="P140" t="s">
        <v>17</v>
      </c>
      <c r="Q140" s="4">
        <v>3339</v>
      </c>
      <c r="R140" s="5">
        <v>348</v>
      </c>
    </row>
    <row r="141" spans="2:18" x14ac:dyDescent="0.3">
      <c r="B141" t="s">
        <v>41</v>
      </c>
      <c r="C141" t="s">
        <v>39</v>
      </c>
      <c r="D141" t="s">
        <v>14</v>
      </c>
      <c r="E141" s="4">
        <v>3976</v>
      </c>
      <c r="F141" s="5">
        <v>72</v>
      </c>
      <c r="H141" t="s">
        <v>3</v>
      </c>
      <c r="I141" t="s">
        <v>37</v>
      </c>
      <c r="J141" t="s">
        <v>17</v>
      </c>
      <c r="K141" s="4">
        <v>3983</v>
      </c>
      <c r="L141" s="5">
        <v>144</v>
      </c>
      <c r="N141" t="s">
        <v>7</v>
      </c>
      <c r="O141" t="s">
        <v>37</v>
      </c>
      <c r="P141" t="s">
        <v>33</v>
      </c>
      <c r="Q141" s="4">
        <v>6391</v>
      </c>
      <c r="R141" s="5">
        <v>48</v>
      </c>
    </row>
    <row r="142" spans="2:18" hidden="1" x14ac:dyDescent="0.3">
      <c r="B142" t="s">
        <v>9</v>
      </c>
      <c r="C142" t="s">
        <v>39</v>
      </c>
      <c r="D142" t="s">
        <v>24</v>
      </c>
      <c r="E142" s="4">
        <v>3920</v>
      </c>
      <c r="F142" s="5">
        <v>306</v>
      </c>
      <c r="H142" t="s">
        <v>9</v>
      </c>
      <c r="I142" t="s">
        <v>35</v>
      </c>
      <c r="J142" t="s">
        <v>27</v>
      </c>
      <c r="K142" s="4">
        <v>2429</v>
      </c>
      <c r="L142" s="5">
        <v>144</v>
      </c>
      <c r="N142" t="s">
        <v>5</v>
      </c>
      <c r="O142" t="s">
        <v>37</v>
      </c>
      <c r="P142" t="s">
        <v>22</v>
      </c>
      <c r="Q142" s="4">
        <v>518</v>
      </c>
      <c r="R142" s="5">
        <v>75</v>
      </c>
    </row>
    <row r="143" spans="2:18" x14ac:dyDescent="0.3">
      <c r="B143" t="s">
        <v>6</v>
      </c>
      <c r="C143" t="s">
        <v>35</v>
      </c>
      <c r="D143" t="s">
        <v>27</v>
      </c>
      <c r="E143" s="4">
        <v>3864</v>
      </c>
      <c r="F143" s="5">
        <v>177</v>
      </c>
      <c r="H143" t="s">
        <v>41</v>
      </c>
      <c r="I143" t="s">
        <v>34</v>
      </c>
      <c r="J143" t="s">
        <v>22</v>
      </c>
      <c r="K143" s="4">
        <v>336</v>
      </c>
      <c r="L143" s="5">
        <v>144</v>
      </c>
      <c r="N143" t="s">
        <v>7</v>
      </c>
      <c r="O143" t="s">
        <v>38</v>
      </c>
      <c r="P143" t="s">
        <v>28</v>
      </c>
      <c r="Q143" s="4">
        <v>5677</v>
      </c>
      <c r="R143" s="5">
        <v>258</v>
      </c>
    </row>
    <row r="144" spans="2:18" x14ac:dyDescent="0.3">
      <c r="B144" t="s">
        <v>9</v>
      </c>
      <c r="C144" t="s">
        <v>38</v>
      </c>
      <c r="D144" t="s">
        <v>25</v>
      </c>
      <c r="E144" s="4">
        <v>3850</v>
      </c>
      <c r="F144" s="5">
        <v>102</v>
      </c>
      <c r="H144" t="s">
        <v>10</v>
      </c>
      <c r="I144" t="s">
        <v>38</v>
      </c>
      <c r="J144" t="s">
        <v>22</v>
      </c>
      <c r="K144" s="4">
        <v>2205</v>
      </c>
      <c r="L144" s="5">
        <v>141</v>
      </c>
      <c r="N144" t="s">
        <v>6</v>
      </c>
      <c r="O144" t="s">
        <v>39</v>
      </c>
      <c r="P144" t="s">
        <v>17</v>
      </c>
      <c r="Q144" s="4">
        <v>6048</v>
      </c>
      <c r="R144" s="5">
        <v>27</v>
      </c>
    </row>
    <row r="145" spans="2:18" hidden="1" x14ac:dyDescent="0.3">
      <c r="B145" t="s">
        <v>7</v>
      </c>
      <c r="C145" t="s">
        <v>34</v>
      </c>
      <c r="D145" t="s">
        <v>15</v>
      </c>
      <c r="E145" s="4">
        <v>3829</v>
      </c>
      <c r="F145" s="5">
        <v>24</v>
      </c>
      <c r="H145" t="s">
        <v>2</v>
      </c>
      <c r="I145" t="s">
        <v>39</v>
      </c>
      <c r="J145" t="s">
        <v>22</v>
      </c>
      <c r="K145" s="4">
        <v>1568</v>
      </c>
      <c r="L145" s="5">
        <v>141</v>
      </c>
      <c r="N145" t="s">
        <v>8</v>
      </c>
      <c r="O145" t="s">
        <v>38</v>
      </c>
      <c r="P145" t="s">
        <v>32</v>
      </c>
      <c r="Q145" s="4">
        <v>3752</v>
      </c>
      <c r="R145" s="5">
        <v>213</v>
      </c>
    </row>
    <row r="146" spans="2:18" x14ac:dyDescent="0.3">
      <c r="B146" t="s">
        <v>10</v>
      </c>
      <c r="C146" t="s">
        <v>35</v>
      </c>
      <c r="D146" t="s">
        <v>18</v>
      </c>
      <c r="E146" s="4">
        <v>3808</v>
      </c>
      <c r="F146" s="5">
        <v>279</v>
      </c>
      <c r="H146" t="s">
        <v>2</v>
      </c>
      <c r="I146" t="s">
        <v>37</v>
      </c>
      <c r="J146" t="s">
        <v>18</v>
      </c>
      <c r="K146" s="4">
        <v>11571</v>
      </c>
      <c r="L146" s="5">
        <v>138</v>
      </c>
      <c r="N146" t="s">
        <v>5</v>
      </c>
      <c r="O146" t="s">
        <v>35</v>
      </c>
      <c r="P146" t="s">
        <v>29</v>
      </c>
      <c r="Q146" s="4">
        <v>4480</v>
      </c>
      <c r="R146" s="5">
        <v>357</v>
      </c>
    </row>
    <row r="147" spans="2:18" hidden="1" x14ac:dyDescent="0.3">
      <c r="B147" t="s">
        <v>40</v>
      </c>
      <c r="C147" t="s">
        <v>34</v>
      </c>
      <c r="D147" t="s">
        <v>33</v>
      </c>
      <c r="E147" s="4">
        <v>3794</v>
      </c>
      <c r="F147" s="5">
        <v>159</v>
      </c>
      <c r="H147" t="s">
        <v>7</v>
      </c>
      <c r="I147" t="s">
        <v>34</v>
      </c>
      <c r="J147" t="s">
        <v>20</v>
      </c>
      <c r="K147" s="4">
        <v>2205</v>
      </c>
      <c r="L147" s="5">
        <v>138</v>
      </c>
      <c r="N147" t="s">
        <v>9</v>
      </c>
      <c r="O147" t="s">
        <v>37</v>
      </c>
      <c r="P147" t="s">
        <v>4</v>
      </c>
      <c r="Q147" s="4">
        <v>259</v>
      </c>
      <c r="R147" s="5">
        <v>207</v>
      </c>
    </row>
    <row r="148" spans="2:18" hidden="1" x14ac:dyDescent="0.3">
      <c r="B148" t="s">
        <v>3</v>
      </c>
      <c r="C148" t="s">
        <v>36</v>
      </c>
      <c r="D148" t="s">
        <v>23</v>
      </c>
      <c r="E148" s="4">
        <v>3773</v>
      </c>
      <c r="F148" s="5">
        <v>165</v>
      </c>
      <c r="H148" t="s">
        <v>40</v>
      </c>
      <c r="I148" t="s">
        <v>34</v>
      </c>
      <c r="J148" t="s">
        <v>27</v>
      </c>
      <c r="K148" s="4">
        <v>2289</v>
      </c>
      <c r="L148" s="5">
        <v>135</v>
      </c>
      <c r="N148" t="s">
        <v>8</v>
      </c>
      <c r="O148" t="s">
        <v>37</v>
      </c>
      <c r="P148" t="s">
        <v>30</v>
      </c>
      <c r="Q148" s="4">
        <v>42</v>
      </c>
      <c r="R148" s="5">
        <v>150</v>
      </c>
    </row>
    <row r="149" spans="2:18" hidden="1" x14ac:dyDescent="0.3">
      <c r="B149" t="s">
        <v>6</v>
      </c>
      <c r="C149" t="s">
        <v>34</v>
      </c>
      <c r="D149" t="s">
        <v>17</v>
      </c>
      <c r="E149" s="4">
        <v>3759</v>
      </c>
      <c r="F149" s="5">
        <v>150</v>
      </c>
      <c r="H149" t="s">
        <v>6</v>
      </c>
      <c r="I149" t="s">
        <v>36</v>
      </c>
      <c r="J149" t="s">
        <v>29</v>
      </c>
      <c r="K149" s="4">
        <v>1400</v>
      </c>
      <c r="L149" s="5">
        <v>135</v>
      </c>
      <c r="N149" t="s">
        <v>41</v>
      </c>
      <c r="O149" t="s">
        <v>36</v>
      </c>
      <c r="P149" t="s">
        <v>26</v>
      </c>
      <c r="Q149" s="4">
        <v>98</v>
      </c>
      <c r="R149" s="5">
        <v>204</v>
      </c>
    </row>
    <row r="150" spans="2:18" hidden="1" x14ac:dyDescent="0.3">
      <c r="B150" t="s">
        <v>8</v>
      </c>
      <c r="C150" t="s">
        <v>38</v>
      </c>
      <c r="D150" t="s">
        <v>32</v>
      </c>
      <c r="E150" s="4">
        <v>3752</v>
      </c>
      <c r="F150" s="5">
        <v>213</v>
      </c>
      <c r="H150" t="s">
        <v>6</v>
      </c>
      <c r="I150" t="s">
        <v>38</v>
      </c>
      <c r="J150" t="s">
        <v>33</v>
      </c>
      <c r="K150" s="4">
        <v>959</v>
      </c>
      <c r="L150" s="5">
        <v>135</v>
      </c>
      <c r="N150" t="s">
        <v>7</v>
      </c>
      <c r="O150" t="s">
        <v>35</v>
      </c>
      <c r="P150" t="s">
        <v>27</v>
      </c>
      <c r="Q150" s="4">
        <v>2478</v>
      </c>
      <c r="R150" s="5">
        <v>21</v>
      </c>
    </row>
    <row r="151" spans="2:18" x14ac:dyDescent="0.3">
      <c r="B151" t="s">
        <v>3</v>
      </c>
      <c r="C151" t="s">
        <v>34</v>
      </c>
      <c r="D151" t="s">
        <v>28</v>
      </c>
      <c r="E151" s="4">
        <v>3689</v>
      </c>
      <c r="F151" s="5">
        <v>312</v>
      </c>
      <c r="H151" t="s">
        <v>40</v>
      </c>
      <c r="I151" t="s">
        <v>39</v>
      </c>
      <c r="J151" t="s">
        <v>29</v>
      </c>
      <c r="K151" s="4">
        <v>0</v>
      </c>
      <c r="L151" s="5">
        <v>135</v>
      </c>
      <c r="N151" t="s">
        <v>41</v>
      </c>
      <c r="O151" t="s">
        <v>34</v>
      </c>
      <c r="P151" t="s">
        <v>33</v>
      </c>
      <c r="Q151" s="4">
        <v>7847</v>
      </c>
      <c r="R151" s="5">
        <v>174</v>
      </c>
    </row>
    <row r="152" spans="2:18" x14ac:dyDescent="0.3">
      <c r="B152" t="s">
        <v>3</v>
      </c>
      <c r="C152" t="s">
        <v>39</v>
      </c>
      <c r="D152" t="s">
        <v>29</v>
      </c>
      <c r="E152" s="4">
        <v>3640</v>
      </c>
      <c r="F152" s="5">
        <v>51</v>
      </c>
      <c r="H152" t="s">
        <v>41</v>
      </c>
      <c r="I152" t="s">
        <v>35</v>
      </c>
      <c r="J152" t="s">
        <v>27</v>
      </c>
      <c r="K152" s="4">
        <v>847</v>
      </c>
      <c r="L152" s="5">
        <v>129</v>
      </c>
      <c r="N152" t="s">
        <v>2</v>
      </c>
      <c r="O152" t="s">
        <v>37</v>
      </c>
      <c r="P152" t="s">
        <v>17</v>
      </c>
      <c r="Q152" s="4">
        <v>9926</v>
      </c>
      <c r="R152" s="5">
        <v>201</v>
      </c>
    </row>
    <row r="153" spans="2:18" hidden="1" x14ac:dyDescent="0.3">
      <c r="B153" t="s">
        <v>8</v>
      </c>
      <c r="C153" t="s">
        <v>35</v>
      </c>
      <c r="D153" t="s">
        <v>30</v>
      </c>
      <c r="E153" s="4">
        <v>3598</v>
      </c>
      <c r="F153" s="5">
        <v>81</v>
      </c>
      <c r="H153" t="s">
        <v>10</v>
      </c>
      <c r="I153" t="s">
        <v>38</v>
      </c>
      <c r="J153" t="s">
        <v>4</v>
      </c>
      <c r="K153" s="4">
        <v>6860</v>
      </c>
      <c r="L153" s="5">
        <v>126</v>
      </c>
      <c r="N153" t="s">
        <v>8</v>
      </c>
      <c r="O153" t="s">
        <v>38</v>
      </c>
      <c r="P153" t="s">
        <v>13</v>
      </c>
      <c r="Q153" s="4">
        <v>819</v>
      </c>
      <c r="R153" s="5">
        <v>510</v>
      </c>
    </row>
    <row r="154" spans="2:18" hidden="1" x14ac:dyDescent="0.3">
      <c r="B154" t="s">
        <v>6</v>
      </c>
      <c r="C154" t="s">
        <v>37</v>
      </c>
      <c r="D154" t="s">
        <v>28</v>
      </c>
      <c r="E154" s="4">
        <v>3556</v>
      </c>
      <c r="F154" s="5">
        <v>459</v>
      </c>
      <c r="H154" t="s">
        <v>41</v>
      </c>
      <c r="I154" t="s">
        <v>34</v>
      </c>
      <c r="J154" t="s">
        <v>23</v>
      </c>
      <c r="K154" s="4">
        <v>4935</v>
      </c>
      <c r="L154" s="5">
        <v>126</v>
      </c>
      <c r="N154" t="s">
        <v>6</v>
      </c>
      <c r="O154" t="s">
        <v>39</v>
      </c>
      <c r="P154" t="s">
        <v>29</v>
      </c>
      <c r="Q154" s="4">
        <v>3052</v>
      </c>
      <c r="R154" s="5">
        <v>378</v>
      </c>
    </row>
    <row r="155" spans="2:18" x14ac:dyDescent="0.3">
      <c r="B155" t="s">
        <v>2</v>
      </c>
      <c r="C155" t="s">
        <v>38</v>
      </c>
      <c r="D155" t="s">
        <v>4</v>
      </c>
      <c r="E155" s="4">
        <v>3549</v>
      </c>
      <c r="F155" s="5">
        <v>3</v>
      </c>
      <c r="H155" t="s">
        <v>2</v>
      </c>
      <c r="I155" t="s">
        <v>39</v>
      </c>
      <c r="J155" t="s">
        <v>33</v>
      </c>
      <c r="K155" s="4">
        <v>4018</v>
      </c>
      <c r="L155" s="5">
        <v>126</v>
      </c>
      <c r="N155" t="s">
        <v>9</v>
      </c>
      <c r="O155" t="s">
        <v>34</v>
      </c>
      <c r="P155" t="s">
        <v>21</v>
      </c>
      <c r="Q155" s="4">
        <v>6832</v>
      </c>
      <c r="R155" s="5">
        <v>27</v>
      </c>
    </row>
    <row r="156" spans="2:18" hidden="1" x14ac:dyDescent="0.3">
      <c r="B156" t="s">
        <v>8</v>
      </c>
      <c r="C156" t="s">
        <v>34</v>
      </c>
      <c r="D156" t="s">
        <v>31</v>
      </c>
      <c r="E156" s="4">
        <v>3507</v>
      </c>
      <c r="F156" s="5">
        <v>288</v>
      </c>
      <c r="H156" t="s">
        <v>40</v>
      </c>
      <c r="I156" t="s">
        <v>35</v>
      </c>
      <c r="J156" t="s">
        <v>29</v>
      </c>
      <c r="K156" s="4">
        <v>1617</v>
      </c>
      <c r="L156" s="5">
        <v>126</v>
      </c>
      <c r="N156" t="s">
        <v>2</v>
      </c>
      <c r="O156" t="s">
        <v>39</v>
      </c>
      <c r="P156" t="s">
        <v>16</v>
      </c>
      <c r="Q156" s="4">
        <v>2016</v>
      </c>
      <c r="R156" s="5">
        <v>117</v>
      </c>
    </row>
    <row r="157" spans="2:18" x14ac:dyDescent="0.3">
      <c r="B157" t="s">
        <v>10</v>
      </c>
      <c r="C157" t="s">
        <v>35</v>
      </c>
      <c r="D157" t="s">
        <v>14</v>
      </c>
      <c r="E157" s="4">
        <v>3472</v>
      </c>
      <c r="F157" s="5">
        <v>96</v>
      </c>
      <c r="H157" t="s">
        <v>8</v>
      </c>
      <c r="I157" t="s">
        <v>35</v>
      </c>
      <c r="J157" t="s">
        <v>33</v>
      </c>
      <c r="K157" s="4">
        <v>357</v>
      </c>
      <c r="L157" s="5">
        <v>126</v>
      </c>
      <c r="N157" t="s">
        <v>6</v>
      </c>
      <c r="O157" t="s">
        <v>38</v>
      </c>
      <c r="P157" t="s">
        <v>21</v>
      </c>
      <c r="Q157" s="4">
        <v>7322</v>
      </c>
      <c r="R157" s="5">
        <v>36</v>
      </c>
    </row>
    <row r="158" spans="2:18" hidden="1" x14ac:dyDescent="0.3">
      <c r="B158" t="s">
        <v>6</v>
      </c>
      <c r="C158" t="s">
        <v>34</v>
      </c>
      <c r="D158" t="s">
        <v>30</v>
      </c>
      <c r="E158" s="4">
        <v>3402</v>
      </c>
      <c r="F158" s="5">
        <v>366</v>
      </c>
      <c r="H158" t="s">
        <v>6</v>
      </c>
      <c r="I158" t="s">
        <v>34</v>
      </c>
      <c r="J158" t="s">
        <v>32</v>
      </c>
      <c r="K158" s="4">
        <v>6734</v>
      </c>
      <c r="L158" s="5">
        <v>123</v>
      </c>
      <c r="N158" t="s">
        <v>8</v>
      </c>
      <c r="O158" t="s">
        <v>35</v>
      </c>
      <c r="P158" t="s">
        <v>33</v>
      </c>
      <c r="Q158" s="4">
        <v>357</v>
      </c>
      <c r="R158" s="5">
        <v>126</v>
      </c>
    </row>
    <row r="159" spans="2:18" hidden="1" x14ac:dyDescent="0.3">
      <c r="B159" t="s">
        <v>41</v>
      </c>
      <c r="C159" t="s">
        <v>37</v>
      </c>
      <c r="D159" t="s">
        <v>20</v>
      </c>
      <c r="E159" s="4">
        <v>3388</v>
      </c>
      <c r="F159" s="5">
        <v>123</v>
      </c>
      <c r="H159" t="s">
        <v>6</v>
      </c>
      <c r="I159" t="s">
        <v>35</v>
      </c>
      <c r="J159" t="s">
        <v>30</v>
      </c>
      <c r="K159" s="4">
        <v>4781</v>
      </c>
      <c r="L159" s="5">
        <v>123</v>
      </c>
      <c r="N159" t="s">
        <v>9</v>
      </c>
      <c r="O159" t="s">
        <v>39</v>
      </c>
      <c r="P159" t="s">
        <v>25</v>
      </c>
      <c r="Q159" s="4">
        <v>3192</v>
      </c>
      <c r="R159" s="5">
        <v>72</v>
      </c>
    </row>
    <row r="160" spans="2:18" x14ac:dyDescent="0.3">
      <c r="B160" t="s">
        <v>6</v>
      </c>
      <c r="C160" t="s">
        <v>34</v>
      </c>
      <c r="D160" t="s">
        <v>29</v>
      </c>
      <c r="E160" s="4">
        <v>3339</v>
      </c>
      <c r="F160" s="5">
        <v>75</v>
      </c>
      <c r="H160" t="s">
        <v>41</v>
      </c>
      <c r="I160" t="s">
        <v>37</v>
      </c>
      <c r="J160" t="s">
        <v>20</v>
      </c>
      <c r="K160" s="4">
        <v>3388</v>
      </c>
      <c r="L160" s="5">
        <v>123</v>
      </c>
      <c r="N160" t="s">
        <v>7</v>
      </c>
      <c r="O160" t="s">
        <v>36</v>
      </c>
      <c r="P160" t="s">
        <v>22</v>
      </c>
      <c r="Q160" s="4">
        <v>8435</v>
      </c>
      <c r="R160" s="5">
        <v>42</v>
      </c>
    </row>
    <row r="161" spans="2:18" hidden="1" x14ac:dyDescent="0.3">
      <c r="B161" t="s">
        <v>3</v>
      </c>
      <c r="C161" t="s">
        <v>36</v>
      </c>
      <c r="D161" t="s">
        <v>25</v>
      </c>
      <c r="E161" s="4">
        <v>3339</v>
      </c>
      <c r="F161" s="5">
        <v>39</v>
      </c>
      <c r="H161" t="s">
        <v>6</v>
      </c>
      <c r="I161" t="s">
        <v>38</v>
      </c>
      <c r="J161" t="s">
        <v>13</v>
      </c>
      <c r="K161" s="4">
        <v>2317</v>
      </c>
      <c r="L161" s="5">
        <v>123</v>
      </c>
      <c r="N161" t="s">
        <v>40</v>
      </c>
      <c r="O161" t="s">
        <v>39</v>
      </c>
      <c r="P161" t="s">
        <v>29</v>
      </c>
      <c r="Q161" s="4">
        <v>0</v>
      </c>
      <c r="R161" s="5">
        <v>135</v>
      </c>
    </row>
    <row r="162" spans="2:18" x14ac:dyDescent="0.3">
      <c r="B162" t="s">
        <v>5</v>
      </c>
      <c r="C162" t="s">
        <v>36</v>
      </c>
      <c r="D162" t="s">
        <v>17</v>
      </c>
      <c r="E162" s="4">
        <v>3339</v>
      </c>
      <c r="F162" s="5">
        <v>348</v>
      </c>
      <c r="H162" t="s">
        <v>10</v>
      </c>
      <c r="I162" t="s">
        <v>38</v>
      </c>
      <c r="J162" t="s">
        <v>13</v>
      </c>
      <c r="K162" s="4">
        <v>63</v>
      </c>
      <c r="L162" s="5">
        <v>123</v>
      </c>
      <c r="N162" t="s">
        <v>7</v>
      </c>
      <c r="O162" t="s">
        <v>34</v>
      </c>
      <c r="P162" t="s">
        <v>24</v>
      </c>
      <c r="Q162" s="4">
        <v>8862</v>
      </c>
      <c r="R162" s="5">
        <v>189</v>
      </c>
    </row>
    <row r="163" spans="2:18" hidden="1" x14ac:dyDescent="0.3">
      <c r="B163" t="s">
        <v>7</v>
      </c>
      <c r="C163" t="s">
        <v>34</v>
      </c>
      <c r="D163" t="s">
        <v>32</v>
      </c>
      <c r="E163" s="4">
        <v>3262</v>
      </c>
      <c r="F163" s="5">
        <v>75</v>
      </c>
      <c r="H163" t="s">
        <v>6</v>
      </c>
      <c r="I163" t="s">
        <v>36</v>
      </c>
      <c r="J163" t="s">
        <v>4</v>
      </c>
      <c r="K163" s="4">
        <v>10073</v>
      </c>
      <c r="L163" s="5">
        <v>120</v>
      </c>
      <c r="N163" t="s">
        <v>6</v>
      </c>
      <c r="O163" t="s">
        <v>37</v>
      </c>
      <c r="P163" t="s">
        <v>28</v>
      </c>
      <c r="Q163" s="4">
        <v>3556</v>
      </c>
      <c r="R163" s="5">
        <v>459</v>
      </c>
    </row>
    <row r="164" spans="2:18" x14ac:dyDescent="0.3">
      <c r="B164" t="s">
        <v>9</v>
      </c>
      <c r="C164" t="s">
        <v>39</v>
      </c>
      <c r="D164" t="s">
        <v>25</v>
      </c>
      <c r="E164" s="4">
        <v>3192</v>
      </c>
      <c r="F164" s="5">
        <v>72</v>
      </c>
      <c r="H164" t="s">
        <v>2</v>
      </c>
      <c r="I164" t="s">
        <v>34</v>
      </c>
      <c r="J164" t="s">
        <v>19</v>
      </c>
      <c r="K164" s="4">
        <v>7511</v>
      </c>
      <c r="L164" s="5">
        <v>120</v>
      </c>
      <c r="N164" t="s">
        <v>5</v>
      </c>
      <c r="O164" t="s">
        <v>34</v>
      </c>
      <c r="P164" t="s">
        <v>15</v>
      </c>
      <c r="Q164" s="4">
        <v>7280</v>
      </c>
      <c r="R164" s="5">
        <v>201</v>
      </c>
    </row>
    <row r="165" spans="2:18" hidden="1" x14ac:dyDescent="0.3">
      <c r="B165" t="s">
        <v>40</v>
      </c>
      <c r="C165" t="s">
        <v>36</v>
      </c>
      <c r="D165" t="s">
        <v>27</v>
      </c>
      <c r="E165" s="4">
        <v>3164</v>
      </c>
      <c r="F165" s="5">
        <v>306</v>
      </c>
      <c r="H165" t="s">
        <v>9</v>
      </c>
      <c r="I165" t="s">
        <v>38</v>
      </c>
      <c r="J165" t="s">
        <v>16</v>
      </c>
      <c r="K165" s="4">
        <v>2646</v>
      </c>
      <c r="L165" s="5">
        <v>120</v>
      </c>
      <c r="N165" t="s">
        <v>6</v>
      </c>
      <c r="O165" t="s">
        <v>34</v>
      </c>
      <c r="P165" t="s">
        <v>30</v>
      </c>
      <c r="Q165" s="4">
        <v>3402</v>
      </c>
      <c r="R165" s="5">
        <v>366</v>
      </c>
    </row>
    <row r="166" spans="2:18" x14ac:dyDescent="0.3">
      <c r="B166" t="s">
        <v>3</v>
      </c>
      <c r="C166" t="s">
        <v>34</v>
      </c>
      <c r="D166" t="s">
        <v>26</v>
      </c>
      <c r="E166" s="4">
        <v>3108</v>
      </c>
      <c r="F166" s="5">
        <v>54</v>
      </c>
      <c r="H166" t="s">
        <v>3</v>
      </c>
      <c r="I166" t="s">
        <v>34</v>
      </c>
      <c r="J166" t="s">
        <v>23</v>
      </c>
      <c r="K166" s="4">
        <v>2212</v>
      </c>
      <c r="L166" s="5">
        <v>117</v>
      </c>
      <c r="N166" t="s">
        <v>3</v>
      </c>
      <c r="O166" t="s">
        <v>37</v>
      </c>
      <c r="P166" t="s">
        <v>29</v>
      </c>
      <c r="Q166" s="4">
        <v>4592</v>
      </c>
      <c r="R166" s="5">
        <v>324</v>
      </c>
    </row>
    <row r="167" spans="2:18" x14ac:dyDescent="0.3">
      <c r="B167" t="s">
        <v>40</v>
      </c>
      <c r="C167" t="s">
        <v>39</v>
      </c>
      <c r="D167" t="s">
        <v>28</v>
      </c>
      <c r="E167" s="4">
        <v>3101</v>
      </c>
      <c r="F167" s="5">
        <v>225</v>
      </c>
      <c r="H167" t="s">
        <v>7</v>
      </c>
      <c r="I167" t="s">
        <v>36</v>
      </c>
      <c r="J167" t="s">
        <v>31</v>
      </c>
      <c r="K167" s="4">
        <v>2149</v>
      </c>
      <c r="L167" s="5">
        <v>117</v>
      </c>
      <c r="N167" t="s">
        <v>9</v>
      </c>
      <c r="O167" t="s">
        <v>35</v>
      </c>
      <c r="P167" t="s">
        <v>15</v>
      </c>
      <c r="Q167" s="4">
        <v>7833</v>
      </c>
      <c r="R167" s="5">
        <v>243</v>
      </c>
    </row>
    <row r="168" spans="2:18" x14ac:dyDescent="0.3">
      <c r="B168" t="s">
        <v>2</v>
      </c>
      <c r="C168" t="s">
        <v>36</v>
      </c>
      <c r="D168" t="s">
        <v>31</v>
      </c>
      <c r="E168" s="4">
        <v>3094</v>
      </c>
      <c r="F168" s="5">
        <v>246</v>
      </c>
      <c r="H168" t="s">
        <v>2</v>
      </c>
      <c r="I168" t="s">
        <v>39</v>
      </c>
      <c r="J168" t="s">
        <v>16</v>
      </c>
      <c r="K168" s="4">
        <v>2016</v>
      </c>
      <c r="L168" s="5">
        <v>117</v>
      </c>
      <c r="N168" t="s">
        <v>2</v>
      </c>
      <c r="O168" t="s">
        <v>39</v>
      </c>
      <c r="P168" t="s">
        <v>21</v>
      </c>
      <c r="Q168" s="4">
        <v>7651</v>
      </c>
      <c r="R168" s="5">
        <v>213</v>
      </c>
    </row>
    <row r="169" spans="2:18" hidden="1" x14ac:dyDescent="0.3">
      <c r="B169" t="s">
        <v>10</v>
      </c>
      <c r="C169" t="s">
        <v>37</v>
      </c>
      <c r="D169" t="s">
        <v>28</v>
      </c>
      <c r="E169" s="4">
        <v>3059</v>
      </c>
      <c r="F169" s="5">
        <v>27</v>
      </c>
      <c r="H169" t="s">
        <v>7</v>
      </c>
      <c r="I169" t="s">
        <v>35</v>
      </c>
      <c r="J169" t="s">
        <v>24</v>
      </c>
      <c r="K169" s="4">
        <v>2793</v>
      </c>
      <c r="L169" s="5">
        <v>114</v>
      </c>
      <c r="N169" t="s">
        <v>40</v>
      </c>
      <c r="O169" t="s">
        <v>35</v>
      </c>
      <c r="P169" t="s">
        <v>30</v>
      </c>
      <c r="Q169" s="4">
        <v>2275</v>
      </c>
      <c r="R169" s="5">
        <v>447</v>
      </c>
    </row>
    <row r="170" spans="2:18" x14ac:dyDescent="0.3">
      <c r="B170" t="s">
        <v>6</v>
      </c>
      <c r="C170" t="s">
        <v>39</v>
      </c>
      <c r="D170" t="s">
        <v>29</v>
      </c>
      <c r="E170" s="4">
        <v>3052</v>
      </c>
      <c r="F170" s="5">
        <v>378</v>
      </c>
      <c r="H170" t="s">
        <v>9</v>
      </c>
      <c r="I170" t="s">
        <v>36</v>
      </c>
      <c r="J170" t="s">
        <v>25</v>
      </c>
      <c r="K170" s="4">
        <v>2142</v>
      </c>
      <c r="L170" s="5">
        <v>114</v>
      </c>
      <c r="N170" t="s">
        <v>40</v>
      </c>
      <c r="O170" t="s">
        <v>38</v>
      </c>
      <c r="P170" t="s">
        <v>13</v>
      </c>
      <c r="Q170" s="4">
        <v>5670</v>
      </c>
      <c r="R170" s="5">
        <v>297</v>
      </c>
    </row>
    <row r="171" spans="2:18" hidden="1" x14ac:dyDescent="0.3">
      <c r="B171" t="s">
        <v>6</v>
      </c>
      <c r="C171" t="s">
        <v>39</v>
      </c>
      <c r="D171" t="s">
        <v>24</v>
      </c>
      <c r="E171" s="4">
        <v>2989</v>
      </c>
      <c r="F171" s="5">
        <v>3</v>
      </c>
      <c r="H171" t="s">
        <v>40</v>
      </c>
      <c r="I171" t="s">
        <v>37</v>
      </c>
      <c r="J171" t="s">
        <v>30</v>
      </c>
      <c r="K171" s="4">
        <v>1624</v>
      </c>
      <c r="L171" s="5">
        <v>114</v>
      </c>
      <c r="N171" t="s">
        <v>7</v>
      </c>
      <c r="O171" t="s">
        <v>35</v>
      </c>
      <c r="P171" t="s">
        <v>16</v>
      </c>
      <c r="Q171" s="4">
        <v>2135</v>
      </c>
      <c r="R171" s="5">
        <v>27</v>
      </c>
    </row>
    <row r="172" spans="2:18" hidden="1" x14ac:dyDescent="0.3">
      <c r="B172" t="s">
        <v>9</v>
      </c>
      <c r="C172" t="s">
        <v>36</v>
      </c>
      <c r="D172" t="s">
        <v>32</v>
      </c>
      <c r="E172" s="4">
        <v>2954</v>
      </c>
      <c r="F172" s="5">
        <v>189</v>
      </c>
      <c r="H172" t="s">
        <v>7</v>
      </c>
      <c r="I172" t="s">
        <v>37</v>
      </c>
      <c r="J172" t="s">
        <v>17</v>
      </c>
      <c r="K172" s="4">
        <v>4487</v>
      </c>
      <c r="L172" s="5">
        <v>111</v>
      </c>
      <c r="N172" t="s">
        <v>40</v>
      </c>
      <c r="O172" t="s">
        <v>34</v>
      </c>
      <c r="P172" t="s">
        <v>23</v>
      </c>
      <c r="Q172" s="4">
        <v>2779</v>
      </c>
      <c r="R172" s="5">
        <v>75</v>
      </c>
    </row>
    <row r="173" spans="2:18" x14ac:dyDescent="0.3">
      <c r="B173" t="s">
        <v>41</v>
      </c>
      <c r="C173" t="s">
        <v>37</v>
      </c>
      <c r="D173" t="s">
        <v>21</v>
      </c>
      <c r="E173" s="4">
        <v>2933</v>
      </c>
      <c r="F173" s="5">
        <v>9</v>
      </c>
      <c r="H173" t="s">
        <v>5</v>
      </c>
      <c r="I173" t="s">
        <v>36</v>
      </c>
      <c r="J173" t="s">
        <v>30</v>
      </c>
      <c r="K173" s="4">
        <v>1526</v>
      </c>
      <c r="L173" s="5">
        <v>105</v>
      </c>
      <c r="N173" t="s">
        <v>10</v>
      </c>
      <c r="O173" t="s">
        <v>39</v>
      </c>
      <c r="P173" t="s">
        <v>33</v>
      </c>
      <c r="Q173" s="4">
        <v>12950</v>
      </c>
      <c r="R173" s="5">
        <v>30</v>
      </c>
    </row>
    <row r="174" spans="2:18" hidden="1" x14ac:dyDescent="0.3">
      <c r="B174" t="s">
        <v>9</v>
      </c>
      <c r="C174" t="s">
        <v>37</v>
      </c>
      <c r="D174" t="s">
        <v>28</v>
      </c>
      <c r="E174" s="4">
        <v>2919</v>
      </c>
      <c r="F174" s="5">
        <v>45</v>
      </c>
      <c r="H174" t="s">
        <v>41</v>
      </c>
      <c r="I174" t="s">
        <v>37</v>
      </c>
      <c r="J174" t="s">
        <v>24</v>
      </c>
      <c r="K174" s="4">
        <v>6398</v>
      </c>
      <c r="L174" s="5">
        <v>102</v>
      </c>
      <c r="N174" t="s">
        <v>7</v>
      </c>
      <c r="O174" t="s">
        <v>36</v>
      </c>
      <c r="P174" t="s">
        <v>18</v>
      </c>
      <c r="Q174" s="4">
        <v>2646</v>
      </c>
      <c r="R174" s="5">
        <v>177</v>
      </c>
    </row>
    <row r="175" spans="2:18" hidden="1" x14ac:dyDescent="0.3">
      <c r="B175" t="s">
        <v>3</v>
      </c>
      <c r="C175" t="s">
        <v>34</v>
      </c>
      <c r="D175" t="s">
        <v>17</v>
      </c>
      <c r="E175" s="4">
        <v>2919</v>
      </c>
      <c r="F175" s="5">
        <v>93</v>
      </c>
      <c r="H175" t="s">
        <v>40</v>
      </c>
      <c r="I175" t="s">
        <v>38</v>
      </c>
      <c r="J175" t="s">
        <v>4</v>
      </c>
      <c r="K175" s="4">
        <v>6125</v>
      </c>
      <c r="L175" s="5">
        <v>102</v>
      </c>
      <c r="N175" t="s">
        <v>40</v>
      </c>
      <c r="O175" t="s">
        <v>34</v>
      </c>
      <c r="P175" t="s">
        <v>33</v>
      </c>
      <c r="Q175" s="4">
        <v>3794</v>
      </c>
      <c r="R175" s="5">
        <v>159</v>
      </c>
    </row>
    <row r="176" spans="2:18" hidden="1" x14ac:dyDescent="0.3">
      <c r="B176" t="s">
        <v>5</v>
      </c>
      <c r="C176" t="s">
        <v>34</v>
      </c>
      <c r="D176" t="s">
        <v>29</v>
      </c>
      <c r="E176" s="4">
        <v>2891</v>
      </c>
      <c r="F176" s="5">
        <v>102</v>
      </c>
      <c r="H176" t="s">
        <v>9</v>
      </c>
      <c r="I176" t="s">
        <v>38</v>
      </c>
      <c r="J176" t="s">
        <v>25</v>
      </c>
      <c r="K176" s="4">
        <v>3850</v>
      </c>
      <c r="L176" s="5">
        <v>102</v>
      </c>
      <c r="N176" t="s">
        <v>3</v>
      </c>
      <c r="O176" t="s">
        <v>35</v>
      </c>
      <c r="P176" t="s">
        <v>33</v>
      </c>
      <c r="Q176" s="4">
        <v>819</v>
      </c>
      <c r="R176" s="5">
        <v>306</v>
      </c>
    </row>
    <row r="177" spans="2:18" hidden="1" x14ac:dyDescent="0.3">
      <c r="B177" t="s">
        <v>7</v>
      </c>
      <c r="C177" t="s">
        <v>36</v>
      </c>
      <c r="D177" t="s">
        <v>19</v>
      </c>
      <c r="E177" s="4">
        <v>2870</v>
      </c>
      <c r="F177" s="5">
        <v>300</v>
      </c>
      <c r="H177" t="s">
        <v>5</v>
      </c>
      <c r="I177" t="s">
        <v>34</v>
      </c>
      <c r="J177" t="s">
        <v>29</v>
      </c>
      <c r="K177" s="4">
        <v>2891</v>
      </c>
      <c r="L177" s="5">
        <v>102</v>
      </c>
      <c r="N177" t="s">
        <v>3</v>
      </c>
      <c r="O177" t="s">
        <v>34</v>
      </c>
      <c r="P177" t="s">
        <v>20</v>
      </c>
      <c r="Q177" s="4">
        <v>2583</v>
      </c>
      <c r="R177" s="5">
        <v>18</v>
      </c>
    </row>
    <row r="178" spans="2:18" x14ac:dyDescent="0.3">
      <c r="B178" t="s">
        <v>2</v>
      </c>
      <c r="C178" t="s">
        <v>37</v>
      </c>
      <c r="D178" t="s">
        <v>15</v>
      </c>
      <c r="E178" s="4">
        <v>2863</v>
      </c>
      <c r="F178" s="5">
        <v>42</v>
      </c>
      <c r="H178" t="s">
        <v>3</v>
      </c>
      <c r="I178" t="s">
        <v>39</v>
      </c>
      <c r="J178" t="s">
        <v>28</v>
      </c>
      <c r="K178" s="4">
        <v>1652</v>
      </c>
      <c r="L178" s="5">
        <v>102</v>
      </c>
      <c r="N178" t="s">
        <v>7</v>
      </c>
      <c r="O178" t="s">
        <v>35</v>
      </c>
      <c r="P178" t="s">
        <v>19</v>
      </c>
      <c r="Q178" s="4">
        <v>4585</v>
      </c>
      <c r="R178" s="5">
        <v>240</v>
      </c>
    </row>
    <row r="179" spans="2:18" hidden="1" x14ac:dyDescent="0.3">
      <c r="B179" t="s">
        <v>9</v>
      </c>
      <c r="C179" t="s">
        <v>37</v>
      </c>
      <c r="D179" t="s">
        <v>26</v>
      </c>
      <c r="E179" s="4">
        <v>2856</v>
      </c>
      <c r="F179" s="5">
        <v>246</v>
      </c>
      <c r="H179" t="s">
        <v>6</v>
      </c>
      <c r="I179" t="s">
        <v>37</v>
      </c>
      <c r="J179" t="s">
        <v>18</v>
      </c>
      <c r="K179" s="4">
        <v>1505</v>
      </c>
      <c r="L179" s="5">
        <v>102</v>
      </c>
      <c r="N179" t="s">
        <v>5</v>
      </c>
      <c r="O179" t="s">
        <v>34</v>
      </c>
      <c r="P179" t="s">
        <v>33</v>
      </c>
      <c r="Q179" s="4">
        <v>1652</v>
      </c>
      <c r="R179" s="5">
        <v>93</v>
      </c>
    </row>
    <row r="180" spans="2:18" x14ac:dyDescent="0.3">
      <c r="B180" t="s">
        <v>7</v>
      </c>
      <c r="C180" t="s">
        <v>35</v>
      </c>
      <c r="D180" t="s">
        <v>24</v>
      </c>
      <c r="E180" s="4">
        <v>2793</v>
      </c>
      <c r="F180" s="5">
        <v>114</v>
      </c>
      <c r="H180" t="s">
        <v>9</v>
      </c>
      <c r="I180" t="s">
        <v>38</v>
      </c>
      <c r="J180" t="s">
        <v>26</v>
      </c>
      <c r="K180" s="4">
        <v>2436</v>
      </c>
      <c r="L180" s="5">
        <v>99</v>
      </c>
      <c r="N180" t="s">
        <v>10</v>
      </c>
      <c r="O180" t="s">
        <v>34</v>
      </c>
      <c r="P180" t="s">
        <v>26</v>
      </c>
      <c r="Q180" s="4">
        <v>4991</v>
      </c>
      <c r="R180" s="5">
        <v>9</v>
      </c>
    </row>
    <row r="181" spans="2:18" hidden="1" x14ac:dyDescent="0.3">
      <c r="B181" t="s">
        <v>40</v>
      </c>
      <c r="C181" t="s">
        <v>34</v>
      </c>
      <c r="D181" t="s">
        <v>23</v>
      </c>
      <c r="E181" s="4">
        <v>2779</v>
      </c>
      <c r="F181" s="5">
        <v>75</v>
      </c>
      <c r="H181" t="s">
        <v>41</v>
      </c>
      <c r="I181" t="s">
        <v>35</v>
      </c>
      <c r="J181" t="s">
        <v>19</v>
      </c>
      <c r="K181" s="4">
        <v>609</v>
      </c>
      <c r="L181" s="5">
        <v>99</v>
      </c>
      <c r="N181" t="s">
        <v>8</v>
      </c>
      <c r="O181" t="s">
        <v>34</v>
      </c>
      <c r="P181" t="s">
        <v>16</v>
      </c>
      <c r="Q181" s="4">
        <v>2009</v>
      </c>
      <c r="R181" s="5">
        <v>219</v>
      </c>
    </row>
    <row r="182" spans="2:18" hidden="1" x14ac:dyDescent="0.3">
      <c r="B182" t="s">
        <v>5</v>
      </c>
      <c r="C182" t="s">
        <v>35</v>
      </c>
      <c r="D182" t="s">
        <v>4</v>
      </c>
      <c r="E182" s="4">
        <v>2744</v>
      </c>
      <c r="F182" s="5">
        <v>9</v>
      </c>
      <c r="H182" t="s">
        <v>9</v>
      </c>
      <c r="I182" t="s">
        <v>37</v>
      </c>
      <c r="J182" t="s">
        <v>20</v>
      </c>
      <c r="K182" s="4">
        <v>7273</v>
      </c>
      <c r="L182" s="5">
        <v>96</v>
      </c>
      <c r="N182" t="s">
        <v>2</v>
      </c>
      <c r="O182" t="s">
        <v>39</v>
      </c>
      <c r="P182" t="s">
        <v>22</v>
      </c>
      <c r="Q182" s="4">
        <v>1568</v>
      </c>
      <c r="R182" s="5">
        <v>141</v>
      </c>
    </row>
    <row r="183" spans="2:18" hidden="1" x14ac:dyDescent="0.3">
      <c r="B183" t="s">
        <v>9</v>
      </c>
      <c r="C183" t="s">
        <v>37</v>
      </c>
      <c r="D183" t="s">
        <v>23</v>
      </c>
      <c r="E183" s="4">
        <v>2737</v>
      </c>
      <c r="F183" s="5">
        <v>93</v>
      </c>
      <c r="H183" t="s">
        <v>10</v>
      </c>
      <c r="I183" t="s">
        <v>35</v>
      </c>
      <c r="J183" t="s">
        <v>14</v>
      </c>
      <c r="K183" s="4">
        <v>3472</v>
      </c>
      <c r="L183" s="5">
        <v>96</v>
      </c>
      <c r="N183" t="s">
        <v>41</v>
      </c>
      <c r="O183" t="s">
        <v>37</v>
      </c>
      <c r="P183" t="s">
        <v>20</v>
      </c>
      <c r="Q183" s="4">
        <v>3388</v>
      </c>
      <c r="R183" s="5">
        <v>123</v>
      </c>
    </row>
    <row r="184" spans="2:18" hidden="1" x14ac:dyDescent="0.3">
      <c r="B184" t="s">
        <v>8</v>
      </c>
      <c r="C184" t="s">
        <v>35</v>
      </c>
      <c r="D184" t="s">
        <v>20</v>
      </c>
      <c r="E184" s="4">
        <v>2702</v>
      </c>
      <c r="F184" s="5">
        <v>363</v>
      </c>
      <c r="H184" t="s">
        <v>7</v>
      </c>
      <c r="I184" t="s">
        <v>34</v>
      </c>
      <c r="J184" t="s">
        <v>25</v>
      </c>
      <c r="K184" s="4">
        <v>1568</v>
      </c>
      <c r="L184" s="5">
        <v>96</v>
      </c>
      <c r="N184" t="s">
        <v>40</v>
      </c>
      <c r="O184" t="s">
        <v>38</v>
      </c>
      <c r="P184" t="s">
        <v>24</v>
      </c>
      <c r="Q184" s="4">
        <v>623</v>
      </c>
      <c r="R184" s="5">
        <v>51</v>
      </c>
    </row>
    <row r="185" spans="2:18" x14ac:dyDescent="0.3">
      <c r="B185" t="s">
        <v>6</v>
      </c>
      <c r="C185" t="s">
        <v>38</v>
      </c>
      <c r="D185" t="s">
        <v>31</v>
      </c>
      <c r="E185" s="4">
        <v>2681</v>
      </c>
      <c r="F185" s="5">
        <v>54</v>
      </c>
      <c r="H185" t="s">
        <v>40</v>
      </c>
      <c r="I185" t="s">
        <v>37</v>
      </c>
      <c r="J185" t="s">
        <v>27</v>
      </c>
      <c r="K185" s="4">
        <v>6132</v>
      </c>
      <c r="L185" s="5">
        <v>93</v>
      </c>
      <c r="N185" t="s">
        <v>6</v>
      </c>
      <c r="O185" t="s">
        <v>36</v>
      </c>
      <c r="P185" t="s">
        <v>4</v>
      </c>
      <c r="Q185" s="4">
        <v>10073</v>
      </c>
      <c r="R185" s="5">
        <v>120</v>
      </c>
    </row>
    <row r="186" spans="2:18" hidden="1" x14ac:dyDescent="0.3">
      <c r="B186" t="s">
        <v>9</v>
      </c>
      <c r="C186" t="s">
        <v>38</v>
      </c>
      <c r="D186" t="s">
        <v>16</v>
      </c>
      <c r="E186" s="4">
        <v>2646</v>
      </c>
      <c r="F186" s="5">
        <v>120</v>
      </c>
      <c r="H186" t="s">
        <v>3</v>
      </c>
      <c r="I186" t="s">
        <v>34</v>
      </c>
      <c r="J186" t="s">
        <v>17</v>
      </c>
      <c r="K186" s="4">
        <v>2919</v>
      </c>
      <c r="L186" s="5">
        <v>93</v>
      </c>
      <c r="N186" t="s">
        <v>8</v>
      </c>
      <c r="O186" t="s">
        <v>39</v>
      </c>
      <c r="P186" t="s">
        <v>26</v>
      </c>
      <c r="Q186" s="4">
        <v>1561</v>
      </c>
      <c r="R186" s="5">
        <v>27</v>
      </c>
    </row>
    <row r="187" spans="2:18" x14ac:dyDescent="0.3">
      <c r="B187" t="s">
        <v>7</v>
      </c>
      <c r="C187" t="s">
        <v>36</v>
      </c>
      <c r="D187" t="s">
        <v>18</v>
      </c>
      <c r="E187" s="4">
        <v>2646</v>
      </c>
      <c r="F187" s="5">
        <v>177</v>
      </c>
      <c r="H187" t="s">
        <v>9</v>
      </c>
      <c r="I187" t="s">
        <v>37</v>
      </c>
      <c r="J187" t="s">
        <v>23</v>
      </c>
      <c r="K187" s="4">
        <v>2737</v>
      </c>
      <c r="L187" s="5">
        <v>93</v>
      </c>
      <c r="N187" t="s">
        <v>9</v>
      </c>
      <c r="O187" t="s">
        <v>36</v>
      </c>
      <c r="P187" t="s">
        <v>27</v>
      </c>
      <c r="Q187" s="4">
        <v>11522</v>
      </c>
      <c r="R187" s="5">
        <v>204</v>
      </c>
    </row>
    <row r="188" spans="2:18" hidden="1" x14ac:dyDescent="0.3">
      <c r="B188" t="s">
        <v>9</v>
      </c>
      <c r="C188" t="s">
        <v>39</v>
      </c>
      <c r="D188" t="s">
        <v>18</v>
      </c>
      <c r="E188" s="4">
        <v>2639</v>
      </c>
      <c r="F188" s="5">
        <v>204</v>
      </c>
      <c r="H188" t="s">
        <v>5</v>
      </c>
      <c r="I188" t="s">
        <v>34</v>
      </c>
      <c r="J188" t="s">
        <v>33</v>
      </c>
      <c r="K188" s="4">
        <v>1652</v>
      </c>
      <c r="L188" s="5">
        <v>93</v>
      </c>
      <c r="N188" t="s">
        <v>6</v>
      </c>
      <c r="O188" t="s">
        <v>38</v>
      </c>
      <c r="P188" t="s">
        <v>13</v>
      </c>
      <c r="Q188" s="4">
        <v>2317</v>
      </c>
      <c r="R188" s="5">
        <v>123</v>
      </c>
    </row>
    <row r="189" spans="2:18" hidden="1" x14ac:dyDescent="0.3">
      <c r="B189" t="s">
        <v>3</v>
      </c>
      <c r="C189" t="s">
        <v>34</v>
      </c>
      <c r="D189" t="s">
        <v>20</v>
      </c>
      <c r="E189" s="4">
        <v>2583</v>
      </c>
      <c r="F189" s="5">
        <v>18</v>
      </c>
      <c r="H189" t="s">
        <v>10</v>
      </c>
      <c r="I189" t="s">
        <v>34</v>
      </c>
      <c r="J189" t="s">
        <v>25</v>
      </c>
      <c r="K189" s="4">
        <v>1428</v>
      </c>
      <c r="L189" s="5">
        <v>93</v>
      </c>
      <c r="N189" t="s">
        <v>10</v>
      </c>
      <c r="O189" t="s">
        <v>37</v>
      </c>
      <c r="P189" t="s">
        <v>28</v>
      </c>
      <c r="Q189" s="4">
        <v>3059</v>
      </c>
      <c r="R189" s="5">
        <v>27</v>
      </c>
    </row>
    <row r="190" spans="2:18" hidden="1" x14ac:dyDescent="0.3">
      <c r="B190" t="s">
        <v>10</v>
      </c>
      <c r="C190" t="s">
        <v>35</v>
      </c>
      <c r="D190" t="s">
        <v>15</v>
      </c>
      <c r="E190" s="4">
        <v>2562</v>
      </c>
      <c r="F190" s="5">
        <v>6</v>
      </c>
      <c r="H190" t="s">
        <v>40</v>
      </c>
      <c r="I190" t="s">
        <v>36</v>
      </c>
      <c r="J190" t="s">
        <v>33</v>
      </c>
      <c r="K190" s="4">
        <v>9772</v>
      </c>
      <c r="L190" s="5">
        <v>90</v>
      </c>
      <c r="N190" t="s">
        <v>41</v>
      </c>
      <c r="O190" t="s">
        <v>37</v>
      </c>
      <c r="P190" t="s">
        <v>26</v>
      </c>
      <c r="Q190" s="4">
        <v>2324</v>
      </c>
      <c r="R190" s="5">
        <v>177</v>
      </c>
    </row>
    <row r="191" spans="2:18" x14ac:dyDescent="0.3">
      <c r="B191" t="s">
        <v>40</v>
      </c>
      <c r="C191" t="s">
        <v>38</v>
      </c>
      <c r="D191" t="s">
        <v>25</v>
      </c>
      <c r="E191" s="4">
        <v>2541</v>
      </c>
      <c r="F191" s="5">
        <v>90</v>
      </c>
      <c r="H191" t="s">
        <v>9</v>
      </c>
      <c r="I191" t="s">
        <v>34</v>
      </c>
      <c r="J191" t="s">
        <v>23</v>
      </c>
      <c r="K191" s="4">
        <v>8155</v>
      </c>
      <c r="L191" s="5">
        <v>90</v>
      </c>
      <c r="N191" t="s">
        <v>3</v>
      </c>
      <c r="O191" t="s">
        <v>39</v>
      </c>
      <c r="P191" t="s">
        <v>26</v>
      </c>
      <c r="Q191" s="4">
        <v>4956</v>
      </c>
      <c r="R191" s="5">
        <v>171</v>
      </c>
    </row>
    <row r="192" spans="2:18" x14ac:dyDescent="0.3">
      <c r="B192" t="s">
        <v>40</v>
      </c>
      <c r="C192" t="s">
        <v>38</v>
      </c>
      <c r="D192" t="s">
        <v>29</v>
      </c>
      <c r="E192" s="4">
        <v>2541</v>
      </c>
      <c r="F192" s="5">
        <v>45</v>
      </c>
      <c r="H192" t="s">
        <v>40</v>
      </c>
      <c r="I192" t="s">
        <v>38</v>
      </c>
      <c r="J192" t="s">
        <v>25</v>
      </c>
      <c r="K192" s="4">
        <v>2541</v>
      </c>
      <c r="L192" s="5">
        <v>90</v>
      </c>
      <c r="N192" t="s">
        <v>10</v>
      </c>
      <c r="O192" t="s">
        <v>34</v>
      </c>
      <c r="P192" t="s">
        <v>19</v>
      </c>
      <c r="Q192" s="4">
        <v>5355</v>
      </c>
      <c r="R192" s="5">
        <v>204</v>
      </c>
    </row>
    <row r="193" spans="2:18" x14ac:dyDescent="0.3">
      <c r="B193" t="s">
        <v>7</v>
      </c>
      <c r="C193" t="s">
        <v>35</v>
      </c>
      <c r="D193" t="s">
        <v>27</v>
      </c>
      <c r="E193" s="4">
        <v>2478</v>
      </c>
      <c r="F193" s="5">
        <v>21</v>
      </c>
      <c r="H193" t="s">
        <v>9</v>
      </c>
      <c r="I193" t="s">
        <v>38</v>
      </c>
      <c r="J193" t="s">
        <v>33</v>
      </c>
      <c r="K193" s="4">
        <v>9506</v>
      </c>
      <c r="L193" s="5">
        <v>87</v>
      </c>
      <c r="N193" t="s">
        <v>3</v>
      </c>
      <c r="O193" t="s">
        <v>34</v>
      </c>
      <c r="P193" t="s">
        <v>14</v>
      </c>
      <c r="Q193" s="4">
        <v>7259</v>
      </c>
      <c r="R193" s="5">
        <v>276</v>
      </c>
    </row>
    <row r="194" spans="2:18" x14ac:dyDescent="0.3">
      <c r="B194" t="s">
        <v>10</v>
      </c>
      <c r="C194" t="s">
        <v>36</v>
      </c>
      <c r="D194" t="s">
        <v>29</v>
      </c>
      <c r="E194" s="4">
        <v>2471</v>
      </c>
      <c r="F194" s="5">
        <v>342</v>
      </c>
      <c r="H194" t="s">
        <v>6</v>
      </c>
      <c r="I194" t="s">
        <v>37</v>
      </c>
      <c r="J194" t="s">
        <v>31</v>
      </c>
      <c r="K194" s="4">
        <v>7693</v>
      </c>
      <c r="L194" s="5">
        <v>87</v>
      </c>
      <c r="N194" t="s">
        <v>8</v>
      </c>
      <c r="O194" t="s">
        <v>37</v>
      </c>
      <c r="P194" t="s">
        <v>26</v>
      </c>
      <c r="Q194" s="4">
        <v>6279</v>
      </c>
      <c r="R194" s="5">
        <v>45</v>
      </c>
    </row>
    <row r="195" spans="2:18" hidden="1" x14ac:dyDescent="0.3">
      <c r="B195" t="s">
        <v>3</v>
      </c>
      <c r="C195" t="s">
        <v>35</v>
      </c>
      <c r="D195" t="s">
        <v>25</v>
      </c>
      <c r="E195" s="4">
        <v>2464</v>
      </c>
      <c r="F195" s="5">
        <v>234</v>
      </c>
      <c r="H195" t="s">
        <v>10</v>
      </c>
      <c r="I195" t="s">
        <v>34</v>
      </c>
      <c r="J195" t="s">
        <v>17</v>
      </c>
      <c r="K195" s="4">
        <v>700</v>
      </c>
      <c r="L195" s="5">
        <v>87</v>
      </c>
      <c r="N195" t="s">
        <v>40</v>
      </c>
      <c r="O195" t="s">
        <v>38</v>
      </c>
      <c r="P195" t="s">
        <v>29</v>
      </c>
      <c r="Q195" s="4">
        <v>2541</v>
      </c>
      <c r="R195" s="5">
        <v>45</v>
      </c>
    </row>
    <row r="196" spans="2:18" hidden="1" x14ac:dyDescent="0.3">
      <c r="B196" t="s">
        <v>9</v>
      </c>
      <c r="C196" t="s">
        <v>38</v>
      </c>
      <c r="D196" t="s">
        <v>26</v>
      </c>
      <c r="E196" s="4">
        <v>2436</v>
      </c>
      <c r="F196" s="5">
        <v>99</v>
      </c>
      <c r="H196" t="s">
        <v>40</v>
      </c>
      <c r="I196" t="s">
        <v>38</v>
      </c>
      <c r="J196" t="s">
        <v>26</v>
      </c>
      <c r="K196" s="4">
        <v>609</v>
      </c>
      <c r="L196" s="5">
        <v>87</v>
      </c>
      <c r="N196" t="s">
        <v>6</v>
      </c>
      <c r="O196" t="s">
        <v>35</v>
      </c>
      <c r="P196" t="s">
        <v>27</v>
      </c>
      <c r="Q196" s="4">
        <v>3864</v>
      </c>
      <c r="R196" s="5">
        <v>177</v>
      </c>
    </row>
    <row r="197" spans="2:18" x14ac:dyDescent="0.3">
      <c r="B197" t="s">
        <v>9</v>
      </c>
      <c r="C197" t="s">
        <v>35</v>
      </c>
      <c r="D197" t="s">
        <v>27</v>
      </c>
      <c r="E197" s="4">
        <v>2429</v>
      </c>
      <c r="F197" s="5">
        <v>144</v>
      </c>
      <c r="H197" t="s">
        <v>8</v>
      </c>
      <c r="I197" t="s">
        <v>37</v>
      </c>
      <c r="J197" t="s">
        <v>21</v>
      </c>
      <c r="K197" s="4">
        <v>434</v>
      </c>
      <c r="L197" s="5">
        <v>87</v>
      </c>
      <c r="N197" t="s">
        <v>5</v>
      </c>
      <c r="O197" t="s">
        <v>36</v>
      </c>
      <c r="P197" t="s">
        <v>13</v>
      </c>
      <c r="Q197" s="4">
        <v>6146</v>
      </c>
      <c r="R197" s="5">
        <v>63</v>
      </c>
    </row>
    <row r="198" spans="2:18" hidden="1" x14ac:dyDescent="0.3">
      <c r="B198" t="s">
        <v>3</v>
      </c>
      <c r="C198" t="s">
        <v>35</v>
      </c>
      <c r="D198" t="s">
        <v>14</v>
      </c>
      <c r="E198" s="4">
        <v>2415</v>
      </c>
      <c r="F198" s="5">
        <v>255</v>
      </c>
      <c r="H198" t="s">
        <v>7</v>
      </c>
      <c r="I198" t="s">
        <v>36</v>
      </c>
      <c r="J198" t="s">
        <v>32</v>
      </c>
      <c r="K198" s="4">
        <v>280</v>
      </c>
      <c r="L198" s="5">
        <v>87</v>
      </c>
      <c r="N198" t="s">
        <v>9</v>
      </c>
      <c r="O198" t="s">
        <v>39</v>
      </c>
      <c r="P198" t="s">
        <v>18</v>
      </c>
      <c r="Q198" s="4">
        <v>2639</v>
      </c>
      <c r="R198" s="5">
        <v>204</v>
      </c>
    </row>
    <row r="199" spans="2:18" hidden="1" x14ac:dyDescent="0.3">
      <c r="B199" t="s">
        <v>5</v>
      </c>
      <c r="C199" t="s">
        <v>35</v>
      </c>
      <c r="D199" t="s">
        <v>18</v>
      </c>
      <c r="E199" s="4">
        <v>2415</v>
      </c>
      <c r="F199" s="5">
        <v>15</v>
      </c>
      <c r="H199" t="s">
        <v>41</v>
      </c>
      <c r="I199" t="s">
        <v>36</v>
      </c>
      <c r="J199" t="s">
        <v>32</v>
      </c>
      <c r="K199" s="4">
        <v>10304</v>
      </c>
      <c r="L199" s="5">
        <v>84</v>
      </c>
      <c r="N199" t="s">
        <v>8</v>
      </c>
      <c r="O199" t="s">
        <v>37</v>
      </c>
      <c r="P199" t="s">
        <v>22</v>
      </c>
      <c r="Q199" s="4">
        <v>1890</v>
      </c>
      <c r="R199" s="5">
        <v>195</v>
      </c>
    </row>
    <row r="200" spans="2:18" hidden="1" x14ac:dyDescent="0.3">
      <c r="B200" t="s">
        <v>9</v>
      </c>
      <c r="C200" t="s">
        <v>38</v>
      </c>
      <c r="D200" t="s">
        <v>17</v>
      </c>
      <c r="E200" s="4">
        <v>2408</v>
      </c>
      <c r="F200" s="5">
        <v>9</v>
      </c>
      <c r="H200" t="s">
        <v>5</v>
      </c>
      <c r="I200" t="s">
        <v>35</v>
      </c>
      <c r="J200" t="s">
        <v>22</v>
      </c>
      <c r="K200" s="4">
        <v>490</v>
      </c>
      <c r="L200" s="5">
        <v>84</v>
      </c>
      <c r="N200" t="s">
        <v>7</v>
      </c>
      <c r="O200" t="s">
        <v>34</v>
      </c>
      <c r="P200" t="s">
        <v>14</v>
      </c>
      <c r="Q200" s="4">
        <v>1932</v>
      </c>
      <c r="R200" s="5">
        <v>369</v>
      </c>
    </row>
    <row r="201" spans="2:18" x14ac:dyDescent="0.3">
      <c r="B201" t="s">
        <v>41</v>
      </c>
      <c r="C201" t="s">
        <v>37</v>
      </c>
      <c r="D201" t="s">
        <v>26</v>
      </c>
      <c r="E201" s="4">
        <v>2324</v>
      </c>
      <c r="F201" s="5">
        <v>177</v>
      </c>
      <c r="H201" t="s">
        <v>8</v>
      </c>
      <c r="I201" t="s">
        <v>38</v>
      </c>
      <c r="J201" t="s">
        <v>22</v>
      </c>
      <c r="K201" s="4">
        <v>168</v>
      </c>
      <c r="L201" s="5">
        <v>84</v>
      </c>
      <c r="N201" t="s">
        <v>3</v>
      </c>
      <c r="O201" t="s">
        <v>34</v>
      </c>
      <c r="P201" t="s">
        <v>25</v>
      </c>
      <c r="Q201" s="4">
        <v>6300</v>
      </c>
      <c r="R201" s="5">
        <v>42</v>
      </c>
    </row>
    <row r="202" spans="2:18" hidden="1" x14ac:dyDescent="0.3">
      <c r="B202" t="s">
        <v>10</v>
      </c>
      <c r="C202" t="s">
        <v>36</v>
      </c>
      <c r="D202" t="s">
        <v>23</v>
      </c>
      <c r="E202" s="4">
        <v>2317</v>
      </c>
      <c r="F202" s="5">
        <v>261</v>
      </c>
      <c r="H202" t="s">
        <v>2</v>
      </c>
      <c r="I202" t="s">
        <v>39</v>
      </c>
      <c r="J202" t="s">
        <v>27</v>
      </c>
      <c r="K202" s="4">
        <v>7812</v>
      </c>
      <c r="L202" s="5">
        <v>81</v>
      </c>
      <c r="N202" t="s">
        <v>6</v>
      </c>
      <c r="O202" t="s">
        <v>37</v>
      </c>
      <c r="P202" t="s">
        <v>30</v>
      </c>
      <c r="Q202" s="4">
        <v>560</v>
      </c>
      <c r="R202" s="5">
        <v>81</v>
      </c>
    </row>
    <row r="203" spans="2:18" hidden="1" x14ac:dyDescent="0.3">
      <c r="B203" t="s">
        <v>6</v>
      </c>
      <c r="C203" t="s">
        <v>38</v>
      </c>
      <c r="D203" t="s">
        <v>13</v>
      </c>
      <c r="E203" s="4">
        <v>2317</v>
      </c>
      <c r="F203" s="5">
        <v>123</v>
      </c>
      <c r="H203" t="s">
        <v>5</v>
      </c>
      <c r="I203" t="s">
        <v>39</v>
      </c>
      <c r="J203" t="s">
        <v>22</v>
      </c>
      <c r="K203" s="4">
        <v>6909</v>
      </c>
      <c r="L203" s="5">
        <v>81</v>
      </c>
      <c r="N203" t="s">
        <v>9</v>
      </c>
      <c r="O203" t="s">
        <v>37</v>
      </c>
      <c r="P203" t="s">
        <v>26</v>
      </c>
      <c r="Q203" s="4">
        <v>2856</v>
      </c>
      <c r="R203" s="5">
        <v>246</v>
      </c>
    </row>
    <row r="204" spans="2:18" hidden="1" x14ac:dyDescent="0.3">
      <c r="B204" t="s">
        <v>40</v>
      </c>
      <c r="C204" t="s">
        <v>34</v>
      </c>
      <c r="D204" t="s">
        <v>27</v>
      </c>
      <c r="E204" s="4">
        <v>2289</v>
      </c>
      <c r="F204" s="5">
        <v>135</v>
      </c>
      <c r="H204" t="s">
        <v>8</v>
      </c>
      <c r="I204" t="s">
        <v>35</v>
      </c>
      <c r="J204" t="s">
        <v>30</v>
      </c>
      <c r="K204" s="4">
        <v>3598</v>
      </c>
      <c r="L204" s="5">
        <v>81</v>
      </c>
      <c r="N204" t="s">
        <v>9</v>
      </c>
      <c r="O204" t="s">
        <v>34</v>
      </c>
      <c r="P204" t="s">
        <v>17</v>
      </c>
      <c r="Q204" s="4">
        <v>707</v>
      </c>
      <c r="R204" s="5">
        <v>174</v>
      </c>
    </row>
    <row r="205" spans="2:18" hidden="1" x14ac:dyDescent="0.3">
      <c r="B205" t="s">
        <v>40</v>
      </c>
      <c r="C205" t="s">
        <v>35</v>
      </c>
      <c r="D205" t="s">
        <v>30</v>
      </c>
      <c r="E205" s="4">
        <v>2275</v>
      </c>
      <c r="F205" s="5">
        <v>447</v>
      </c>
      <c r="H205" t="s">
        <v>6</v>
      </c>
      <c r="I205" t="s">
        <v>37</v>
      </c>
      <c r="J205" t="s">
        <v>30</v>
      </c>
      <c r="K205" s="4">
        <v>560</v>
      </c>
      <c r="L205" s="5">
        <v>81</v>
      </c>
      <c r="N205" t="s">
        <v>8</v>
      </c>
      <c r="O205" t="s">
        <v>35</v>
      </c>
      <c r="P205" t="s">
        <v>30</v>
      </c>
      <c r="Q205" s="4">
        <v>3598</v>
      </c>
      <c r="R205" s="5">
        <v>81</v>
      </c>
    </row>
    <row r="206" spans="2:18" x14ac:dyDescent="0.3">
      <c r="B206" t="s">
        <v>8</v>
      </c>
      <c r="C206" t="s">
        <v>38</v>
      </c>
      <c r="D206" t="s">
        <v>27</v>
      </c>
      <c r="E206" s="4">
        <v>2268</v>
      </c>
      <c r="F206" s="5">
        <v>63</v>
      </c>
      <c r="H206" t="s">
        <v>8</v>
      </c>
      <c r="I206" t="s">
        <v>38</v>
      </c>
      <c r="J206" t="s">
        <v>21</v>
      </c>
      <c r="K206" s="4">
        <v>6433</v>
      </c>
      <c r="L206" s="5">
        <v>78</v>
      </c>
      <c r="N206" t="s">
        <v>40</v>
      </c>
      <c r="O206" t="s">
        <v>35</v>
      </c>
      <c r="P206" t="s">
        <v>22</v>
      </c>
      <c r="Q206" s="4">
        <v>6853</v>
      </c>
      <c r="R206" s="5">
        <v>372</v>
      </c>
    </row>
    <row r="207" spans="2:18" x14ac:dyDescent="0.3">
      <c r="B207" t="s">
        <v>7</v>
      </c>
      <c r="C207" t="s">
        <v>34</v>
      </c>
      <c r="D207" t="s">
        <v>33</v>
      </c>
      <c r="E207" s="4">
        <v>2226</v>
      </c>
      <c r="F207" s="5">
        <v>48</v>
      </c>
      <c r="H207" t="s">
        <v>3</v>
      </c>
      <c r="I207" t="s">
        <v>35</v>
      </c>
      <c r="J207" t="s">
        <v>23</v>
      </c>
      <c r="K207" s="4">
        <v>2023</v>
      </c>
      <c r="L207" s="5">
        <v>78</v>
      </c>
      <c r="N207" t="s">
        <v>40</v>
      </c>
      <c r="O207" t="s">
        <v>35</v>
      </c>
      <c r="P207" t="s">
        <v>16</v>
      </c>
      <c r="Q207" s="4">
        <v>4725</v>
      </c>
      <c r="R207" s="5">
        <v>174</v>
      </c>
    </row>
    <row r="208" spans="2:18" x14ac:dyDescent="0.3">
      <c r="B208" t="s">
        <v>6</v>
      </c>
      <c r="C208" t="s">
        <v>34</v>
      </c>
      <c r="D208" t="s">
        <v>16</v>
      </c>
      <c r="E208" s="4">
        <v>2219</v>
      </c>
      <c r="F208" s="5">
        <v>75</v>
      </c>
      <c r="H208" t="s">
        <v>2</v>
      </c>
      <c r="I208" t="s">
        <v>36</v>
      </c>
      <c r="J208" t="s">
        <v>29</v>
      </c>
      <c r="K208" s="4">
        <v>8211</v>
      </c>
      <c r="L208" s="5">
        <v>75</v>
      </c>
      <c r="N208" t="s">
        <v>41</v>
      </c>
      <c r="O208" t="s">
        <v>36</v>
      </c>
      <c r="P208" t="s">
        <v>32</v>
      </c>
      <c r="Q208" s="4">
        <v>10304</v>
      </c>
      <c r="R208" s="5">
        <v>84</v>
      </c>
    </row>
    <row r="209" spans="2:18" hidden="1" x14ac:dyDescent="0.3">
      <c r="B209" t="s">
        <v>3</v>
      </c>
      <c r="C209" t="s">
        <v>34</v>
      </c>
      <c r="D209" t="s">
        <v>23</v>
      </c>
      <c r="E209" s="4">
        <v>2212</v>
      </c>
      <c r="F209" s="5">
        <v>117</v>
      </c>
      <c r="H209" t="s">
        <v>6</v>
      </c>
      <c r="I209" t="s">
        <v>34</v>
      </c>
      <c r="J209" t="s">
        <v>29</v>
      </c>
      <c r="K209" s="4">
        <v>3339</v>
      </c>
      <c r="L209" s="5">
        <v>75</v>
      </c>
      <c r="N209" t="s">
        <v>41</v>
      </c>
      <c r="O209" t="s">
        <v>34</v>
      </c>
      <c r="P209" t="s">
        <v>16</v>
      </c>
      <c r="Q209" s="4">
        <v>1274</v>
      </c>
      <c r="R209" s="5">
        <v>225</v>
      </c>
    </row>
    <row r="210" spans="2:18" hidden="1" x14ac:dyDescent="0.3">
      <c r="B210" t="s">
        <v>10</v>
      </c>
      <c r="C210" t="s">
        <v>38</v>
      </c>
      <c r="D210" t="s">
        <v>22</v>
      </c>
      <c r="E210" s="4">
        <v>2205</v>
      </c>
      <c r="F210" s="5">
        <v>141</v>
      </c>
      <c r="H210" t="s">
        <v>7</v>
      </c>
      <c r="I210" t="s">
        <v>34</v>
      </c>
      <c r="J210" t="s">
        <v>32</v>
      </c>
      <c r="K210" s="4">
        <v>3262</v>
      </c>
      <c r="L210" s="5">
        <v>75</v>
      </c>
      <c r="N210" t="s">
        <v>5</v>
      </c>
      <c r="O210" t="s">
        <v>36</v>
      </c>
      <c r="P210" t="s">
        <v>30</v>
      </c>
      <c r="Q210" s="4">
        <v>1526</v>
      </c>
      <c r="R210" s="5">
        <v>105</v>
      </c>
    </row>
    <row r="211" spans="2:18" hidden="1" x14ac:dyDescent="0.3">
      <c r="B211" t="s">
        <v>7</v>
      </c>
      <c r="C211" t="s">
        <v>34</v>
      </c>
      <c r="D211" t="s">
        <v>20</v>
      </c>
      <c r="E211" s="4">
        <v>2205</v>
      </c>
      <c r="F211" s="5">
        <v>138</v>
      </c>
      <c r="H211" t="s">
        <v>40</v>
      </c>
      <c r="I211" t="s">
        <v>34</v>
      </c>
      <c r="J211" t="s">
        <v>23</v>
      </c>
      <c r="K211" s="4">
        <v>2779</v>
      </c>
      <c r="L211" s="5">
        <v>75</v>
      </c>
      <c r="N211" t="s">
        <v>40</v>
      </c>
      <c r="O211" t="s">
        <v>39</v>
      </c>
      <c r="P211" t="s">
        <v>28</v>
      </c>
      <c r="Q211" s="4">
        <v>3101</v>
      </c>
      <c r="R211" s="5">
        <v>225</v>
      </c>
    </row>
    <row r="212" spans="2:18" hidden="1" x14ac:dyDescent="0.3">
      <c r="B212" t="s">
        <v>7</v>
      </c>
      <c r="C212" t="s">
        <v>36</v>
      </c>
      <c r="D212" t="s">
        <v>31</v>
      </c>
      <c r="E212" s="4">
        <v>2149</v>
      </c>
      <c r="F212" s="5">
        <v>117</v>
      </c>
      <c r="H212" t="s">
        <v>6</v>
      </c>
      <c r="I212" t="s">
        <v>34</v>
      </c>
      <c r="J212" t="s">
        <v>16</v>
      </c>
      <c r="K212" s="4">
        <v>2219</v>
      </c>
      <c r="L212" s="5">
        <v>75</v>
      </c>
      <c r="N212" t="s">
        <v>2</v>
      </c>
      <c r="O212" t="s">
        <v>37</v>
      </c>
      <c r="P212" t="s">
        <v>14</v>
      </c>
      <c r="Q212" s="4">
        <v>1057</v>
      </c>
      <c r="R212" s="5">
        <v>54</v>
      </c>
    </row>
    <row r="213" spans="2:18" x14ac:dyDescent="0.3">
      <c r="B213" t="s">
        <v>9</v>
      </c>
      <c r="C213" t="s">
        <v>36</v>
      </c>
      <c r="D213" t="s">
        <v>25</v>
      </c>
      <c r="E213" s="4">
        <v>2142</v>
      </c>
      <c r="F213" s="5">
        <v>114</v>
      </c>
      <c r="H213" t="s">
        <v>7</v>
      </c>
      <c r="I213" t="s">
        <v>38</v>
      </c>
      <c r="J213" t="s">
        <v>14</v>
      </c>
      <c r="K213" s="4">
        <v>1281</v>
      </c>
      <c r="L213" s="5">
        <v>75</v>
      </c>
      <c r="N213" t="s">
        <v>7</v>
      </c>
      <c r="O213" t="s">
        <v>37</v>
      </c>
      <c r="P213" t="s">
        <v>26</v>
      </c>
      <c r="Q213" s="4">
        <v>5306</v>
      </c>
      <c r="R213" s="5">
        <v>0</v>
      </c>
    </row>
    <row r="214" spans="2:18" hidden="1" x14ac:dyDescent="0.3">
      <c r="B214" t="s">
        <v>7</v>
      </c>
      <c r="C214" t="s">
        <v>35</v>
      </c>
      <c r="D214" t="s">
        <v>16</v>
      </c>
      <c r="E214" s="4">
        <v>2135</v>
      </c>
      <c r="F214" s="5">
        <v>27</v>
      </c>
      <c r="H214" t="s">
        <v>10</v>
      </c>
      <c r="I214" t="s">
        <v>36</v>
      </c>
      <c r="J214" t="s">
        <v>13</v>
      </c>
      <c r="K214" s="4">
        <v>945</v>
      </c>
      <c r="L214" s="5">
        <v>75</v>
      </c>
      <c r="N214" t="s">
        <v>5</v>
      </c>
      <c r="O214" t="s">
        <v>39</v>
      </c>
      <c r="P214" t="s">
        <v>24</v>
      </c>
      <c r="Q214" s="4">
        <v>4018</v>
      </c>
      <c r="R214" s="5">
        <v>171</v>
      </c>
    </row>
    <row r="215" spans="2:18" hidden="1" x14ac:dyDescent="0.3">
      <c r="B215" t="s">
        <v>3</v>
      </c>
      <c r="C215" t="s">
        <v>35</v>
      </c>
      <c r="D215" t="s">
        <v>29</v>
      </c>
      <c r="E215" s="4">
        <v>2114</v>
      </c>
      <c r="F215" s="5">
        <v>66</v>
      </c>
      <c r="H215" t="s">
        <v>5</v>
      </c>
      <c r="I215" t="s">
        <v>37</v>
      </c>
      <c r="J215" t="s">
        <v>22</v>
      </c>
      <c r="K215" s="4">
        <v>518</v>
      </c>
      <c r="L215" s="5">
        <v>75</v>
      </c>
      <c r="N215" t="s">
        <v>9</v>
      </c>
      <c r="O215" t="s">
        <v>34</v>
      </c>
      <c r="P215" t="s">
        <v>16</v>
      </c>
      <c r="Q215" s="4">
        <v>938</v>
      </c>
      <c r="R215" s="5">
        <v>189</v>
      </c>
    </row>
    <row r="216" spans="2:18" hidden="1" x14ac:dyDescent="0.3">
      <c r="B216" t="s">
        <v>41</v>
      </c>
      <c r="C216" t="s">
        <v>35</v>
      </c>
      <c r="D216" t="s">
        <v>15</v>
      </c>
      <c r="E216" s="4">
        <v>2114</v>
      </c>
      <c r="F216" s="5">
        <v>186</v>
      </c>
      <c r="H216" t="s">
        <v>6</v>
      </c>
      <c r="I216" t="s">
        <v>38</v>
      </c>
      <c r="J216" t="s">
        <v>25</v>
      </c>
      <c r="K216" s="4">
        <v>469</v>
      </c>
      <c r="L216" s="5">
        <v>75</v>
      </c>
      <c r="N216" t="s">
        <v>7</v>
      </c>
      <c r="O216" t="s">
        <v>38</v>
      </c>
      <c r="P216" t="s">
        <v>18</v>
      </c>
      <c r="Q216" s="4">
        <v>1778</v>
      </c>
      <c r="R216" s="5">
        <v>270</v>
      </c>
    </row>
    <row r="217" spans="2:18" hidden="1" x14ac:dyDescent="0.3">
      <c r="B217" t="s">
        <v>6</v>
      </c>
      <c r="C217" t="s">
        <v>39</v>
      </c>
      <c r="D217" t="s">
        <v>25</v>
      </c>
      <c r="E217" s="4">
        <v>2100</v>
      </c>
      <c r="F217" s="5">
        <v>414</v>
      </c>
      <c r="H217" t="s">
        <v>40</v>
      </c>
      <c r="I217" t="s">
        <v>37</v>
      </c>
      <c r="J217" t="s">
        <v>29</v>
      </c>
      <c r="K217" s="4">
        <v>9002</v>
      </c>
      <c r="L217" s="5">
        <v>72</v>
      </c>
      <c r="N217" t="s">
        <v>6</v>
      </c>
      <c r="O217" t="s">
        <v>39</v>
      </c>
      <c r="P217" t="s">
        <v>30</v>
      </c>
      <c r="Q217" s="4">
        <v>1638</v>
      </c>
      <c r="R217" s="5">
        <v>63</v>
      </c>
    </row>
    <row r="218" spans="2:18" hidden="1" x14ac:dyDescent="0.3">
      <c r="B218" t="s">
        <v>8</v>
      </c>
      <c r="C218" t="s">
        <v>35</v>
      </c>
      <c r="D218" t="s">
        <v>29</v>
      </c>
      <c r="E218" s="4">
        <v>2023</v>
      </c>
      <c r="F218" s="5">
        <v>168</v>
      </c>
      <c r="H218" t="s">
        <v>41</v>
      </c>
      <c r="I218" t="s">
        <v>39</v>
      </c>
      <c r="J218" t="s">
        <v>14</v>
      </c>
      <c r="K218" s="4">
        <v>3976</v>
      </c>
      <c r="L218" s="5">
        <v>72</v>
      </c>
      <c r="N218" t="s">
        <v>41</v>
      </c>
      <c r="O218" t="s">
        <v>38</v>
      </c>
      <c r="P218" t="s">
        <v>25</v>
      </c>
      <c r="Q218" s="4">
        <v>154</v>
      </c>
      <c r="R218" s="5">
        <v>21</v>
      </c>
    </row>
    <row r="219" spans="2:18" x14ac:dyDescent="0.3">
      <c r="B219" t="s">
        <v>3</v>
      </c>
      <c r="C219" t="s">
        <v>35</v>
      </c>
      <c r="D219" t="s">
        <v>23</v>
      </c>
      <c r="E219" s="4">
        <v>2023</v>
      </c>
      <c r="F219" s="5">
        <v>78</v>
      </c>
      <c r="H219" t="s">
        <v>9</v>
      </c>
      <c r="I219" t="s">
        <v>39</v>
      </c>
      <c r="J219" t="s">
        <v>25</v>
      </c>
      <c r="K219" s="4">
        <v>3192</v>
      </c>
      <c r="L219" s="5">
        <v>72</v>
      </c>
      <c r="N219" t="s">
        <v>7</v>
      </c>
      <c r="O219" t="s">
        <v>37</v>
      </c>
      <c r="P219" t="s">
        <v>22</v>
      </c>
      <c r="Q219" s="4">
        <v>9835</v>
      </c>
      <c r="R219" s="5">
        <v>207</v>
      </c>
    </row>
    <row r="220" spans="2:18" x14ac:dyDescent="0.3">
      <c r="B220" t="s">
        <v>2</v>
      </c>
      <c r="C220" t="s">
        <v>39</v>
      </c>
      <c r="D220" t="s">
        <v>16</v>
      </c>
      <c r="E220" s="4">
        <v>2016</v>
      </c>
      <c r="F220" s="5">
        <v>117</v>
      </c>
      <c r="H220" t="s">
        <v>10</v>
      </c>
      <c r="I220" t="s">
        <v>36</v>
      </c>
      <c r="J220" t="s">
        <v>27</v>
      </c>
      <c r="K220" s="4">
        <v>1407</v>
      </c>
      <c r="L220" s="5">
        <v>72</v>
      </c>
      <c r="N220" t="s">
        <v>9</v>
      </c>
      <c r="O220" t="s">
        <v>37</v>
      </c>
      <c r="P220" t="s">
        <v>20</v>
      </c>
      <c r="Q220" s="4">
        <v>7273</v>
      </c>
      <c r="R220" s="5">
        <v>96</v>
      </c>
    </row>
    <row r="221" spans="2:18" x14ac:dyDescent="0.3">
      <c r="B221" t="s">
        <v>8</v>
      </c>
      <c r="C221" t="s">
        <v>34</v>
      </c>
      <c r="D221" t="s">
        <v>16</v>
      </c>
      <c r="E221" s="4">
        <v>2009</v>
      </c>
      <c r="F221" s="5">
        <v>219</v>
      </c>
      <c r="H221" t="s">
        <v>41</v>
      </c>
      <c r="I221" t="s">
        <v>35</v>
      </c>
      <c r="J221" t="s">
        <v>13</v>
      </c>
      <c r="K221" s="4">
        <v>4760</v>
      </c>
      <c r="L221" s="5">
        <v>69</v>
      </c>
      <c r="N221" t="s">
        <v>5</v>
      </c>
      <c r="O221" t="s">
        <v>39</v>
      </c>
      <c r="P221" t="s">
        <v>22</v>
      </c>
      <c r="Q221" s="4">
        <v>6909</v>
      </c>
      <c r="R221" s="5">
        <v>81</v>
      </c>
    </row>
    <row r="222" spans="2:18" hidden="1" x14ac:dyDescent="0.3">
      <c r="B222" t="s">
        <v>40</v>
      </c>
      <c r="C222" t="s">
        <v>38</v>
      </c>
      <c r="D222" t="s">
        <v>31</v>
      </c>
      <c r="E222" s="4">
        <v>1988</v>
      </c>
      <c r="F222" s="5">
        <v>39</v>
      </c>
      <c r="H222" t="s">
        <v>3</v>
      </c>
      <c r="I222" t="s">
        <v>35</v>
      </c>
      <c r="J222" t="s">
        <v>29</v>
      </c>
      <c r="K222" s="4">
        <v>2114</v>
      </c>
      <c r="L222" s="5">
        <v>66</v>
      </c>
      <c r="N222" t="s">
        <v>9</v>
      </c>
      <c r="O222" t="s">
        <v>39</v>
      </c>
      <c r="P222" t="s">
        <v>24</v>
      </c>
      <c r="Q222" s="4">
        <v>3920</v>
      </c>
      <c r="R222" s="5">
        <v>306</v>
      </c>
    </row>
    <row r="223" spans="2:18" x14ac:dyDescent="0.3">
      <c r="B223" t="s">
        <v>10</v>
      </c>
      <c r="C223" t="s">
        <v>35</v>
      </c>
      <c r="D223" t="s">
        <v>20</v>
      </c>
      <c r="E223" s="4">
        <v>1974</v>
      </c>
      <c r="F223" s="5">
        <v>195</v>
      </c>
      <c r="H223" t="s">
        <v>5</v>
      </c>
      <c r="I223" t="s">
        <v>36</v>
      </c>
      <c r="J223" t="s">
        <v>13</v>
      </c>
      <c r="K223" s="4">
        <v>6146</v>
      </c>
      <c r="L223" s="5">
        <v>63</v>
      </c>
      <c r="N223" t="s">
        <v>10</v>
      </c>
      <c r="O223" t="s">
        <v>39</v>
      </c>
      <c r="P223" t="s">
        <v>21</v>
      </c>
      <c r="Q223" s="4">
        <v>4858</v>
      </c>
      <c r="R223" s="5">
        <v>279</v>
      </c>
    </row>
    <row r="224" spans="2:18" hidden="1" x14ac:dyDescent="0.3">
      <c r="B224" t="s">
        <v>7</v>
      </c>
      <c r="C224" t="s">
        <v>34</v>
      </c>
      <c r="D224" t="s">
        <v>14</v>
      </c>
      <c r="E224" s="4">
        <v>1932</v>
      </c>
      <c r="F224" s="5">
        <v>369</v>
      </c>
      <c r="H224" t="s">
        <v>7</v>
      </c>
      <c r="I224" t="s">
        <v>35</v>
      </c>
      <c r="J224" t="s">
        <v>14</v>
      </c>
      <c r="K224" s="4">
        <v>4606</v>
      </c>
      <c r="L224" s="5">
        <v>63</v>
      </c>
      <c r="N224" t="s">
        <v>2</v>
      </c>
      <c r="O224" t="s">
        <v>38</v>
      </c>
      <c r="P224" t="s">
        <v>4</v>
      </c>
      <c r="Q224" s="4">
        <v>3549</v>
      </c>
      <c r="R224" s="5">
        <v>3</v>
      </c>
    </row>
    <row r="225" spans="2:18" hidden="1" x14ac:dyDescent="0.3">
      <c r="B225" t="s">
        <v>41</v>
      </c>
      <c r="C225" t="s">
        <v>36</v>
      </c>
      <c r="D225" t="s">
        <v>19</v>
      </c>
      <c r="E225" s="4">
        <v>1925</v>
      </c>
      <c r="F225" s="5">
        <v>192</v>
      </c>
      <c r="H225" t="s">
        <v>8</v>
      </c>
      <c r="I225" t="s">
        <v>38</v>
      </c>
      <c r="J225" t="s">
        <v>27</v>
      </c>
      <c r="K225" s="4">
        <v>2268</v>
      </c>
      <c r="L225" s="5">
        <v>63</v>
      </c>
      <c r="N225" t="s">
        <v>7</v>
      </c>
      <c r="O225" t="s">
        <v>39</v>
      </c>
      <c r="P225" t="s">
        <v>27</v>
      </c>
      <c r="Q225" s="4">
        <v>966</v>
      </c>
      <c r="R225" s="5">
        <v>198</v>
      </c>
    </row>
    <row r="226" spans="2:18" hidden="1" x14ac:dyDescent="0.3">
      <c r="B226" t="s">
        <v>6</v>
      </c>
      <c r="C226" t="s">
        <v>37</v>
      </c>
      <c r="D226" t="s">
        <v>16</v>
      </c>
      <c r="E226" s="4">
        <v>1904</v>
      </c>
      <c r="F226" s="5">
        <v>405</v>
      </c>
      <c r="H226" t="s">
        <v>6</v>
      </c>
      <c r="I226" t="s">
        <v>39</v>
      </c>
      <c r="J226" t="s">
        <v>30</v>
      </c>
      <c r="K226" s="4">
        <v>1638</v>
      </c>
      <c r="L226" s="5">
        <v>63</v>
      </c>
      <c r="N226" t="s">
        <v>5</v>
      </c>
      <c r="O226" t="s">
        <v>39</v>
      </c>
      <c r="P226" t="s">
        <v>18</v>
      </c>
      <c r="Q226" s="4">
        <v>385</v>
      </c>
      <c r="R226" s="5">
        <v>249</v>
      </c>
    </row>
    <row r="227" spans="2:18" hidden="1" x14ac:dyDescent="0.3">
      <c r="B227" t="s">
        <v>8</v>
      </c>
      <c r="C227" t="s">
        <v>37</v>
      </c>
      <c r="D227" t="s">
        <v>22</v>
      </c>
      <c r="E227" s="4">
        <v>1890</v>
      </c>
      <c r="F227" s="5">
        <v>195</v>
      </c>
      <c r="H227" t="s">
        <v>6</v>
      </c>
      <c r="I227" t="s">
        <v>36</v>
      </c>
      <c r="J227" t="s">
        <v>21</v>
      </c>
      <c r="K227" s="4">
        <v>497</v>
      </c>
      <c r="L227" s="5">
        <v>63</v>
      </c>
      <c r="N227" t="s">
        <v>6</v>
      </c>
      <c r="O227" t="s">
        <v>34</v>
      </c>
      <c r="P227" t="s">
        <v>16</v>
      </c>
      <c r="Q227" s="4">
        <v>2219</v>
      </c>
      <c r="R227" s="5">
        <v>75</v>
      </c>
    </row>
    <row r="228" spans="2:18" hidden="1" x14ac:dyDescent="0.3">
      <c r="B228" t="s">
        <v>2</v>
      </c>
      <c r="C228" t="s">
        <v>39</v>
      </c>
      <c r="D228" t="s">
        <v>25</v>
      </c>
      <c r="E228" s="4">
        <v>1785</v>
      </c>
      <c r="F228" s="5">
        <v>462</v>
      </c>
      <c r="H228" t="s">
        <v>9</v>
      </c>
      <c r="I228" t="s">
        <v>38</v>
      </c>
      <c r="J228" t="s">
        <v>24</v>
      </c>
      <c r="K228" s="4">
        <v>4137</v>
      </c>
      <c r="L228" s="5">
        <v>60</v>
      </c>
      <c r="N228" t="s">
        <v>9</v>
      </c>
      <c r="O228" t="s">
        <v>36</v>
      </c>
      <c r="P228" t="s">
        <v>32</v>
      </c>
      <c r="Q228" s="4">
        <v>2954</v>
      </c>
      <c r="R228" s="5">
        <v>189</v>
      </c>
    </row>
    <row r="229" spans="2:18" hidden="1" x14ac:dyDescent="0.3">
      <c r="B229" t="s">
        <v>7</v>
      </c>
      <c r="C229" t="s">
        <v>38</v>
      </c>
      <c r="D229" t="s">
        <v>18</v>
      </c>
      <c r="E229" s="4">
        <v>1778</v>
      </c>
      <c r="F229" s="5">
        <v>270</v>
      </c>
      <c r="H229" t="s">
        <v>9</v>
      </c>
      <c r="I229" t="s">
        <v>36</v>
      </c>
      <c r="J229" t="s">
        <v>30</v>
      </c>
      <c r="K229" s="4">
        <v>9051</v>
      </c>
      <c r="L229" s="5">
        <v>57</v>
      </c>
      <c r="N229" t="s">
        <v>7</v>
      </c>
      <c r="O229" t="s">
        <v>36</v>
      </c>
      <c r="P229" t="s">
        <v>32</v>
      </c>
      <c r="Q229" s="4">
        <v>280</v>
      </c>
      <c r="R229" s="5">
        <v>87</v>
      </c>
    </row>
    <row r="230" spans="2:18" x14ac:dyDescent="0.3">
      <c r="B230" t="s">
        <v>8</v>
      </c>
      <c r="C230" t="s">
        <v>37</v>
      </c>
      <c r="D230" t="s">
        <v>19</v>
      </c>
      <c r="E230" s="4">
        <v>1771</v>
      </c>
      <c r="F230" s="5">
        <v>204</v>
      </c>
      <c r="H230" t="s">
        <v>5</v>
      </c>
      <c r="I230" t="s">
        <v>38</v>
      </c>
      <c r="J230" t="s">
        <v>13</v>
      </c>
      <c r="K230" s="4">
        <v>7189</v>
      </c>
      <c r="L230" s="5">
        <v>54</v>
      </c>
      <c r="N230" t="s">
        <v>41</v>
      </c>
      <c r="O230" t="s">
        <v>36</v>
      </c>
      <c r="P230" t="s">
        <v>30</v>
      </c>
      <c r="Q230" s="4">
        <v>6118</v>
      </c>
      <c r="R230" s="5">
        <v>174</v>
      </c>
    </row>
    <row r="231" spans="2:18" x14ac:dyDescent="0.3">
      <c r="B231" t="s">
        <v>8</v>
      </c>
      <c r="C231" t="s">
        <v>38</v>
      </c>
      <c r="D231" t="s">
        <v>23</v>
      </c>
      <c r="E231" s="4">
        <v>1701</v>
      </c>
      <c r="F231" s="5">
        <v>234</v>
      </c>
      <c r="H231" t="s">
        <v>7</v>
      </c>
      <c r="I231" t="s">
        <v>37</v>
      </c>
      <c r="J231" t="s">
        <v>30</v>
      </c>
      <c r="K231" s="4">
        <v>6454</v>
      </c>
      <c r="L231" s="5">
        <v>54</v>
      </c>
      <c r="N231" t="s">
        <v>2</v>
      </c>
      <c r="O231" t="s">
        <v>39</v>
      </c>
      <c r="P231" t="s">
        <v>15</v>
      </c>
      <c r="Q231" s="4">
        <v>4802</v>
      </c>
      <c r="R231" s="5">
        <v>36</v>
      </c>
    </row>
    <row r="232" spans="2:18" x14ac:dyDescent="0.3">
      <c r="B232" t="s">
        <v>5</v>
      </c>
      <c r="C232" t="s">
        <v>34</v>
      </c>
      <c r="D232" t="s">
        <v>33</v>
      </c>
      <c r="E232" s="4">
        <v>1652</v>
      </c>
      <c r="F232" s="5">
        <v>93</v>
      </c>
      <c r="H232" t="s">
        <v>3</v>
      </c>
      <c r="I232" t="s">
        <v>34</v>
      </c>
      <c r="J232" t="s">
        <v>26</v>
      </c>
      <c r="K232" s="4">
        <v>3108</v>
      </c>
      <c r="L232" s="5">
        <v>54</v>
      </c>
      <c r="N232" t="s">
        <v>9</v>
      </c>
      <c r="O232" t="s">
        <v>38</v>
      </c>
      <c r="P232" t="s">
        <v>24</v>
      </c>
      <c r="Q232" s="4">
        <v>4137</v>
      </c>
      <c r="R232" s="5">
        <v>60</v>
      </c>
    </row>
    <row r="233" spans="2:18" hidden="1" x14ac:dyDescent="0.3">
      <c r="B233" t="s">
        <v>3</v>
      </c>
      <c r="C233" t="s">
        <v>39</v>
      </c>
      <c r="D233" t="s">
        <v>28</v>
      </c>
      <c r="E233" s="4">
        <v>1652</v>
      </c>
      <c r="F233" s="5">
        <v>102</v>
      </c>
      <c r="H233" t="s">
        <v>6</v>
      </c>
      <c r="I233" t="s">
        <v>38</v>
      </c>
      <c r="J233" t="s">
        <v>31</v>
      </c>
      <c r="K233" s="4">
        <v>2681</v>
      </c>
      <c r="L233" s="5">
        <v>54</v>
      </c>
      <c r="N233" t="s">
        <v>3</v>
      </c>
      <c r="O233" t="s">
        <v>35</v>
      </c>
      <c r="P233" t="s">
        <v>23</v>
      </c>
      <c r="Q233" s="4">
        <v>2023</v>
      </c>
      <c r="R233" s="5">
        <v>78</v>
      </c>
    </row>
    <row r="234" spans="2:18" x14ac:dyDescent="0.3">
      <c r="B234" t="s">
        <v>6</v>
      </c>
      <c r="C234" t="s">
        <v>39</v>
      </c>
      <c r="D234" t="s">
        <v>30</v>
      </c>
      <c r="E234" s="4">
        <v>1638</v>
      </c>
      <c r="F234" s="5">
        <v>63</v>
      </c>
      <c r="H234" t="s">
        <v>2</v>
      </c>
      <c r="I234" t="s">
        <v>37</v>
      </c>
      <c r="J234" t="s">
        <v>14</v>
      </c>
      <c r="K234" s="4">
        <v>1057</v>
      </c>
      <c r="L234" s="5">
        <v>54</v>
      </c>
      <c r="N234" t="s">
        <v>9</v>
      </c>
      <c r="O234" t="s">
        <v>36</v>
      </c>
      <c r="P234" t="s">
        <v>30</v>
      </c>
      <c r="Q234" s="4">
        <v>9051</v>
      </c>
      <c r="R234" s="5">
        <v>57</v>
      </c>
    </row>
    <row r="235" spans="2:18" hidden="1" x14ac:dyDescent="0.3">
      <c r="B235" t="s">
        <v>40</v>
      </c>
      <c r="C235" t="s">
        <v>35</v>
      </c>
      <c r="D235" t="s">
        <v>24</v>
      </c>
      <c r="E235" s="4">
        <v>1638</v>
      </c>
      <c r="F235" s="5">
        <v>48</v>
      </c>
      <c r="H235" t="s">
        <v>2</v>
      </c>
      <c r="I235" t="s">
        <v>34</v>
      </c>
      <c r="J235" t="s">
        <v>13</v>
      </c>
      <c r="K235" s="4">
        <v>252</v>
      </c>
      <c r="L235" s="5">
        <v>54</v>
      </c>
      <c r="N235" t="s">
        <v>9</v>
      </c>
      <c r="O235" t="s">
        <v>37</v>
      </c>
      <c r="P235" t="s">
        <v>28</v>
      </c>
      <c r="Q235" s="4">
        <v>2919</v>
      </c>
      <c r="R235" s="5">
        <v>45</v>
      </c>
    </row>
    <row r="236" spans="2:18" x14ac:dyDescent="0.3">
      <c r="B236" t="s">
        <v>40</v>
      </c>
      <c r="C236" t="s">
        <v>37</v>
      </c>
      <c r="D236" t="s">
        <v>30</v>
      </c>
      <c r="E236" s="4">
        <v>1624</v>
      </c>
      <c r="F236" s="5">
        <v>114</v>
      </c>
      <c r="H236" t="s">
        <v>5</v>
      </c>
      <c r="I236" t="s">
        <v>39</v>
      </c>
      <c r="J236" t="s">
        <v>26</v>
      </c>
      <c r="K236" s="4">
        <v>5236</v>
      </c>
      <c r="L236" s="5">
        <v>51</v>
      </c>
      <c r="N236" t="s">
        <v>41</v>
      </c>
      <c r="O236" t="s">
        <v>38</v>
      </c>
      <c r="P236" t="s">
        <v>22</v>
      </c>
      <c r="Q236" s="4">
        <v>5915</v>
      </c>
      <c r="R236" s="5">
        <v>3</v>
      </c>
    </row>
    <row r="237" spans="2:18" hidden="1" x14ac:dyDescent="0.3">
      <c r="B237" t="s">
        <v>40</v>
      </c>
      <c r="C237" t="s">
        <v>35</v>
      </c>
      <c r="D237" t="s">
        <v>29</v>
      </c>
      <c r="E237" s="4">
        <v>1617</v>
      </c>
      <c r="F237" s="5">
        <v>126</v>
      </c>
      <c r="H237" t="s">
        <v>3</v>
      </c>
      <c r="I237" t="s">
        <v>39</v>
      </c>
      <c r="J237" t="s">
        <v>29</v>
      </c>
      <c r="K237" s="4">
        <v>3640</v>
      </c>
      <c r="L237" s="5">
        <v>51</v>
      </c>
      <c r="N237" t="s">
        <v>10</v>
      </c>
      <c r="O237" t="s">
        <v>35</v>
      </c>
      <c r="P237" t="s">
        <v>15</v>
      </c>
      <c r="Q237" s="4">
        <v>2562</v>
      </c>
      <c r="R237" s="5">
        <v>6</v>
      </c>
    </row>
    <row r="238" spans="2:18" x14ac:dyDescent="0.3">
      <c r="B238" t="s">
        <v>2</v>
      </c>
      <c r="C238" t="s">
        <v>35</v>
      </c>
      <c r="D238" t="s">
        <v>17</v>
      </c>
      <c r="E238" s="4">
        <v>1589</v>
      </c>
      <c r="F238" s="5">
        <v>303</v>
      </c>
      <c r="H238" t="s">
        <v>40</v>
      </c>
      <c r="I238" t="s">
        <v>38</v>
      </c>
      <c r="J238" t="s">
        <v>24</v>
      </c>
      <c r="K238" s="4">
        <v>623</v>
      </c>
      <c r="L238" s="5">
        <v>51</v>
      </c>
      <c r="N238" t="s">
        <v>5</v>
      </c>
      <c r="O238" t="s">
        <v>37</v>
      </c>
      <c r="P238" t="s">
        <v>25</v>
      </c>
      <c r="Q238" s="4">
        <v>8813</v>
      </c>
      <c r="R238" s="5">
        <v>21</v>
      </c>
    </row>
    <row r="239" spans="2:18" x14ac:dyDescent="0.3">
      <c r="B239" t="s">
        <v>7</v>
      </c>
      <c r="C239" t="s">
        <v>34</v>
      </c>
      <c r="D239" t="s">
        <v>25</v>
      </c>
      <c r="E239" s="4">
        <v>1568</v>
      </c>
      <c r="F239" s="5">
        <v>96</v>
      </c>
      <c r="H239" t="s">
        <v>2</v>
      </c>
      <c r="I239" t="s">
        <v>38</v>
      </c>
      <c r="J239" t="s">
        <v>13</v>
      </c>
      <c r="K239" s="4">
        <v>56</v>
      </c>
      <c r="L239" s="5">
        <v>51</v>
      </c>
      <c r="N239" t="s">
        <v>5</v>
      </c>
      <c r="O239" t="s">
        <v>36</v>
      </c>
      <c r="P239" t="s">
        <v>18</v>
      </c>
      <c r="Q239" s="4">
        <v>6111</v>
      </c>
      <c r="R239" s="5">
        <v>3</v>
      </c>
    </row>
    <row r="240" spans="2:18" hidden="1" x14ac:dyDescent="0.3">
      <c r="B240" t="s">
        <v>2</v>
      </c>
      <c r="C240" t="s">
        <v>39</v>
      </c>
      <c r="D240" t="s">
        <v>22</v>
      </c>
      <c r="E240" s="4">
        <v>1568</v>
      </c>
      <c r="F240" s="5">
        <v>141</v>
      </c>
      <c r="H240" t="s">
        <v>40</v>
      </c>
      <c r="I240" t="s">
        <v>34</v>
      </c>
      <c r="J240" t="s">
        <v>26</v>
      </c>
      <c r="K240" s="4">
        <v>6748</v>
      </c>
      <c r="L240" s="5">
        <v>48</v>
      </c>
      <c r="N240" t="s">
        <v>8</v>
      </c>
      <c r="O240" t="s">
        <v>34</v>
      </c>
      <c r="P240" t="s">
        <v>31</v>
      </c>
      <c r="Q240" s="4">
        <v>3507</v>
      </c>
      <c r="R240" s="5">
        <v>288</v>
      </c>
    </row>
    <row r="241" spans="2:18" x14ac:dyDescent="0.3">
      <c r="B241" t="s">
        <v>8</v>
      </c>
      <c r="C241" t="s">
        <v>39</v>
      </c>
      <c r="D241" t="s">
        <v>26</v>
      </c>
      <c r="E241" s="4">
        <v>1561</v>
      </c>
      <c r="F241" s="5">
        <v>27</v>
      </c>
      <c r="H241" t="s">
        <v>7</v>
      </c>
      <c r="I241" t="s">
        <v>37</v>
      </c>
      <c r="J241" t="s">
        <v>33</v>
      </c>
      <c r="K241" s="4">
        <v>6391</v>
      </c>
      <c r="L241" s="5">
        <v>48</v>
      </c>
      <c r="N241" t="s">
        <v>6</v>
      </c>
      <c r="O241" t="s">
        <v>36</v>
      </c>
      <c r="P241" t="s">
        <v>13</v>
      </c>
      <c r="Q241" s="4">
        <v>4319</v>
      </c>
      <c r="R241" s="5">
        <v>30</v>
      </c>
    </row>
    <row r="242" spans="2:18" hidden="1" x14ac:dyDescent="0.3">
      <c r="B242" t="s">
        <v>41</v>
      </c>
      <c r="C242" t="s">
        <v>37</v>
      </c>
      <c r="D242" t="s">
        <v>30</v>
      </c>
      <c r="E242" s="4">
        <v>1526</v>
      </c>
      <c r="F242" s="5">
        <v>240</v>
      </c>
      <c r="H242" t="s">
        <v>7</v>
      </c>
      <c r="I242" t="s">
        <v>34</v>
      </c>
      <c r="J242" t="s">
        <v>33</v>
      </c>
      <c r="K242" s="4">
        <v>2226</v>
      </c>
      <c r="L242" s="5">
        <v>48</v>
      </c>
      <c r="N242" t="s">
        <v>40</v>
      </c>
      <c r="O242" t="s">
        <v>38</v>
      </c>
      <c r="P242" t="s">
        <v>26</v>
      </c>
      <c r="Q242" s="4">
        <v>609</v>
      </c>
      <c r="R242" s="5">
        <v>87</v>
      </c>
    </row>
    <row r="243" spans="2:18" x14ac:dyDescent="0.3">
      <c r="B243" t="s">
        <v>5</v>
      </c>
      <c r="C243" t="s">
        <v>36</v>
      </c>
      <c r="D243" t="s">
        <v>30</v>
      </c>
      <c r="E243" s="4">
        <v>1526</v>
      </c>
      <c r="F243" s="5">
        <v>105</v>
      </c>
      <c r="H243" t="s">
        <v>40</v>
      </c>
      <c r="I243" t="s">
        <v>35</v>
      </c>
      <c r="J243" t="s">
        <v>24</v>
      </c>
      <c r="K243" s="4">
        <v>1638</v>
      </c>
      <c r="L243" s="5">
        <v>48</v>
      </c>
      <c r="N243" t="s">
        <v>40</v>
      </c>
      <c r="O243" t="s">
        <v>39</v>
      </c>
      <c r="P243" t="s">
        <v>27</v>
      </c>
      <c r="Q243" s="4">
        <v>6370</v>
      </c>
      <c r="R243" s="5">
        <v>30</v>
      </c>
    </row>
    <row r="244" spans="2:18" x14ac:dyDescent="0.3">
      <c r="B244" t="s">
        <v>6</v>
      </c>
      <c r="C244" t="s">
        <v>37</v>
      </c>
      <c r="D244" t="s">
        <v>18</v>
      </c>
      <c r="E244" s="4">
        <v>1505</v>
      </c>
      <c r="F244" s="5">
        <v>102</v>
      </c>
      <c r="H244" t="s">
        <v>6</v>
      </c>
      <c r="I244" t="s">
        <v>34</v>
      </c>
      <c r="J244" t="s">
        <v>4</v>
      </c>
      <c r="K244" s="4">
        <v>525</v>
      </c>
      <c r="L244" s="5">
        <v>48</v>
      </c>
      <c r="N244" t="s">
        <v>5</v>
      </c>
      <c r="O244" t="s">
        <v>38</v>
      </c>
      <c r="P244" t="s">
        <v>19</v>
      </c>
      <c r="Q244" s="4">
        <v>5474</v>
      </c>
      <c r="R244" s="5">
        <v>168</v>
      </c>
    </row>
    <row r="245" spans="2:18" hidden="1" x14ac:dyDescent="0.3">
      <c r="B245" t="s">
        <v>41</v>
      </c>
      <c r="C245" t="s">
        <v>34</v>
      </c>
      <c r="D245" t="s">
        <v>17</v>
      </c>
      <c r="E245" s="4">
        <v>1463</v>
      </c>
      <c r="F245" s="5">
        <v>39</v>
      </c>
      <c r="H245" t="s">
        <v>2</v>
      </c>
      <c r="I245" t="s">
        <v>36</v>
      </c>
      <c r="J245" t="s">
        <v>17</v>
      </c>
      <c r="K245" s="4">
        <v>189</v>
      </c>
      <c r="L245" s="5">
        <v>48</v>
      </c>
      <c r="N245" t="s">
        <v>40</v>
      </c>
      <c r="O245" t="s">
        <v>36</v>
      </c>
      <c r="P245" t="s">
        <v>27</v>
      </c>
      <c r="Q245" s="4">
        <v>3164</v>
      </c>
      <c r="R245" s="5">
        <v>306</v>
      </c>
    </row>
    <row r="246" spans="2:18" hidden="1" x14ac:dyDescent="0.3">
      <c r="B246" t="s">
        <v>6</v>
      </c>
      <c r="C246" t="s">
        <v>34</v>
      </c>
      <c r="D246" t="s">
        <v>15</v>
      </c>
      <c r="E246" s="4">
        <v>1442</v>
      </c>
      <c r="F246" s="5">
        <v>15</v>
      </c>
      <c r="H246" t="s">
        <v>5</v>
      </c>
      <c r="I246" t="s">
        <v>37</v>
      </c>
      <c r="J246" t="s">
        <v>31</v>
      </c>
      <c r="K246" s="4">
        <v>182</v>
      </c>
      <c r="L246" s="5">
        <v>48</v>
      </c>
      <c r="N246" t="s">
        <v>6</v>
      </c>
      <c r="O246" t="s">
        <v>35</v>
      </c>
      <c r="P246" t="s">
        <v>4</v>
      </c>
      <c r="Q246" s="4">
        <v>1302</v>
      </c>
      <c r="R246" s="5">
        <v>402</v>
      </c>
    </row>
    <row r="247" spans="2:18" x14ac:dyDescent="0.3">
      <c r="B247" t="s">
        <v>10</v>
      </c>
      <c r="C247" t="s">
        <v>34</v>
      </c>
      <c r="D247" t="s">
        <v>25</v>
      </c>
      <c r="E247" s="4">
        <v>1428</v>
      </c>
      <c r="F247" s="5">
        <v>93</v>
      </c>
      <c r="H247" t="s">
        <v>5</v>
      </c>
      <c r="I247" t="s">
        <v>38</v>
      </c>
      <c r="J247" t="s">
        <v>25</v>
      </c>
      <c r="K247" s="4">
        <v>7483</v>
      </c>
      <c r="L247" s="5">
        <v>45</v>
      </c>
      <c r="N247" t="s">
        <v>3</v>
      </c>
      <c r="O247" t="s">
        <v>37</v>
      </c>
      <c r="P247" t="s">
        <v>28</v>
      </c>
      <c r="Q247" s="4">
        <v>7308</v>
      </c>
      <c r="R247" s="5">
        <v>327</v>
      </c>
    </row>
    <row r="248" spans="2:18" x14ac:dyDescent="0.3">
      <c r="B248" t="s">
        <v>10</v>
      </c>
      <c r="C248" t="s">
        <v>36</v>
      </c>
      <c r="D248" t="s">
        <v>27</v>
      </c>
      <c r="E248" s="4">
        <v>1407</v>
      </c>
      <c r="F248" s="5">
        <v>72</v>
      </c>
      <c r="H248" t="s">
        <v>8</v>
      </c>
      <c r="I248" t="s">
        <v>37</v>
      </c>
      <c r="J248" t="s">
        <v>26</v>
      </c>
      <c r="K248" s="4">
        <v>6279</v>
      </c>
      <c r="L248" s="5">
        <v>45</v>
      </c>
      <c r="N248" t="s">
        <v>40</v>
      </c>
      <c r="O248" t="s">
        <v>37</v>
      </c>
      <c r="P248" t="s">
        <v>27</v>
      </c>
      <c r="Q248" s="4">
        <v>6132</v>
      </c>
      <c r="R248" s="5">
        <v>93</v>
      </c>
    </row>
    <row r="249" spans="2:18" hidden="1" x14ac:dyDescent="0.3">
      <c r="B249" t="s">
        <v>6</v>
      </c>
      <c r="C249" t="s">
        <v>36</v>
      </c>
      <c r="D249" t="s">
        <v>29</v>
      </c>
      <c r="E249" s="4">
        <v>1400</v>
      </c>
      <c r="F249" s="5">
        <v>135</v>
      </c>
      <c r="H249" t="s">
        <v>9</v>
      </c>
      <c r="I249" t="s">
        <v>37</v>
      </c>
      <c r="J249" t="s">
        <v>28</v>
      </c>
      <c r="K249" s="4">
        <v>2919</v>
      </c>
      <c r="L249" s="5">
        <v>45</v>
      </c>
      <c r="N249" t="s">
        <v>10</v>
      </c>
      <c r="O249" t="s">
        <v>35</v>
      </c>
      <c r="P249" t="s">
        <v>14</v>
      </c>
      <c r="Q249" s="4">
        <v>3472</v>
      </c>
      <c r="R249" s="5">
        <v>96</v>
      </c>
    </row>
    <row r="250" spans="2:18" x14ac:dyDescent="0.3">
      <c r="B250" t="s">
        <v>6</v>
      </c>
      <c r="C250" t="s">
        <v>35</v>
      </c>
      <c r="D250" t="s">
        <v>4</v>
      </c>
      <c r="E250" s="4">
        <v>1302</v>
      </c>
      <c r="F250" s="5">
        <v>402</v>
      </c>
      <c r="H250" t="s">
        <v>40</v>
      </c>
      <c r="I250" t="s">
        <v>38</v>
      </c>
      <c r="J250" t="s">
        <v>29</v>
      </c>
      <c r="K250" s="4">
        <v>2541</v>
      </c>
      <c r="L250" s="5">
        <v>45</v>
      </c>
      <c r="N250" t="s">
        <v>8</v>
      </c>
      <c r="O250" t="s">
        <v>39</v>
      </c>
      <c r="P250" t="s">
        <v>18</v>
      </c>
      <c r="Q250" s="4">
        <v>9660</v>
      </c>
      <c r="R250" s="5">
        <v>27</v>
      </c>
    </row>
    <row r="251" spans="2:18" hidden="1" x14ac:dyDescent="0.3">
      <c r="B251" t="s">
        <v>7</v>
      </c>
      <c r="C251" t="s">
        <v>38</v>
      </c>
      <c r="D251" t="s">
        <v>14</v>
      </c>
      <c r="E251" s="4">
        <v>1281</v>
      </c>
      <c r="F251" s="5">
        <v>75</v>
      </c>
      <c r="H251" t="s">
        <v>7</v>
      </c>
      <c r="I251" t="s">
        <v>36</v>
      </c>
      <c r="J251" t="s">
        <v>22</v>
      </c>
      <c r="K251" s="4">
        <v>8435</v>
      </c>
      <c r="L251" s="5">
        <v>42</v>
      </c>
      <c r="N251" t="s">
        <v>9</v>
      </c>
      <c r="O251" t="s">
        <v>38</v>
      </c>
      <c r="P251" t="s">
        <v>26</v>
      </c>
      <c r="Q251" s="4">
        <v>2436</v>
      </c>
      <c r="R251" s="5">
        <v>99</v>
      </c>
    </row>
    <row r="252" spans="2:18" x14ac:dyDescent="0.3">
      <c r="B252" t="s">
        <v>3</v>
      </c>
      <c r="C252" t="s">
        <v>36</v>
      </c>
      <c r="D252" t="s">
        <v>19</v>
      </c>
      <c r="E252" s="4">
        <v>1281</v>
      </c>
      <c r="F252" s="5">
        <v>18</v>
      </c>
      <c r="H252" t="s">
        <v>3</v>
      </c>
      <c r="I252" t="s">
        <v>34</v>
      </c>
      <c r="J252" t="s">
        <v>25</v>
      </c>
      <c r="K252" s="4">
        <v>6300</v>
      </c>
      <c r="L252" s="5">
        <v>42</v>
      </c>
      <c r="N252" t="s">
        <v>9</v>
      </c>
      <c r="O252" t="s">
        <v>38</v>
      </c>
      <c r="P252" t="s">
        <v>33</v>
      </c>
      <c r="Q252" s="4">
        <v>9506</v>
      </c>
      <c r="R252" s="5">
        <v>87</v>
      </c>
    </row>
    <row r="253" spans="2:18" hidden="1" x14ac:dyDescent="0.3">
      <c r="B253" t="s">
        <v>41</v>
      </c>
      <c r="C253" t="s">
        <v>34</v>
      </c>
      <c r="D253" t="s">
        <v>16</v>
      </c>
      <c r="E253" s="4">
        <v>1274</v>
      </c>
      <c r="F253" s="5">
        <v>225</v>
      </c>
      <c r="H253" t="s">
        <v>40</v>
      </c>
      <c r="I253" t="s">
        <v>39</v>
      </c>
      <c r="J253" t="s">
        <v>15</v>
      </c>
      <c r="K253" s="4">
        <v>5775</v>
      </c>
      <c r="L253" s="5">
        <v>42</v>
      </c>
      <c r="N253" t="s">
        <v>10</v>
      </c>
      <c r="O253" t="s">
        <v>37</v>
      </c>
      <c r="P253" t="s">
        <v>21</v>
      </c>
      <c r="Q253" s="4">
        <v>245</v>
      </c>
      <c r="R253" s="5">
        <v>288</v>
      </c>
    </row>
    <row r="254" spans="2:18" hidden="1" x14ac:dyDescent="0.3">
      <c r="B254" t="s">
        <v>6</v>
      </c>
      <c r="C254" t="s">
        <v>38</v>
      </c>
      <c r="D254" t="s">
        <v>27</v>
      </c>
      <c r="E254" s="4">
        <v>1134</v>
      </c>
      <c r="F254" s="5">
        <v>282</v>
      </c>
      <c r="H254" t="s">
        <v>2</v>
      </c>
      <c r="I254" t="s">
        <v>37</v>
      </c>
      <c r="J254" t="s">
        <v>15</v>
      </c>
      <c r="K254" s="4">
        <v>2863</v>
      </c>
      <c r="L254" s="5">
        <v>42</v>
      </c>
      <c r="N254" t="s">
        <v>8</v>
      </c>
      <c r="O254" t="s">
        <v>35</v>
      </c>
      <c r="P254" t="s">
        <v>20</v>
      </c>
      <c r="Q254" s="4">
        <v>2702</v>
      </c>
      <c r="R254" s="5">
        <v>363</v>
      </c>
    </row>
    <row r="255" spans="2:18" hidden="1" x14ac:dyDescent="0.3">
      <c r="B255" t="s">
        <v>9</v>
      </c>
      <c r="C255" t="s">
        <v>37</v>
      </c>
      <c r="D255" t="s">
        <v>29</v>
      </c>
      <c r="E255" s="4">
        <v>1085</v>
      </c>
      <c r="F255" s="5">
        <v>273</v>
      </c>
      <c r="H255" t="s">
        <v>5</v>
      </c>
      <c r="I255" t="s">
        <v>36</v>
      </c>
      <c r="J255" t="s">
        <v>16</v>
      </c>
      <c r="K255" s="4">
        <v>16184</v>
      </c>
      <c r="L255" s="5">
        <v>39</v>
      </c>
      <c r="N255" t="s">
        <v>10</v>
      </c>
      <c r="O255" t="s">
        <v>34</v>
      </c>
      <c r="P255" t="s">
        <v>17</v>
      </c>
      <c r="Q255" s="4">
        <v>700</v>
      </c>
      <c r="R255" s="5">
        <v>87</v>
      </c>
    </row>
    <row r="256" spans="2:18" hidden="1" x14ac:dyDescent="0.3">
      <c r="B256" t="s">
        <v>6</v>
      </c>
      <c r="C256" t="s">
        <v>35</v>
      </c>
      <c r="D256" t="s">
        <v>20</v>
      </c>
      <c r="E256" s="4">
        <v>1071</v>
      </c>
      <c r="F256" s="5">
        <v>270</v>
      </c>
      <c r="H256" t="s">
        <v>7</v>
      </c>
      <c r="I256" t="s">
        <v>34</v>
      </c>
      <c r="J256" t="s">
        <v>17</v>
      </c>
      <c r="K256" s="4">
        <v>7777</v>
      </c>
      <c r="L256" s="5">
        <v>39</v>
      </c>
      <c r="N256" t="s">
        <v>6</v>
      </c>
      <c r="O256" t="s">
        <v>34</v>
      </c>
      <c r="P256" t="s">
        <v>17</v>
      </c>
      <c r="Q256" s="4">
        <v>3759</v>
      </c>
      <c r="R256" s="5">
        <v>150</v>
      </c>
    </row>
    <row r="257" spans="2:18" hidden="1" x14ac:dyDescent="0.3">
      <c r="B257" t="s">
        <v>2</v>
      </c>
      <c r="C257" t="s">
        <v>37</v>
      </c>
      <c r="D257" t="s">
        <v>14</v>
      </c>
      <c r="E257" s="4">
        <v>1057</v>
      </c>
      <c r="F257" s="5">
        <v>54</v>
      </c>
      <c r="H257" t="s">
        <v>3</v>
      </c>
      <c r="I257" t="s">
        <v>36</v>
      </c>
      <c r="J257" t="s">
        <v>25</v>
      </c>
      <c r="K257" s="4">
        <v>3339</v>
      </c>
      <c r="L257" s="5">
        <v>39</v>
      </c>
      <c r="N257" t="s">
        <v>2</v>
      </c>
      <c r="O257" t="s">
        <v>35</v>
      </c>
      <c r="P257" t="s">
        <v>17</v>
      </c>
      <c r="Q257" s="4">
        <v>1589</v>
      </c>
      <c r="R257" s="5">
        <v>303</v>
      </c>
    </row>
    <row r="258" spans="2:18" x14ac:dyDescent="0.3">
      <c r="B258" t="s">
        <v>3</v>
      </c>
      <c r="C258" t="s">
        <v>36</v>
      </c>
      <c r="D258" t="s">
        <v>28</v>
      </c>
      <c r="E258" s="4">
        <v>973</v>
      </c>
      <c r="F258" s="5">
        <v>162</v>
      </c>
      <c r="H258" t="s">
        <v>40</v>
      </c>
      <c r="I258" t="s">
        <v>38</v>
      </c>
      <c r="J258" t="s">
        <v>31</v>
      </c>
      <c r="K258" s="4">
        <v>1988</v>
      </c>
      <c r="L258" s="5">
        <v>39</v>
      </c>
      <c r="N258" t="s">
        <v>7</v>
      </c>
      <c r="O258" t="s">
        <v>35</v>
      </c>
      <c r="P258" t="s">
        <v>28</v>
      </c>
      <c r="Q258" s="4">
        <v>5194</v>
      </c>
      <c r="R258" s="5">
        <v>288</v>
      </c>
    </row>
    <row r="259" spans="2:18" hidden="1" x14ac:dyDescent="0.3">
      <c r="B259" t="s">
        <v>7</v>
      </c>
      <c r="C259" t="s">
        <v>39</v>
      </c>
      <c r="D259" t="s">
        <v>27</v>
      </c>
      <c r="E259" s="4">
        <v>966</v>
      </c>
      <c r="F259" s="5">
        <v>198</v>
      </c>
      <c r="H259" t="s">
        <v>41</v>
      </c>
      <c r="I259" t="s">
        <v>34</v>
      </c>
      <c r="J259" t="s">
        <v>17</v>
      </c>
      <c r="K259" s="4">
        <v>1463</v>
      </c>
      <c r="L259" s="5">
        <v>39</v>
      </c>
      <c r="N259" t="s">
        <v>10</v>
      </c>
      <c r="O259" t="s">
        <v>36</v>
      </c>
      <c r="P259" t="s">
        <v>13</v>
      </c>
      <c r="Q259" s="4">
        <v>945</v>
      </c>
      <c r="R259" s="5">
        <v>75</v>
      </c>
    </row>
    <row r="260" spans="2:18" hidden="1" x14ac:dyDescent="0.3">
      <c r="B260" t="s">
        <v>9</v>
      </c>
      <c r="C260" t="s">
        <v>35</v>
      </c>
      <c r="D260" t="s">
        <v>4</v>
      </c>
      <c r="E260" s="4">
        <v>959</v>
      </c>
      <c r="F260" s="5">
        <v>147</v>
      </c>
      <c r="H260" t="s">
        <v>3</v>
      </c>
      <c r="I260" t="s">
        <v>36</v>
      </c>
      <c r="J260" t="s">
        <v>16</v>
      </c>
      <c r="K260" s="4">
        <v>9198</v>
      </c>
      <c r="L260" s="5">
        <v>36</v>
      </c>
      <c r="N260" t="s">
        <v>40</v>
      </c>
      <c r="O260" t="s">
        <v>38</v>
      </c>
      <c r="P260" t="s">
        <v>31</v>
      </c>
      <c r="Q260" s="4">
        <v>1988</v>
      </c>
      <c r="R260" s="5">
        <v>39</v>
      </c>
    </row>
    <row r="261" spans="2:18" x14ac:dyDescent="0.3">
      <c r="B261" t="s">
        <v>6</v>
      </c>
      <c r="C261" t="s">
        <v>38</v>
      </c>
      <c r="D261" t="s">
        <v>33</v>
      </c>
      <c r="E261" s="4">
        <v>959</v>
      </c>
      <c r="F261" s="5">
        <v>135</v>
      </c>
      <c r="H261" t="s">
        <v>6</v>
      </c>
      <c r="I261" t="s">
        <v>38</v>
      </c>
      <c r="J261" t="s">
        <v>21</v>
      </c>
      <c r="K261" s="4">
        <v>7322</v>
      </c>
      <c r="L261" s="5">
        <v>36</v>
      </c>
      <c r="N261" t="s">
        <v>6</v>
      </c>
      <c r="O261" t="s">
        <v>34</v>
      </c>
      <c r="P261" t="s">
        <v>32</v>
      </c>
      <c r="Q261" s="4">
        <v>6734</v>
      </c>
      <c r="R261" s="5">
        <v>123</v>
      </c>
    </row>
    <row r="262" spans="2:18" hidden="1" x14ac:dyDescent="0.3">
      <c r="B262" t="s">
        <v>10</v>
      </c>
      <c r="C262" t="s">
        <v>36</v>
      </c>
      <c r="D262" t="s">
        <v>13</v>
      </c>
      <c r="E262" s="4">
        <v>945</v>
      </c>
      <c r="F262" s="5">
        <v>75</v>
      </c>
      <c r="H262" t="s">
        <v>2</v>
      </c>
      <c r="I262" t="s">
        <v>39</v>
      </c>
      <c r="J262" t="s">
        <v>15</v>
      </c>
      <c r="K262" s="4">
        <v>4802</v>
      </c>
      <c r="L262" s="5">
        <v>36</v>
      </c>
      <c r="N262" t="s">
        <v>40</v>
      </c>
      <c r="O262" t="s">
        <v>36</v>
      </c>
      <c r="P262" t="s">
        <v>4</v>
      </c>
      <c r="Q262" s="4">
        <v>217</v>
      </c>
      <c r="R262" s="5">
        <v>36</v>
      </c>
    </row>
    <row r="263" spans="2:18" x14ac:dyDescent="0.3">
      <c r="B263" t="s">
        <v>6</v>
      </c>
      <c r="C263" t="s">
        <v>38</v>
      </c>
      <c r="D263" t="s">
        <v>16</v>
      </c>
      <c r="E263" s="4">
        <v>938</v>
      </c>
      <c r="F263" s="5">
        <v>6</v>
      </c>
      <c r="H263" t="s">
        <v>2</v>
      </c>
      <c r="I263" t="s">
        <v>39</v>
      </c>
      <c r="J263" t="s">
        <v>23</v>
      </c>
      <c r="K263" s="4">
        <v>630</v>
      </c>
      <c r="L263" s="5">
        <v>36</v>
      </c>
      <c r="N263" t="s">
        <v>5</v>
      </c>
      <c r="O263" t="s">
        <v>34</v>
      </c>
      <c r="P263" t="s">
        <v>22</v>
      </c>
      <c r="Q263" s="4">
        <v>6279</v>
      </c>
      <c r="R263" s="5">
        <v>237</v>
      </c>
    </row>
    <row r="264" spans="2:18" x14ac:dyDescent="0.3">
      <c r="B264" t="s">
        <v>9</v>
      </c>
      <c r="C264" t="s">
        <v>34</v>
      </c>
      <c r="D264" t="s">
        <v>16</v>
      </c>
      <c r="E264" s="4">
        <v>938</v>
      </c>
      <c r="F264" s="5">
        <v>189</v>
      </c>
      <c r="H264" t="s">
        <v>40</v>
      </c>
      <c r="I264" t="s">
        <v>36</v>
      </c>
      <c r="J264" t="s">
        <v>4</v>
      </c>
      <c r="K264" s="4">
        <v>217</v>
      </c>
      <c r="L264" s="5">
        <v>36</v>
      </c>
      <c r="N264" t="s">
        <v>40</v>
      </c>
      <c r="O264" t="s">
        <v>36</v>
      </c>
      <c r="P264" t="s">
        <v>13</v>
      </c>
      <c r="Q264" s="4">
        <v>4424</v>
      </c>
      <c r="R264" s="5">
        <v>201</v>
      </c>
    </row>
    <row r="265" spans="2:18" hidden="1" x14ac:dyDescent="0.3">
      <c r="B265" t="s">
        <v>3</v>
      </c>
      <c r="C265" t="s">
        <v>37</v>
      </c>
      <c r="D265" t="s">
        <v>4</v>
      </c>
      <c r="E265" s="4">
        <v>938</v>
      </c>
      <c r="F265" s="5">
        <v>366</v>
      </c>
      <c r="H265" t="s">
        <v>10</v>
      </c>
      <c r="I265" t="s">
        <v>39</v>
      </c>
      <c r="J265" t="s">
        <v>33</v>
      </c>
      <c r="K265" s="4">
        <v>12950</v>
      </c>
      <c r="L265" s="5">
        <v>30</v>
      </c>
      <c r="N265" t="s">
        <v>2</v>
      </c>
      <c r="O265" t="s">
        <v>36</v>
      </c>
      <c r="P265" t="s">
        <v>17</v>
      </c>
      <c r="Q265" s="4">
        <v>189</v>
      </c>
      <c r="R265" s="5">
        <v>48</v>
      </c>
    </row>
    <row r="266" spans="2:18" hidden="1" x14ac:dyDescent="0.3">
      <c r="B266" t="s">
        <v>5</v>
      </c>
      <c r="C266" t="s">
        <v>34</v>
      </c>
      <c r="D266" t="s">
        <v>19</v>
      </c>
      <c r="E266" s="4">
        <v>861</v>
      </c>
      <c r="F266" s="5">
        <v>195</v>
      </c>
      <c r="H266" t="s">
        <v>8</v>
      </c>
      <c r="I266" t="s">
        <v>37</v>
      </c>
      <c r="J266" t="s">
        <v>15</v>
      </c>
      <c r="K266" s="4">
        <v>9709</v>
      </c>
      <c r="L266" s="5">
        <v>30</v>
      </c>
      <c r="N266" t="s">
        <v>5</v>
      </c>
      <c r="O266" t="s">
        <v>35</v>
      </c>
      <c r="P266" t="s">
        <v>22</v>
      </c>
      <c r="Q266" s="4">
        <v>490</v>
      </c>
      <c r="R266" s="5">
        <v>84</v>
      </c>
    </row>
    <row r="267" spans="2:18" hidden="1" x14ac:dyDescent="0.3">
      <c r="B267" t="s">
        <v>41</v>
      </c>
      <c r="C267" t="s">
        <v>36</v>
      </c>
      <c r="D267" t="s">
        <v>28</v>
      </c>
      <c r="E267" s="4">
        <v>854</v>
      </c>
      <c r="F267" s="5">
        <v>309</v>
      </c>
      <c r="H267" t="s">
        <v>40</v>
      </c>
      <c r="I267" t="s">
        <v>39</v>
      </c>
      <c r="J267" t="s">
        <v>27</v>
      </c>
      <c r="K267" s="4">
        <v>6370</v>
      </c>
      <c r="L267" s="5">
        <v>30</v>
      </c>
      <c r="N267" t="s">
        <v>8</v>
      </c>
      <c r="O267" t="s">
        <v>37</v>
      </c>
      <c r="P267" t="s">
        <v>21</v>
      </c>
      <c r="Q267" s="4">
        <v>434</v>
      </c>
      <c r="R267" s="5">
        <v>87</v>
      </c>
    </row>
    <row r="268" spans="2:18" x14ac:dyDescent="0.3">
      <c r="B268" t="s">
        <v>41</v>
      </c>
      <c r="C268" t="s">
        <v>35</v>
      </c>
      <c r="D268" t="s">
        <v>27</v>
      </c>
      <c r="E268" s="4">
        <v>847</v>
      </c>
      <c r="F268" s="5">
        <v>129</v>
      </c>
      <c r="H268" t="s">
        <v>40</v>
      </c>
      <c r="I268" t="s">
        <v>36</v>
      </c>
      <c r="J268" t="s">
        <v>25</v>
      </c>
      <c r="K268" s="4">
        <v>5439</v>
      </c>
      <c r="L268" s="5">
        <v>30</v>
      </c>
      <c r="N268" t="s">
        <v>7</v>
      </c>
      <c r="O268" t="s">
        <v>38</v>
      </c>
      <c r="P268" t="s">
        <v>30</v>
      </c>
      <c r="Q268" s="4">
        <v>10129</v>
      </c>
      <c r="R268" s="5">
        <v>312</v>
      </c>
    </row>
    <row r="269" spans="2:18" hidden="1" x14ac:dyDescent="0.3">
      <c r="B269" t="s">
        <v>8</v>
      </c>
      <c r="C269" t="s">
        <v>38</v>
      </c>
      <c r="D269" t="s">
        <v>13</v>
      </c>
      <c r="E269" s="4">
        <v>819</v>
      </c>
      <c r="F269" s="5">
        <v>510</v>
      </c>
      <c r="H269" t="s">
        <v>10</v>
      </c>
      <c r="I269" t="s">
        <v>37</v>
      </c>
      <c r="J269" t="s">
        <v>23</v>
      </c>
      <c r="K269" s="4">
        <v>4683</v>
      </c>
      <c r="L269" s="5">
        <v>30</v>
      </c>
      <c r="N269" t="s">
        <v>3</v>
      </c>
      <c r="O269" t="s">
        <v>39</v>
      </c>
      <c r="P269" t="s">
        <v>28</v>
      </c>
      <c r="Q269" s="4">
        <v>1652</v>
      </c>
      <c r="R269" s="5">
        <v>102</v>
      </c>
    </row>
    <row r="270" spans="2:18" x14ac:dyDescent="0.3">
      <c r="B270" t="s">
        <v>3</v>
      </c>
      <c r="C270" t="s">
        <v>35</v>
      </c>
      <c r="D270" t="s">
        <v>33</v>
      </c>
      <c r="E270" s="4">
        <v>819</v>
      </c>
      <c r="F270" s="5">
        <v>306</v>
      </c>
      <c r="H270" t="s">
        <v>6</v>
      </c>
      <c r="I270" t="s">
        <v>36</v>
      </c>
      <c r="J270" t="s">
        <v>13</v>
      </c>
      <c r="K270" s="4">
        <v>4319</v>
      </c>
      <c r="L270" s="5">
        <v>30</v>
      </c>
      <c r="N270" t="s">
        <v>8</v>
      </c>
      <c r="O270" t="s">
        <v>38</v>
      </c>
      <c r="P270" t="s">
        <v>21</v>
      </c>
      <c r="Q270" s="4">
        <v>6433</v>
      </c>
      <c r="R270" s="5">
        <v>78</v>
      </c>
    </row>
    <row r="271" spans="2:18" hidden="1" x14ac:dyDescent="0.3">
      <c r="B271" t="s">
        <v>2</v>
      </c>
      <c r="C271" t="s">
        <v>36</v>
      </c>
      <c r="D271" t="s">
        <v>27</v>
      </c>
      <c r="E271" s="4">
        <v>798</v>
      </c>
      <c r="F271" s="5">
        <v>519</v>
      </c>
      <c r="H271" t="s">
        <v>8</v>
      </c>
      <c r="I271" t="s">
        <v>39</v>
      </c>
      <c r="J271" t="s">
        <v>18</v>
      </c>
      <c r="K271" s="4">
        <v>9660</v>
      </c>
      <c r="L271" s="5">
        <v>27</v>
      </c>
      <c r="N271" t="s">
        <v>3</v>
      </c>
      <c r="O271" t="s">
        <v>34</v>
      </c>
      <c r="P271" t="s">
        <v>23</v>
      </c>
      <c r="Q271" s="4">
        <v>2212</v>
      </c>
      <c r="R271" s="5">
        <v>117</v>
      </c>
    </row>
    <row r="272" spans="2:18" hidden="1" x14ac:dyDescent="0.3">
      <c r="B272" t="s">
        <v>41</v>
      </c>
      <c r="C272" t="s">
        <v>37</v>
      </c>
      <c r="D272" t="s">
        <v>15</v>
      </c>
      <c r="E272" s="4">
        <v>714</v>
      </c>
      <c r="F272" s="5">
        <v>231</v>
      </c>
      <c r="H272" t="s">
        <v>9</v>
      </c>
      <c r="I272" t="s">
        <v>34</v>
      </c>
      <c r="J272" t="s">
        <v>21</v>
      </c>
      <c r="K272" s="4">
        <v>6832</v>
      </c>
      <c r="L272" s="5">
        <v>27</v>
      </c>
      <c r="N272" t="s">
        <v>41</v>
      </c>
      <c r="O272" t="s">
        <v>35</v>
      </c>
      <c r="P272" t="s">
        <v>19</v>
      </c>
      <c r="Q272" s="4">
        <v>609</v>
      </c>
      <c r="R272" s="5">
        <v>99</v>
      </c>
    </row>
    <row r="273" spans="2:18" hidden="1" x14ac:dyDescent="0.3">
      <c r="B273" t="s">
        <v>9</v>
      </c>
      <c r="C273" t="s">
        <v>34</v>
      </c>
      <c r="D273" t="s">
        <v>17</v>
      </c>
      <c r="E273" s="4">
        <v>707</v>
      </c>
      <c r="F273" s="5">
        <v>174</v>
      </c>
      <c r="H273" t="s">
        <v>6</v>
      </c>
      <c r="I273" t="s">
        <v>39</v>
      </c>
      <c r="J273" t="s">
        <v>17</v>
      </c>
      <c r="K273" s="4">
        <v>6048</v>
      </c>
      <c r="L273" s="5">
        <v>27</v>
      </c>
      <c r="N273" t="s">
        <v>40</v>
      </c>
      <c r="O273" t="s">
        <v>35</v>
      </c>
      <c r="P273" t="s">
        <v>24</v>
      </c>
      <c r="Q273" s="4">
        <v>1638</v>
      </c>
      <c r="R273" s="5">
        <v>48</v>
      </c>
    </row>
    <row r="274" spans="2:18" hidden="1" x14ac:dyDescent="0.3">
      <c r="B274" t="s">
        <v>10</v>
      </c>
      <c r="C274" t="s">
        <v>34</v>
      </c>
      <c r="D274" t="s">
        <v>17</v>
      </c>
      <c r="E274" s="4">
        <v>700</v>
      </c>
      <c r="F274" s="5">
        <v>87</v>
      </c>
      <c r="H274" t="s">
        <v>10</v>
      </c>
      <c r="I274" t="s">
        <v>37</v>
      </c>
      <c r="J274" t="s">
        <v>28</v>
      </c>
      <c r="K274" s="4">
        <v>3059</v>
      </c>
      <c r="L274" s="5">
        <v>27</v>
      </c>
      <c r="N274" t="s">
        <v>7</v>
      </c>
      <c r="O274" t="s">
        <v>34</v>
      </c>
      <c r="P274" t="s">
        <v>15</v>
      </c>
      <c r="Q274" s="4">
        <v>3829</v>
      </c>
      <c r="R274" s="5">
        <v>24</v>
      </c>
    </row>
    <row r="275" spans="2:18" x14ac:dyDescent="0.3">
      <c r="B275" t="s">
        <v>2</v>
      </c>
      <c r="C275" t="s">
        <v>39</v>
      </c>
      <c r="D275" t="s">
        <v>23</v>
      </c>
      <c r="E275" s="4">
        <v>630</v>
      </c>
      <c r="F275" s="5">
        <v>36</v>
      </c>
      <c r="H275" t="s">
        <v>7</v>
      </c>
      <c r="I275" t="s">
        <v>35</v>
      </c>
      <c r="J275" t="s">
        <v>16</v>
      </c>
      <c r="K275" s="4">
        <v>2135</v>
      </c>
      <c r="L275" s="5">
        <v>27</v>
      </c>
      <c r="N275" t="s">
        <v>40</v>
      </c>
      <c r="O275" t="s">
        <v>39</v>
      </c>
      <c r="P275" t="s">
        <v>15</v>
      </c>
      <c r="Q275" s="4">
        <v>5775</v>
      </c>
      <c r="R275" s="5">
        <v>42</v>
      </c>
    </row>
    <row r="276" spans="2:18" hidden="1" x14ac:dyDescent="0.3">
      <c r="B276" t="s">
        <v>40</v>
      </c>
      <c r="C276" t="s">
        <v>38</v>
      </c>
      <c r="D276" t="s">
        <v>24</v>
      </c>
      <c r="E276" s="4">
        <v>623</v>
      </c>
      <c r="F276" s="5">
        <v>51</v>
      </c>
      <c r="H276" t="s">
        <v>8</v>
      </c>
      <c r="I276" t="s">
        <v>39</v>
      </c>
      <c r="J276" t="s">
        <v>26</v>
      </c>
      <c r="K276" s="4">
        <v>1561</v>
      </c>
      <c r="L276" s="5">
        <v>27</v>
      </c>
      <c r="N276" t="s">
        <v>6</v>
      </c>
      <c r="O276" t="s">
        <v>35</v>
      </c>
      <c r="P276" t="s">
        <v>20</v>
      </c>
      <c r="Q276" s="4">
        <v>1071</v>
      </c>
      <c r="R276" s="5">
        <v>270</v>
      </c>
    </row>
    <row r="277" spans="2:18" x14ac:dyDescent="0.3">
      <c r="B277" t="s">
        <v>40</v>
      </c>
      <c r="C277" t="s">
        <v>38</v>
      </c>
      <c r="D277" t="s">
        <v>26</v>
      </c>
      <c r="E277" s="4">
        <v>609</v>
      </c>
      <c r="F277" s="5">
        <v>87</v>
      </c>
      <c r="H277" t="s">
        <v>10</v>
      </c>
      <c r="I277" t="s">
        <v>34</v>
      </c>
      <c r="J277" t="s">
        <v>22</v>
      </c>
      <c r="K277" s="4">
        <v>4053</v>
      </c>
      <c r="L277" s="5">
        <v>24</v>
      </c>
      <c r="N277" t="s">
        <v>8</v>
      </c>
      <c r="O277" t="s">
        <v>36</v>
      </c>
      <c r="P277" t="s">
        <v>23</v>
      </c>
      <c r="Q277" s="4">
        <v>5019</v>
      </c>
      <c r="R277" s="5">
        <v>150</v>
      </c>
    </row>
    <row r="278" spans="2:18" hidden="1" x14ac:dyDescent="0.3">
      <c r="B278" t="s">
        <v>41</v>
      </c>
      <c r="C278" t="s">
        <v>35</v>
      </c>
      <c r="D278" t="s">
        <v>19</v>
      </c>
      <c r="E278" s="4">
        <v>609</v>
      </c>
      <c r="F278" s="5">
        <v>99</v>
      </c>
      <c r="H278" t="s">
        <v>7</v>
      </c>
      <c r="I278" t="s">
        <v>34</v>
      </c>
      <c r="J278" t="s">
        <v>15</v>
      </c>
      <c r="K278" s="4">
        <v>3829</v>
      </c>
      <c r="L278" s="5">
        <v>24</v>
      </c>
      <c r="N278" t="s">
        <v>2</v>
      </c>
      <c r="O278" t="s">
        <v>37</v>
      </c>
      <c r="P278" t="s">
        <v>15</v>
      </c>
      <c r="Q278" s="4">
        <v>2863</v>
      </c>
      <c r="R278" s="5">
        <v>42</v>
      </c>
    </row>
    <row r="279" spans="2:18" hidden="1" x14ac:dyDescent="0.3">
      <c r="B279" t="s">
        <v>10</v>
      </c>
      <c r="C279" t="s">
        <v>35</v>
      </c>
      <c r="D279" t="s">
        <v>21</v>
      </c>
      <c r="E279" s="4">
        <v>567</v>
      </c>
      <c r="F279" s="5">
        <v>228</v>
      </c>
      <c r="H279" t="s">
        <v>2</v>
      </c>
      <c r="I279" t="s">
        <v>36</v>
      </c>
      <c r="J279" t="s">
        <v>16</v>
      </c>
      <c r="K279" s="4">
        <v>11417</v>
      </c>
      <c r="L279" s="5">
        <v>21</v>
      </c>
      <c r="N279" t="s">
        <v>40</v>
      </c>
      <c r="O279" t="s">
        <v>35</v>
      </c>
      <c r="P279" t="s">
        <v>29</v>
      </c>
      <c r="Q279" s="4">
        <v>1617</v>
      </c>
      <c r="R279" s="5">
        <v>126</v>
      </c>
    </row>
    <row r="280" spans="2:18" x14ac:dyDescent="0.3">
      <c r="B280" t="s">
        <v>6</v>
      </c>
      <c r="C280" t="s">
        <v>37</v>
      </c>
      <c r="D280" t="s">
        <v>30</v>
      </c>
      <c r="E280" s="4">
        <v>560</v>
      </c>
      <c r="F280" s="5">
        <v>81</v>
      </c>
      <c r="H280" t="s">
        <v>5</v>
      </c>
      <c r="I280" t="s">
        <v>37</v>
      </c>
      <c r="J280" t="s">
        <v>25</v>
      </c>
      <c r="K280" s="4">
        <v>8813</v>
      </c>
      <c r="L280" s="5">
        <v>21</v>
      </c>
      <c r="N280" t="s">
        <v>6</v>
      </c>
      <c r="O280" t="s">
        <v>37</v>
      </c>
      <c r="P280" t="s">
        <v>26</v>
      </c>
      <c r="Q280" s="4">
        <v>6818</v>
      </c>
      <c r="R280" s="5">
        <v>6</v>
      </c>
    </row>
    <row r="281" spans="2:18" x14ac:dyDescent="0.3">
      <c r="B281" t="s">
        <v>2</v>
      </c>
      <c r="C281" t="s">
        <v>35</v>
      </c>
      <c r="D281" t="s">
        <v>19</v>
      </c>
      <c r="E281" s="4">
        <v>553</v>
      </c>
      <c r="F281" s="5">
        <v>15</v>
      </c>
      <c r="H281" t="s">
        <v>40</v>
      </c>
      <c r="I281" t="s">
        <v>37</v>
      </c>
      <c r="J281" t="s">
        <v>19</v>
      </c>
      <c r="K281" s="4">
        <v>7693</v>
      </c>
      <c r="L281" s="5">
        <v>21</v>
      </c>
      <c r="N281" t="s">
        <v>3</v>
      </c>
      <c r="O281" t="s">
        <v>35</v>
      </c>
      <c r="P281" t="s">
        <v>15</v>
      </c>
      <c r="Q281" s="4">
        <v>6657</v>
      </c>
      <c r="R281" s="5">
        <v>276</v>
      </c>
    </row>
    <row r="282" spans="2:18" hidden="1" x14ac:dyDescent="0.3">
      <c r="B282" t="s">
        <v>6</v>
      </c>
      <c r="C282" t="s">
        <v>34</v>
      </c>
      <c r="D282" t="s">
        <v>4</v>
      </c>
      <c r="E282" s="4">
        <v>525</v>
      </c>
      <c r="F282" s="5">
        <v>48</v>
      </c>
      <c r="H282" t="s">
        <v>5</v>
      </c>
      <c r="I282" t="s">
        <v>34</v>
      </c>
      <c r="J282" t="s">
        <v>27</v>
      </c>
      <c r="K282" s="4">
        <v>6986</v>
      </c>
      <c r="L282" s="5">
        <v>21</v>
      </c>
      <c r="N282" t="s">
        <v>3</v>
      </c>
      <c r="O282" t="s">
        <v>34</v>
      </c>
      <c r="P282" t="s">
        <v>17</v>
      </c>
      <c r="Q282" s="4">
        <v>2919</v>
      </c>
      <c r="R282" s="5">
        <v>93</v>
      </c>
    </row>
    <row r="283" spans="2:18" hidden="1" x14ac:dyDescent="0.3">
      <c r="B283" t="s">
        <v>5</v>
      </c>
      <c r="C283" t="s">
        <v>37</v>
      </c>
      <c r="D283" t="s">
        <v>22</v>
      </c>
      <c r="E283" s="4">
        <v>518</v>
      </c>
      <c r="F283" s="5">
        <v>75</v>
      </c>
      <c r="H283" t="s">
        <v>5</v>
      </c>
      <c r="I283" t="s">
        <v>38</v>
      </c>
      <c r="J283" t="s">
        <v>32</v>
      </c>
      <c r="K283" s="4">
        <v>5075</v>
      </c>
      <c r="L283" s="5">
        <v>21</v>
      </c>
      <c r="N283" t="s">
        <v>2</v>
      </c>
      <c r="O283" t="s">
        <v>36</v>
      </c>
      <c r="P283" t="s">
        <v>31</v>
      </c>
      <c r="Q283" s="4">
        <v>3094</v>
      </c>
      <c r="R283" s="5">
        <v>246</v>
      </c>
    </row>
    <row r="284" spans="2:18" hidden="1" x14ac:dyDescent="0.3">
      <c r="B284" t="s">
        <v>6</v>
      </c>
      <c r="C284" t="s">
        <v>36</v>
      </c>
      <c r="D284" t="s">
        <v>21</v>
      </c>
      <c r="E284" s="4">
        <v>497</v>
      </c>
      <c r="F284" s="5">
        <v>63</v>
      </c>
      <c r="H284" t="s">
        <v>7</v>
      </c>
      <c r="I284" t="s">
        <v>35</v>
      </c>
      <c r="J284" t="s">
        <v>27</v>
      </c>
      <c r="K284" s="4">
        <v>2478</v>
      </c>
      <c r="L284" s="5">
        <v>21</v>
      </c>
      <c r="N284" t="s">
        <v>6</v>
      </c>
      <c r="O284" t="s">
        <v>39</v>
      </c>
      <c r="P284" t="s">
        <v>24</v>
      </c>
      <c r="Q284" s="4">
        <v>2989</v>
      </c>
      <c r="R284" s="5">
        <v>3</v>
      </c>
    </row>
    <row r="285" spans="2:18" hidden="1" x14ac:dyDescent="0.3">
      <c r="B285" t="s">
        <v>5</v>
      </c>
      <c r="C285" t="s">
        <v>35</v>
      </c>
      <c r="D285" t="s">
        <v>22</v>
      </c>
      <c r="E285" s="4">
        <v>490</v>
      </c>
      <c r="F285" s="5">
        <v>84</v>
      </c>
      <c r="H285" t="s">
        <v>41</v>
      </c>
      <c r="I285" t="s">
        <v>38</v>
      </c>
      <c r="J285" t="s">
        <v>25</v>
      </c>
      <c r="K285" s="4">
        <v>154</v>
      </c>
      <c r="L285" s="5">
        <v>21</v>
      </c>
      <c r="N285" t="s">
        <v>8</v>
      </c>
      <c r="O285" t="s">
        <v>38</v>
      </c>
      <c r="P285" t="s">
        <v>27</v>
      </c>
      <c r="Q285" s="4">
        <v>2268</v>
      </c>
      <c r="R285" s="5">
        <v>63</v>
      </c>
    </row>
    <row r="286" spans="2:18" x14ac:dyDescent="0.3">
      <c r="B286" t="s">
        <v>6</v>
      </c>
      <c r="C286" t="s">
        <v>38</v>
      </c>
      <c r="D286" t="s">
        <v>25</v>
      </c>
      <c r="E286" s="4">
        <v>469</v>
      </c>
      <c r="F286" s="5">
        <v>75</v>
      </c>
      <c r="H286" t="s">
        <v>3</v>
      </c>
      <c r="I286" t="s">
        <v>34</v>
      </c>
      <c r="J286" t="s">
        <v>20</v>
      </c>
      <c r="K286" s="4">
        <v>2583</v>
      </c>
      <c r="L286" s="5">
        <v>18</v>
      </c>
      <c r="N286" t="s">
        <v>5</v>
      </c>
      <c r="O286" t="s">
        <v>35</v>
      </c>
      <c r="P286" t="s">
        <v>31</v>
      </c>
      <c r="Q286" s="4">
        <v>4753</v>
      </c>
      <c r="R286" s="5">
        <v>246</v>
      </c>
    </row>
    <row r="287" spans="2:18" x14ac:dyDescent="0.3">
      <c r="B287" t="s">
        <v>8</v>
      </c>
      <c r="C287" t="s">
        <v>37</v>
      </c>
      <c r="D287" t="s">
        <v>21</v>
      </c>
      <c r="E287" s="4">
        <v>434</v>
      </c>
      <c r="F287" s="5">
        <v>87</v>
      </c>
      <c r="H287" t="s">
        <v>3</v>
      </c>
      <c r="I287" t="s">
        <v>36</v>
      </c>
      <c r="J287" t="s">
        <v>19</v>
      </c>
      <c r="K287" s="4">
        <v>1281</v>
      </c>
      <c r="L287" s="5">
        <v>18</v>
      </c>
      <c r="N287" t="s">
        <v>2</v>
      </c>
      <c r="O287" t="s">
        <v>34</v>
      </c>
      <c r="P287" t="s">
        <v>19</v>
      </c>
      <c r="Q287" s="4">
        <v>7511</v>
      </c>
      <c r="R287" s="5">
        <v>120</v>
      </c>
    </row>
    <row r="288" spans="2:18" x14ac:dyDescent="0.3">
      <c r="B288" t="s">
        <v>5</v>
      </c>
      <c r="C288" t="s">
        <v>39</v>
      </c>
      <c r="D288" t="s">
        <v>18</v>
      </c>
      <c r="E288" s="4">
        <v>385</v>
      </c>
      <c r="F288" s="5">
        <v>249</v>
      </c>
      <c r="H288" t="s">
        <v>2</v>
      </c>
      <c r="I288" t="s">
        <v>37</v>
      </c>
      <c r="J288" t="s">
        <v>19</v>
      </c>
      <c r="K288" s="4">
        <v>238</v>
      </c>
      <c r="L288" s="5">
        <v>18</v>
      </c>
      <c r="N288" t="s">
        <v>2</v>
      </c>
      <c r="O288" t="s">
        <v>38</v>
      </c>
      <c r="P288" t="s">
        <v>31</v>
      </c>
      <c r="Q288" s="4">
        <v>4326</v>
      </c>
      <c r="R288" s="5">
        <v>348</v>
      </c>
    </row>
    <row r="289" spans="2:18" x14ac:dyDescent="0.3">
      <c r="B289" t="s">
        <v>8</v>
      </c>
      <c r="C289" t="s">
        <v>35</v>
      </c>
      <c r="D289" t="s">
        <v>33</v>
      </c>
      <c r="E289" s="4">
        <v>357</v>
      </c>
      <c r="F289" s="5">
        <v>126</v>
      </c>
      <c r="H289" t="s">
        <v>5</v>
      </c>
      <c r="I289" t="s">
        <v>36</v>
      </c>
      <c r="J289" t="s">
        <v>23</v>
      </c>
      <c r="K289" s="4">
        <v>6314</v>
      </c>
      <c r="L289" s="5">
        <v>15</v>
      </c>
      <c r="N289" t="s">
        <v>41</v>
      </c>
      <c r="O289" t="s">
        <v>34</v>
      </c>
      <c r="P289" t="s">
        <v>23</v>
      </c>
      <c r="Q289" s="4">
        <v>4935</v>
      </c>
      <c r="R289" s="5">
        <v>126</v>
      </c>
    </row>
    <row r="290" spans="2:18" x14ac:dyDescent="0.3">
      <c r="B290" t="s">
        <v>41</v>
      </c>
      <c r="C290" t="s">
        <v>34</v>
      </c>
      <c r="D290" t="s">
        <v>22</v>
      </c>
      <c r="E290" s="4">
        <v>336</v>
      </c>
      <c r="F290" s="5">
        <v>144</v>
      </c>
      <c r="H290" t="s">
        <v>5</v>
      </c>
      <c r="I290" t="s">
        <v>35</v>
      </c>
      <c r="J290" t="s">
        <v>18</v>
      </c>
      <c r="K290" s="4">
        <v>2415</v>
      </c>
      <c r="L290" s="5">
        <v>15</v>
      </c>
      <c r="N290" t="s">
        <v>6</v>
      </c>
      <c r="O290" t="s">
        <v>35</v>
      </c>
      <c r="P290" t="s">
        <v>30</v>
      </c>
      <c r="Q290" s="4">
        <v>4781</v>
      </c>
      <c r="R290" s="5">
        <v>123</v>
      </c>
    </row>
    <row r="291" spans="2:18" x14ac:dyDescent="0.3">
      <c r="B291" t="s">
        <v>7</v>
      </c>
      <c r="C291" t="s">
        <v>36</v>
      </c>
      <c r="D291" t="s">
        <v>32</v>
      </c>
      <c r="E291" s="4">
        <v>280</v>
      </c>
      <c r="F291" s="5">
        <v>87</v>
      </c>
      <c r="H291" t="s">
        <v>6</v>
      </c>
      <c r="I291" t="s">
        <v>34</v>
      </c>
      <c r="J291" t="s">
        <v>15</v>
      </c>
      <c r="K291" s="4">
        <v>1442</v>
      </c>
      <c r="L291" s="5">
        <v>15</v>
      </c>
      <c r="N291" t="s">
        <v>5</v>
      </c>
      <c r="O291" t="s">
        <v>38</v>
      </c>
      <c r="P291" t="s">
        <v>25</v>
      </c>
      <c r="Q291" s="4">
        <v>7483</v>
      </c>
      <c r="R291" s="5">
        <v>45</v>
      </c>
    </row>
    <row r="292" spans="2:18" x14ac:dyDescent="0.3">
      <c r="B292" t="s">
        <v>9</v>
      </c>
      <c r="C292" t="s">
        <v>37</v>
      </c>
      <c r="D292" t="s">
        <v>4</v>
      </c>
      <c r="E292" s="4">
        <v>259</v>
      </c>
      <c r="F292" s="5">
        <v>207</v>
      </c>
      <c r="H292" t="s">
        <v>2</v>
      </c>
      <c r="I292" t="s">
        <v>35</v>
      </c>
      <c r="J292" t="s">
        <v>19</v>
      </c>
      <c r="K292" s="4">
        <v>553</v>
      </c>
      <c r="L292" s="5">
        <v>15</v>
      </c>
      <c r="N292" t="s">
        <v>10</v>
      </c>
      <c r="O292" t="s">
        <v>38</v>
      </c>
      <c r="P292" t="s">
        <v>4</v>
      </c>
      <c r="Q292" s="4">
        <v>6860</v>
      </c>
      <c r="R292" s="5">
        <v>126</v>
      </c>
    </row>
    <row r="293" spans="2:18" x14ac:dyDescent="0.3">
      <c r="B293" t="s">
        <v>2</v>
      </c>
      <c r="C293" t="s">
        <v>34</v>
      </c>
      <c r="D293" t="s">
        <v>13</v>
      </c>
      <c r="E293" s="4">
        <v>252</v>
      </c>
      <c r="F293" s="5">
        <v>54</v>
      </c>
      <c r="H293" t="s">
        <v>40</v>
      </c>
      <c r="I293" t="s">
        <v>39</v>
      </c>
      <c r="J293" t="s">
        <v>22</v>
      </c>
      <c r="K293" s="4">
        <v>5817</v>
      </c>
      <c r="L293" s="5">
        <v>12</v>
      </c>
      <c r="N293" t="s">
        <v>40</v>
      </c>
      <c r="O293" t="s">
        <v>37</v>
      </c>
      <c r="P293" t="s">
        <v>29</v>
      </c>
      <c r="Q293" s="4">
        <v>9002</v>
      </c>
      <c r="R293" s="5">
        <v>72</v>
      </c>
    </row>
    <row r="294" spans="2:18" hidden="1" x14ac:dyDescent="0.3">
      <c r="B294" t="s">
        <v>10</v>
      </c>
      <c r="C294" t="s">
        <v>37</v>
      </c>
      <c r="D294" t="s">
        <v>21</v>
      </c>
      <c r="E294" s="4">
        <v>245</v>
      </c>
      <c r="F294" s="5">
        <v>288</v>
      </c>
      <c r="H294" t="s">
        <v>5</v>
      </c>
      <c r="I294" t="s">
        <v>37</v>
      </c>
      <c r="J294" t="s">
        <v>14</v>
      </c>
      <c r="K294" s="4">
        <v>4991</v>
      </c>
      <c r="L294" s="5">
        <v>12</v>
      </c>
      <c r="N294" t="s">
        <v>6</v>
      </c>
      <c r="O294" t="s">
        <v>36</v>
      </c>
      <c r="P294" t="s">
        <v>29</v>
      </c>
      <c r="Q294" s="4">
        <v>1400</v>
      </c>
      <c r="R294" s="5">
        <v>135</v>
      </c>
    </row>
    <row r="295" spans="2:18" hidden="1" x14ac:dyDescent="0.3">
      <c r="B295" t="s">
        <v>2</v>
      </c>
      <c r="C295" t="s">
        <v>37</v>
      </c>
      <c r="D295" t="s">
        <v>19</v>
      </c>
      <c r="E295" s="4">
        <v>238</v>
      </c>
      <c r="F295" s="5">
        <v>18</v>
      </c>
      <c r="H295" t="s">
        <v>6</v>
      </c>
      <c r="I295" t="s">
        <v>36</v>
      </c>
      <c r="J295" t="s">
        <v>32</v>
      </c>
      <c r="K295" s="4">
        <v>6118</v>
      </c>
      <c r="L295" s="5">
        <v>9</v>
      </c>
      <c r="N295" t="s">
        <v>10</v>
      </c>
      <c r="O295" t="s">
        <v>34</v>
      </c>
      <c r="P295" t="s">
        <v>22</v>
      </c>
      <c r="Q295" s="4">
        <v>4053</v>
      </c>
      <c r="R295" s="5">
        <v>24</v>
      </c>
    </row>
    <row r="296" spans="2:18" hidden="1" x14ac:dyDescent="0.3">
      <c r="B296" t="s">
        <v>40</v>
      </c>
      <c r="C296" t="s">
        <v>36</v>
      </c>
      <c r="D296" t="s">
        <v>4</v>
      </c>
      <c r="E296" s="4">
        <v>217</v>
      </c>
      <c r="F296" s="5">
        <v>36</v>
      </c>
      <c r="H296" t="s">
        <v>10</v>
      </c>
      <c r="I296" t="s">
        <v>34</v>
      </c>
      <c r="J296" t="s">
        <v>26</v>
      </c>
      <c r="K296" s="4">
        <v>4991</v>
      </c>
      <c r="L296" s="5">
        <v>9</v>
      </c>
      <c r="N296" t="s">
        <v>7</v>
      </c>
      <c r="O296" t="s">
        <v>36</v>
      </c>
      <c r="P296" t="s">
        <v>31</v>
      </c>
      <c r="Q296" s="4">
        <v>2149</v>
      </c>
      <c r="R296" s="5">
        <v>117</v>
      </c>
    </row>
    <row r="297" spans="2:18" hidden="1" x14ac:dyDescent="0.3">
      <c r="B297" t="s">
        <v>2</v>
      </c>
      <c r="C297" t="s">
        <v>36</v>
      </c>
      <c r="D297" t="s">
        <v>17</v>
      </c>
      <c r="E297" s="4">
        <v>189</v>
      </c>
      <c r="F297" s="5">
        <v>48</v>
      </c>
      <c r="H297" t="s">
        <v>41</v>
      </c>
      <c r="I297" t="s">
        <v>37</v>
      </c>
      <c r="J297" t="s">
        <v>21</v>
      </c>
      <c r="K297" s="4">
        <v>2933</v>
      </c>
      <c r="L297" s="5">
        <v>9</v>
      </c>
      <c r="N297" t="s">
        <v>3</v>
      </c>
      <c r="O297" t="s">
        <v>39</v>
      </c>
      <c r="P297" t="s">
        <v>29</v>
      </c>
      <c r="Q297" s="4">
        <v>3640</v>
      </c>
      <c r="R297" s="5">
        <v>51</v>
      </c>
    </row>
    <row r="298" spans="2:18" hidden="1" x14ac:dyDescent="0.3">
      <c r="B298" t="s">
        <v>5</v>
      </c>
      <c r="C298" t="s">
        <v>37</v>
      </c>
      <c r="D298" t="s">
        <v>31</v>
      </c>
      <c r="E298" s="4">
        <v>182</v>
      </c>
      <c r="F298" s="5">
        <v>48</v>
      </c>
      <c r="H298" t="s">
        <v>5</v>
      </c>
      <c r="I298" t="s">
        <v>35</v>
      </c>
      <c r="J298" t="s">
        <v>4</v>
      </c>
      <c r="K298" s="4">
        <v>2744</v>
      </c>
      <c r="L298" s="5">
        <v>9</v>
      </c>
      <c r="N298" t="s">
        <v>2</v>
      </c>
      <c r="O298" t="s">
        <v>39</v>
      </c>
      <c r="P298" t="s">
        <v>23</v>
      </c>
      <c r="Q298" s="4">
        <v>630</v>
      </c>
      <c r="R298" s="5">
        <v>36</v>
      </c>
    </row>
    <row r="299" spans="2:18" hidden="1" x14ac:dyDescent="0.3">
      <c r="B299" t="s">
        <v>8</v>
      </c>
      <c r="C299" t="s">
        <v>38</v>
      </c>
      <c r="D299" t="s">
        <v>22</v>
      </c>
      <c r="E299" s="4">
        <v>168</v>
      </c>
      <c r="F299" s="5">
        <v>84</v>
      </c>
      <c r="H299" t="s">
        <v>9</v>
      </c>
      <c r="I299" t="s">
        <v>38</v>
      </c>
      <c r="J299" t="s">
        <v>17</v>
      </c>
      <c r="K299" s="4">
        <v>2408</v>
      </c>
      <c r="L299" s="5">
        <v>9</v>
      </c>
      <c r="N299" t="s">
        <v>9</v>
      </c>
      <c r="O299" t="s">
        <v>35</v>
      </c>
      <c r="P299" t="s">
        <v>27</v>
      </c>
      <c r="Q299" s="4">
        <v>2429</v>
      </c>
      <c r="R299" s="5">
        <v>144</v>
      </c>
    </row>
    <row r="300" spans="2:18" hidden="1" x14ac:dyDescent="0.3">
      <c r="B300" t="s">
        <v>41</v>
      </c>
      <c r="C300" t="s">
        <v>38</v>
      </c>
      <c r="D300" t="s">
        <v>25</v>
      </c>
      <c r="E300" s="4">
        <v>154</v>
      </c>
      <c r="F300" s="5">
        <v>21</v>
      </c>
      <c r="H300" t="s">
        <v>6</v>
      </c>
      <c r="I300" t="s">
        <v>37</v>
      </c>
      <c r="J300" t="s">
        <v>26</v>
      </c>
      <c r="K300" s="4">
        <v>6818</v>
      </c>
      <c r="L300" s="5">
        <v>6</v>
      </c>
      <c r="N300" t="s">
        <v>9</v>
      </c>
      <c r="O300" t="s">
        <v>36</v>
      </c>
      <c r="P300" t="s">
        <v>25</v>
      </c>
      <c r="Q300" s="4">
        <v>2142</v>
      </c>
      <c r="R300" s="5">
        <v>114</v>
      </c>
    </row>
    <row r="301" spans="2:18" x14ac:dyDescent="0.3">
      <c r="B301" t="s">
        <v>9</v>
      </c>
      <c r="C301" t="s">
        <v>35</v>
      </c>
      <c r="D301" t="s">
        <v>26</v>
      </c>
      <c r="E301" s="4">
        <v>98</v>
      </c>
      <c r="F301" s="5">
        <v>159</v>
      </c>
      <c r="H301" t="s">
        <v>10</v>
      </c>
      <c r="I301" t="s">
        <v>35</v>
      </c>
      <c r="J301" t="s">
        <v>15</v>
      </c>
      <c r="K301" s="4">
        <v>2562</v>
      </c>
      <c r="L301" s="5">
        <v>6</v>
      </c>
      <c r="N301" t="s">
        <v>7</v>
      </c>
      <c r="O301" t="s">
        <v>37</v>
      </c>
      <c r="P301" t="s">
        <v>30</v>
      </c>
      <c r="Q301" s="4">
        <v>6454</v>
      </c>
      <c r="R301" s="5">
        <v>54</v>
      </c>
    </row>
    <row r="302" spans="2:18" x14ac:dyDescent="0.3">
      <c r="B302" t="s">
        <v>41</v>
      </c>
      <c r="C302" t="s">
        <v>36</v>
      </c>
      <c r="D302" t="s">
        <v>26</v>
      </c>
      <c r="E302" s="4">
        <v>98</v>
      </c>
      <c r="F302" s="5">
        <v>204</v>
      </c>
      <c r="H302" t="s">
        <v>6</v>
      </c>
      <c r="I302" t="s">
        <v>38</v>
      </c>
      <c r="J302" t="s">
        <v>16</v>
      </c>
      <c r="K302" s="4">
        <v>938</v>
      </c>
      <c r="L302" s="5">
        <v>6</v>
      </c>
      <c r="N302" t="s">
        <v>7</v>
      </c>
      <c r="O302" t="s">
        <v>37</v>
      </c>
      <c r="P302" t="s">
        <v>16</v>
      </c>
      <c r="Q302" s="4">
        <v>4487</v>
      </c>
      <c r="R302" s="5">
        <v>333</v>
      </c>
    </row>
    <row r="303" spans="2:18" hidden="1" x14ac:dyDescent="0.3">
      <c r="B303" t="s">
        <v>10</v>
      </c>
      <c r="C303" t="s">
        <v>38</v>
      </c>
      <c r="D303" t="s">
        <v>13</v>
      </c>
      <c r="E303" s="4">
        <v>63</v>
      </c>
      <c r="F303" s="5">
        <v>123</v>
      </c>
      <c r="H303" t="s">
        <v>5</v>
      </c>
      <c r="I303" t="s">
        <v>36</v>
      </c>
      <c r="J303" t="s">
        <v>18</v>
      </c>
      <c r="K303" s="4">
        <v>6111</v>
      </c>
      <c r="L303" s="5">
        <v>3</v>
      </c>
      <c r="N303" t="s">
        <v>3</v>
      </c>
      <c r="O303" t="s">
        <v>37</v>
      </c>
      <c r="P303" t="s">
        <v>4</v>
      </c>
      <c r="Q303" s="4">
        <v>938</v>
      </c>
      <c r="R303" s="5">
        <v>366</v>
      </c>
    </row>
    <row r="304" spans="2:18" x14ac:dyDescent="0.3">
      <c r="B304" t="s">
        <v>2</v>
      </c>
      <c r="C304" t="s">
        <v>38</v>
      </c>
      <c r="D304" t="s">
        <v>13</v>
      </c>
      <c r="E304" s="4">
        <v>56</v>
      </c>
      <c r="F304" s="5">
        <v>51</v>
      </c>
      <c r="H304" t="s">
        <v>41</v>
      </c>
      <c r="I304" t="s">
        <v>38</v>
      </c>
      <c r="J304" t="s">
        <v>22</v>
      </c>
      <c r="K304" s="4">
        <v>5915</v>
      </c>
      <c r="L304" s="5">
        <v>3</v>
      </c>
      <c r="N304" t="s">
        <v>3</v>
      </c>
      <c r="O304" t="s">
        <v>38</v>
      </c>
      <c r="P304" t="s">
        <v>26</v>
      </c>
      <c r="Q304" s="4">
        <v>8841</v>
      </c>
      <c r="R304" s="5">
        <v>303</v>
      </c>
    </row>
    <row r="305" spans="2:18" hidden="1" x14ac:dyDescent="0.3">
      <c r="B305" t="s">
        <v>8</v>
      </c>
      <c r="C305" t="s">
        <v>37</v>
      </c>
      <c r="D305" t="s">
        <v>30</v>
      </c>
      <c r="E305" s="4">
        <v>42</v>
      </c>
      <c r="F305" s="5">
        <v>150</v>
      </c>
      <c r="H305" t="s">
        <v>2</v>
      </c>
      <c r="I305" t="s">
        <v>38</v>
      </c>
      <c r="J305" t="s">
        <v>4</v>
      </c>
      <c r="K305" s="4">
        <v>3549</v>
      </c>
      <c r="L305" s="5">
        <v>3</v>
      </c>
      <c r="N305" t="s">
        <v>2</v>
      </c>
      <c r="O305" t="s">
        <v>39</v>
      </c>
      <c r="P305" t="s">
        <v>33</v>
      </c>
      <c r="Q305" s="4">
        <v>4018</v>
      </c>
      <c r="R305" s="5">
        <v>126</v>
      </c>
    </row>
    <row r="306" spans="2:18" hidden="1" x14ac:dyDescent="0.3">
      <c r="B306" t="s">
        <v>3</v>
      </c>
      <c r="C306" t="s">
        <v>39</v>
      </c>
      <c r="D306" t="s">
        <v>16</v>
      </c>
      <c r="E306" s="4">
        <v>21</v>
      </c>
      <c r="F306" s="5">
        <v>168</v>
      </c>
      <c r="H306" t="s">
        <v>6</v>
      </c>
      <c r="I306" t="s">
        <v>39</v>
      </c>
      <c r="J306" t="s">
        <v>24</v>
      </c>
      <c r="K306" s="4">
        <v>2989</v>
      </c>
      <c r="L306" s="5">
        <v>3</v>
      </c>
      <c r="N306" t="s">
        <v>41</v>
      </c>
      <c r="O306" t="s">
        <v>37</v>
      </c>
      <c r="P306" t="s">
        <v>15</v>
      </c>
      <c r="Q306" s="4">
        <v>714</v>
      </c>
      <c r="R306" s="5">
        <v>231</v>
      </c>
    </row>
    <row r="307" spans="2:18" hidden="1" x14ac:dyDescent="0.3">
      <c r="B307" t="s">
        <v>40</v>
      </c>
      <c r="C307" t="s">
        <v>39</v>
      </c>
      <c r="D307" t="s">
        <v>29</v>
      </c>
      <c r="E307" s="4">
        <v>0</v>
      </c>
      <c r="F307" s="5">
        <v>135</v>
      </c>
      <c r="H307" t="s">
        <v>7</v>
      </c>
      <c r="I307" t="s">
        <v>37</v>
      </c>
      <c r="J307" t="s">
        <v>26</v>
      </c>
      <c r="K307" s="4">
        <v>5306</v>
      </c>
      <c r="L307" s="5">
        <v>0</v>
      </c>
      <c r="N307" t="s">
        <v>9</v>
      </c>
      <c r="O307" t="s">
        <v>38</v>
      </c>
      <c r="P307" t="s">
        <v>25</v>
      </c>
      <c r="Q307" s="4">
        <v>3850</v>
      </c>
      <c r="R307" s="5">
        <v>102</v>
      </c>
    </row>
    <row r="309" spans="2:18" x14ac:dyDescent="0.3">
      <c r="B309" s="30" t="s">
        <v>66</v>
      </c>
      <c r="C309" s="30"/>
      <c r="D309" s="30"/>
      <c r="E309" s="30"/>
      <c r="F309" s="30"/>
    </row>
    <row r="311" spans="2:18" x14ac:dyDescent="0.3">
      <c r="B311" s="6" t="s">
        <v>11</v>
      </c>
      <c r="C311" s="6" t="s">
        <v>12</v>
      </c>
      <c r="D311" s="6" t="s">
        <v>0</v>
      </c>
      <c r="E311" s="10" t="s">
        <v>1</v>
      </c>
      <c r="F311" s="10" t="s">
        <v>50</v>
      </c>
    </row>
    <row r="312" spans="2:18" hidden="1" x14ac:dyDescent="0.3">
      <c r="B312" t="s">
        <v>40</v>
      </c>
      <c r="C312" t="s">
        <v>37</v>
      </c>
      <c r="D312" t="s">
        <v>30</v>
      </c>
      <c r="E312" s="4">
        <v>1624</v>
      </c>
      <c r="F312" s="5">
        <v>114</v>
      </c>
    </row>
    <row r="313" spans="2:18" hidden="1" x14ac:dyDescent="0.3">
      <c r="B313" t="s">
        <v>8</v>
      </c>
      <c r="C313" t="s">
        <v>35</v>
      </c>
      <c r="D313" t="s">
        <v>32</v>
      </c>
      <c r="E313" s="4">
        <v>6706</v>
      </c>
      <c r="F313" s="5">
        <v>459</v>
      </c>
    </row>
    <row r="314" spans="2:18" hidden="1" x14ac:dyDescent="0.3">
      <c r="B314" t="s">
        <v>9</v>
      </c>
      <c r="C314" t="s">
        <v>35</v>
      </c>
      <c r="D314" t="s">
        <v>4</v>
      </c>
      <c r="E314" s="4">
        <v>959</v>
      </c>
      <c r="F314" s="5">
        <v>147</v>
      </c>
    </row>
    <row r="315" spans="2:18" hidden="1" x14ac:dyDescent="0.3">
      <c r="B315" t="s">
        <v>41</v>
      </c>
      <c r="C315" t="s">
        <v>36</v>
      </c>
      <c r="D315" t="s">
        <v>18</v>
      </c>
      <c r="E315" s="4">
        <v>9632</v>
      </c>
      <c r="F315" s="5">
        <v>288</v>
      </c>
    </row>
    <row r="316" spans="2:18" hidden="1" x14ac:dyDescent="0.3">
      <c r="B316" t="s">
        <v>6</v>
      </c>
      <c r="C316" t="s">
        <v>39</v>
      </c>
      <c r="D316" t="s">
        <v>25</v>
      </c>
      <c r="E316" s="4">
        <v>2100</v>
      </c>
      <c r="F316" s="5">
        <v>414</v>
      </c>
    </row>
    <row r="317" spans="2:18" hidden="1" x14ac:dyDescent="0.3">
      <c r="B317" t="s">
        <v>40</v>
      </c>
      <c r="C317" t="s">
        <v>35</v>
      </c>
      <c r="D317" t="s">
        <v>33</v>
      </c>
      <c r="E317" s="4">
        <v>8869</v>
      </c>
      <c r="F317" s="5">
        <v>432</v>
      </c>
    </row>
    <row r="318" spans="2:18" hidden="1" x14ac:dyDescent="0.3">
      <c r="B318" t="s">
        <v>6</v>
      </c>
      <c r="C318" t="s">
        <v>38</v>
      </c>
      <c r="D318" t="s">
        <v>31</v>
      </c>
      <c r="E318" s="4">
        <v>2681</v>
      </c>
      <c r="F318" s="5">
        <v>54</v>
      </c>
    </row>
    <row r="319" spans="2:18" hidden="1" x14ac:dyDescent="0.3">
      <c r="B319" t="s">
        <v>8</v>
      </c>
      <c r="C319" t="s">
        <v>35</v>
      </c>
      <c r="D319" t="s">
        <v>22</v>
      </c>
      <c r="E319" s="4">
        <v>5012</v>
      </c>
      <c r="F319" s="5">
        <v>210</v>
      </c>
    </row>
    <row r="320" spans="2:18" hidden="1" x14ac:dyDescent="0.3">
      <c r="B320" t="s">
        <v>7</v>
      </c>
      <c r="C320" t="s">
        <v>38</v>
      </c>
      <c r="D320" t="s">
        <v>14</v>
      </c>
      <c r="E320" s="4">
        <v>1281</v>
      </c>
      <c r="F320" s="5">
        <v>75</v>
      </c>
    </row>
    <row r="321" spans="2:6" hidden="1" x14ac:dyDescent="0.3">
      <c r="B321" t="s">
        <v>5</v>
      </c>
      <c r="C321" t="s">
        <v>37</v>
      </c>
      <c r="D321" t="s">
        <v>14</v>
      </c>
      <c r="E321" s="4">
        <v>4991</v>
      </c>
      <c r="F321" s="5">
        <v>12</v>
      </c>
    </row>
    <row r="322" spans="2:6" hidden="1" x14ac:dyDescent="0.3">
      <c r="B322" t="s">
        <v>2</v>
      </c>
      <c r="C322" t="s">
        <v>39</v>
      </c>
      <c r="D322" t="s">
        <v>25</v>
      </c>
      <c r="E322" s="4">
        <v>1785</v>
      </c>
      <c r="F322" s="5">
        <v>462</v>
      </c>
    </row>
    <row r="323" spans="2:6" hidden="1" x14ac:dyDescent="0.3">
      <c r="B323" t="s">
        <v>3</v>
      </c>
      <c r="C323" t="s">
        <v>37</v>
      </c>
      <c r="D323" t="s">
        <v>17</v>
      </c>
      <c r="E323" s="4">
        <v>3983</v>
      </c>
      <c r="F323" s="5">
        <v>144</v>
      </c>
    </row>
    <row r="324" spans="2:6" hidden="1" x14ac:dyDescent="0.3">
      <c r="B324" t="s">
        <v>9</v>
      </c>
      <c r="C324" t="s">
        <v>38</v>
      </c>
      <c r="D324" t="s">
        <v>16</v>
      </c>
      <c r="E324" s="4">
        <v>2646</v>
      </c>
      <c r="F324" s="5">
        <v>120</v>
      </c>
    </row>
    <row r="325" spans="2:6" hidden="1" x14ac:dyDescent="0.3">
      <c r="B325" t="s">
        <v>2</v>
      </c>
      <c r="C325" t="s">
        <v>34</v>
      </c>
      <c r="D325" t="s">
        <v>13</v>
      </c>
      <c r="E325" s="4">
        <v>252</v>
      </c>
      <c r="F325" s="5">
        <v>54</v>
      </c>
    </row>
    <row r="326" spans="2:6" hidden="1" x14ac:dyDescent="0.3">
      <c r="B326" t="s">
        <v>3</v>
      </c>
      <c r="C326" t="s">
        <v>35</v>
      </c>
      <c r="D326" t="s">
        <v>25</v>
      </c>
      <c r="E326" s="4">
        <v>2464</v>
      </c>
      <c r="F326" s="5">
        <v>234</v>
      </c>
    </row>
    <row r="327" spans="2:6" hidden="1" x14ac:dyDescent="0.3">
      <c r="B327" t="s">
        <v>3</v>
      </c>
      <c r="C327" t="s">
        <v>35</v>
      </c>
      <c r="D327" t="s">
        <v>29</v>
      </c>
      <c r="E327" s="4">
        <v>2114</v>
      </c>
      <c r="F327" s="5">
        <v>66</v>
      </c>
    </row>
    <row r="328" spans="2:6" hidden="1" x14ac:dyDescent="0.3">
      <c r="B328" t="s">
        <v>6</v>
      </c>
      <c r="C328" t="s">
        <v>37</v>
      </c>
      <c r="D328" t="s">
        <v>31</v>
      </c>
      <c r="E328" s="4">
        <v>7693</v>
      </c>
      <c r="F328" s="5">
        <v>87</v>
      </c>
    </row>
    <row r="329" spans="2:6" x14ac:dyDescent="0.3">
      <c r="B329" t="s">
        <v>5</v>
      </c>
      <c r="C329" t="s">
        <v>34</v>
      </c>
      <c r="D329" t="s">
        <v>20</v>
      </c>
      <c r="E329" s="4">
        <v>15610</v>
      </c>
      <c r="F329" s="5">
        <v>339</v>
      </c>
    </row>
    <row r="330" spans="2:6" hidden="1" x14ac:dyDescent="0.3">
      <c r="B330" t="s">
        <v>41</v>
      </c>
      <c r="C330" t="s">
        <v>34</v>
      </c>
      <c r="D330" t="s">
        <v>22</v>
      </c>
      <c r="E330" s="4">
        <v>336</v>
      </c>
      <c r="F330" s="5">
        <v>144</v>
      </c>
    </row>
    <row r="331" spans="2:6" hidden="1" x14ac:dyDescent="0.3">
      <c r="B331" t="s">
        <v>2</v>
      </c>
      <c r="C331" t="s">
        <v>39</v>
      </c>
      <c r="D331" t="s">
        <v>20</v>
      </c>
      <c r="E331" s="4">
        <v>9443</v>
      </c>
      <c r="F331" s="5">
        <v>162</v>
      </c>
    </row>
    <row r="332" spans="2:6" hidden="1" x14ac:dyDescent="0.3">
      <c r="B332" t="s">
        <v>9</v>
      </c>
      <c r="C332" t="s">
        <v>34</v>
      </c>
      <c r="D332" t="s">
        <v>23</v>
      </c>
      <c r="E332" s="4">
        <v>8155</v>
      </c>
      <c r="F332" s="5">
        <v>90</v>
      </c>
    </row>
    <row r="333" spans="2:6" hidden="1" x14ac:dyDescent="0.3">
      <c r="B333" t="s">
        <v>8</v>
      </c>
      <c r="C333" t="s">
        <v>38</v>
      </c>
      <c r="D333" t="s">
        <v>23</v>
      </c>
      <c r="E333" s="4">
        <v>1701</v>
      </c>
      <c r="F333" s="5">
        <v>234</v>
      </c>
    </row>
    <row r="334" spans="2:6" hidden="1" x14ac:dyDescent="0.3">
      <c r="B334" t="s">
        <v>10</v>
      </c>
      <c r="C334" t="s">
        <v>38</v>
      </c>
      <c r="D334" t="s">
        <v>22</v>
      </c>
      <c r="E334" s="4">
        <v>2205</v>
      </c>
      <c r="F334" s="5">
        <v>141</v>
      </c>
    </row>
    <row r="335" spans="2:6" hidden="1" x14ac:dyDescent="0.3">
      <c r="B335" t="s">
        <v>8</v>
      </c>
      <c r="C335" t="s">
        <v>37</v>
      </c>
      <c r="D335" t="s">
        <v>19</v>
      </c>
      <c r="E335" s="4">
        <v>1771</v>
      </c>
      <c r="F335" s="5">
        <v>204</v>
      </c>
    </row>
    <row r="336" spans="2:6" hidden="1" x14ac:dyDescent="0.3">
      <c r="B336" t="s">
        <v>41</v>
      </c>
      <c r="C336" t="s">
        <v>35</v>
      </c>
      <c r="D336" t="s">
        <v>15</v>
      </c>
      <c r="E336" s="4">
        <v>2114</v>
      </c>
      <c r="F336" s="5">
        <v>186</v>
      </c>
    </row>
    <row r="337" spans="2:6" x14ac:dyDescent="0.3">
      <c r="B337" t="s">
        <v>41</v>
      </c>
      <c r="C337" t="s">
        <v>36</v>
      </c>
      <c r="D337" t="s">
        <v>13</v>
      </c>
      <c r="E337" s="4">
        <v>10311</v>
      </c>
      <c r="F337" s="5">
        <v>231</v>
      </c>
    </row>
    <row r="338" spans="2:6" hidden="1" x14ac:dyDescent="0.3">
      <c r="B338" t="s">
        <v>3</v>
      </c>
      <c r="C338" t="s">
        <v>39</v>
      </c>
      <c r="D338" t="s">
        <v>16</v>
      </c>
      <c r="E338" s="4">
        <v>21</v>
      </c>
      <c r="F338" s="5">
        <v>168</v>
      </c>
    </row>
    <row r="339" spans="2:6" hidden="1" x14ac:dyDescent="0.3">
      <c r="B339" t="s">
        <v>10</v>
      </c>
      <c r="C339" t="s">
        <v>35</v>
      </c>
      <c r="D339" t="s">
        <v>20</v>
      </c>
      <c r="E339" s="4">
        <v>1974</v>
      </c>
      <c r="F339" s="5">
        <v>195</v>
      </c>
    </row>
    <row r="340" spans="2:6" hidden="1" x14ac:dyDescent="0.3">
      <c r="B340" t="s">
        <v>5</v>
      </c>
      <c r="C340" t="s">
        <v>36</v>
      </c>
      <c r="D340" t="s">
        <v>23</v>
      </c>
      <c r="E340" s="4">
        <v>6314</v>
      </c>
      <c r="F340" s="5">
        <v>15</v>
      </c>
    </row>
    <row r="341" spans="2:6" hidden="1" x14ac:dyDescent="0.3">
      <c r="B341" t="s">
        <v>10</v>
      </c>
      <c r="C341" t="s">
        <v>37</v>
      </c>
      <c r="D341" t="s">
        <v>23</v>
      </c>
      <c r="E341" s="4">
        <v>4683</v>
      </c>
      <c r="F341" s="5">
        <v>30</v>
      </c>
    </row>
    <row r="342" spans="2:6" hidden="1" x14ac:dyDescent="0.3">
      <c r="B342" t="s">
        <v>41</v>
      </c>
      <c r="C342" t="s">
        <v>37</v>
      </c>
      <c r="D342" t="s">
        <v>24</v>
      </c>
      <c r="E342" s="4">
        <v>6398</v>
      </c>
      <c r="F342" s="5">
        <v>102</v>
      </c>
    </row>
    <row r="343" spans="2:6" hidden="1" x14ac:dyDescent="0.3">
      <c r="B343" t="s">
        <v>2</v>
      </c>
      <c r="C343" t="s">
        <v>35</v>
      </c>
      <c r="D343" t="s">
        <v>19</v>
      </c>
      <c r="E343" s="4">
        <v>553</v>
      </c>
      <c r="F343" s="5">
        <v>15</v>
      </c>
    </row>
    <row r="344" spans="2:6" hidden="1" x14ac:dyDescent="0.3">
      <c r="B344" t="s">
        <v>8</v>
      </c>
      <c r="C344" t="s">
        <v>39</v>
      </c>
      <c r="D344" t="s">
        <v>30</v>
      </c>
      <c r="E344" s="4">
        <v>7021</v>
      </c>
      <c r="F344" s="5">
        <v>183</v>
      </c>
    </row>
    <row r="345" spans="2:6" hidden="1" x14ac:dyDescent="0.3">
      <c r="B345" t="s">
        <v>40</v>
      </c>
      <c r="C345" t="s">
        <v>39</v>
      </c>
      <c r="D345" t="s">
        <v>22</v>
      </c>
      <c r="E345" s="4">
        <v>5817</v>
      </c>
      <c r="F345" s="5">
        <v>12</v>
      </c>
    </row>
    <row r="346" spans="2:6" hidden="1" x14ac:dyDescent="0.3">
      <c r="B346" t="s">
        <v>41</v>
      </c>
      <c r="C346" t="s">
        <v>39</v>
      </c>
      <c r="D346" t="s">
        <v>14</v>
      </c>
      <c r="E346" s="4">
        <v>3976</v>
      </c>
      <c r="F346" s="5">
        <v>72</v>
      </c>
    </row>
    <row r="347" spans="2:6" hidden="1" x14ac:dyDescent="0.3">
      <c r="B347" t="s">
        <v>6</v>
      </c>
      <c r="C347" t="s">
        <v>38</v>
      </c>
      <c r="D347" t="s">
        <v>27</v>
      </c>
      <c r="E347" s="4">
        <v>1134</v>
      </c>
      <c r="F347" s="5">
        <v>282</v>
      </c>
    </row>
    <row r="348" spans="2:6" hidden="1" x14ac:dyDescent="0.3">
      <c r="B348" t="s">
        <v>2</v>
      </c>
      <c r="C348" t="s">
        <v>39</v>
      </c>
      <c r="D348" t="s">
        <v>28</v>
      </c>
      <c r="E348" s="4">
        <v>6027</v>
      </c>
      <c r="F348" s="5">
        <v>144</v>
      </c>
    </row>
    <row r="349" spans="2:6" hidden="1" x14ac:dyDescent="0.3">
      <c r="B349" t="s">
        <v>6</v>
      </c>
      <c r="C349" t="s">
        <v>37</v>
      </c>
      <c r="D349" t="s">
        <v>16</v>
      </c>
      <c r="E349" s="4">
        <v>1904</v>
      </c>
      <c r="F349" s="5">
        <v>405</v>
      </c>
    </row>
    <row r="350" spans="2:6" hidden="1" x14ac:dyDescent="0.3">
      <c r="B350" t="s">
        <v>7</v>
      </c>
      <c r="C350" t="s">
        <v>34</v>
      </c>
      <c r="D350" t="s">
        <v>32</v>
      </c>
      <c r="E350" s="4">
        <v>3262</v>
      </c>
      <c r="F350" s="5">
        <v>75</v>
      </c>
    </row>
    <row r="351" spans="2:6" hidden="1" x14ac:dyDescent="0.3">
      <c r="B351" t="s">
        <v>40</v>
      </c>
      <c r="C351" t="s">
        <v>34</v>
      </c>
      <c r="D351" t="s">
        <v>27</v>
      </c>
      <c r="E351" s="4">
        <v>2289</v>
      </c>
      <c r="F351" s="5">
        <v>135</v>
      </c>
    </row>
    <row r="352" spans="2:6" hidden="1" x14ac:dyDescent="0.3">
      <c r="B352" t="s">
        <v>5</v>
      </c>
      <c r="C352" t="s">
        <v>34</v>
      </c>
      <c r="D352" t="s">
        <v>27</v>
      </c>
      <c r="E352" s="4">
        <v>6986</v>
      </c>
      <c r="F352" s="5">
        <v>21</v>
      </c>
    </row>
    <row r="353" spans="2:6" hidden="1" x14ac:dyDescent="0.3">
      <c r="B353" t="s">
        <v>2</v>
      </c>
      <c r="C353" t="s">
        <v>38</v>
      </c>
      <c r="D353" t="s">
        <v>23</v>
      </c>
      <c r="E353" s="4">
        <v>4417</v>
      </c>
      <c r="F353" s="5">
        <v>153</v>
      </c>
    </row>
    <row r="354" spans="2:6" hidden="1" x14ac:dyDescent="0.3">
      <c r="B354" t="s">
        <v>6</v>
      </c>
      <c r="C354" t="s">
        <v>34</v>
      </c>
      <c r="D354" t="s">
        <v>15</v>
      </c>
      <c r="E354" s="4">
        <v>1442</v>
      </c>
      <c r="F354" s="5">
        <v>15</v>
      </c>
    </row>
    <row r="355" spans="2:6" hidden="1" x14ac:dyDescent="0.3">
      <c r="B355" t="s">
        <v>3</v>
      </c>
      <c r="C355" t="s">
        <v>35</v>
      </c>
      <c r="D355" t="s">
        <v>14</v>
      </c>
      <c r="E355" s="4">
        <v>2415</v>
      </c>
      <c r="F355" s="5">
        <v>255</v>
      </c>
    </row>
    <row r="356" spans="2:6" hidden="1" x14ac:dyDescent="0.3">
      <c r="B356" t="s">
        <v>2</v>
      </c>
      <c r="C356" t="s">
        <v>37</v>
      </c>
      <c r="D356" t="s">
        <v>19</v>
      </c>
      <c r="E356" s="4">
        <v>238</v>
      </c>
      <c r="F356" s="5">
        <v>18</v>
      </c>
    </row>
    <row r="357" spans="2:6" hidden="1" x14ac:dyDescent="0.3">
      <c r="B357" t="s">
        <v>6</v>
      </c>
      <c r="C357" t="s">
        <v>37</v>
      </c>
      <c r="D357" t="s">
        <v>23</v>
      </c>
      <c r="E357" s="4">
        <v>4949</v>
      </c>
      <c r="F357" s="5">
        <v>189</v>
      </c>
    </row>
    <row r="358" spans="2:6" hidden="1" x14ac:dyDescent="0.3">
      <c r="B358" t="s">
        <v>5</v>
      </c>
      <c r="C358" t="s">
        <v>38</v>
      </c>
      <c r="D358" t="s">
        <v>32</v>
      </c>
      <c r="E358" s="4">
        <v>5075</v>
      </c>
      <c r="F358" s="5">
        <v>21</v>
      </c>
    </row>
    <row r="359" spans="2:6" hidden="1" x14ac:dyDescent="0.3">
      <c r="B359" t="s">
        <v>3</v>
      </c>
      <c r="C359" t="s">
        <v>36</v>
      </c>
      <c r="D359" t="s">
        <v>16</v>
      </c>
      <c r="E359" s="4">
        <v>9198</v>
      </c>
      <c r="F359" s="5">
        <v>36</v>
      </c>
    </row>
    <row r="360" spans="2:6" hidden="1" x14ac:dyDescent="0.3">
      <c r="B360" t="s">
        <v>6</v>
      </c>
      <c r="C360" t="s">
        <v>34</v>
      </c>
      <c r="D360" t="s">
        <v>29</v>
      </c>
      <c r="E360" s="4">
        <v>3339</v>
      </c>
      <c r="F360" s="5">
        <v>75</v>
      </c>
    </row>
    <row r="361" spans="2:6" hidden="1" x14ac:dyDescent="0.3">
      <c r="B361" t="s">
        <v>40</v>
      </c>
      <c r="C361" t="s">
        <v>34</v>
      </c>
      <c r="D361" t="s">
        <v>17</v>
      </c>
      <c r="E361" s="4">
        <v>5019</v>
      </c>
      <c r="F361" s="5">
        <v>156</v>
      </c>
    </row>
    <row r="362" spans="2:6" x14ac:dyDescent="0.3">
      <c r="B362" t="s">
        <v>5</v>
      </c>
      <c r="C362" t="s">
        <v>36</v>
      </c>
      <c r="D362" t="s">
        <v>16</v>
      </c>
      <c r="E362" s="4">
        <v>16184</v>
      </c>
      <c r="F362" s="5">
        <v>39</v>
      </c>
    </row>
    <row r="363" spans="2:6" hidden="1" x14ac:dyDescent="0.3">
      <c r="B363" t="s">
        <v>6</v>
      </c>
      <c r="C363" t="s">
        <v>36</v>
      </c>
      <c r="D363" t="s">
        <v>21</v>
      </c>
      <c r="E363" s="4">
        <v>497</v>
      </c>
      <c r="F363" s="5">
        <v>63</v>
      </c>
    </row>
    <row r="364" spans="2:6" hidden="1" x14ac:dyDescent="0.3">
      <c r="B364" t="s">
        <v>2</v>
      </c>
      <c r="C364" t="s">
        <v>36</v>
      </c>
      <c r="D364" t="s">
        <v>29</v>
      </c>
      <c r="E364" s="4">
        <v>8211</v>
      </c>
      <c r="F364" s="5">
        <v>75</v>
      </c>
    </row>
    <row r="365" spans="2:6" hidden="1" x14ac:dyDescent="0.3">
      <c r="B365" t="s">
        <v>2</v>
      </c>
      <c r="C365" t="s">
        <v>38</v>
      </c>
      <c r="D365" t="s">
        <v>28</v>
      </c>
      <c r="E365" s="4">
        <v>6580</v>
      </c>
      <c r="F365" s="5">
        <v>183</v>
      </c>
    </row>
    <row r="366" spans="2:6" hidden="1" x14ac:dyDescent="0.3">
      <c r="B366" t="s">
        <v>41</v>
      </c>
      <c r="C366" t="s">
        <v>35</v>
      </c>
      <c r="D366" t="s">
        <v>13</v>
      </c>
      <c r="E366" s="4">
        <v>4760</v>
      </c>
      <c r="F366" s="5">
        <v>69</v>
      </c>
    </row>
    <row r="367" spans="2:6" hidden="1" x14ac:dyDescent="0.3">
      <c r="B367" t="s">
        <v>40</v>
      </c>
      <c r="C367" t="s">
        <v>36</v>
      </c>
      <c r="D367" t="s">
        <v>25</v>
      </c>
      <c r="E367" s="4">
        <v>5439</v>
      </c>
      <c r="F367" s="5">
        <v>30</v>
      </c>
    </row>
    <row r="368" spans="2:6" hidden="1" x14ac:dyDescent="0.3">
      <c r="B368" t="s">
        <v>41</v>
      </c>
      <c r="C368" t="s">
        <v>34</v>
      </c>
      <c r="D368" t="s">
        <v>17</v>
      </c>
      <c r="E368" s="4">
        <v>1463</v>
      </c>
      <c r="F368" s="5">
        <v>39</v>
      </c>
    </row>
    <row r="369" spans="2:6" hidden="1" x14ac:dyDescent="0.3">
      <c r="B369" t="s">
        <v>3</v>
      </c>
      <c r="C369" t="s">
        <v>34</v>
      </c>
      <c r="D369" t="s">
        <v>32</v>
      </c>
      <c r="E369" s="4">
        <v>7777</v>
      </c>
      <c r="F369" s="5">
        <v>504</v>
      </c>
    </row>
    <row r="370" spans="2:6" hidden="1" x14ac:dyDescent="0.3">
      <c r="B370" t="s">
        <v>9</v>
      </c>
      <c r="C370" t="s">
        <v>37</v>
      </c>
      <c r="D370" t="s">
        <v>29</v>
      </c>
      <c r="E370" s="4">
        <v>1085</v>
      </c>
      <c r="F370" s="5">
        <v>273</v>
      </c>
    </row>
    <row r="371" spans="2:6" hidden="1" x14ac:dyDescent="0.3">
      <c r="B371" t="s">
        <v>5</v>
      </c>
      <c r="C371" t="s">
        <v>37</v>
      </c>
      <c r="D371" t="s">
        <v>31</v>
      </c>
      <c r="E371" s="4">
        <v>182</v>
      </c>
      <c r="F371" s="5">
        <v>48</v>
      </c>
    </row>
    <row r="372" spans="2:6" hidden="1" x14ac:dyDescent="0.3">
      <c r="B372" t="s">
        <v>6</v>
      </c>
      <c r="C372" t="s">
        <v>34</v>
      </c>
      <c r="D372" t="s">
        <v>27</v>
      </c>
      <c r="E372" s="4">
        <v>4242</v>
      </c>
      <c r="F372" s="5">
        <v>207</v>
      </c>
    </row>
    <row r="373" spans="2:6" hidden="1" x14ac:dyDescent="0.3">
      <c r="B373" t="s">
        <v>6</v>
      </c>
      <c r="C373" t="s">
        <v>36</v>
      </c>
      <c r="D373" t="s">
        <v>32</v>
      </c>
      <c r="E373" s="4">
        <v>6118</v>
      </c>
      <c r="F373" s="5">
        <v>9</v>
      </c>
    </row>
    <row r="374" spans="2:6" hidden="1" x14ac:dyDescent="0.3">
      <c r="B374" t="s">
        <v>10</v>
      </c>
      <c r="C374" t="s">
        <v>36</v>
      </c>
      <c r="D374" t="s">
        <v>23</v>
      </c>
      <c r="E374" s="4">
        <v>2317</v>
      </c>
      <c r="F374" s="5">
        <v>261</v>
      </c>
    </row>
    <row r="375" spans="2:6" hidden="1" x14ac:dyDescent="0.3">
      <c r="B375" t="s">
        <v>6</v>
      </c>
      <c r="C375" t="s">
        <v>38</v>
      </c>
      <c r="D375" t="s">
        <v>16</v>
      </c>
      <c r="E375" s="4">
        <v>938</v>
      </c>
      <c r="F375" s="5">
        <v>6</v>
      </c>
    </row>
    <row r="376" spans="2:6" hidden="1" x14ac:dyDescent="0.3">
      <c r="B376" t="s">
        <v>8</v>
      </c>
      <c r="C376" t="s">
        <v>37</v>
      </c>
      <c r="D376" t="s">
        <v>15</v>
      </c>
      <c r="E376" s="4">
        <v>9709</v>
      </c>
      <c r="F376" s="5">
        <v>30</v>
      </c>
    </row>
    <row r="377" spans="2:6" hidden="1" x14ac:dyDescent="0.3">
      <c r="B377" t="s">
        <v>7</v>
      </c>
      <c r="C377" t="s">
        <v>34</v>
      </c>
      <c r="D377" t="s">
        <v>20</v>
      </c>
      <c r="E377" s="4">
        <v>2205</v>
      </c>
      <c r="F377" s="5">
        <v>138</v>
      </c>
    </row>
    <row r="378" spans="2:6" hidden="1" x14ac:dyDescent="0.3">
      <c r="B378" t="s">
        <v>7</v>
      </c>
      <c r="C378" t="s">
        <v>37</v>
      </c>
      <c r="D378" t="s">
        <v>17</v>
      </c>
      <c r="E378" s="4">
        <v>4487</v>
      </c>
      <c r="F378" s="5">
        <v>111</v>
      </c>
    </row>
    <row r="379" spans="2:6" hidden="1" x14ac:dyDescent="0.3">
      <c r="B379" t="s">
        <v>5</v>
      </c>
      <c r="C379" t="s">
        <v>35</v>
      </c>
      <c r="D379" t="s">
        <v>18</v>
      </c>
      <c r="E379" s="4">
        <v>2415</v>
      </c>
      <c r="F379" s="5">
        <v>15</v>
      </c>
    </row>
    <row r="380" spans="2:6" hidden="1" x14ac:dyDescent="0.3">
      <c r="B380" t="s">
        <v>40</v>
      </c>
      <c r="C380" t="s">
        <v>34</v>
      </c>
      <c r="D380" t="s">
        <v>19</v>
      </c>
      <c r="E380" s="4">
        <v>4018</v>
      </c>
      <c r="F380" s="5">
        <v>162</v>
      </c>
    </row>
    <row r="381" spans="2:6" hidden="1" x14ac:dyDescent="0.3">
      <c r="B381" t="s">
        <v>5</v>
      </c>
      <c r="C381" t="s">
        <v>34</v>
      </c>
      <c r="D381" t="s">
        <v>19</v>
      </c>
      <c r="E381" s="4">
        <v>861</v>
      </c>
      <c r="F381" s="5">
        <v>195</v>
      </c>
    </row>
    <row r="382" spans="2:6" hidden="1" x14ac:dyDescent="0.3">
      <c r="B382" t="s">
        <v>10</v>
      </c>
      <c r="C382" t="s">
        <v>38</v>
      </c>
      <c r="D382" t="s">
        <v>14</v>
      </c>
      <c r="E382" s="4">
        <v>5586</v>
      </c>
      <c r="F382" s="5">
        <v>525</v>
      </c>
    </row>
    <row r="383" spans="2:6" hidden="1" x14ac:dyDescent="0.3">
      <c r="B383" t="s">
        <v>7</v>
      </c>
      <c r="C383" t="s">
        <v>34</v>
      </c>
      <c r="D383" t="s">
        <v>33</v>
      </c>
      <c r="E383" s="4">
        <v>2226</v>
      </c>
      <c r="F383" s="5">
        <v>48</v>
      </c>
    </row>
    <row r="384" spans="2:6" x14ac:dyDescent="0.3">
      <c r="B384" t="s">
        <v>9</v>
      </c>
      <c r="C384" t="s">
        <v>34</v>
      </c>
      <c r="D384" t="s">
        <v>28</v>
      </c>
      <c r="E384" s="4">
        <v>14329</v>
      </c>
      <c r="F384" s="5">
        <v>150</v>
      </c>
    </row>
    <row r="385" spans="2:6" hidden="1" x14ac:dyDescent="0.3">
      <c r="B385" t="s">
        <v>9</v>
      </c>
      <c r="C385" t="s">
        <v>34</v>
      </c>
      <c r="D385" t="s">
        <v>20</v>
      </c>
      <c r="E385" s="4">
        <v>8463</v>
      </c>
      <c r="F385" s="5">
        <v>492</v>
      </c>
    </row>
    <row r="386" spans="2:6" hidden="1" x14ac:dyDescent="0.3">
      <c r="B386" t="s">
        <v>5</v>
      </c>
      <c r="C386" t="s">
        <v>34</v>
      </c>
      <c r="D386" t="s">
        <v>29</v>
      </c>
      <c r="E386" s="4">
        <v>2891</v>
      </c>
      <c r="F386" s="5">
        <v>102</v>
      </c>
    </row>
    <row r="387" spans="2:6" hidden="1" x14ac:dyDescent="0.3">
      <c r="B387" t="s">
        <v>3</v>
      </c>
      <c r="C387" t="s">
        <v>36</v>
      </c>
      <c r="D387" t="s">
        <v>23</v>
      </c>
      <c r="E387" s="4">
        <v>3773</v>
      </c>
      <c r="F387" s="5">
        <v>165</v>
      </c>
    </row>
    <row r="388" spans="2:6" hidden="1" x14ac:dyDescent="0.3">
      <c r="B388" t="s">
        <v>41</v>
      </c>
      <c r="C388" t="s">
        <v>36</v>
      </c>
      <c r="D388" t="s">
        <v>28</v>
      </c>
      <c r="E388" s="4">
        <v>854</v>
      </c>
      <c r="F388" s="5">
        <v>309</v>
      </c>
    </row>
    <row r="389" spans="2:6" hidden="1" x14ac:dyDescent="0.3">
      <c r="B389" t="s">
        <v>6</v>
      </c>
      <c r="C389" t="s">
        <v>36</v>
      </c>
      <c r="D389" t="s">
        <v>17</v>
      </c>
      <c r="E389" s="4">
        <v>4970</v>
      </c>
      <c r="F389" s="5">
        <v>156</v>
      </c>
    </row>
    <row r="390" spans="2:6" hidden="1" x14ac:dyDescent="0.3">
      <c r="B390" t="s">
        <v>9</v>
      </c>
      <c r="C390" t="s">
        <v>35</v>
      </c>
      <c r="D390" t="s">
        <v>26</v>
      </c>
      <c r="E390" s="4">
        <v>98</v>
      </c>
      <c r="F390" s="5">
        <v>159</v>
      </c>
    </row>
    <row r="391" spans="2:6" x14ac:dyDescent="0.3">
      <c r="B391" t="s">
        <v>5</v>
      </c>
      <c r="C391" t="s">
        <v>35</v>
      </c>
      <c r="D391" t="s">
        <v>15</v>
      </c>
      <c r="E391" s="4">
        <v>13391</v>
      </c>
      <c r="F391" s="5">
        <v>201</v>
      </c>
    </row>
    <row r="392" spans="2:6" hidden="1" x14ac:dyDescent="0.3">
      <c r="B392" t="s">
        <v>8</v>
      </c>
      <c r="C392" t="s">
        <v>39</v>
      </c>
      <c r="D392" t="s">
        <v>31</v>
      </c>
      <c r="E392" s="4">
        <v>8890</v>
      </c>
      <c r="F392" s="5">
        <v>210</v>
      </c>
    </row>
    <row r="393" spans="2:6" hidden="1" x14ac:dyDescent="0.3">
      <c r="B393" t="s">
        <v>2</v>
      </c>
      <c r="C393" t="s">
        <v>38</v>
      </c>
      <c r="D393" t="s">
        <v>13</v>
      </c>
      <c r="E393" s="4">
        <v>56</v>
      </c>
      <c r="F393" s="5">
        <v>51</v>
      </c>
    </row>
    <row r="394" spans="2:6" hidden="1" x14ac:dyDescent="0.3">
      <c r="B394" t="s">
        <v>3</v>
      </c>
      <c r="C394" t="s">
        <v>36</v>
      </c>
      <c r="D394" t="s">
        <v>25</v>
      </c>
      <c r="E394" s="4">
        <v>3339</v>
      </c>
      <c r="F394" s="5">
        <v>39</v>
      </c>
    </row>
    <row r="395" spans="2:6" hidden="1" x14ac:dyDescent="0.3">
      <c r="B395" t="s">
        <v>10</v>
      </c>
      <c r="C395" t="s">
        <v>35</v>
      </c>
      <c r="D395" t="s">
        <v>18</v>
      </c>
      <c r="E395" s="4">
        <v>3808</v>
      </c>
      <c r="F395" s="5">
        <v>279</v>
      </c>
    </row>
    <row r="396" spans="2:6" hidden="1" x14ac:dyDescent="0.3">
      <c r="B396" t="s">
        <v>10</v>
      </c>
      <c r="C396" t="s">
        <v>38</v>
      </c>
      <c r="D396" t="s">
        <v>13</v>
      </c>
      <c r="E396" s="4">
        <v>63</v>
      </c>
      <c r="F396" s="5">
        <v>123</v>
      </c>
    </row>
    <row r="397" spans="2:6" hidden="1" x14ac:dyDescent="0.3">
      <c r="B397" t="s">
        <v>2</v>
      </c>
      <c r="C397" t="s">
        <v>39</v>
      </c>
      <c r="D397" t="s">
        <v>27</v>
      </c>
      <c r="E397" s="4">
        <v>7812</v>
      </c>
      <c r="F397" s="5">
        <v>81</v>
      </c>
    </row>
    <row r="398" spans="2:6" hidden="1" x14ac:dyDescent="0.3">
      <c r="B398" t="s">
        <v>40</v>
      </c>
      <c r="C398" t="s">
        <v>37</v>
      </c>
      <c r="D398" t="s">
        <v>19</v>
      </c>
      <c r="E398" s="4">
        <v>7693</v>
      </c>
      <c r="F398" s="5">
        <v>21</v>
      </c>
    </row>
    <row r="399" spans="2:6" hidden="1" x14ac:dyDescent="0.3">
      <c r="B399" t="s">
        <v>3</v>
      </c>
      <c r="C399" t="s">
        <v>36</v>
      </c>
      <c r="D399" t="s">
        <v>28</v>
      </c>
      <c r="E399" s="4">
        <v>973</v>
      </c>
      <c r="F399" s="5">
        <v>162</v>
      </c>
    </row>
    <row r="400" spans="2:6" hidden="1" x14ac:dyDescent="0.3">
      <c r="B400" t="s">
        <v>10</v>
      </c>
      <c r="C400" t="s">
        <v>35</v>
      </c>
      <c r="D400" t="s">
        <v>21</v>
      </c>
      <c r="E400" s="4">
        <v>567</v>
      </c>
      <c r="F400" s="5">
        <v>228</v>
      </c>
    </row>
    <row r="401" spans="2:6" hidden="1" x14ac:dyDescent="0.3">
      <c r="B401" t="s">
        <v>10</v>
      </c>
      <c r="C401" t="s">
        <v>36</v>
      </c>
      <c r="D401" t="s">
        <v>29</v>
      </c>
      <c r="E401" s="4">
        <v>2471</v>
      </c>
      <c r="F401" s="5">
        <v>342</v>
      </c>
    </row>
    <row r="402" spans="2:6" hidden="1" x14ac:dyDescent="0.3">
      <c r="B402" t="s">
        <v>5</v>
      </c>
      <c r="C402" t="s">
        <v>38</v>
      </c>
      <c r="D402" t="s">
        <v>13</v>
      </c>
      <c r="E402" s="4">
        <v>7189</v>
      </c>
      <c r="F402" s="5">
        <v>54</v>
      </c>
    </row>
    <row r="403" spans="2:6" hidden="1" x14ac:dyDescent="0.3">
      <c r="B403" t="s">
        <v>41</v>
      </c>
      <c r="C403" t="s">
        <v>35</v>
      </c>
      <c r="D403" t="s">
        <v>28</v>
      </c>
      <c r="E403" s="4">
        <v>7455</v>
      </c>
      <c r="F403" s="5">
        <v>216</v>
      </c>
    </row>
    <row r="404" spans="2:6" hidden="1" x14ac:dyDescent="0.3">
      <c r="B404" t="s">
        <v>3</v>
      </c>
      <c r="C404" t="s">
        <v>34</v>
      </c>
      <c r="D404" t="s">
        <v>26</v>
      </c>
      <c r="E404" s="4">
        <v>3108</v>
      </c>
      <c r="F404" s="5">
        <v>54</v>
      </c>
    </row>
    <row r="405" spans="2:6" hidden="1" x14ac:dyDescent="0.3">
      <c r="B405" t="s">
        <v>6</v>
      </c>
      <c r="C405" t="s">
        <v>38</v>
      </c>
      <c r="D405" t="s">
        <v>25</v>
      </c>
      <c r="E405" s="4">
        <v>469</v>
      </c>
      <c r="F405" s="5">
        <v>75</v>
      </c>
    </row>
    <row r="406" spans="2:6" hidden="1" x14ac:dyDescent="0.3">
      <c r="B406" t="s">
        <v>9</v>
      </c>
      <c r="C406" t="s">
        <v>37</v>
      </c>
      <c r="D406" t="s">
        <v>23</v>
      </c>
      <c r="E406" s="4">
        <v>2737</v>
      </c>
      <c r="F406" s="5">
        <v>93</v>
      </c>
    </row>
    <row r="407" spans="2:6" hidden="1" x14ac:dyDescent="0.3">
      <c r="B407" t="s">
        <v>9</v>
      </c>
      <c r="C407" t="s">
        <v>37</v>
      </c>
      <c r="D407" t="s">
        <v>25</v>
      </c>
      <c r="E407" s="4">
        <v>4305</v>
      </c>
      <c r="F407" s="5">
        <v>156</v>
      </c>
    </row>
    <row r="408" spans="2:6" hidden="1" x14ac:dyDescent="0.3">
      <c r="B408" t="s">
        <v>9</v>
      </c>
      <c r="C408" t="s">
        <v>38</v>
      </c>
      <c r="D408" t="s">
        <v>17</v>
      </c>
      <c r="E408" s="4">
        <v>2408</v>
      </c>
      <c r="F408" s="5">
        <v>9</v>
      </c>
    </row>
    <row r="409" spans="2:6" hidden="1" x14ac:dyDescent="0.3">
      <c r="B409" t="s">
        <v>3</v>
      </c>
      <c r="C409" t="s">
        <v>36</v>
      </c>
      <c r="D409" t="s">
        <v>19</v>
      </c>
      <c r="E409" s="4">
        <v>1281</v>
      </c>
      <c r="F409" s="5">
        <v>18</v>
      </c>
    </row>
    <row r="410" spans="2:6" x14ac:dyDescent="0.3">
      <c r="B410" t="s">
        <v>40</v>
      </c>
      <c r="C410" t="s">
        <v>35</v>
      </c>
      <c r="D410" t="s">
        <v>32</v>
      </c>
      <c r="E410" s="4">
        <v>12348</v>
      </c>
      <c r="F410" s="5">
        <v>234</v>
      </c>
    </row>
    <row r="411" spans="2:6" hidden="1" x14ac:dyDescent="0.3">
      <c r="B411" t="s">
        <v>3</v>
      </c>
      <c r="C411" t="s">
        <v>34</v>
      </c>
      <c r="D411" t="s">
        <v>28</v>
      </c>
      <c r="E411" s="4">
        <v>3689</v>
      </c>
      <c r="F411" s="5">
        <v>312</v>
      </c>
    </row>
    <row r="412" spans="2:6" hidden="1" x14ac:dyDescent="0.3">
      <c r="B412" t="s">
        <v>7</v>
      </c>
      <c r="C412" t="s">
        <v>36</v>
      </c>
      <c r="D412" t="s">
        <v>19</v>
      </c>
      <c r="E412" s="4">
        <v>2870</v>
      </c>
      <c r="F412" s="5">
        <v>300</v>
      </c>
    </row>
    <row r="413" spans="2:6" hidden="1" x14ac:dyDescent="0.3">
      <c r="B413" t="s">
        <v>2</v>
      </c>
      <c r="C413" t="s">
        <v>36</v>
      </c>
      <c r="D413" t="s">
        <v>27</v>
      </c>
      <c r="E413" s="4">
        <v>798</v>
      </c>
      <c r="F413" s="5">
        <v>519</v>
      </c>
    </row>
    <row r="414" spans="2:6" hidden="1" x14ac:dyDescent="0.3">
      <c r="B414" t="s">
        <v>41</v>
      </c>
      <c r="C414" t="s">
        <v>37</v>
      </c>
      <c r="D414" t="s">
        <v>21</v>
      </c>
      <c r="E414" s="4">
        <v>2933</v>
      </c>
      <c r="F414" s="5">
        <v>9</v>
      </c>
    </row>
    <row r="415" spans="2:6" hidden="1" x14ac:dyDescent="0.3">
      <c r="B415" t="s">
        <v>5</v>
      </c>
      <c r="C415" t="s">
        <v>35</v>
      </c>
      <c r="D415" t="s">
        <v>4</v>
      </c>
      <c r="E415" s="4">
        <v>2744</v>
      </c>
      <c r="F415" s="5">
        <v>9</v>
      </c>
    </row>
    <row r="416" spans="2:6" hidden="1" x14ac:dyDescent="0.3">
      <c r="B416" t="s">
        <v>40</v>
      </c>
      <c r="C416" t="s">
        <v>36</v>
      </c>
      <c r="D416" t="s">
        <v>33</v>
      </c>
      <c r="E416" s="4">
        <v>9772</v>
      </c>
      <c r="F416" s="5">
        <v>90</v>
      </c>
    </row>
    <row r="417" spans="2:6" hidden="1" x14ac:dyDescent="0.3">
      <c r="B417" t="s">
        <v>7</v>
      </c>
      <c r="C417" t="s">
        <v>34</v>
      </c>
      <c r="D417" t="s">
        <v>25</v>
      </c>
      <c r="E417" s="4">
        <v>1568</v>
      </c>
      <c r="F417" s="5">
        <v>96</v>
      </c>
    </row>
    <row r="418" spans="2:6" x14ac:dyDescent="0.3">
      <c r="B418" t="s">
        <v>2</v>
      </c>
      <c r="C418" t="s">
        <v>36</v>
      </c>
      <c r="D418" t="s">
        <v>16</v>
      </c>
      <c r="E418" s="4">
        <v>11417</v>
      </c>
      <c r="F418" s="5">
        <v>21</v>
      </c>
    </row>
    <row r="419" spans="2:6" hidden="1" x14ac:dyDescent="0.3">
      <c r="B419" t="s">
        <v>40</v>
      </c>
      <c r="C419" t="s">
        <v>34</v>
      </c>
      <c r="D419" t="s">
        <v>26</v>
      </c>
      <c r="E419" s="4">
        <v>6748</v>
      </c>
      <c r="F419" s="5">
        <v>48</v>
      </c>
    </row>
    <row r="420" spans="2:6" hidden="1" x14ac:dyDescent="0.3">
      <c r="B420" t="s">
        <v>10</v>
      </c>
      <c r="C420" t="s">
        <v>36</v>
      </c>
      <c r="D420" t="s">
        <v>27</v>
      </c>
      <c r="E420" s="4">
        <v>1407</v>
      </c>
      <c r="F420" s="5">
        <v>72</v>
      </c>
    </row>
    <row r="421" spans="2:6" hidden="1" x14ac:dyDescent="0.3">
      <c r="B421" t="s">
        <v>8</v>
      </c>
      <c r="C421" t="s">
        <v>35</v>
      </c>
      <c r="D421" t="s">
        <v>29</v>
      </c>
      <c r="E421" s="4">
        <v>2023</v>
      </c>
      <c r="F421" s="5">
        <v>168</v>
      </c>
    </row>
    <row r="422" spans="2:6" hidden="1" x14ac:dyDescent="0.3">
      <c r="B422" t="s">
        <v>5</v>
      </c>
      <c r="C422" t="s">
        <v>39</v>
      </c>
      <c r="D422" t="s">
        <v>26</v>
      </c>
      <c r="E422" s="4">
        <v>5236</v>
      </c>
      <c r="F422" s="5">
        <v>51</v>
      </c>
    </row>
    <row r="423" spans="2:6" hidden="1" x14ac:dyDescent="0.3">
      <c r="B423" t="s">
        <v>41</v>
      </c>
      <c r="C423" t="s">
        <v>36</v>
      </c>
      <c r="D423" t="s">
        <v>19</v>
      </c>
      <c r="E423" s="4">
        <v>1925</v>
      </c>
      <c r="F423" s="5">
        <v>192</v>
      </c>
    </row>
    <row r="424" spans="2:6" hidden="1" x14ac:dyDescent="0.3">
      <c r="B424" t="s">
        <v>7</v>
      </c>
      <c r="C424" t="s">
        <v>37</v>
      </c>
      <c r="D424" t="s">
        <v>14</v>
      </c>
      <c r="E424" s="4">
        <v>6608</v>
      </c>
      <c r="F424" s="5">
        <v>225</v>
      </c>
    </row>
    <row r="425" spans="2:6" hidden="1" x14ac:dyDescent="0.3">
      <c r="B425" t="s">
        <v>6</v>
      </c>
      <c r="C425" t="s">
        <v>34</v>
      </c>
      <c r="D425" t="s">
        <v>26</v>
      </c>
      <c r="E425" s="4">
        <v>8008</v>
      </c>
      <c r="F425" s="5">
        <v>456</v>
      </c>
    </row>
    <row r="426" spans="2:6" hidden="1" x14ac:dyDescent="0.3">
      <c r="B426" t="s">
        <v>10</v>
      </c>
      <c r="C426" t="s">
        <v>34</v>
      </c>
      <c r="D426" t="s">
        <v>25</v>
      </c>
      <c r="E426" s="4">
        <v>1428</v>
      </c>
      <c r="F426" s="5">
        <v>93</v>
      </c>
    </row>
    <row r="427" spans="2:6" hidden="1" x14ac:dyDescent="0.3">
      <c r="B427" t="s">
        <v>6</v>
      </c>
      <c r="C427" t="s">
        <v>34</v>
      </c>
      <c r="D427" t="s">
        <v>4</v>
      </c>
      <c r="E427" s="4">
        <v>525</v>
      </c>
      <c r="F427" s="5">
        <v>48</v>
      </c>
    </row>
    <row r="428" spans="2:6" hidden="1" x14ac:dyDescent="0.3">
      <c r="B428" t="s">
        <v>6</v>
      </c>
      <c r="C428" t="s">
        <v>37</v>
      </c>
      <c r="D428" t="s">
        <v>18</v>
      </c>
      <c r="E428" s="4">
        <v>1505</v>
      </c>
      <c r="F428" s="5">
        <v>102</v>
      </c>
    </row>
    <row r="429" spans="2:6" hidden="1" x14ac:dyDescent="0.3">
      <c r="B429" t="s">
        <v>7</v>
      </c>
      <c r="C429" t="s">
        <v>35</v>
      </c>
      <c r="D429" t="s">
        <v>30</v>
      </c>
      <c r="E429" s="4">
        <v>6755</v>
      </c>
      <c r="F429" s="5">
        <v>252</v>
      </c>
    </row>
    <row r="430" spans="2:6" x14ac:dyDescent="0.3">
      <c r="B430" t="s">
        <v>2</v>
      </c>
      <c r="C430" t="s">
        <v>37</v>
      </c>
      <c r="D430" t="s">
        <v>18</v>
      </c>
      <c r="E430" s="4">
        <v>11571</v>
      </c>
      <c r="F430" s="5">
        <v>138</v>
      </c>
    </row>
    <row r="431" spans="2:6" hidden="1" x14ac:dyDescent="0.3">
      <c r="B431" t="s">
        <v>40</v>
      </c>
      <c r="C431" t="s">
        <v>38</v>
      </c>
      <c r="D431" t="s">
        <v>25</v>
      </c>
      <c r="E431" s="4">
        <v>2541</v>
      </c>
      <c r="F431" s="5">
        <v>90</v>
      </c>
    </row>
    <row r="432" spans="2:6" hidden="1" x14ac:dyDescent="0.3">
      <c r="B432" t="s">
        <v>41</v>
      </c>
      <c r="C432" t="s">
        <v>37</v>
      </c>
      <c r="D432" t="s">
        <v>30</v>
      </c>
      <c r="E432" s="4">
        <v>1526</v>
      </c>
      <c r="F432" s="5">
        <v>240</v>
      </c>
    </row>
    <row r="433" spans="2:6" hidden="1" x14ac:dyDescent="0.3">
      <c r="B433" t="s">
        <v>40</v>
      </c>
      <c r="C433" t="s">
        <v>38</v>
      </c>
      <c r="D433" t="s">
        <v>4</v>
      </c>
      <c r="E433" s="4">
        <v>6125</v>
      </c>
      <c r="F433" s="5">
        <v>102</v>
      </c>
    </row>
    <row r="434" spans="2:6" hidden="1" x14ac:dyDescent="0.3">
      <c r="B434" t="s">
        <v>41</v>
      </c>
      <c r="C434" t="s">
        <v>35</v>
      </c>
      <c r="D434" t="s">
        <v>27</v>
      </c>
      <c r="E434" s="4">
        <v>847</v>
      </c>
      <c r="F434" s="5">
        <v>129</v>
      </c>
    </row>
    <row r="435" spans="2:6" hidden="1" x14ac:dyDescent="0.3">
      <c r="B435" t="s">
        <v>8</v>
      </c>
      <c r="C435" t="s">
        <v>35</v>
      </c>
      <c r="D435" t="s">
        <v>27</v>
      </c>
      <c r="E435" s="4">
        <v>4753</v>
      </c>
      <c r="F435" s="5">
        <v>300</v>
      </c>
    </row>
    <row r="436" spans="2:6" hidden="1" x14ac:dyDescent="0.3">
      <c r="B436" t="s">
        <v>6</v>
      </c>
      <c r="C436" t="s">
        <v>38</v>
      </c>
      <c r="D436" t="s">
        <v>33</v>
      </c>
      <c r="E436" s="4">
        <v>959</v>
      </c>
      <c r="F436" s="5">
        <v>135</v>
      </c>
    </row>
    <row r="437" spans="2:6" hidden="1" x14ac:dyDescent="0.3">
      <c r="B437" t="s">
        <v>7</v>
      </c>
      <c r="C437" t="s">
        <v>35</v>
      </c>
      <c r="D437" t="s">
        <v>24</v>
      </c>
      <c r="E437" s="4">
        <v>2793</v>
      </c>
      <c r="F437" s="5">
        <v>114</v>
      </c>
    </row>
    <row r="438" spans="2:6" hidden="1" x14ac:dyDescent="0.3">
      <c r="B438" t="s">
        <v>7</v>
      </c>
      <c r="C438" t="s">
        <v>35</v>
      </c>
      <c r="D438" t="s">
        <v>14</v>
      </c>
      <c r="E438" s="4">
        <v>4606</v>
      </c>
      <c r="F438" s="5">
        <v>63</v>
      </c>
    </row>
    <row r="439" spans="2:6" hidden="1" x14ac:dyDescent="0.3">
      <c r="B439" t="s">
        <v>7</v>
      </c>
      <c r="C439" t="s">
        <v>36</v>
      </c>
      <c r="D439" t="s">
        <v>29</v>
      </c>
      <c r="E439" s="4">
        <v>5551</v>
      </c>
      <c r="F439" s="5">
        <v>252</v>
      </c>
    </row>
    <row r="440" spans="2:6" hidden="1" x14ac:dyDescent="0.3">
      <c r="B440" t="s">
        <v>10</v>
      </c>
      <c r="C440" t="s">
        <v>36</v>
      </c>
      <c r="D440" t="s">
        <v>32</v>
      </c>
      <c r="E440" s="4">
        <v>6657</v>
      </c>
      <c r="F440" s="5">
        <v>303</v>
      </c>
    </row>
    <row r="441" spans="2:6" hidden="1" x14ac:dyDescent="0.3">
      <c r="B441" t="s">
        <v>7</v>
      </c>
      <c r="C441" t="s">
        <v>39</v>
      </c>
      <c r="D441" t="s">
        <v>17</v>
      </c>
      <c r="E441" s="4">
        <v>4438</v>
      </c>
      <c r="F441" s="5">
        <v>246</v>
      </c>
    </row>
    <row r="442" spans="2:6" hidden="1" x14ac:dyDescent="0.3">
      <c r="B442" t="s">
        <v>8</v>
      </c>
      <c r="C442" t="s">
        <v>38</v>
      </c>
      <c r="D442" t="s">
        <v>22</v>
      </c>
      <c r="E442" s="4">
        <v>168</v>
      </c>
      <c r="F442" s="5">
        <v>84</v>
      </c>
    </row>
    <row r="443" spans="2:6" hidden="1" x14ac:dyDescent="0.3">
      <c r="B443" t="s">
        <v>7</v>
      </c>
      <c r="C443" t="s">
        <v>34</v>
      </c>
      <c r="D443" t="s">
        <v>17</v>
      </c>
      <c r="E443" s="4">
        <v>7777</v>
      </c>
      <c r="F443" s="5">
        <v>39</v>
      </c>
    </row>
    <row r="444" spans="2:6" hidden="1" x14ac:dyDescent="0.3">
      <c r="B444" t="s">
        <v>5</v>
      </c>
      <c r="C444" t="s">
        <v>36</v>
      </c>
      <c r="D444" t="s">
        <v>17</v>
      </c>
      <c r="E444" s="4">
        <v>3339</v>
      </c>
      <c r="F444" s="5">
        <v>348</v>
      </c>
    </row>
    <row r="445" spans="2:6" hidden="1" x14ac:dyDescent="0.3">
      <c r="B445" t="s">
        <v>7</v>
      </c>
      <c r="C445" t="s">
        <v>37</v>
      </c>
      <c r="D445" t="s">
        <v>33</v>
      </c>
      <c r="E445" s="4">
        <v>6391</v>
      </c>
      <c r="F445" s="5">
        <v>48</v>
      </c>
    </row>
    <row r="446" spans="2:6" hidden="1" x14ac:dyDescent="0.3">
      <c r="B446" t="s">
        <v>5</v>
      </c>
      <c r="C446" t="s">
        <v>37</v>
      </c>
      <c r="D446" t="s">
        <v>22</v>
      </c>
      <c r="E446" s="4">
        <v>518</v>
      </c>
      <c r="F446" s="5">
        <v>75</v>
      </c>
    </row>
    <row r="447" spans="2:6" hidden="1" x14ac:dyDescent="0.3">
      <c r="B447" t="s">
        <v>7</v>
      </c>
      <c r="C447" t="s">
        <v>38</v>
      </c>
      <c r="D447" t="s">
        <v>28</v>
      </c>
      <c r="E447" s="4">
        <v>5677</v>
      </c>
      <c r="F447" s="5">
        <v>258</v>
      </c>
    </row>
    <row r="448" spans="2:6" hidden="1" x14ac:dyDescent="0.3">
      <c r="B448" t="s">
        <v>6</v>
      </c>
      <c r="C448" t="s">
        <v>39</v>
      </c>
      <c r="D448" t="s">
        <v>17</v>
      </c>
      <c r="E448" s="4">
        <v>6048</v>
      </c>
      <c r="F448" s="5">
        <v>27</v>
      </c>
    </row>
    <row r="449" spans="2:6" hidden="1" x14ac:dyDescent="0.3">
      <c r="B449" t="s">
        <v>8</v>
      </c>
      <c r="C449" t="s">
        <v>38</v>
      </c>
      <c r="D449" t="s">
        <v>32</v>
      </c>
      <c r="E449" s="4">
        <v>3752</v>
      </c>
      <c r="F449" s="5">
        <v>213</v>
      </c>
    </row>
    <row r="450" spans="2:6" hidden="1" x14ac:dyDescent="0.3">
      <c r="B450" t="s">
        <v>5</v>
      </c>
      <c r="C450" t="s">
        <v>35</v>
      </c>
      <c r="D450" t="s">
        <v>29</v>
      </c>
      <c r="E450" s="4">
        <v>4480</v>
      </c>
      <c r="F450" s="5">
        <v>357</v>
      </c>
    </row>
    <row r="451" spans="2:6" hidden="1" x14ac:dyDescent="0.3">
      <c r="B451" t="s">
        <v>9</v>
      </c>
      <c r="C451" t="s">
        <v>37</v>
      </c>
      <c r="D451" t="s">
        <v>4</v>
      </c>
      <c r="E451" s="4">
        <v>259</v>
      </c>
      <c r="F451" s="5">
        <v>207</v>
      </c>
    </row>
    <row r="452" spans="2:6" hidden="1" x14ac:dyDescent="0.3">
      <c r="B452" t="s">
        <v>8</v>
      </c>
      <c r="C452" t="s">
        <v>37</v>
      </c>
      <c r="D452" t="s">
        <v>30</v>
      </c>
      <c r="E452" s="4">
        <v>42</v>
      </c>
      <c r="F452" s="5">
        <v>150</v>
      </c>
    </row>
    <row r="453" spans="2:6" hidden="1" x14ac:dyDescent="0.3">
      <c r="B453" t="s">
        <v>41</v>
      </c>
      <c r="C453" t="s">
        <v>36</v>
      </c>
      <c r="D453" t="s">
        <v>26</v>
      </c>
      <c r="E453" s="4">
        <v>98</v>
      </c>
      <c r="F453" s="5">
        <v>204</v>
      </c>
    </row>
    <row r="454" spans="2:6" hidden="1" x14ac:dyDescent="0.3">
      <c r="B454" t="s">
        <v>7</v>
      </c>
      <c r="C454" t="s">
        <v>35</v>
      </c>
      <c r="D454" t="s">
        <v>27</v>
      </c>
      <c r="E454" s="4">
        <v>2478</v>
      </c>
      <c r="F454" s="5">
        <v>21</v>
      </c>
    </row>
    <row r="455" spans="2:6" hidden="1" x14ac:dyDescent="0.3">
      <c r="B455" t="s">
        <v>41</v>
      </c>
      <c r="C455" t="s">
        <v>34</v>
      </c>
      <c r="D455" t="s">
        <v>33</v>
      </c>
      <c r="E455" s="4">
        <v>7847</v>
      </c>
      <c r="F455" s="5">
        <v>174</v>
      </c>
    </row>
    <row r="456" spans="2:6" hidden="1" x14ac:dyDescent="0.3">
      <c r="B456" t="s">
        <v>2</v>
      </c>
      <c r="C456" t="s">
        <v>37</v>
      </c>
      <c r="D456" t="s">
        <v>17</v>
      </c>
      <c r="E456" s="4">
        <v>9926</v>
      </c>
      <c r="F456" s="5">
        <v>201</v>
      </c>
    </row>
    <row r="457" spans="2:6" hidden="1" x14ac:dyDescent="0.3">
      <c r="B457" t="s">
        <v>8</v>
      </c>
      <c r="C457" t="s">
        <v>38</v>
      </c>
      <c r="D457" t="s">
        <v>13</v>
      </c>
      <c r="E457" s="4">
        <v>819</v>
      </c>
      <c r="F457" s="5">
        <v>510</v>
      </c>
    </row>
    <row r="458" spans="2:6" hidden="1" x14ac:dyDescent="0.3">
      <c r="B458" t="s">
        <v>6</v>
      </c>
      <c r="C458" t="s">
        <v>39</v>
      </c>
      <c r="D458" t="s">
        <v>29</v>
      </c>
      <c r="E458" s="4">
        <v>3052</v>
      </c>
      <c r="F458" s="5">
        <v>378</v>
      </c>
    </row>
    <row r="459" spans="2:6" hidden="1" x14ac:dyDescent="0.3">
      <c r="B459" t="s">
        <v>9</v>
      </c>
      <c r="C459" t="s">
        <v>34</v>
      </c>
      <c r="D459" t="s">
        <v>21</v>
      </c>
      <c r="E459" s="4">
        <v>6832</v>
      </c>
      <c r="F459" s="5">
        <v>27</v>
      </c>
    </row>
    <row r="460" spans="2:6" hidden="1" x14ac:dyDescent="0.3">
      <c r="B460" t="s">
        <v>2</v>
      </c>
      <c r="C460" t="s">
        <v>39</v>
      </c>
      <c r="D460" t="s">
        <v>16</v>
      </c>
      <c r="E460" s="4">
        <v>2016</v>
      </c>
      <c r="F460" s="5">
        <v>117</v>
      </c>
    </row>
    <row r="461" spans="2:6" hidden="1" x14ac:dyDescent="0.3">
      <c r="B461" t="s">
        <v>6</v>
      </c>
      <c r="C461" t="s">
        <v>38</v>
      </c>
      <c r="D461" t="s">
        <v>21</v>
      </c>
      <c r="E461" s="4">
        <v>7322</v>
      </c>
      <c r="F461" s="5">
        <v>36</v>
      </c>
    </row>
    <row r="462" spans="2:6" hidden="1" x14ac:dyDescent="0.3">
      <c r="B462" t="s">
        <v>8</v>
      </c>
      <c r="C462" t="s">
        <v>35</v>
      </c>
      <c r="D462" t="s">
        <v>33</v>
      </c>
      <c r="E462" s="4">
        <v>357</v>
      </c>
      <c r="F462" s="5">
        <v>126</v>
      </c>
    </row>
    <row r="463" spans="2:6" hidden="1" x14ac:dyDescent="0.3">
      <c r="B463" t="s">
        <v>9</v>
      </c>
      <c r="C463" t="s">
        <v>39</v>
      </c>
      <c r="D463" t="s">
        <v>25</v>
      </c>
      <c r="E463" s="4">
        <v>3192</v>
      </c>
      <c r="F463" s="5">
        <v>72</v>
      </c>
    </row>
    <row r="464" spans="2:6" hidden="1" x14ac:dyDescent="0.3">
      <c r="B464" t="s">
        <v>7</v>
      </c>
      <c r="C464" t="s">
        <v>36</v>
      </c>
      <c r="D464" t="s">
        <v>22</v>
      </c>
      <c r="E464" s="4">
        <v>8435</v>
      </c>
      <c r="F464" s="5">
        <v>42</v>
      </c>
    </row>
    <row r="465" spans="2:6" hidden="1" x14ac:dyDescent="0.3">
      <c r="B465" t="s">
        <v>40</v>
      </c>
      <c r="C465" t="s">
        <v>39</v>
      </c>
      <c r="D465" t="s">
        <v>29</v>
      </c>
      <c r="E465" s="4">
        <v>0</v>
      </c>
      <c r="F465" s="5">
        <v>135</v>
      </c>
    </row>
    <row r="466" spans="2:6" hidden="1" x14ac:dyDescent="0.3">
      <c r="B466" t="s">
        <v>7</v>
      </c>
      <c r="C466" t="s">
        <v>34</v>
      </c>
      <c r="D466" t="s">
        <v>24</v>
      </c>
      <c r="E466" s="4">
        <v>8862</v>
      </c>
      <c r="F466" s="5">
        <v>189</v>
      </c>
    </row>
    <row r="467" spans="2:6" hidden="1" x14ac:dyDescent="0.3">
      <c r="B467" t="s">
        <v>6</v>
      </c>
      <c r="C467" t="s">
        <v>37</v>
      </c>
      <c r="D467" t="s">
        <v>28</v>
      </c>
      <c r="E467" s="4">
        <v>3556</v>
      </c>
      <c r="F467" s="5">
        <v>459</v>
      </c>
    </row>
    <row r="468" spans="2:6" hidden="1" x14ac:dyDescent="0.3">
      <c r="B468" t="s">
        <v>5</v>
      </c>
      <c r="C468" t="s">
        <v>34</v>
      </c>
      <c r="D468" t="s">
        <v>15</v>
      </c>
      <c r="E468" s="4">
        <v>7280</v>
      </c>
      <c r="F468" s="5">
        <v>201</v>
      </c>
    </row>
    <row r="469" spans="2:6" hidden="1" x14ac:dyDescent="0.3">
      <c r="B469" t="s">
        <v>6</v>
      </c>
      <c r="C469" t="s">
        <v>34</v>
      </c>
      <c r="D469" t="s">
        <v>30</v>
      </c>
      <c r="E469" s="4">
        <v>3402</v>
      </c>
      <c r="F469" s="5">
        <v>366</v>
      </c>
    </row>
    <row r="470" spans="2:6" hidden="1" x14ac:dyDescent="0.3">
      <c r="B470" t="s">
        <v>3</v>
      </c>
      <c r="C470" t="s">
        <v>37</v>
      </c>
      <c r="D470" t="s">
        <v>29</v>
      </c>
      <c r="E470" s="4">
        <v>4592</v>
      </c>
      <c r="F470" s="5">
        <v>324</v>
      </c>
    </row>
    <row r="471" spans="2:6" hidden="1" x14ac:dyDescent="0.3">
      <c r="B471" t="s">
        <v>9</v>
      </c>
      <c r="C471" t="s">
        <v>35</v>
      </c>
      <c r="D471" t="s">
        <v>15</v>
      </c>
      <c r="E471" s="4">
        <v>7833</v>
      </c>
      <c r="F471" s="5">
        <v>243</v>
      </c>
    </row>
    <row r="472" spans="2:6" hidden="1" x14ac:dyDescent="0.3">
      <c r="B472" t="s">
        <v>2</v>
      </c>
      <c r="C472" t="s">
        <v>39</v>
      </c>
      <c r="D472" t="s">
        <v>21</v>
      </c>
      <c r="E472" s="4">
        <v>7651</v>
      </c>
      <c r="F472" s="5">
        <v>213</v>
      </c>
    </row>
    <row r="473" spans="2:6" hidden="1" x14ac:dyDescent="0.3">
      <c r="B473" t="s">
        <v>40</v>
      </c>
      <c r="C473" t="s">
        <v>35</v>
      </c>
      <c r="D473" t="s">
        <v>30</v>
      </c>
      <c r="E473" s="4">
        <v>2275</v>
      </c>
      <c r="F473" s="5">
        <v>447</v>
      </c>
    </row>
    <row r="474" spans="2:6" hidden="1" x14ac:dyDescent="0.3">
      <c r="B474" t="s">
        <v>40</v>
      </c>
      <c r="C474" t="s">
        <v>38</v>
      </c>
      <c r="D474" t="s">
        <v>13</v>
      </c>
      <c r="E474" s="4">
        <v>5670</v>
      </c>
      <c r="F474" s="5">
        <v>297</v>
      </c>
    </row>
    <row r="475" spans="2:6" hidden="1" x14ac:dyDescent="0.3">
      <c r="B475" t="s">
        <v>7</v>
      </c>
      <c r="C475" t="s">
        <v>35</v>
      </c>
      <c r="D475" t="s">
        <v>16</v>
      </c>
      <c r="E475" s="4">
        <v>2135</v>
      </c>
      <c r="F475" s="5">
        <v>27</v>
      </c>
    </row>
    <row r="476" spans="2:6" hidden="1" x14ac:dyDescent="0.3">
      <c r="B476" t="s">
        <v>40</v>
      </c>
      <c r="C476" t="s">
        <v>34</v>
      </c>
      <c r="D476" t="s">
        <v>23</v>
      </c>
      <c r="E476" s="4">
        <v>2779</v>
      </c>
      <c r="F476" s="5">
        <v>75</v>
      </c>
    </row>
    <row r="477" spans="2:6" x14ac:dyDescent="0.3">
      <c r="B477" t="s">
        <v>10</v>
      </c>
      <c r="C477" t="s">
        <v>39</v>
      </c>
      <c r="D477" t="s">
        <v>33</v>
      </c>
      <c r="E477" s="4">
        <v>12950</v>
      </c>
      <c r="F477" s="5">
        <v>30</v>
      </c>
    </row>
    <row r="478" spans="2:6" hidden="1" x14ac:dyDescent="0.3">
      <c r="B478" t="s">
        <v>7</v>
      </c>
      <c r="C478" t="s">
        <v>36</v>
      </c>
      <c r="D478" t="s">
        <v>18</v>
      </c>
      <c r="E478" s="4">
        <v>2646</v>
      </c>
      <c r="F478" s="5">
        <v>177</v>
      </c>
    </row>
    <row r="479" spans="2:6" hidden="1" x14ac:dyDescent="0.3">
      <c r="B479" t="s">
        <v>40</v>
      </c>
      <c r="C479" t="s">
        <v>34</v>
      </c>
      <c r="D479" t="s">
        <v>33</v>
      </c>
      <c r="E479" s="4">
        <v>3794</v>
      </c>
      <c r="F479" s="5">
        <v>159</v>
      </c>
    </row>
    <row r="480" spans="2:6" hidden="1" x14ac:dyDescent="0.3">
      <c r="B480" t="s">
        <v>3</v>
      </c>
      <c r="C480" t="s">
        <v>35</v>
      </c>
      <c r="D480" t="s">
        <v>33</v>
      </c>
      <c r="E480" s="4">
        <v>819</v>
      </c>
      <c r="F480" s="5">
        <v>306</v>
      </c>
    </row>
    <row r="481" spans="2:12" hidden="1" x14ac:dyDescent="0.3">
      <c r="B481" t="s">
        <v>3</v>
      </c>
      <c r="C481" t="s">
        <v>34</v>
      </c>
      <c r="D481" t="s">
        <v>20</v>
      </c>
      <c r="E481" s="4">
        <v>2583</v>
      </c>
      <c r="F481" s="5">
        <v>18</v>
      </c>
    </row>
    <row r="482" spans="2:12" hidden="1" x14ac:dyDescent="0.3">
      <c r="B482" t="s">
        <v>7</v>
      </c>
      <c r="C482" t="s">
        <v>35</v>
      </c>
      <c r="D482" t="s">
        <v>19</v>
      </c>
      <c r="E482" s="4">
        <v>4585</v>
      </c>
      <c r="F482" s="5">
        <v>240</v>
      </c>
    </row>
    <row r="483" spans="2:12" hidden="1" x14ac:dyDescent="0.3">
      <c r="B483" t="s">
        <v>5</v>
      </c>
      <c r="C483" t="s">
        <v>34</v>
      </c>
      <c r="D483" t="s">
        <v>33</v>
      </c>
      <c r="E483" s="4">
        <v>1652</v>
      </c>
      <c r="F483" s="5">
        <v>93</v>
      </c>
    </row>
    <row r="484" spans="2:12" hidden="1" x14ac:dyDescent="0.3">
      <c r="B484" t="s">
        <v>10</v>
      </c>
      <c r="C484" t="s">
        <v>34</v>
      </c>
      <c r="D484" t="s">
        <v>26</v>
      </c>
      <c r="E484" s="4">
        <v>4991</v>
      </c>
      <c r="F484" s="5">
        <v>9</v>
      </c>
    </row>
    <row r="485" spans="2:12" hidden="1" x14ac:dyDescent="0.3">
      <c r="B485" t="s">
        <v>8</v>
      </c>
      <c r="C485" t="s">
        <v>34</v>
      </c>
      <c r="D485" t="s">
        <v>16</v>
      </c>
      <c r="E485" s="4">
        <v>2009</v>
      </c>
      <c r="F485" s="5">
        <v>219</v>
      </c>
    </row>
    <row r="486" spans="2:12" hidden="1" x14ac:dyDescent="0.3">
      <c r="B486" t="s">
        <v>2</v>
      </c>
      <c r="C486" t="s">
        <v>39</v>
      </c>
      <c r="D486" t="s">
        <v>22</v>
      </c>
      <c r="E486" s="4">
        <v>1568</v>
      </c>
      <c r="F486" s="5">
        <v>141</v>
      </c>
    </row>
    <row r="487" spans="2:12" hidden="1" x14ac:dyDescent="0.3">
      <c r="B487" t="s">
        <v>41</v>
      </c>
      <c r="C487" t="s">
        <v>37</v>
      </c>
      <c r="D487" t="s">
        <v>20</v>
      </c>
      <c r="E487" s="4">
        <v>3388</v>
      </c>
      <c r="F487" s="5">
        <v>123</v>
      </c>
    </row>
    <row r="488" spans="2:12" hidden="1" x14ac:dyDescent="0.3">
      <c r="B488" t="s">
        <v>40</v>
      </c>
      <c r="C488" t="s">
        <v>38</v>
      </c>
      <c r="D488" t="s">
        <v>24</v>
      </c>
      <c r="E488" s="4">
        <v>623</v>
      </c>
      <c r="F488" s="5">
        <v>51</v>
      </c>
    </row>
    <row r="489" spans="2:12" hidden="1" x14ac:dyDescent="0.3">
      <c r="B489" t="s">
        <v>6</v>
      </c>
      <c r="C489" t="s">
        <v>36</v>
      </c>
      <c r="D489" t="s">
        <v>4</v>
      </c>
      <c r="E489" s="4">
        <v>10073</v>
      </c>
      <c r="F489" s="5">
        <v>120</v>
      </c>
    </row>
    <row r="490" spans="2:12" hidden="1" x14ac:dyDescent="0.3">
      <c r="B490" t="s">
        <v>8</v>
      </c>
      <c r="C490" t="s">
        <v>39</v>
      </c>
      <c r="D490" t="s">
        <v>26</v>
      </c>
      <c r="E490" s="4">
        <v>1561</v>
      </c>
      <c r="F490" s="5">
        <v>27</v>
      </c>
    </row>
    <row r="491" spans="2:12" x14ac:dyDescent="0.3">
      <c r="B491" t="s">
        <v>9</v>
      </c>
      <c r="C491" t="s">
        <v>36</v>
      </c>
      <c r="D491" t="s">
        <v>27</v>
      </c>
      <c r="E491" s="4">
        <v>11522</v>
      </c>
      <c r="F491" s="5">
        <v>204</v>
      </c>
      <c r="H491" s="30" t="s">
        <v>67</v>
      </c>
      <c r="I491" s="30"/>
      <c r="J491" s="30"/>
      <c r="K491" s="30"/>
      <c r="L491" s="30"/>
    </row>
    <row r="492" spans="2:12" hidden="1" x14ac:dyDescent="0.3">
      <c r="B492" t="s">
        <v>6</v>
      </c>
      <c r="C492" t="s">
        <v>38</v>
      </c>
      <c r="D492" t="s">
        <v>13</v>
      </c>
      <c r="E492" s="4">
        <v>2317</v>
      </c>
      <c r="F492" s="5">
        <v>123</v>
      </c>
    </row>
    <row r="493" spans="2:12" hidden="1" x14ac:dyDescent="0.3">
      <c r="B493" t="s">
        <v>10</v>
      </c>
      <c r="C493" t="s">
        <v>37</v>
      </c>
      <c r="D493" t="s">
        <v>28</v>
      </c>
      <c r="E493" s="4">
        <v>3059</v>
      </c>
      <c r="F493" s="5">
        <v>27</v>
      </c>
    </row>
    <row r="494" spans="2:12" hidden="1" x14ac:dyDescent="0.3">
      <c r="B494" t="s">
        <v>41</v>
      </c>
      <c r="C494" t="s">
        <v>37</v>
      </c>
      <c r="D494" t="s">
        <v>26</v>
      </c>
      <c r="E494" s="4">
        <v>2324</v>
      </c>
      <c r="F494" s="5">
        <v>177</v>
      </c>
    </row>
    <row r="495" spans="2:12" hidden="1" x14ac:dyDescent="0.3">
      <c r="B495" t="s">
        <v>3</v>
      </c>
      <c r="C495" t="s">
        <v>39</v>
      </c>
      <c r="D495" t="s">
        <v>26</v>
      </c>
      <c r="E495" s="4">
        <v>4956</v>
      </c>
      <c r="F495" s="5">
        <v>171</v>
      </c>
    </row>
    <row r="496" spans="2:12" hidden="1" x14ac:dyDescent="0.3">
      <c r="B496" t="s">
        <v>10</v>
      </c>
      <c r="C496" t="s">
        <v>34</v>
      </c>
      <c r="D496" t="s">
        <v>19</v>
      </c>
      <c r="E496" s="4">
        <v>5355</v>
      </c>
      <c r="F496" s="5">
        <v>204</v>
      </c>
    </row>
    <row r="497" spans="2:6" hidden="1" x14ac:dyDescent="0.3">
      <c r="B497" t="s">
        <v>3</v>
      </c>
      <c r="C497" t="s">
        <v>34</v>
      </c>
      <c r="D497" t="s">
        <v>14</v>
      </c>
      <c r="E497" s="4">
        <v>7259</v>
      </c>
      <c r="F497" s="5">
        <v>276</v>
      </c>
    </row>
    <row r="498" spans="2:6" hidden="1" x14ac:dyDescent="0.3">
      <c r="B498" t="s">
        <v>8</v>
      </c>
      <c r="C498" t="s">
        <v>37</v>
      </c>
      <c r="D498" t="s">
        <v>26</v>
      </c>
      <c r="E498" s="4">
        <v>6279</v>
      </c>
      <c r="F498" s="5">
        <v>45</v>
      </c>
    </row>
    <row r="499" spans="2:6" hidden="1" x14ac:dyDescent="0.3">
      <c r="B499" t="s">
        <v>40</v>
      </c>
      <c r="C499" t="s">
        <v>38</v>
      </c>
      <c r="D499" t="s">
        <v>29</v>
      </c>
      <c r="E499" s="4">
        <v>2541</v>
      </c>
      <c r="F499" s="5">
        <v>45</v>
      </c>
    </row>
    <row r="500" spans="2:6" hidden="1" x14ac:dyDescent="0.3">
      <c r="B500" t="s">
        <v>6</v>
      </c>
      <c r="C500" t="s">
        <v>35</v>
      </c>
      <c r="D500" t="s">
        <v>27</v>
      </c>
      <c r="E500" s="4">
        <v>3864</v>
      </c>
      <c r="F500" s="5">
        <v>177</v>
      </c>
    </row>
    <row r="501" spans="2:6" hidden="1" x14ac:dyDescent="0.3">
      <c r="B501" t="s">
        <v>5</v>
      </c>
      <c r="C501" t="s">
        <v>36</v>
      </c>
      <c r="D501" t="s">
        <v>13</v>
      </c>
      <c r="E501" s="4">
        <v>6146</v>
      </c>
      <c r="F501" s="5">
        <v>63</v>
      </c>
    </row>
    <row r="502" spans="2:6" hidden="1" x14ac:dyDescent="0.3">
      <c r="B502" t="s">
        <v>9</v>
      </c>
      <c r="C502" t="s">
        <v>39</v>
      </c>
      <c r="D502" t="s">
        <v>18</v>
      </c>
      <c r="E502" s="4">
        <v>2639</v>
      </c>
      <c r="F502" s="5">
        <v>204</v>
      </c>
    </row>
    <row r="503" spans="2:6" hidden="1" x14ac:dyDescent="0.3">
      <c r="B503" t="s">
        <v>8</v>
      </c>
      <c r="C503" t="s">
        <v>37</v>
      </c>
      <c r="D503" t="s">
        <v>22</v>
      </c>
      <c r="E503" s="4">
        <v>1890</v>
      </c>
      <c r="F503" s="5">
        <v>195</v>
      </c>
    </row>
    <row r="504" spans="2:6" hidden="1" x14ac:dyDescent="0.3">
      <c r="B504" t="s">
        <v>7</v>
      </c>
      <c r="C504" t="s">
        <v>34</v>
      </c>
      <c r="D504" t="s">
        <v>14</v>
      </c>
      <c r="E504" s="4">
        <v>1932</v>
      </c>
      <c r="F504" s="5">
        <v>369</v>
      </c>
    </row>
    <row r="505" spans="2:6" hidden="1" x14ac:dyDescent="0.3">
      <c r="B505" t="s">
        <v>3</v>
      </c>
      <c r="C505" t="s">
        <v>34</v>
      </c>
      <c r="D505" t="s">
        <v>25</v>
      </c>
      <c r="E505" s="4">
        <v>6300</v>
      </c>
      <c r="F505" s="5">
        <v>42</v>
      </c>
    </row>
    <row r="506" spans="2:6" hidden="1" x14ac:dyDescent="0.3">
      <c r="B506" t="s">
        <v>6</v>
      </c>
      <c r="C506" t="s">
        <v>37</v>
      </c>
      <c r="D506" t="s">
        <v>30</v>
      </c>
      <c r="E506" s="4">
        <v>560</v>
      </c>
      <c r="F506" s="5">
        <v>81</v>
      </c>
    </row>
    <row r="507" spans="2:6" hidden="1" x14ac:dyDescent="0.3">
      <c r="B507" t="s">
        <v>9</v>
      </c>
      <c r="C507" t="s">
        <v>37</v>
      </c>
      <c r="D507" t="s">
        <v>26</v>
      </c>
      <c r="E507" s="4">
        <v>2856</v>
      </c>
      <c r="F507" s="5">
        <v>246</v>
      </c>
    </row>
    <row r="508" spans="2:6" hidden="1" x14ac:dyDescent="0.3">
      <c r="B508" t="s">
        <v>9</v>
      </c>
      <c r="C508" t="s">
        <v>34</v>
      </c>
      <c r="D508" t="s">
        <v>17</v>
      </c>
      <c r="E508" s="4">
        <v>707</v>
      </c>
      <c r="F508" s="5">
        <v>174</v>
      </c>
    </row>
    <row r="509" spans="2:6" hidden="1" x14ac:dyDescent="0.3">
      <c r="B509" t="s">
        <v>8</v>
      </c>
      <c r="C509" t="s">
        <v>35</v>
      </c>
      <c r="D509" t="s">
        <v>30</v>
      </c>
      <c r="E509" s="4">
        <v>3598</v>
      </c>
      <c r="F509" s="5">
        <v>81</v>
      </c>
    </row>
    <row r="510" spans="2:6" hidden="1" x14ac:dyDescent="0.3">
      <c r="B510" t="s">
        <v>40</v>
      </c>
      <c r="C510" t="s">
        <v>35</v>
      </c>
      <c r="D510" t="s">
        <v>22</v>
      </c>
      <c r="E510" s="4">
        <v>6853</v>
      </c>
      <c r="F510" s="5">
        <v>372</v>
      </c>
    </row>
    <row r="511" spans="2:6" hidden="1" x14ac:dyDescent="0.3">
      <c r="B511" t="s">
        <v>40</v>
      </c>
      <c r="C511" t="s">
        <v>35</v>
      </c>
      <c r="D511" t="s">
        <v>16</v>
      </c>
      <c r="E511" s="4">
        <v>4725</v>
      </c>
      <c r="F511" s="5">
        <v>174</v>
      </c>
    </row>
    <row r="512" spans="2:6" hidden="1" x14ac:dyDescent="0.3">
      <c r="B512" t="s">
        <v>41</v>
      </c>
      <c r="C512" t="s">
        <v>36</v>
      </c>
      <c r="D512" t="s">
        <v>32</v>
      </c>
      <c r="E512" s="4">
        <v>10304</v>
      </c>
      <c r="F512" s="5">
        <v>84</v>
      </c>
    </row>
    <row r="513" spans="2:6" hidden="1" x14ac:dyDescent="0.3">
      <c r="B513" t="s">
        <v>41</v>
      </c>
      <c r="C513" t="s">
        <v>34</v>
      </c>
      <c r="D513" t="s">
        <v>16</v>
      </c>
      <c r="E513" s="4">
        <v>1274</v>
      </c>
      <c r="F513" s="5">
        <v>225</v>
      </c>
    </row>
    <row r="514" spans="2:6" hidden="1" x14ac:dyDescent="0.3">
      <c r="B514" t="s">
        <v>5</v>
      </c>
      <c r="C514" t="s">
        <v>36</v>
      </c>
      <c r="D514" t="s">
        <v>30</v>
      </c>
      <c r="E514" s="4">
        <v>1526</v>
      </c>
      <c r="F514" s="5">
        <v>105</v>
      </c>
    </row>
    <row r="515" spans="2:6" hidden="1" x14ac:dyDescent="0.3">
      <c r="B515" t="s">
        <v>40</v>
      </c>
      <c r="C515" t="s">
        <v>39</v>
      </c>
      <c r="D515" t="s">
        <v>28</v>
      </c>
      <c r="E515" s="4">
        <v>3101</v>
      </c>
      <c r="F515" s="5">
        <v>225</v>
      </c>
    </row>
    <row r="516" spans="2:6" hidden="1" x14ac:dyDescent="0.3">
      <c r="B516" t="s">
        <v>2</v>
      </c>
      <c r="C516" t="s">
        <v>37</v>
      </c>
      <c r="D516" t="s">
        <v>14</v>
      </c>
      <c r="E516" s="4">
        <v>1057</v>
      </c>
      <c r="F516" s="5">
        <v>54</v>
      </c>
    </row>
    <row r="517" spans="2:6" hidden="1" x14ac:dyDescent="0.3">
      <c r="B517" t="s">
        <v>7</v>
      </c>
      <c r="C517" t="s">
        <v>37</v>
      </c>
      <c r="D517" t="s">
        <v>26</v>
      </c>
      <c r="E517" s="4">
        <v>5306</v>
      </c>
      <c r="F517" s="5">
        <v>0</v>
      </c>
    </row>
    <row r="518" spans="2:6" hidden="1" x14ac:dyDescent="0.3">
      <c r="B518" t="s">
        <v>5</v>
      </c>
      <c r="C518" t="s">
        <v>39</v>
      </c>
      <c r="D518" t="s">
        <v>24</v>
      </c>
      <c r="E518" s="4">
        <v>4018</v>
      </c>
      <c r="F518" s="5">
        <v>171</v>
      </c>
    </row>
    <row r="519" spans="2:6" hidden="1" x14ac:dyDescent="0.3">
      <c r="B519" t="s">
        <v>9</v>
      </c>
      <c r="C519" t="s">
        <v>34</v>
      </c>
      <c r="D519" t="s">
        <v>16</v>
      </c>
      <c r="E519" s="4">
        <v>938</v>
      </c>
      <c r="F519" s="5">
        <v>189</v>
      </c>
    </row>
    <row r="520" spans="2:6" hidden="1" x14ac:dyDescent="0.3">
      <c r="B520" t="s">
        <v>7</v>
      </c>
      <c r="C520" t="s">
        <v>38</v>
      </c>
      <c r="D520" t="s">
        <v>18</v>
      </c>
      <c r="E520" s="4">
        <v>1778</v>
      </c>
      <c r="F520" s="5">
        <v>270</v>
      </c>
    </row>
    <row r="521" spans="2:6" hidden="1" x14ac:dyDescent="0.3">
      <c r="B521" t="s">
        <v>6</v>
      </c>
      <c r="C521" t="s">
        <v>39</v>
      </c>
      <c r="D521" t="s">
        <v>30</v>
      </c>
      <c r="E521" s="4">
        <v>1638</v>
      </c>
      <c r="F521" s="5">
        <v>63</v>
      </c>
    </row>
    <row r="522" spans="2:6" hidden="1" x14ac:dyDescent="0.3">
      <c r="B522" t="s">
        <v>41</v>
      </c>
      <c r="C522" t="s">
        <v>38</v>
      </c>
      <c r="D522" t="s">
        <v>25</v>
      </c>
      <c r="E522" s="4">
        <v>154</v>
      </c>
      <c r="F522" s="5">
        <v>21</v>
      </c>
    </row>
    <row r="523" spans="2:6" hidden="1" x14ac:dyDescent="0.3">
      <c r="B523" t="s">
        <v>7</v>
      </c>
      <c r="C523" t="s">
        <v>37</v>
      </c>
      <c r="D523" t="s">
        <v>22</v>
      </c>
      <c r="E523" s="4">
        <v>9835</v>
      </c>
      <c r="F523" s="5">
        <v>207</v>
      </c>
    </row>
    <row r="524" spans="2:6" hidden="1" x14ac:dyDescent="0.3">
      <c r="B524" t="s">
        <v>9</v>
      </c>
      <c r="C524" t="s">
        <v>37</v>
      </c>
      <c r="D524" t="s">
        <v>20</v>
      </c>
      <c r="E524" s="4">
        <v>7273</v>
      </c>
      <c r="F524" s="5">
        <v>96</v>
      </c>
    </row>
    <row r="525" spans="2:6" hidden="1" x14ac:dyDescent="0.3">
      <c r="B525" t="s">
        <v>5</v>
      </c>
      <c r="C525" t="s">
        <v>39</v>
      </c>
      <c r="D525" t="s">
        <v>22</v>
      </c>
      <c r="E525" s="4">
        <v>6909</v>
      </c>
      <c r="F525" s="5">
        <v>81</v>
      </c>
    </row>
    <row r="526" spans="2:6" hidden="1" x14ac:dyDescent="0.3">
      <c r="B526" t="s">
        <v>9</v>
      </c>
      <c r="C526" t="s">
        <v>39</v>
      </c>
      <c r="D526" t="s">
        <v>24</v>
      </c>
      <c r="E526" s="4">
        <v>3920</v>
      </c>
      <c r="F526" s="5">
        <v>306</v>
      </c>
    </row>
    <row r="527" spans="2:6" hidden="1" x14ac:dyDescent="0.3">
      <c r="B527" t="s">
        <v>10</v>
      </c>
      <c r="C527" t="s">
        <v>39</v>
      </c>
      <c r="D527" t="s">
        <v>21</v>
      </c>
      <c r="E527" s="4">
        <v>4858</v>
      </c>
      <c r="F527" s="5">
        <v>279</v>
      </c>
    </row>
    <row r="528" spans="2:6" hidden="1" x14ac:dyDescent="0.3">
      <c r="B528" t="s">
        <v>2</v>
      </c>
      <c r="C528" t="s">
        <v>38</v>
      </c>
      <c r="D528" t="s">
        <v>4</v>
      </c>
      <c r="E528" s="4">
        <v>3549</v>
      </c>
      <c r="F528" s="5">
        <v>3</v>
      </c>
    </row>
    <row r="529" spans="2:6" hidden="1" x14ac:dyDescent="0.3">
      <c r="B529" t="s">
        <v>7</v>
      </c>
      <c r="C529" t="s">
        <v>39</v>
      </c>
      <c r="D529" t="s">
        <v>27</v>
      </c>
      <c r="E529" s="4">
        <v>966</v>
      </c>
      <c r="F529" s="5">
        <v>198</v>
      </c>
    </row>
    <row r="530" spans="2:6" hidden="1" x14ac:dyDescent="0.3">
      <c r="B530" t="s">
        <v>5</v>
      </c>
      <c r="C530" t="s">
        <v>39</v>
      </c>
      <c r="D530" t="s">
        <v>18</v>
      </c>
      <c r="E530" s="4">
        <v>385</v>
      </c>
      <c r="F530" s="5">
        <v>249</v>
      </c>
    </row>
    <row r="531" spans="2:6" hidden="1" x14ac:dyDescent="0.3">
      <c r="B531" t="s">
        <v>6</v>
      </c>
      <c r="C531" t="s">
        <v>34</v>
      </c>
      <c r="D531" t="s">
        <v>16</v>
      </c>
      <c r="E531" s="4">
        <v>2219</v>
      </c>
      <c r="F531" s="5">
        <v>75</v>
      </c>
    </row>
    <row r="532" spans="2:6" hidden="1" x14ac:dyDescent="0.3">
      <c r="B532" t="s">
        <v>9</v>
      </c>
      <c r="C532" t="s">
        <v>36</v>
      </c>
      <c r="D532" t="s">
        <v>32</v>
      </c>
      <c r="E532" s="4">
        <v>2954</v>
      </c>
      <c r="F532" s="5">
        <v>189</v>
      </c>
    </row>
    <row r="533" spans="2:6" hidden="1" x14ac:dyDescent="0.3">
      <c r="B533" t="s">
        <v>7</v>
      </c>
      <c r="C533" t="s">
        <v>36</v>
      </c>
      <c r="D533" t="s">
        <v>32</v>
      </c>
      <c r="E533" s="4">
        <v>280</v>
      </c>
      <c r="F533" s="5">
        <v>87</v>
      </c>
    </row>
    <row r="534" spans="2:6" hidden="1" x14ac:dyDescent="0.3">
      <c r="B534" t="s">
        <v>41</v>
      </c>
      <c r="C534" t="s">
        <v>36</v>
      </c>
      <c r="D534" t="s">
        <v>30</v>
      </c>
      <c r="E534" s="4">
        <v>6118</v>
      </c>
      <c r="F534" s="5">
        <v>174</v>
      </c>
    </row>
    <row r="535" spans="2:6" hidden="1" x14ac:dyDescent="0.3">
      <c r="B535" t="s">
        <v>2</v>
      </c>
      <c r="C535" t="s">
        <v>39</v>
      </c>
      <c r="D535" t="s">
        <v>15</v>
      </c>
      <c r="E535" s="4">
        <v>4802</v>
      </c>
      <c r="F535" s="5">
        <v>36</v>
      </c>
    </row>
    <row r="536" spans="2:6" hidden="1" x14ac:dyDescent="0.3">
      <c r="B536" t="s">
        <v>9</v>
      </c>
      <c r="C536" t="s">
        <v>38</v>
      </c>
      <c r="D536" t="s">
        <v>24</v>
      </c>
      <c r="E536" s="4">
        <v>4137</v>
      </c>
      <c r="F536" s="5">
        <v>60</v>
      </c>
    </row>
    <row r="537" spans="2:6" hidden="1" x14ac:dyDescent="0.3">
      <c r="B537" t="s">
        <v>3</v>
      </c>
      <c r="C537" t="s">
        <v>35</v>
      </c>
      <c r="D537" t="s">
        <v>23</v>
      </c>
      <c r="E537" s="4">
        <v>2023</v>
      </c>
      <c r="F537" s="5">
        <v>78</v>
      </c>
    </row>
    <row r="538" spans="2:6" hidden="1" x14ac:dyDescent="0.3">
      <c r="B538" t="s">
        <v>9</v>
      </c>
      <c r="C538" t="s">
        <v>36</v>
      </c>
      <c r="D538" t="s">
        <v>30</v>
      </c>
      <c r="E538" s="4">
        <v>9051</v>
      </c>
      <c r="F538" s="5">
        <v>57</v>
      </c>
    </row>
    <row r="539" spans="2:6" hidden="1" x14ac:dyDescent="0.3">
      <c r="B539" t="s">
        <v>9</v>
      </c>
      <c r="C539" t="s">
        <v>37</v>
      </c>
      <c r="D539" t="s">
        <v>28</v>
      </c>
      <c r="E539" s="4">
        <v>2919</v>
      </c>
      <c r="F539" s="5">
        <v>45</v>
      </c>
    </row>
    <row r="540" spans="2:6" hidden="1" x14ac:dyDescent="0.3">
      <c r="B540" t="s">
        <v>41</v>
      </c>
      <c r="C540" t="s">
        <v>38</v>
      </c>
      <c r="D540" t="s">
        <v>22</v>
      </c>
      <c r="E540" s="4">
        <v>5915</v>
      </c>
      <c r="F540" s="5">
        <v>3</v>
      </c>
    </row>
    <row r="541" spans="2:6" hidden="1" x14ac:dyDescent="0.3">
      <c r="B541" t="s">
        <v>10</v>
      </c>
      <c r="C541" t="s">
        <v>35</v>
      </c>
      <c r="D541" t="s">
        <v>15</v>
      </c>
      <c r="E541" s="4">
        <v>2562</v>
      </c>
      <c r="F541" s="5">
        <v>6</v>
      </c>
    </row>
    <row r="542" spans="2:6" hidden="1" x14ac:dyDescent="0.3">
      <c r="B542" t="s">
        <v>5</v>
      </c>
      <c r="C542" t="s">
        <v>37</v>
      </c>
      <c r="D542" t="s">
        <v>25</v>
      </c>
      <c r="E542" s="4">
        <v>8813</v>
      </c>
      <c r="F542" s="5">
        <v>21</v>
      </c>
    </row>
    <row r="543" spans="2:6" hidden="1" x14ac:dyDescent="0.3">
      <c r="B543" t="s">
        <v>5</v>
      </c>
      <c r="C543" t="s">
        <v>36</v>
      </c>
      <c r="D543" t="s">
        <v>18</v>
      </c>
      <c r="E543" s="4">
        <v>6111</v>
      </c>
      <c r="F543" s="5">
        <v>3</v>
      </c>
    </row>
    <row r="544" spans="2:6" hidden="1" x14ac:dyDescent="0.3">
      <c r="B544" t="s">
        <v>8</v>
      </c>
      <c r="C544" t="s">
        <v>34</v>
      </c>
      <c r="D544" t="s">
        <v>31</v>
      </c>
      <c r="E544" s="4">
        <v>3507</v>
      </c>
      <c r="F544" s="5">
        <v>288</v>
      </c>
    </row>
    <row r="545" spans="2:6" hidden="1" x14ac:dyDescent="0.3">
      <c r="B545" t="s">
        <v>6</v>
      </c>
      <c r="C545" t="s">
        <v>36</v>
      </c>
      <c r="D545" t="s">
        <v>13</v>
      </c>
      <c r="E545" s="4">
        <v>4319</v>
      </c>
      <c r="F545" s="5">
        <v>30</v>
      </c>
    </row>
    <row r="546" spans="2:6" hidden="1" x14ac:dyDescent="0.3">
      <c r="B546" t="s">
        <v>40</v>
      </c>
      <c r="C546" t="s">
        <v>38</v>
      </c>
      <c r="D546" t="s">
        <v>26</v>
      </c>
      <c r="E546" s="4">
        <v>609</v>
      </c>
      <c r="F546" s="5">
        <v>87</v>
      </c>
    </row>
    <row r="547" spans="2:6" hidden="1" x14ac:dyDescent="0.3">
      <c r="B547" t="s">
        <v>40</v>
      </c>
      <c r="C547" t="s">
        <v>39</v>
      </c>
      <c r="D547" t="s">
        <v>27</v>
      </c>
      <c r="E547" s="4">
        <v>6370</v>
      </c>
      <c r="F547" s="5">
        <v>30</v>
      </c>
    </row>
    <row r="548" spans="2:6" hidden="1" x14ac:dyDescent="0.3">
      <c r="B548" t="s">
        <v>5</v>
      </c>
      <c r="C548" t="s">
        <v>38</v>
      </c>
      <c r="D548" t="s">
        <v>19</v>
      </c>
      <c r="E548" s="4">
        <v>5474</v>
      </c>
      <c r="F548" s="5">
        <v>168</v>
      </c>
    </row>
    <row r="549" spans="2:6" hidden="1" x14ac:dyDescent="0.3">
      <c r="B549" t="s">
        <v>40</v>
      </c>
      <c r="C549" t="s">
        <v>36</v>
      </c>
      <c r="D549" t="s">
        <v>27</v>
      </c>
      <c r="E549" s="4">
        <v>3164</v>
      </c>
      <c r="F549" s="5">
        <v>306</v>
      </c>
    </row>
    <row r="550" spans="2:6" hidden="1" x14ac:dyDescent="0.3">
      <c r="B550" t="s">
        <v>6</v>
      </c>
      <c r="C550" t="s">
        <v>35</v>
      </c>
      <c r="D550" t="s">
        <v>4</v>
      </c>
      <c r="E550" s="4">
        <v>1302</v>
      </c>
      <c r="F550" s="5">
        <v>402</v>
      </c>
    </row>
    <row r="551" spans="2:6" hidden="1" x14ac:dyDescent="0.3">
      <c r="B551" t="s">
        <v>3</v>
      </c>
      <c r="C551" t="s">
        <v>37</v>
      </c>
      <c r="D551" t="s">
        <v>28</v>
      </c>
      <c r="E551" s="4">
        <v>7308</v>
      </c>
      <c r="F551" s="5">
        <v>327</v>
      </c>
    </row>
    <row r="552" spans="2:6" hidden="1" x14ac:dyDescent="0.3">
      <c r="B552" t="s">
        <v>40</v>
      </c>
      <c r="C552" t="s">
        <v>37</v>
      </c>
      <c r="D552" t="s">
        <v>27</v>
      </c>
      <c r="E552" s="4">
        <v>6132</v>
      </c>
      <c r="F552" s="5">
        <v>93</v>
      </c>
    </row>
    <row r="553" spans="2:6" hidden="1" x14ac:dyDescent="0.3">
      <c r="B553" t="s">
        <v>10</v>
      </c>
      <c r="C553" t="s">
        <v>35</v>
      </c>
      <c r="D553" t="s">
        <v>14</v>
      </c>
      <c r="E553" s="4">
        <v>3472</v>
      </c>
      <c r="F553" s="5">
        <v>96</v>
      </c>
    </row>
    <row r="554" spans="2:6" hidden="1" x14ac:dyDescent="0.3">
      <c r="B554" t="s">
        <v>8</v>
      </c>
      <c r="C554" t="s">
        <v>39</v>
      </c>
      <c r="D554" t="s">
        <v>18</v>
      </c>
      <c r="E554" s="4">
        <v>9660</v>
      </c>
      <c r="F554" s="5">
        <v>27</v>
      </c>
    </row>
    <row r="555" spans="2:6" hidden="1" x14ac:dyDescent="0.3">
      <c r="B555" t="s">
        <v>9</v>
      </c>
      <c r="C555" t="s">
        <v>38</v>
      </c>
      <c r="D555" t="s">
        <v>26</v>
      </c>
      <c r="E555" s="4">
        <v>2436</v>
      </c>
      <c r="F555" s="5">
        <v>99</v>
      </c>
    </row>
    <row r="556" spans="2:6" hidden="1" x14ac:dyDescent="0.3">
      <c r="B556" t="s">
        <v>9</v>
      </c>
      <c r="C556" t="s">
        <v>38</v>
      </c>
      <c r="D556" t="s">
        <v>33</v>
      </c>
      <c r="E556" s="4">
        <v>9506</v>
      </c>
      <c r="F556" s="5">
        <v>87</v>
      </c>
    </row>
    <row r="557" spans="2:6" hidden="1" x14ac:dyDescent="0.3">
      <c r="B557" t="s">
        <v>10</v>
      </c>
      <c r="C557" t="s">
        <v>37</v>
      </c>
      <c r="D557" t="s">
        <v>21</v>
      </c>
      <c r="E557" s="4">
        <v>245</v>
      </c>
      <c r="F557" s="5">
        <v>288</v>
      </c>
    </row>
    <row r="558" spans="2:6" hidden="1" x14ac:dyDescent="0.3">
      <c r="B558" t="s">
        <v>8</v>
      </c>
      <c r="C558" t="s">
        <v>35</v>
      </c>
      <c r="D558" t="s">
        <v>20</v>
      </c>
      <c r="E558" s="4">
        <v>2702</v>
      </c>
      <c r="F558" s="5">
        <v>363</v>
      </c>
    </row>
    <row r="559" spans="2:6" hidden="1" x14ac:dyDescent="0.3">
      <c r="B559" t="s">
        <v>10</v>
      </c>
      <c r="C559" t="s">
        <v>34</v>
      </c>
      <c r="D559" t="s">
        <v>17</v>
      </c>
      <c r="E559" s="4">
        <v>700</v>
      </c>
      <c r="F559" s="5">
        <v>87</v>
      </c>
    </row>
    <row r="560" spans="2:6" hidden="1" x14ac:dyDescent="0.3">
      <c r="B560" t="s">
        <v>6</v>
      </c>
      <c r="C560" t="s">
        <v>34</v>
      </c>
      <c r="D560" t="s">
        <v>17</v>
      </c>
      <c r="E560" s="4">
        <v>3759</v>
      </c>
      <c r="F560" s="5">
        <v>150</v>
      </c>
    </row>
    <row r="561" spans="2:6" hidden="1" x14ac:dyDescent="0.3">
      <c r="B561" t="s">
        <v>2</v>
      </c>
      <c r="C561" t="s">
        <v>35</v>
      </c>
      <c r="D561" t="s">
        <v>17</v>
      </c>
      <c r="E561" s="4">
        <v>1589</v>
      </c>
      <c r="F561" s="5">
        <v>303</v>
      </c>
    </row>
    <row r="562" spans="2:6" hidden="1" x14ac:dyDescent="0.3">
      <c r="B562" t="s">
        <v>7</v>
      </c>
      <c r="C562" t="s">
        <v>35</v>
      </c>
      <c r="D562" t="s">
        <v>28</v>
      </c>
      <c r="E562" s="4">
        <v>5194</v>
      </c>
      <c r="F562" s="5">
        <v>288</v>
      </c>
    </row>
    <row r="563" spans="2:6" hidden="1" x14ac:dyDescent="0.3">
      <c r="B563" t="s">
        <v>10</v>
      </c>
      <c r="C563" t="s">
        <v>36</v>
      </c>
      <c r="D563" t="s">
        <v>13</v>
      </c>
      <c r="E563" s="4">
        <v>945</v>
      </c>
      <c r="F563" s="5">
        <v>75</v>
      </c>
    </row>
    <row r="564" spans="2:6" hidden="1" x14ac:dyDescent="0.3">
      <c r="B564" t="s">
        <v>40</v>
      </c>
      <c r="C564" t="s">
        <v>38</v>
      </c>
      <c r="D564" t="s">
        <v>31</v>
      </c>
      <c r="E564" s="4">
        <v>1988</v>
      </c>
      <c r="F564" s="5">
        <v>39</v>
      </c>
    </row>
    <row r="565" spans="2:6" hidden="1" x14ac:dyDescent="0.3">
      <c r="B565" t="s">
        <v>6</v>
      </c>
      <c r="C565" t="s">
        <v>34</v>
      </c>
      <c r="D565" t="s">
        <v>32</v>
      </c>
      <c r="E565" s="4">
        <v>6734</v>
      </c>
      <c r="F565" s="5">
        <v>123</v>
      </c>
    </row>
    <row r="566" spans="2:6" hidden="1" x14ac:dyDescent="0.3">
      <c r="B566" t="s">
        <v>40</v>
      </c>
      <c r="C566" t="s">
        <v>36</v>
      </c>
      <c r="D566" t="s">
        <v>4</v>
      </c>
      <c r="E566" s="4">
        <v>217</v>
      </c>
      <c r="F566" s="5">
        <v>36</v>
      </c>
    </row>
    <row r="567" spans="2:6" hidden="1" x14ac:dyDescent="0.3">
      <c r="B567" t="s">
        <v>5</v>
      </c>
      <c r="C567" t="s">
        <v>34</v>
      </c>
      <c r="D567" t="s">
        <v>22</v>
      </c>
      <c r="E567" s="4">
        <v>6279</v>
      </c>
      <c r="F567" s="5">
        <v>237</v>
      </c>
    </row>
    <row r="568" spans="2:6" hidden="1" x14ac:dyDescent="0.3">
      <c r="B568" t="s">
        <v>40</v>
      </c>
      <c r="C568" t="s">
        <v>36</v>
      </c>
      <c r="D568" t="s">
        <v>13</v>
      </c>
      <c r="E568" s="4">
        <v>4424</v>
      </c>
      <c r="F568" s="5">
        <v>201</v>
      </c>
    </row>
    <row r="569" spans="2:6" hidden="1" x14ac:dyDescent="0.3">
      <c r="B569" t="s">
        <v>2</v>
      </c>
      <c r="C569" t="s">
        <v>36</v>
      </c>
      <c r="D569" t="s">
        <v>17</v>
      </c>
      <c r="E569" s="4">
        <v>189</v>
      </c>
      <c r="F569" s="5">
        <v>48</v>
      </c>
    </row>
    <row r="570" spans="2:6" hidden="1" x14ac:dyDescent="0.3">
      <c r="B570" t="s">
        <v>5</v>
      </c>
      <c r="C570" t="s">
        <v>35</v>
      </c>
      <c r="D570" t="s">
        <v>22</v>
      </c>
      <c r="E570" s="4">
        <v>490</v>
      </c>
      <c r="F570" s="5">
        <v>84</v>
      </c>
    </row>
    <row r="571" spans="2:6" hidden="1" x14ac:dyDescent="0.3">
      <c r="B571" t="s">
        <v>8</v>
      </c>
      <c r="C571" t="s">
        <v>37</v>
      </c>
      <c r="D571" t="s">
        <v>21</v>
      </c>
      <c r="E571" s="4">
        <v>434</v>
      </c>
      <c r="F571" s="5">
        <v>87</v>
      </c>
    </row>
    <row r="572" spans="2:6" hidden="1" x14ac:dyDescent="0.3">
      <c r="B572" t="s">
        <v>7</v>
      </c>
      <c r="C572" t="s">
        <v>38</v>
      </c>
      <c r="D572" t="s">
        <v>30</v>
      </c>
      <c r="E572" s="4">
        <v>10129</v>
      </c>
      <c r="F572" s="5">
        <v>312</v>
      </c>
    </row>
    <row r="573" spans="2:6" hidden="1" x14ac:dyDescent="0.3">
      <c r="B573" t="s">
        <v>3</v>
      </c>
      <c r="C573" t="s">
        <v>39</v>
      </c>
      <c r="D573" t="s">
        <v>28</v>
      </c>
      <c r="E573" s="4">
        <v>1652</v>
      </c>
      <c r="F573" s="5">
        <v>102</v>
      </c>
    </row>
    <row r="574" spans="2:6" hidden="1" x14ac:dyDescent="0.3">
      <c r="B574" t="s">
        <v>8</v>
      </c>
      <c r="C574" t="s">
        <v>38</v>
      </c>
      <c r="D574" t="s">
        <v>21</v>
      </c>
      <c r="E574" s="4">
        <v>6433</v>
      </c>
      <c r="F574" s="5">
        <v>78</v>
      </c>
    </row>
    <row r="575" spans="2:6" hidden="1" x14ac:dyDescent="0.3">
      <c r="B575" t="s">
        <v>3</v>
      </c>
      <c r="C575" t="s">
        <v>34</v>
      </c>
      <c r="D575" t="s">
        <v>23</v>
      </c>
      <c r="E575" s="4">
        <v>2212</v>
      </c>
      <c r="F575" s="5">
        <v>117</v>
      </c>
    </row>
    <row r="576" spans="2:6" hidden="1" x14ac:dyDescent="0.3">
      <c r="B576" t="s">
        <v>41</v>
      </c>
      <c r="C576" t="s">
        <v>35</v>
      </c>
      <c r="D576" t="s">
        <v>19</v>
      </c>
      <c r="E576" s="4">
        <v>609</v>
      </c>
      <c r="F576" s="5">
        <v>99</v>
      </c>
    </row>
    <row r="577" spans="2:6" hidden="1" x14ac:dyDescent="0.3">
      <c r="B577" t="s">
        <v>40</v>
      </c>
      <c r="C577" t="s">
        <v>35</v>
      </c>
      <c r="D577" t="s">
        <v>24</v>
      </c>
      <c r="E577" s="4">
        <v>1638</v>
      </c>
      <c r="F577" s="5">
        <v>48</v>
      </c>
    </row>
    <row r="578" spans="2:6" hidden="1" x14ac:dyDescent="0.3">
      <c r="B578" t="s">
        <v>7</v>
      </c>
      <c r="C578" t="s">
        <v>34</v>
      </c>
      <c r="D578" t="s">
        <v>15</v>
      </c>
      <c r="E578" s="4">
        <v>3829</v>
      </c>
      <c r="F578" s="5">
        <v>24</v>
      </c>
    </row>
    <row r="579" spans="2:6" hidden="1" x14ac:dyDescent="0.3">
      <c r="B579" t="s">
        <v>40</v>
      </c>
      <c r="C579" t="s">
        <v>39</v>
      </c>
      <c r="D579" t="s">
        <v>15</v>
      </c>
      <c r="E579" s="4">
        <v>5775</v>
      </c>
      <c r="F579" s="5">
        <v>42</v>
      </c>
    </row>
    <row r="580" spans="2:6" hidden="1" x14ac:dyDescent="0.3">
      <c r="B580" t="s">
        <v>6</v>
      </c>
      <c r="C580" t="s">
        <v>35</v>
      </c>
      <c r="D580" t="s">
        <v>20</v>
      </c>
      <c r="E580" s="4">
        <v>1071</v>
      </c>
      <c r="F580" s="5">
        <v>270</v>
      </c>
    </row>
    <row r="581" spans="2:6" hidden="1" x14ac:dyDescent="0.3">
      <c r="B581" t="s">
        <v>8</v>
      </c>
      <c r="C581" t="s">
        <v>36</v>
      </c>
      <c r="D581" t="s">
        <v>23</v>
      </c>
      <c r="E581" s="4">
        <v>5019</v>
      </c>
      <c r="F581" s="5">
        <v>150</v>
      </c>
    </row>
    <row r="582" spans="2:6" hidden="1" x14ac:dyDescent="0.3">
      <c r="B582" t="s">
        <v>2</v>
      </c>
      <c r="C582" t="s">
        <v>37</v>
      </c>
      <c r="D582" t="s">
        <v>15</v>
      </c>
      <c r="E582" s="4">
        <v>2863</v>
      </c>
      <c r="F582" s="5">
        <v>42</v>
      </c>
    </row>
    <row r="583" spans="2:6" hidden="1" x14ac:dyDescent="0.3">
      <c r="B583" t="s">
        <v>40</v>
      </c>
      <c r="C583" t="s">
        <v>35</v>
      </c>
      <c r="D583" t="s">
        <v>29</v>
      </c>
      <c r="E583" s="4">
        <v>1617</v>
      </c>
      <c r="F583" s="5">
        <v>126</v>
      </c>
    </row>
    <row r="584" spans="2:6" hidden="1" x14ac:dyDescent="0.3">
      <c r="B584" t="s">
        <v>6</v>
      </c>
      <c r="C584" t="s">
        <v>37</v>
      </c>
      <c r="D584" t="s">
        <v>26</v>
      </c>
      <c r="E584" s="4">
        <v>6818</v>
      </c>
      <c r="F584" s="5">
        <v>6</v>
      </c>
    </row>
    <row r="585" spans="2:6" hidden="1" x14ac:dyDescent="0.3">
      <c r="B585" t="s">
        <v>3</v>
      </c>
      <c r="C585" t="s">
        <v>35</v>
      </c>
      <c r="D585" t="s">
        <v>15</v>
      </c>
      <c r="E585" s="4">
        <v>6657</v>
      </c>
      <c r="F585" s="5">
        <v>276</v>
      </c>
    </row>
    <row r="586" spans="2:6" hidden="1" x14ac:dyDescent="0.3">
      <c r="B586" t="s">
        <v>3</v>
      </c>
      <c r="C586" t="s">
        <v>34</v>
      </c>
      <c r="D586" t="s">
        <v>17</v>
      </c>
      <c r="E586" s="4">
        <v>2919</v>
      </c>
      <c r="F586" s="5">
        <v>93</v>
      </c>
    </row>
    <row r="587" spans="2:6" hidden="1" x14ac:dyDescent="0.3">
      <c r="B587" t="s">
        <v>2</v>
      </c>
      <c r="C587" t="s">
        <v>36</v>
      </c>
      <c r="D587" t="s">
        <v>31</v>
      </c>
      <c r="E587" s="4">
        <v>3094</v>
      </c>
      <c r="F587" s="5">
        <v>246</v>
      </c>
    </row>
    <row r="588" spans="2:6" hidden="1" x14ac:dyDescent="0.3">
      <c r="B588" t="s">
        <v>6</v>
      </c>
      <c r="C588" t="s">
        <v>39</v>
      </c>
      <c r="D588" t="s">
        <v>24</v>
      </c>
      <c r="E588" s="4">
        <v>2989</v>
      </c>
      <c r="F588" s="5">
        <v>3</v>
      </c>
    </row>
    <row r="589" spans="2:6" hidden="1" x14ac:dyDescent="0.3">
      <c r="B589" t="s">
        <v>8</v>
      </c>
      <c r="C589" t="s">
        <v>38</v>
      </c>
      <c r="D589" t="s">
        <v>27</v>
      </c>
      <c r="E589" s="4">
        <v>2268</v>
      </c>
      <c r="F589" s="5">
        <v>63</v>
      </c>
    </row>
    <row r="590" spans="2:6" hidden="1" x14ac:dyDescent="0.3">
      <c r="B590" t="s">
        <v>5</v>
      </c>
      <c r="C590" t="s">
        <v>35</v>
      </c>
      <c r="D590" t="s">
        <v>31</v>
      </c>
      <c r="E590" s="4">
        <v>4753</v>
      </c>
      <c r="F590" s="5">
        <v>246</v>
      </c>
    </row>
    <row r="591" spans="2:6" hidden="1" x14ac:dyDescent="0.3">
      <c r="B591" t="s">
        <v>2</v>
      </c>
      <c r="C591" t="s">
        <v>34</v>
      </c>
      <c r="D591" t="s">
        <v>19</v>
      </c>
      <c r="E591" s="4">
        <v>7511</v>
      </c>
      <c r="F591" s="5">
        <v>120</v>
      </c>
    </row>
    <row r="592" spans="2:6" hidden="1" x14ac:dyDescent="0.3">
      <c r="B592" t="s">
        <v>2</v>
      </c>
      <c r="C592" t="s">
        <v>38</v>
      </c>
      <c r="D592" t="s">
        <v>31</v>
      </c>
      <c r="E592" s="4">
        <v>4326</v>
      </c>
      <c r="F592" s="5">
        <v>348</v>
      </c>
    </row>
    <row r="593" spans="2:6" hidden="1" x14ac:dyDescent="0.3">
      <c r="B593" t="s">
        <v>41</v>
      </c>
      <c r="C593" t="s">
        <v>34</v>
      </c>
      <c r="D593" t="s">
        <v>23</v>
      </c>
      <c r="E593" s="4">
        <v>4935</v>
      </c>
      <c r="F593" s="5">
        <v>126</v>
      </c>
    </row>
    <row r="594" spans="2:6" hidden="1" x14ac:dyDescent="0.3">
      <c r="B594" t="s">
        <v>6</v>
      </c>
      <c r="C594" t="s">
        <v>35</v>
      </c>
      <c r="D594" t="s">
        <v>30</v>
      </c>
      <c r="E594" s="4">
        <v>4781</v>
      </c>
      <c r="F594" s="5">
        <v>123</v>
      </c>
    </row>
    <row r="595" spans="2:6" hidden="1" x14ac:dyDescent="0.3">
      <c r="B595" t="s">
        <v>5</v>
      </c>
      <c r="C595" t="s">
        <v>38</v>
      </c>
      <c r="D595" t="s">
        <v>25</v>
      </c>
      <c r="E595" s="4">
        <v>7483</v>
      </c>
      <c r="F595" s="5">
        <v>45</v>
      </c>
    </row>
    <row r="596" spans="2:6" hidden="1" x14ac:dyDescent="0.3">
      <c r="B596" t="s">
        <v>10</v>
      </c>
      <c r="C596" t="s">
        <v>38</v>
      </c>
      <c r="D596" t="s">
        <v>4</v>
      </c>
      <c r="E596" s="4">
        <v>6860</v>
      </c>
      <c r="F596" s="5">
        <v>126</v>
      </c>
    </row>
    <row r="597" spans="2:6" hidden="1" x14ac:dyDescent="0.3">
      <c r="B597" t="s">
        <v>40</v>
      </c>
      <c r="C597" t="s">
        <v>37</v>
      </c>
      <c r="D597" t="s">
        <v>29</v>
      </c>
      <c r="E597" s="4">
        <v>9002</v>
      </c>
      <c r="F597" s="5">
        <v>72</v>
      </c>
    </row>
    <row r="598" spans="2:6" hidden="1" x14ac:dyDescent="0.3">
      <c r="B598" t="s">
        <v>6</v>
      </c>
      <c r="C598" t="s">
        <v>36</v>
      </c>
      <c r="D598" t="s">
        <v>29</v>
      </c>
      <c r="E598" s="4">
        <v>1400</v>
      </c>
      <c r="F598" s="5">
        <v>135</v>
      </c>
    </row>
    <row r="599" spans="2:6" hidden="1" x14ac:dyDescent="0.3">
      <c r="B599" t="s">
        <v>10</v>
      </c>
      <c r="C599" t="s">
        <v>34</v>
      </c>
      <c r="D599" t="s">
        <v>22</v>
      </c>
      <c r="E599" s="4">
        <v>4053</v>
      </c>
      <c r="F599" s="5">
        <v>24</v>
      </c>
    </row>
    <row r="600" spans="2:6" hidden="1" x14ac:dyDescent="0.3">
      <c r="B600" t="s">
        <v>7</v>
      </c>
      <c r="C600" t="s">
        <v>36</v>
      </c>
      <c r="D600" t="s">
        <v>31</v>
      </c>
      <c r="E600" s="4">
        <v>2149</v>
      </c>
      <c r="F600" s="5">
        <v>117</v>
      </c>
    </row>
    <row r="601" spans="2:6" hidden="1" x14ac:dyDescent="0.3">
      <c r="B601" t="s">
        <v>3</v>
      </c>
      <c r="C601" t="s">
        <v>39</v>
      </c>
      <c r="D601" t="s">
        <v>29</v>
      </c>
      <c r="E601" s="4">
        <v>3640</v>
      </c>
      <c r="F601" s="5">
        <v>51</v>
      </c>
    </row>
    <row r="602" spans="2:6" hidden="1" x14ac:dyDescent="0.3">
      <c r="B602" t="s">
        <v>2</v>
      </c>
      <c r="C602" t="s">
        <v>39</v>
      </c>
      <c r="D602" t="s">
        <v>23</v>
      </c>
      <c r="E602" s="4">
        <v>630</v>
      </c>
      <c r="F602" s="5">
        <v>36</v>
      </c>
    </row>
    <row r="603" spans="2:6" hidden="1" x14ac:dyDescent="0.3">
      <c r="B603" t="s">
        <v>9</v>
      </c>
      <c r="C603" t="s">
        <v>35</v>
      </c>
      <c r="D603" t="s">
        <v>27</v>
      </c>
      <c r="E603" s="4">
        <v>2429</v>
      </c>
      <c r="F603" s="5">
        <v>144</v>
      </c>
    </row>
    <row r="604" spans="2:6" hidden="1" x14ac:dyDescent="0.3">
      <c r="B604" t="s">
        <v>9</v>
      </c>
      <c r="C604" t="s">
        <v>36</v>
      </c>
      <c r="D604" t="s">
        <v>25</v>
      </c>
      <c r="E604" s="4">
        <v>2142</v>
      </c>
      <c r="F604" s="5">
        <v>114</v>
      </c>
    </row>
    <row r="605" spans="2:6" hidden="1" x14ac:dyDescent="0.3">
      <c r="B605" t="s">
        <v>7</v>
      </c>
      <c r="C605" t="s">
        <v>37</v>
      </c>
      <c r="D605" t="s">
        <v>30</v>
      </c>
      <c r="E605" s="4">
        <v>6454</v>
      </c>
      <c r="F605" s="5">
        <v>54</v>
      </c>
    </row>
    <row r="606" spans="2:6" hidden="1" x14ac:dyDescent="0.3">
      <c r="B606" t="s">
        <v>7</v>
      </c>
      <c r="C606" t="s">
        <v>37</v>
      </c>
      <c r="D606" t="s">
        <v>16</v>
      </c>
      <c r="E606" s="4">
        <v>4487</v>
      </c>
      <c r="F606" s="5">
        <v>333</v>
      </c>
    </row>
    <row r="607" spans="2:6" hidden="1" x14ac:dyDescent="0.3">
      <c r="B607" t="s">
        <v>3</v>
      </c>
      <c r="C607" t="s">
        <v>37</v>
      </c>
      <c r="D607" t="s">
        <v>4</v>
      </c>
      <c r="E607" s="4">
        <v>938</v>
      </c>
      <c r="F607" s="5">
        <v>366</v>
      </c>
    </row>
    <row r="608" spans="2:6" hidden="1" x14ac:dyDescent="0.3">
      <c r="B608" t="s">
        <v>3</v>
      </c>
      <c r="C608" t="s">
        <v>38</v>
      </c>
      <c r="D608" t="s">
        <v>26</v>
      </c>
      <c r="E608" s="4">
        <v>8841</v>
      </c>
      <c r="F608" s="5">
        <v>303</v>
      </c>
    </row>
    <row r="609" spans="2:12" hidden="1" x14ac:dyDescent="0.3">
      <c r="B609" t="s">
        <v>2</v>
      </c>
      <c r="C609" t="s">
        <v>39</v>
      </c>
      <c r="D609" t="s">
        <v>33</v>
      </c>
      <c r="E609" s="4">
        <v>4018</v>
      </c>
      <c r="F609" s="5">
        <v>126</v>
      </c>
    </row>
    <row r="610" spans="2:12" hidden="1" x14ac:dyDescent="0.3">
      <c r="B610" t="s">
        <v>41</v>
      </c>
      <c r="C610" t="s">
        <v>37</v>
      </c>
      <c r="D610" t="s">
        <v>15</v>
      </c>
      <c r="E610" s="4">
        <v>714</v>
      </c>
      <c r="F610" s="5">
        <v>231</v>
      </c>
    </row>
    <row r="611" spans="2:12" hidden="1" x14ac:dyDescent="0.3">
      <c r="B611" t="s">
        <v>9</v>
      </c>
      <c r="C611" t="s">
        <v>38</v>
      </c>
      <c r="D611" t="s">
        <v>25</v>
      </c>
      <c r="E611" s="4">
        <v>3850</v>
      </c>
      <c r="F611" s="5">
        <v>102</v>
      </c>
    </row>
    <row r="613" spans="2:12" x14ac:dyDescent="0.3">
      <c r="H613" s="6" t="s">
        <v>11</v>
      </c>
      <c r="I613" s="6" t="s">
        <v>12</v>
      </c>
      <c r="J613" s="6" t="s">
        <v>0</v>
      </c>
      <c r="K613" s="10" t="s">
        <v>1</v>
      </c>
      <c r="L613" s="10" t="s">
        <v>50</v>
      </c>
    </row>
    <row r="614" spans="2:12" x14ac:dyDescent="0.3">
      <c r="H614" t="s">
        <v>40</v>
      </c>
      <c r="I614" t="s">
        <v>37</v>
      </c>
      <c r="J614" t="s">
        <v>30</v>
      </c>
      <c r="K614" s="4">
        <v>1624</v>
      </c>
      <c r="L614" s="5">
        <v>114</v>
      </c>
    </row>
    <row r="615" spans="2:12" x14ac:dyDescent="0.3">
      <c r="H615" t="s">
        <v>8</v>
      </c>
      <c r="I615" t="s">
        <v>35</v>
      </c>
      <c r="J615" t="s">
        <v>32</v>
      </c>
      <c r="K615" s="4">
        <v>6706</v>
      </c>
      <c r="L615" s="5">
        <v>459</v>
      </c>
    </row>
    <row r="616" spans="2:12" x14ac:dyDescent="0.3">
      <c r="H616" t="s">
        <v>9</v>
      </c>
      <c r="I616" t="s">
        <v>35</v>
      </c>
      <c r="J616" t="s">
        <v>4</v>
      </c>
      <c r="K616" s="4">
        <v>959</v>
      </c>
      <c r="L616" s="5">
        <v>147</v>
      </c>
    </row>
    <row r="617" spans="2:12" x14ac:dyDescent="0.3">
      <c r="H617" t="s">
        <v>41</v>
      </c>
      <c r="I617" t="s">
        <v>36</v>
      </c>
      <c r="J617" t="s">
        <v>18</v>
      </c>
      <c r="K617" s="4">
        <v>9632</v>
      </c>
      <c r="L617" s="5">
        <v>288</v>
      </c>
    </row>
    <row r="618" spans="2:12" x14ac:dyDescent="0.3">
      <c r="H618" t="s">
        <v>6</v>
      </c>
      <c r="I618" t="s">
        <v>39</v>
      </c>
      <c r="J618" t="s">
        <v>25</v>
      </c>
      <c r="K618" s="4">
        <v>2100</v>
      </c>
      <c r="L618" s="5">
        <v>414</v>
      </c>
    </row>
    <row r="619" spans="2:12" x14ac:dyDescent="0.3">
      <c r="H619" t="s">
        <v>40</v>
      </c>
      <c r="I619" t="s">
        <v>35</v>
      </c>
      <c r="J619" t="s">
        <v>33</v>
      </c>
      <c r="K619" s="4">
        <v>8869</v>
      </c>
      <c r="L619" s="5">
        <v>432</v>
      </c>
    </row>
    <row r="620" spans="2:12" x14ac:dyDescent="0.3">
      <c r="H620" t="s">
        <v>6</v>
      </c>
      <c r="I620" t="s">
        <v>38</v>
      </c>
      <c r="J620" t="s">
        <v>31</v>
      </c>
      <c r="K620" s="4">
        <v>2681</v>
      </c>
      <c r="L620" s="5">
        <v>54</v>
      </c>
    </row>
    <row r="621" spans="2:12" x14ac:dyDescent="0.3">
      <c r="H621" t="s">
        <v>8</v>
      </c>
      <c r="I621" t="s">
        <v>35</v>
      </c>
      <c r="J621" t="s">
        <v>22</v>
      </c>
      <c r="K621" s="4">
        <v>5012</v>
      </c>
      <c r="L621" s="5">
        <v>210</v>
      </c>
    </row>
    <row r="622" spans="2:12" x14ac:dyDescent="0.3">
      <c r="H622" t="s">
        <v>7</v>
      </c>
      <c r="I622" t="s">
        <v>38</v>
      </c>
      <c r="J622" t="s">
        <v>14</v>
      </c>
      <c r="K622" s="4">
        <v>1281</v>
      </c>
      <c r="L622" s="5">
        <v>75</v>
      </c>
    </row>
    <row r="623" spans="2:12" x14ac:dyDescent="0.3">
      <c r="H623" t="s">
        <v>5</v>
      </c>
      <c r="I623" t="s">
        <v>37</v>
      </c>
      <c r="J623" t="s">
        <v>14</v>
      </c>
      <c r="K623" s="4">
        <v>4991</v>
      </c>
      <c r="L623" s="5">
        <v>12</v>
      </c>
    </row>
    <row r="624" spans="2:12" x14ac:dyDescent="0.3">
      <c r="H624" t="s">
        <v>2</v>
      </c>
      <c r="I624" t="s">
        <v>39</v>
      </c>
      <c r="J624" t="s">
        <v>25</v>
      </c>
      <c r="K624" s="4">
        <v>1785</v>
      </c>
      <c r="L624" s="5">
        <v>462</v>
      </c>
    </row>
    <row r="625" spans="8:12" x14ac:dyDescent="0.3">
      <c r="H625" t="s">
        <v>3</v>
      </c>
      <c r="I625" t="s">
        <v>37</v>
      </c>
      <c r="J625" t="s">
        <v>17</v>
      </c>
      <c r="K625" s="4">
        <v>3983</v>
      </c>
      <c r="L625" s="5">
        <v>144</v>
      </c>
    </row>
    <row r="626" spans="8:12" x14ac:dyDescent="0.3">
      <c r="H626" t="s">
        <v>9</v>
      </c>
      <c r="I626" t="s">
        <v>38</v>
      </c>
      <c r="J626" t="s">
        <v>16</v>
      </c>
      <c r="K626" s="4">
        <v>2646</v>
      </c>
      <c r="L626" s="5">
        <v>120</v>
      </c>
    </row>
    <row r="627" spans="8:12" x14ac:dyDescent="0.3">
      <c r="H627" t="s">
        <v>2</v>
      </c>
      <c r="I627" t="s">
        <v>34</v>
      </c>
      <c r="J627" t="s">
        <v>13</v>
      </c>
      <c r="K627" s="4">
        <v>252</v>
      </c>
      <c r="L627" s="5">
        <v>54</v>
      </c>
    </row>
    <row r="628" spans="8:12" x14ac:dyDescent="0.3">
      <c r="H628" t="s">
        <v>3</v>
      </c>
      <c r="I628" t="s">
        <v>35</v>
      </c>
      <c r="J628" t="s">
        <v>25</v>
      </c>
      <c r="K628" s="4">
        <v>2464</v>
      </c>
      <c r="L628" s="5">
        <v>234</v>
      </c>
    </row>
    <row r="629" spans="8:12" x14ac:dyDescent="0.3">
      <c r="H629" t="s">
        <v>3</v>
      </c>
      <c r="I629" t="s">
        <v>35</v>
      </c>
      <c r="J629" t="s">
        <v>29</v>
      </c>
      <c r="K629" s="4">
        <v>2114</v>
      </c>
      <c r="L629" s="5">
        <v>66</v>
      </c>
    </row>
    <row r="630" spans="8:12" x14ac:dyDescent="0.3">
      <c r="H630" t="s">
        <v>6</v>
      </c>
      <c r="I630" t="s">
        <v>37</v>
      </c>
      <c r="J630" t="s">
        <v>31</v>
      </c>
      <c r="K630" s="4">
        <v>7693</v>
      </c>
      <c r="L630" s="5">
        <v>87</v>
      </c>
    </row>
    <row r="631" spans="8:12" x14ac:dyDescent="0.3">
      <c r="H631" t="s">
        <v>5</v>
      </c>
      <c r="I631" t="s">
        <v>34</v>
      </c>
      <c r="J631" t="s">
        <v>20</v>
      </c>
      <c r="K631" s="4">
        <v>15610</v>
      </c>
      <c r="L631" s="5">
        <v>339</v>
      </c>
    </row>
    <row r="632" spans="8:12" x14ac:dyDescent="0.3">
      <c r="H632" t="s">
        <v>41</v>
      </c>
      <c r="I632" t="s">
        <v>34</v>
      </c>
      <c r="J632" t="s">
        <v>22</v>
      </c>
      <c r="K632" s="4">
        <v>336</v>
      </c>
      <c r="L632" s="5">
        <v>144</v>
      </c>
    </row>
    <row r="633" spans="8:12" x14ac:dyDescent="0.3">
      <c r="H633" t="s">
        <v>2</v>
      </c>
      <c r="I633" t="s">
        <v>39</v>
      </c>
      <c r="J633" t="s">
        <v>20</v>
      </c>
      <c r="K633" s="4">
        <v>9443</v>
      </c>
      <c r="L633" s="5">
        <v>162</v>
      </c>
    </row>
    <row r="634" spans="8:12" x14ac:dyDescent="0.3">
      <c r="H634" t="s">
        <v>9</v>
      </c>
      <c r="I634" t="s">
        <v>34</v>
      </c>
      <c r="J634" t="s">
        <v>23</v>
      </c>
      <c r="K634" s="4">
        <v>8155</v>
      </c>
      <c r="L634" s="5">
        <v>90</v>
      </c>
    </row>
    <row r="635" spans="8:12" x14ac:dyDescent="0.3">
      <c r="H635" t="s">
        <v>8</v>
      </c>
      <c r="I635" t="s">
        <v>38</v>
      </c>
      <c r="J635" t="s">
        <v>23</v>
      </c>
      <c r="K635" s="4">
        <v>1701</v>
      </c>
      <c r="L635" s="5">
        <v>234</v>
      </c>
    </row>
    <row r="636" spans="8:12" x14ac:dyDescent="0.3">
      <c r="H636" t="s">
        <v>10</v>
      </c>
      <c r="I636" t="s">
        <v>38</v>
      </c>
      <c r="J636" t="s">
        <v>22</v>
      </c>
      <c r="K636" s="4">
        <v>2205</v>
      </c>
      <c r="L636" s="5">
        <v>141</v>
      </c>
    </row>
    <row r="637" spans="8:12" x14ac:dyDescent="0.3">
      <c r="H637" t="s">
        <v>8</v>
      </c>
      <c r="I637" t="s">
        <v>37</v>
      </c>
      <c r="J637" t="s">
        <v>19</v>
      </c>
      <c r="K637" s="4">
        <v>1771</v>
      </c>
      <c r="L637" s="5">
        <v>204</v>
      </c>
    </row>
    <row r="638" spans="8:12" x14ac:dyDescent="0.3">
      <c r="H638" t="s">
        <v>41</v>
      </c>
      <c r="I638" t="s">
        <v>35</v>
      </c>
      <c r="J638" t="s">
        <v>15</v>
      </c>
      <c r="K638" s="4">
        <v>2114</v>
      </c>
      <c r="L638" s="5">
        <v>186</v>
      </c>
    </row>
    <row r="639" spans="8:12" x14ac:dyDescent="0.3">
      <c r="H639" t="s">
        <v>41</v>
      </c>
      <c r="I639" t="s">
        <v>36</v>
      </c>
      <c r="J639" t="s">
        <v>13</v>
      </c>
      <c r="K639" s="4">
        <v>10311</v>
      </c>
      <c r="L639" s="5">
        <v>231</v>
      </c>
    </row>
    <row r="640" spans="8:12" x14ac:dyDescent="0.3">
      <c r="H640" t="s">
        <v>3</v>
      </c>
      <c r="I640" t="s">
        <v>39</v>
      </c>
      <c r="J640" t="s">
        <v>16</v>
      </c>
      <c r="K640" s="4">
        <v>21</v>
      </c>
      <c r="L640" s="5">
        <v>168</v>
      </c>
    </row>
    <row r="641" spans="8:12" x14ac:dyDescent="0.3">
      <c r="H641" t="s">
        <v>10</v>
      </c>
      <c r="I641" t="s">
        <v>35</v>
      </c>
      <c r="J641" t="s">
        <v>20</v>
      </c>
      <c r="K641" s="4">
        <v>1974</v>
      </c>
      <c r="L641" s="5">
        <v>195</v>
      </c>
    </row>
    <row r="642" spans="8:12" x14ac:dyDescent="0.3">
      <c r="H642" t="s">
        <v>5</v>
      </c>
      <c r="I642" t="s">
        <v>36</v>
      </c>
      <c r="J642" t="s">
        <v>23</v>
      </c>
      <c r="K642" s="4">
        <v>6314</v>
      </c>
      <c r="L642" s="5">
        <v>15</v>
      </c>
    </row>
    <row r="643" spans="8:12" x14ac:dyDescent="0.3">
      <c r="H643" t="s">
        <v>10</v>
      </c>
      <c r="I643" t="s">
        <v>37</v>
      </c>
      <c r="J643" t="s">
        <v>23</v>
      </c>
      <c r="K643" s="4">
        <v>4683</v>
      </c>
      <c r="L643" s="5">
        <v>30</v>
      </c>
    </row>
    <row r="644" spans="8:12" x14ac:dyDescent="0.3">
      <c r="H644" t="s">
        <v>41</v>
      </c>
      <c r="I644" t="s">
        <v>37</v>
      </c>
      <c r="J644" t="s">
        <v>24</v>
      </c>
      <c r="K644" s="4">
        <v>6398</v>
      </c>
      <c r="L644" s="5">
        <v>102</v>
      </c>
    </row>
    <row r="645" spans="8:12" x14ac:dyDescent="0.3">
      <c r="H645" t="s">
        <v>2</v>
      </c>
      <c r="I645" t="s">
        <v>35</v>
      </c>
      <c r="J645" t="s">
        <v>19</v>
      </c>
      <c r="K645" s="4">
        <v>553</v>
      </c>
      <c r="L645" s="5">
        <v>15</v>
      </c>
    </row>
    <row r="646" spans="8:12" x14ac:dyDescent="0.3">
      <c r="H646" t="s">
        <v>8</v>
      </c>
      <c r="I646" t="s">
        <v>39</v>
      </c>
      <c r="J646" t="s">
        <v>30</v>
      </c>
      <c r="K646" s="4">
        <v>7021</v>
      </c>
      <c r="L646" s="5">
        <v>183</v>
      </c>
    </row>
    <row r="647" spans="8:12" x14ac:dyDescent="0.3">
      <c r="H647" t="s">
        <v>40</v>
      </c>
      <c r="I647" t="s">
        <v>39</v>
      </c>
      <c r="J647" t="s">
        <v>22</v>
      </c>
      <c r="K647" s="4">
        <v>5817</v>
      </c>
      <c r="L647" s="5">
        <v>12</v>
      </c>
    </row>
    <row r="648" spans="8:12" x14ac:dyDescent="0.3">
      <c r="H648" t="s">
        <v>41</v>
      </c>
      <c r="I648" t="s">
        <v>39</v>
      </c>
      <c r="J648" t="s">
        <v>14</v>
      </c>
      <c r="K648" s="4">
        <v>3976</v>
      </c>
      <c r="L648" s="5">
        <v>72</v>
      </c>
    </row>
    <row r="649" spans="8:12" x14ac:dyDescent="0.3">
      <c r="H649" t="s">
        <v>6</v>
      </c>
      <c r="I649" t="s">
        <v>38</v>
      </c>
      <c r="J649" t="s">
        <v>27</v>
      </c>
      <c r="K649" s="4">
        <v>1134</v>
      </c>
      <c r="L649" s="5">
        <v>282</v>
      </c>
    </row>
    <row r="650" spans="8:12" x14ac:dyDescent="0.3">
      <c r="H650" t="s">
        <v>2</v>
      </c>
      <c r="I650" t="s">
        <v>39</v>
      </c>
      <c r="J650" t="s">
        <v>28</v>
      </c>
      <c r="K650" s="4">
        <v>6027</v>
      </c>
      <c r="L650" s="5">
        <v>144</v>
      </c>
    </row>
    <row r="651" spans="8:12" x14ac:dyDescent="0.3">
      <c r="H651" t="s">
        <v>6</v>
      </c>
      <c r="I651" t="s">
        <v>37</v>
      </c>
      <c r="J651" t="s">
        <v>16</v>
      </c>
      <c r="K651" s="4">
        <v>1904</v>
      </c>
      <c r="L651" s="5">
        <v>405</v>
      </c>
    </row>
    <row r="652" spans="8:12" x14ac:dyDescent="0.3">
      <c r="H652" t="s">
        <v>7</v>
      </c>
      <c r="I652" t="s">
        <v>34</v>
      </c>
      <c r="J652" t="s">
        <v>32</v>
      </c>
      <c r="K652" s="4">
        <v>3262</v>
      </c>
      <c r="L652" s="5">
        <v>75</v>
      </c>
    </row>
    <row r="653" spans="8:12" x14ac:dyDescent="0.3">
      <c r="H653" t="s">
        <v>40</v>
      </c>
      <c r="I653" t="s">
        <v>34</v>
      </c>
      <c r="J653" t="s">
        <v>27</v>
      </c>
      <c r="K653" s="4">
        <v>2289</v>
      </c>
      <c r="L653" s="5">
        <v>135</v>
      </c>
    </row>
    <row r="654" spans="8:12" x14ac:dyDescent="0.3">
      <c r="H654" t="s">
        <v>5</v>
      </c>
      <c r="I654" t="s">
        <v>34</v>
      </c>
      <c r="J654" t="s">
        <v>27</v>
      </c>
      <c r="K654" s="4">
        <v>6986</v>
      </c>
      <c r="L654" s="5">
        <v>21</v>
      </c>
    </row>
    <row r="655" spans="8:12" x14ac:dyDescent="0.3">
      <c r="H655" t="s">
        <v>2</v>
      </c>
      <c r="I655" t="s">
        <v>38</v>
      </c>
      <c r="J655" t="s">
        <v>23</v>
      </c>
      <c r="K655" s="4">
        <v>4417</v>
      </c>
      <c r="L655" s="5">
        <v>153</v>
      </c>
    </row>
    <row r="656" spans="8:12" x14ac:dyDescent="0.3">
      <c r="H656" t="s">
        <v>6</v>
      </c>
      <c r="I656" t="s">
        <v>34</v>
      </c>
      <c r="J656" t="s">
        <v>15</v>
      </c>
      <c r="K656" s="4">
        <v>1442</v>
      </c>
      <c r="L656" s="5">
        <v>15</v>
      </c>
    </row>
    <row r="657" spans="8:12" x14ac:dyDescent="0.3">
      <c r="H657" t="s">
        <v>3</v>
      </c>
      <c r="I657" t="s">
        <v>35</v>
      </c>
      <c r="J657" t="s">
        <v>14</v>
      </c>
      <c r="K657" s="4">
        <v>2415</v>
      </c>
      <c r="L657" s="5">
        <v>255</v>
      </c>
    </row>
    <row r="658" spans="8:12" x14ac:dyDescent="0.3">
      <c r="H658" t="s">
        <v>2</v>
      </c>
      <c r="I658" t="s">
        <v>37</v>
      </c>
      <c r="J658" t="s">
        <v>19</v>
      </c>
      <c r="K658" s="4">
        <v>238</v>
      </c>
      <c r="L658" s="5">
        <v>18</v>
      </c>
    </row>
    <row r="659" spans="8:12" x14ac:dyDescent="0.3">
      <c r="H659" t="s">
        <v>6</v>
      </c>
      <c r="I659" t="s">
        <v>37</v>
      </c>
      <c r="J659" t="s">
        <v>23</v>
      </c>
      <c r="K659" s="4">
        <v>4949</v>
      </c>
      <c r="L659" s="5">
        <v>189</v>
      </c>
    </row>
    <row r="660" spans="8:12" x14ac:dyDescent="0.3">
      <c r="H660" t="s">
        <v>5</v>
      </c>
      <c r="I660" t="s">
        <v>38</v>
      </c>
      <c r="J660" t="s">
        <v>32</v>
      </c>
      <c r="K660" s="4">
        <v>5075</v>
      </c>
      <c r="L660" s="5">
        <v>21</v>
      </c>
    </row>
    <row r="661" spans="8:12" x14ac:dyDescent="0.3">
      <c r="H661" t="s">
        <v>3</v>
      </c>
      <c r="I661" t="s">
        <v>36</v>
      </c>
      <c r="J661" t="s">
        <v>16</v>
      </c>
      <c r="K661" s="4">
        <v>9198</v>
      </c>
      <c r="L661" s="5">
        <v>36</v>
      </c>
    </row>
    <row r="662" spans="8:12" x14ac:dyDescent="0.3">
      <c r="H662" t="s">
        <v>6</v>
      </c>
      <c r="I662" t="s">
        <v>34</v>
      </c>
      <c r="J662" t="s">
        <v>29</v>
      </c>
      <c r="K662" s="4">
        <v>3339</v>
      </c>
      <c r="L662" s="5">
        <v>75</v>
      </c>
    </row>
    <row r="663" spans="8:12" x14ac:dyDescent="0.3">
      <c r="H663" t="s">
        <v>40</v>
      </c>
      <c r="I663" t="s">
        <v>34</v>
      </c>
      <c r="J663" t="s">
        <v>17</v>
      </c>
      <c r="K663" s="4">
        <v>5019</v>
      </c>
      <c r="L663" s="5">
        <v>156</v>
      </c>
    </row>
    <row r="664" spans="8:12" x14ac:dyDescent="0.3">
      <c r="H664" t="s">
        <v>5</v>
      </c>
      <c r="I664" t="s">
        <v>36</v>
      </c>
      <c r="J664" t="s">
        <v>16</v>
      </c>
      <c r="K664" s="4">
        <v>16184</v>
      </c>
      <c r="L664" s="5">
        <v>39</v>
      </c>
    </row>
    <row r="665" spans="8:12" x14ac:dyDescent="0.3">
      <c r="H665" t="s">
        <v>6</v>
      </c>
      <c r="I665" t="s">
        <v>36</v>
      </c>
      <c r="J665" t="s">
        <v>21</v>
      </c>
      <c r="K665" s="4">
        <v>497</v>
      </c>
      <c r="L665" s="5">
        <v>63</v>
      </c>
    </row>
    <row r="666" spans="8:12" x14ac:dyDescent="0.3">
      <c r="H666" t="s">
        <v>2</v>
      </c>
      <c r="I666" t="s">
        <v>36</v>
      </c>
      <c r="J666" t="s">
        <v>29</v>
      </c>
      <c r="K666" s="4">
        <v>8211</v>
      </c>
      <c r="L666" s="5">
        <v>75</v>
      </c>
    </row>
    <row r="667" spans="8:12" x14ac:dyDescent="0.3">
      <c r="H667" t="s">
        <v>2</v>
      </c>
      <c r="I667" t="s">
        <v>38</v>
      </c>
      <c r="J667" t="s">
        <v>28</v>
      </c>
      <c r="K667" s="4">
        <v>6580</v>
      </c>
      <c r="L667" s="5">
        <v>183</v>
      </c>
    </row>
    <row r="668" spans="8:12" x14ac:dyDescent="0.3">
      <c r="H668" t="s">
        <v>41</v>
      </c>
      <c r="I668" t="s">
        <v>35</v>
      </c>
      <c r="J668" t="s">
        <v>13</v>
      </c>
      <c r="K668" s="4">
        <v>4760</v>
      </c>
      <c r="L668" s="5">
        <v>69</v>
      </c>
    </row>
    <row r="669" spans="8:12" x14ac:dyDescent="0.3">
      <c r="H669" t="s">
        <v>40</v>
      </c>
      <c r="I669" t="s">
        <v>36</v>
      </c>
      <c r="J669" t="s">
        <v>25</v>
      </c>
      <c r="K669" s="4">
        <v>5439</v>
      </c>
      <c r="L669" s="5">
        <v>30</v>
      </c>
    </row>
    <row r="670" spans="8:12" x14ac:dyDescent="0.3">
      <c r="H670" t="s">
        <v>41</v>
      </c>
      <c r="I670" t="s">
        <v>34</v>
      </c>
      <c r="J670" t="s">
        <v>17</v>
      </c>
      <c r="K670" s="4">
        <v>1463</v>
      </c>
      <c r="L670" s="5">
        <v>39</v>
      </c>
    </row>
    <row r="671" spans="8:12" x14ac:dyDescent="0.3">
      <c r="H671" t="s">
        <v>3</v>
      </c>
      <c r="I671" t="s">
        <v>34</v>
      </c>
      <c r="J671" t="s">
        <v>32</v>
      </c>
      <c r="K671" s="4">
        <v>7777</v>
      </c>
      <c r="L671" s="5">
        <v>504</v>
      </c>
    </row>
    <row r="672" spans="8:12" x14ac:dyDescent="0.3">
      <c r="H672" t="s">
        <v>9</v>
      </c>
      <c r="I672" t="s">
        <v>37</v>
      </c>
      <c r="J672" t="s">
        <v>29</v>
      </c>
      <c r="K672" s="4">
        <v>1085</v>
      </c>
      <c r="L672" s="5">
        <v>273</v>
      </c>
    </row>
    <row r="673" spans="8:12" x14ac:dyDescent="0.3">
      <c r="H673" t="s">
        <v>5</v>
      </c>
      <c r="I673" t="s">
        <v>37</v>
      </c>
      <c r="J673" t="s">
        <v>31</v>
      </c>
      <c r="K673" s="4">
        <v>182</v>
      </c>
      <c r="L673" s="5">
        <v>48</v>
      </c>
    </row>
    <row r="674" spans="8:12" x14ac:dyDescent="0.3">
      <c r="H674" t="s">
        <v>6</v>
      </c>
      <c r="I674" t="s">
        <v>34</v>
      </c>
      <c r="J674" t="s">
        <v>27</v>
      </c>
      <c r="K674" s="4">
        <v>4242</v>
      </c>
      <c r="L674" s="5">
        <v>207</v>
      </c>
    </row>
    <row r="675" spans="8:12" x14ac:dyDescent="0.3">
      <c r="H675" t="s">
        <v>6</v>
      </c>
      <c r="I675" t="s">
        <v>36</v>
      </c>
      <c r="J675" t="s">
        <v>32</v>
      </c>
      <c r="K675" s="4">
        <v>6118</v>
      </c>
      <c r="L675" s="5">
        <v>9</v>
      </c>
    </row>
    <row r="676" spans="8:12" x14ac:dyDescent="0.3">
      <c r="H676" t="s">
        <v>10</v>
      </c>
      <c r="I676" t="s">
        <v>36</v>
      </c>
      <c r="J676" t="s">
        <v>23</v>
      </c>
      <c r="K676" s="4">
        <v>2317</v>
      </c>
      <c r="L676" s="5">
        <v>261</v>
      </c>
    </row>
    <row r="677" spans="8:12" x14ac:dyDescent="0.3">
      <c r="H677" t="s">
        <v>6</v>
      </c>
      <c r="I677" t="s">
        <v>38</v>
      </c>
      <c r="J677" t="s">
        <v>16</v>
      </c>
      <c r="K677" s="4">
        <v>938</v>
      </c>
      <c r="L677" s="5">
        <v>6</v>
      </c>
    </row>
    <row r="678" spans="8:12" x14ac:dyDescent="0.3">
      <c r="H678" t="s">
        <v>8</v>
      </c>
      <c r="I678" t="s">
        <v>37</v>
      </c>
      <c r="J678" t="s">
        <v>15</v>
      </c>
      <c r="K678" s="4">
        <v>9709</v>
      </c>
      <c r="L678" s="5">
        <v>30</v>
      </c>
    </row>
    <row r="679" spans="8:12" x14ac:dyDescent="0.3">
      <c r="H679" t="s">
        <v>7</v>
      </c>
      <c r="I679" t="s">
        <v>34</v>
      </c>
      <c r="J679" t="s">
        <v>20</v>
      </c>
      <c r="K679" s="4">
        <v>2205</v>
      </c>
      <c r="L679" s="5">
        <v>138</v>
      </c>
    </row>
    <row r="680" spans="8:12" x14ac:dyDescent="0.3">
      <c r="H680" t="s">
        <v>7</v>
      </c>
      <c r="I680" t="s">
        <v>37</v>
      </c>
      <c r="J680" t="s">
        <v>17</v>
      </c>
      <c r="K680" s="4">
        <v>4487</v>
      </c>
      <c r="L680" s="5">
        <v>111</v>
      </c>
    </row>
    <row r="681" spans="8:12" x14ac:dyDescent="0.3">
      <c r="H681" t="s">
        <v>5</v>
      </c>
      <c r="I681" t="s">
        <v>35</v>
      </c>
      <c r="J681" t="s">
        <v>18</v>
      </c>
      <c r="K681" s="4">
        <v>2415</v>
      </c>
      <c r="L681" s="5">
        <v>15</v>
      </c>
    </row>
    <row r="682" spans="8:12" x14ac:dyDescent="0.3">
      <c r="H682" t="s">
        <v>40</v>
      </c>
      <c r="I682" t="s">
        <v>34</v>
      </c>
      <c r="J682" t="s">
        <v>19</v>
      </c>
      <c r="K682" s="4">
        <v>4018</v>
      </c>
      <c r="L682" s="5">
        <v>162</v>
      </c>
    </row>
    <row r="683" spans="8:12" x14ac:dyDescent="0.3">
      <c r="H683" t="s">
        <v>5</v>
      </c>
      <c r="I683" t="s">
        <v>34</v>
      </c>
      <c r="J683" t="s">
        <v>19</v>
      </c>
      <c r="K683" s="4">
        <v>861</v>
      </c>
      <c r="L683" s="5">
        <v>195</v>
      </c>
    </row>
    <row r="684" spans="8:12" x14ac:dyDescent="0.3">
      <c r="H684" t="s">
        <v>10</v>
      </c>
      <c r="I684" t="s">
        <v>38</v>
      </c>
      <c r="J684" t="s">
        <v>14</v>
      </c>
      <c r="K684" s="4">
        <v>5586</v>
      </c>
      <c r="L684" s="5">
        <v>525</v>
      </c>
    </row>
    <row r="685" spans="8:12" x14ac:dyDescent="0.3">
      <c r="H685" t="s">
        <v>7</v>
      </c>
      <c r="I685" t="s">
        <v>34</v>
      </c>
      <c r="J685" t="s">
        <v>33</v>
      </c>
      <c r="K685" s="4">
        <v>2226</v>
      </c>
      <c r="L685" s="5">
        <v>48</v>
      </c>
    </row>
    <row r="686" spans="8:12" x14ac:dyDescent="0.3">
      <c r="H686" t="s">
        <v>9</v>
      </c>
      <c r="I686" t="s">
        <v>34</v>
      </c>
      <c r="J686" t="s">
        <v>28</v>
      </c>
      <c r="K686" s="4">
        <v>14329</v>
      </c>
      <c r="L686" s="5">
        <v>150</v>
      </c>
    </row>
    <row r="687" spans="8:12" x14ac:dyDescent="0.3">
      <c r="H687" t="s">
        <v>9</v>
      </c>
      <c r="I687" t="s">
        <v>34</v>
      </c>
      <c r="J687" t="s">
        <v>20</v>
      </c>
      <c r="K687" s="4">
        <v>8463</v>
      </c>
      <c r="L687" s="5">
        <v>492</v>
      </c>
    </row>
    <row r="688" spans="8:12" x14ac:dyDescent="0.3">
      <c r="H688" t="s">
        <v>5</v>
      </c>
      <c r="I688" t="s">
        <v>34</v>
      </c>
      <c r="J688" t="s">
        <v>29</v>
      </c>
      <c r="K688" s="4">
        <v>2891</v>
      </c>
      <c r="L688" s="5">
        <v>102</v>
      </c>
    </row>
    <row r="689" spans="8:12" x14ac:dyDescent="0.3">
      <c r="H689" t="s">
        <v>3</v>
      </c>
      <c r="I689" t="s">
        <v>36</v>
      </c>
      <c r="J689" t="s">
        <v>23</v>
      </c>
      <c r="K689" s="4">
        <v>3773</v>
      </c>
      <c r="L689" s="5">
        <v>165</v>
      </c>
    </row>
    <row r="690" spans="8:12" x14ac:dyDescent="0.3">
      <c r="H690" t="s">
        <v>41</v>
      </c>
      <c r="I690" t="s">
        <v>36</v>
      </c>
      <c r="J690" t="s">
        <v>28</v>
      </c>
      <c r="K690" s="4">
        <v>854</v>
      </c>
      <c r="L690" s="5">
        <v>309</v>
      </c>
    </row>
    <row r="691" spans="8:12" x14ac:dyDescent="0.3">
      <c r="H691" t="s">
        <v>6</v>
      </c>
      <c r="I691" t="s">
        <v>36</v>
      </c>
      <c r="J691" t="s">
        <v>17</v>
      </c>
      <c r="K691" s="4">
        <v>4970</v>
      </c>
      <c r="L691" s="5">
        <v>156</v>
      </c>
    </row>
    <row r="692" spans="8:12" x14ac:dyDescent="0.3">
      <c r="H692" t="s">
        <v>9</v>
      </c>
      <c r="I692" t="s">
        <v>35</v>
      </c>
      <c r="J692" t="s">
        <v>26</v>
      </c>
      <c r="K692" s="4">
        <v>98</v>
      </c>
      <c r="L692" s="5">
        <v>159</v>
      </c>
    </row>
    <row r="693" spans="8:12" x14ac:dyDescent="0.3">
      <c r="H693" t="s">
        <v>5</v>
      </c>
      <c r="I693" t="s">
        <v>35</v>
      </c>
      <c r="J693" t="s">
        <v>15</v>
      </c>
      <c r="K693" s="4">
        <v>13391</v>
      </c>
      <c r="L693" s="5">
        <v>201</v>
      </c>
    </row>
    <row r="694" spans="8:12" x14ac:dyDescent="0.3">
      <c r="H694" t="s">
        <v>8</v>
      </c>
      <c r="I694" t="s">
        <v>39</v>
      </c>
      <c r="J694" t="s">
        <v>31</v>
      </c>
      <c r="K694" s="4">
        <v>8890</v>
      </c>
      <c r="L694" s="5">
        <v>210</v>
      </c>
    </row>
    <row r="695" spans="8:12" x14ac:dyDescent="0.3">
      <c r="H695" t="s">
        <v>2</v>
      </c>
      <c r="I695" t="s">
        <v>38</v>
      </c>
      <c r="J695" t="s">
        <v>13</v>
      </c>
      <c r="K695" s="4">
        <v>56</v>
      </c>
      <c r="L695" s="5">
        <v>51</v>
      </c>
    </row>
    <row r="696" spans="8:12" x14ac:dyDescent="0.3">
      <c r="H696" t="s">
        <v>3</v>
      </c>
      <c r="I696" t="s">
        <v>36</v>
      </c>
      <c r="J696" t="s">
        <v>25</v>
      </c>
      <c r="K696" s="4">
        <v>3339</v>
      </c>
      <c r="L696" s="5">
        <v>39</v>
      </c>
    </row>
    <row r="697" spans="8:12" x14ac:dyDescent="0.3">
      <c r="H697" t="s">
        <v>10</v>
      </c>
      <c r="I697" t="s">
        <v>35</v>
      </c>
      <c r="J697" t="s">
        <v>18</v>
      </c>
      <c r="K697" s="4">
        <v>3808</v>
      </c>
      <c r="L697" s="5">
        <v>279</v>
      </c>
    </row>
    <row r="698" spans="8:12" x14ac:dyDescent="0.3">
      <c r="H698" t="s">
        <v>10</v>
      </c>
      <c r="I698" t="s">
        <v>38</v>
      </c>
      <c r="J698" t="s">
        <v>13</v>
      </c>
      <c r="K698" s="4">
        <v>63</v>
      </c>
      <c r="L698" s="5">
        <v>123</v>
      </c>
    </row>
    <row r="699" spans="8:12" x14ac:dyDescent="0.3">
      <c r="H699" t="s">
        <v>2</v>
      </c>
      <c r="I699" t="s">
        <v>39</v>
      </c>
      <c r="J699" t="s">
        <v>27</v>
      </c>
      <c r="K699" s="4">
        <v>7812</v>
      </c>
      <c r="L699" s="5">
        <v>81</v>
      </c>
    </row>
    <row r="700" spans="8:12" x14ac:dyDescent="0.3">
      <c r="H700" t="s">
        <v>40</v>
      </c>
      <c r="I700" t="s">
        <v>37</v>
      </c>
      <c r="J700" t="s">
        <v>19</v>
      </c>
      <c r="K700" s="4">
        <v>7693</v>
      </c>
      <c r="L700" s="5">
        <v>21</v>
      </c>
    </row>
    <row r="701" spans="8:12" x14ac:dyDescent="0.3">
      <c r="H701" t="s">
        <v>3</v>
      </c>
      <c r="I701" t="s">
        <v>36</v>
      </c>
      <c r="J701" t="s">
        <v>28</v>
      </c>
      <c r="K701" s="4">
        <v>973</v>
      </c>
      <c r="L701" s="5">
        <v>162</v>
      </c>
    </row>
    <row r="702" spans="8:12" x14ac:dyDescent="0.3">
      <c r="H702" t="s">
        <v>10</v>
      </c>
      <c r="I702" t="s">
        <v>35</v>
      </c>
      <c r="J702" t="s">
        <v>21</v>
      </c>
      <c r="K702" s="4">
        <v>567</v>
      </c>
      <c r="L702" s="5">
        <v>228</v>
      </c>
    </row>
    <row r="703" spans="8:12" x14ac:dyDescent="0.3">
      <c r="H703" t="s">
        <v>10</v>
      </c>
      <c r="I703" t="s">
        <v>36</v>
      </c>
      <c r="J703" t="s">
        <v>29</v>
      </c>
      <c r="K703" s="4">
        <v>2471</v>
      </c>
      <c r="L703" s="5">
        <v>342</v>
      </c>
    </row>
    <row r="704" spans="8:12" x14ac:dyDescent="0.3">
      <c r="H704" t="s">
        <v>5</v>
      </c>
      <c r="I704" t="s">
        <v>38</v>
      </c>
      <c r="J704" t="s">
        <v>13</v>
      </c>
      <c r="K704" s="4">
        <v>7189</v>
      </c>
      <c r="L704" s="5">
        <v>54</v>
      </c>
    </row>
    <row r="705" spans="8:12" x14ac:dyDescent="0.3">
      <c r="H705" t="s">
        <v>41</v>
      </c>
      <c r="I705" t="s">
        <v>35</v>
      </c>
      <c r="J705" t="s">
        <v>28</v>
      </c>
      <c r="K705" s="4">
        <v>7455</v>
      </c>
      <c r="L705" s="5">
        <v>216</v>
      </c>
    </row>
    <row r="706" spans="8:12" x14ac:dyDescent="0.3">
      <c r="H706" t="s">
        <v>3</v>
      </c>
      <c r="I706" t="s">
        <v>34</v>
      </c>
      <c r="J706" t="s">
        <v>26</v>
      </c>
      <c r="K706" s="4">
        <v>3108</v>
      </c>
      <c r="L706" s="5">
        <v>54</v>
      </c>
    </row>
    <row r="707" spans="8:12" x14ac:dyDescent="0.3">
      <c r="H707" t="s">
        <v>6</v>
      </c>
      <c r="I707" t="s">
        <v>38</v>
      </c>
      <c r="J707" t="s">
        <v>25</v>
      </c>
      <c r="K707" s="4">
        <v>469</v>
      </c>
      <c r="L707" s="5">
        <v>75</v>
      </c>
    </row>
    <row r="708" spans="8:12" x14ac:dyDescent="0.3">
      <c r="H708" t="s">
        <v>9</v>
      </c>
      <c r="I708" t="s">
        <v>37</v>
      </c>
      <c r="J708" t="s">
        <v>23</v>
      </c>
      <c r="K708" s="4">
        <v>2737</v>
      </c>
      <c r="L708" s="5">
        <v>93</v>
      </c>
    </row>
    <row r="709" spans="8:12" x14ac:dyDescent="0.3">
      <c r="H709" t="s">
        <v>9</v>
      </c>
      <c r="I709" t="s">
        <v>37</v>
      </c>
      <c r="J709" t="s">
        <v>25</v>
      </c>
      <c r="K709" s="4">
        <v>4305</v>
      </c>
      <c r="L709" s="5">
        <v>156</v>
      </c>
    </row>
    <row r="710" spans="8:12" x14ac:dyDescent="0.3">
      <c r="H710" t="s">
        <v>9</v>
      </c>
      <c r="I710" t="s">
        <v>38</v>
      </c>
      <c r="J710" t="s">
        <v>17</v>
      </c>
      <c r="K710" s="4">
        <v>2408</v>
      </c>
      <c r="L710" s="5">
        <v>9</v>
      </c>
    </row>
    <row r="711" spans="8:12" x14ac:dyDescent="0.3">
      <c r="H711" t="s">
        <v>3</v>
      </c>
      <c r="I711" t="s">
        <v>36</v>
      </c>
      <c r="J711" t="s">
        <v>19</v>
      </c>
      <c r="K711" s="4">
        <v>1281</v>
      </c>
      <c r="L711" s="5">
        <v>18</v>
      </c>
    </row>
    <row r="712" spans="8:12" x14ac:dyDescent="0.3">
      <c r="H712" t="s">
        <v>40</v>
      </c>
      <c r="I712" t="s">
        <v>35</v>
      </c>
      <c r="J712" t="s">
        <v>32</v>
      </c>
      <c r="K712" s="4">
        <v>12348</v>
      </c>
      <c r="L712" s="5">
        <v>234</v>
      </c>
    </row>
    <row r="713" spans="8:12" x14ac:dyDescent="0.3">
      <c r="H713" t="s">
        <v>3</v>
      </c>
      <c r="I713" t="s">
        <v>34</v>
      </c>
      <c r="J713" t="s">
        <v>28</v>
      </c>
      <c r="K713" s="4">
        <v>3689</v>
      </c>
      <c r="L713" s="5">
        <v>312</v>
      </c>
    </row>
    <row r="714" spans="8:12" x14ac:dyDescent="0.3">
      <c r="H714" t="s">
        <v>7</v>
      </c>
      <c r="I714" t="s">
        <v>36</v>
      </c>
      <c r="J714" t="s">
        <v>19</v>
      </c>
      <c r="K714" s="4">
        <v>2870</v>
      </c>
      <c r="L714" s="5">
        <v>300</v>
      </c>
    </row>
    <row r="715" spans="8:12" x14ac:dyDescent="0.3">
      <c r="H715" t="s">
        <v>2</v>
      </c>
      <c r="I715" t="s">
        <v>36</v>
      </c>
      <c r="J715" t="s">
        <v>27</v>
      </c>
      <c r="K715" s="4">
        <v>798</v>
      </c>
      <c r="L715" s="5">
        <v>519</v>
      </c>
    </row>
    <row r="716" spans="8:12" x14ac:dyDescent="0.3">
      <c r="H716" t="s">
        <v>41</v>
      </c>
      <c r="I716" t="s">
        <v>37</v>
      </c>
      <c r="J716" t="s">
        <v>21</v>
      </c>
      <c r="K716" s="4">
        <v>2933</v>
      </c>
      <c r="L716" s="5">
        <v>9</v>
      </c>
    </row>
    <row r="717" spans="8:12" x14ac:dyDescent="0.3">
      <c r="H717" t="s">
        <v>5</v>
      </c>
      <c r="I717" t="s">
        <v>35</v>
      </c>
      <c r="J717" t="s">
        <v>4</v>
      </c>
      <c r="K717" s="4">
        <v>2744</v>
      </c>
      <c r="L717" s="5">
        <v>9</v>
      </c>
    </row>
    <row r="718" spans="8:12" x14ac:dyDescent="0.3">
      <c r="H718" t="s">
        <v>40</v>
      </c>
      <c r="I718" t="s">
        <v>36</v>
      </c>
      <c r="J718" t="s">
        <v>33</v>
      </c>
      <c r="K718" s="4">
        <v>9772</v>
      </c>
      <c r="L718" s="5">
        <v>90</v>
      </c>
    </row>
    <row r="719" spans="8:12" x14ac:dyDescent="0.3">
      <c r="H719" t="s">
        <v>7</v>
      </c>
      <c r="I719" t="s">
        <v>34</v>
      </c>
      <c r="J719" t="s">
        <v>25</v>
      </c>
      <c r="K719" s="4">
        <v>1568</v>
      </c>
      <c r="L719" s="5">
        <v>96</v>
      </c>
    </row>
    <row r="720" spans="8:12" x14ac:dyDescent="0.3">
      <c r="H720" t="s">
        <v>2</v>
      </c>
      <c r="I720" t="s">
        <v>36</v>
      </c>
      <c r="J720" t="s">
        <v>16</v>
      </c>
      <c r="K720" s="4">
        <v>11417</v>
      </c>
      <c r="L720" s="5">
        <v>21</v>
      </c>
    </row>
    <row r="721" spans="8:12" x14ac:dyDescent="0.3">
      <c r="H721" t="s">
        <v>40</v>
      </c>
      <c r="I721" t="s">
        <v>34</v>
      </c>
      <c r="J721" t="s">
        <v>26</v>
      </c>
      <c r="K721" s="4">
        <v>6748</v>
      </c>
      <c r="L721" s="5">
        <v>48</v>
      </c>
    </row>
    <row r="722" spans="8:12" x14ac:dyDescent="0.3">
      <c r="H722" t="s">
        <v>10</v>
      </c>
      <c r="I722" t="s">
        <v>36</v>
      </c>
      <c r="J722" t="s">
        <v>27</v>
      </c>
      <c r="K722" s="4">
        <v>1407</v>
      </c>
      <c r="L722" s="5">
        <v>72</v>
      </c>
    </row>
    <row r="723" spans="8:12" x14ac:dyDescent="0.3">
      <c r="H723" t="s">
        <v>8</v>
      </c>
      <c r="I723" t="s">
        <v>35</v>
      </c>
      <c r="J723" t="s">
        <v>29</v>
      </c>
      <c r="K723" s="4">
        <v>2023</v>
      </c>
      <c r="L723" s="5">
        <v>168</v>
      </c>
    </row>
    <row r="724" spans="8:12" x14ac:dyDescent="0.3">
      <c r="H724" t="s">
        <v>5</v>
      </c>
      <c r="I724" t="s">
        <v>39</v>
      </c>
      <c r="J724" t="s">
        <v>26</v>
      </c>
      <c r="K724" s="4">
        <v>5236</v>
      </c>
      <c r="L724" s="5">
        <v>51</v>
      </c>
    </row>
    <row r="725" spans="8:12" x14ac:dyDescent="0.3">
      <c r="H725" t="s">
        <v>41</v>
      </c>
      <c r="I725" t="s">
        <v>36</v>
      </c>
      <c r="J725" t="s">
        <v>19</v>
      </c>
      <c r="K725" s="4">
        <v>1925</v>
      </c>
      <c r="L725" s="5">
        <v>192</v>
      </c>
    </row>
    <row r="726" spans="8:12" x14ac:dyDescent="0.3">
      <c r="H726" t="s">
        <v>7</v>
      </c>
      <c r="I726" t="s">
        <v>37</v>
      </c>
      <c r="J726" t="s">
        <v>14</v>
      </c>
      <c r="K726" s="4">
        <v>6608</v>
      </c>
      <c r="L726" s="5">
        <v>225</v>
      </c>
    </row>
    <row r="727" spans="8:12" x14ac:dyDescent="0.3">
      <c r="H727" t="s">
        <v>6</v>
      </c>
      <c r="I727" t="s">
        <v>34</v>
      </c>
      <c r="J727" t="s">
        <v>26</v>
      </c>
      <c r="K727" s="4">
        <v>8008</v>
      </c>
      <c r="L727" s="5">
        <v>456</v>
      </c>
    </row>
    <row r="728" spans="8:12" x14ac:dyDescent="0.3">
      <c r="H728" t="s">
        <v>10</v>
      </c>
      <c r="I728" t="s">
        <v>34</v>
      </c>
      <c r="J728" t="s">
        <v>25</v>
      </c>
      <c r="K728" s="4">
        <v>1428</v>
      </c>
      <c r="L728" s="5">
        <v>93</v>
      </c>
    </row>
    <row r="729" spans="8:12" x14ac:dyDescent="0.3">
      <c r="H729" t="s">
        <v>6</v>
      </c>
      <c r="I729" t="s">
        <v>34</v>
      </c>
      <c r="J729" t="s">
        <v>4</v>
      </c>
      <c r="K729" s="4">
        <v>525</v>
      </c>
      <c r="L729" s="5">
        <v>48</v>
      </c>
    </row>
    <row r="730" spans="8:12" x14ac:dyDescent="0.3">
      <c r="H730" t="s">
        <v>6</v>
      </c>
      <c r="I730" t="s">
        <v>37</v>
      </c>
      <c r="J730" t="s">
        <v>18</v>
      </c>
      <c r="K730" s="4">
        <v>1505</v>
      </c>
      <c r="L730" s="5">
        <v>102</v>
      </c>
    </row>
    <row r="731" spans="8:12" x14ac:dyDescent="0.3">
      <c r="H731" t="s">
        <v>7</v>
      </c>
      <c r="I731" t="s">
        <v>35</v>
      </c>
      <c r="J731" t="s">
        <v>30</v>
      </c>
      <c r="K731" s="4">
        <v>6755</v>
      </c>
      <c r="L731" s="5">
        <v>252</v>
      </c>
    </row>
    <row r="732" spans="8:12" x14ac:dyDescent="0.3">
      <c r="H732" t="s">
        <v>2</v>
      </c>
      <c r="I732" t="s">
        <v>37</v>
      </c>
      <c r="J732" t="s">
        <v>18</v>
      </c>
      <c r="K732" s="4">
        <v>11571</v>
      </c>
      <c r="L732" s="5">
        <v>138</v>
      </c>
    </row>
    <row r="733" spans="8:12" x14ac:dyDescent="0.3">
      <c r="H733" t="s">
        <v>40</v>
      </c>
      <c r="I733" t="s">
        <v>38</v>
      </c>
      <c r="J733" t="s">
        <v>25</v>
      </c>
      <c r="K733" s="4">
        <v>2541</v>
      </c>
      <c r="L733" s="5">
        <v>90</v>
      </c>
    </row>
    <row r="734" spans="8:12" x14ac:dyDescent="0.3">
      <c r="H734" t="s">
        <v>41</v>
      </c>
      <c r="I734" t="s">
        <v>37</v>
      </c>
      <c r="J734" t="s">
        <v>30</v>
      </c>
      <c r="K734" s="4">
        <v>1526</v>
      </c>
      <c r="L734" s="5">
        <v>240</v>
      </c>
    </row>
    <row r="735" spans="8:12" x14ac:dyDescent="0.3">
      <c r="H735" t="s">
        <v>40</v>
      </c>
      <c r="I735" t="s">
        <v>38</v>
      </c>
      <c r="J735" t="s">
        <v>4</v>
      </c>
      <c r="K735" s="4">
        <v>6125</v>
      </c>
      <c r="L735" s="5">
        <v>102</v>
      </c>
    </row>
    <row r="736" spans="8:12" x14ac:dyDescent="0.3">
      <c r="H736" t="s">
        <v>41</v>
      </c>
      <c r="I736" t="s">
        <v>35</v>
      </c>
      <c r="J736" t="s">
        <v>27</v>
      </c>
      <c r="K736" s="4">
        <v>847</v>
      </c>
      <c r="L736" s="5">
        <v>129</v>
      </c>
    </row>
    <row r="737" spans="8:12" x14ac:dyDescent="0.3">
      <c r="H737" t="s">
        <v>8</v>
      </c>
      <c r="I737" t="s">
        <v>35</v>
      </c>
      <c r="J737" t="s">
        <v>27</v>
      </c>
      <c r="K737" s="4">
        <v>4753</v>
      </c>
      <c r="L737" s="5">
        <v>300</v>
      </c>
    </row>
    <row r="738" spans="8:12" x14ac:dyDescent="0.3">
      <c r="H738" t="s">
        <v>6</v>
      </c>
      <c r="I738" t="s">
        <v>38</v>
      </c>
      <c r="J738" t="s">
        <v>33</v>
      </c>
      <c r="K738" s="4">
        <v>959</v>
      </c>
      <c r="L738" s="5">
        <v>135</v>
      </c>
    </row>
    <row r="739" spans="8:12" x14ac:dyDescent="0.3">
      <c r="H739" t="s">
        <v>7</v>
      </c>
      <c r="I739" t="s">
        <v>35</v>
      </c>
      <c r="J739" t="s">
        <v>24</v>
      </c>
      <c r="K739" s="4">
        <v>2793</v>
      </c>
      <c r="L739" s="5">
        <v>114</v>
      </c>
    </row>
    <row r="740" spans="8:12" x14ac:dyDescent="0.3">
      <c r="H740" t="s">
        <v>7</v>
      </c>
      <c r="I740" t="s">
        <v>35</v>
      </c>
      <c r="J740" t="s">
        <v>14</v>
      </c>
      <c r="K740" s="4">
        <v>4606</v>
      </c>
      <c r="L740" s="5">
        <v>63</v>
      </c>
    </row>
    <row r="741" spans="8:12" x14ac:dyDescent="0.3">
      <c r="H741" t="s">
        <v>7</v>
      </c>
      <c r="I741" t="s">
        <v>36</v>
      </c>
      <c r="J741" t="s">
        <v>29</v>
      </c>
      <c r="K741" s="4">
        <v>5551</v>
      </c>
      <c r="L741" s="5">
        <v>252</v>
      </c>
    </row>
    <row r="742" spans="8:12" x14ac:dyDescent="0.3">
      <c r="H742" t="s">
        <v>10</v>
      </c>
      <c r="I742" t="s">
        <v>36</v>
      </c>
      <c r="J742" t="s">
        <v>32</v>
      </c>
      <c r="K742" s="4">
        <v>6657</v>
      </c>
      <c r="L742" s="5">
        <v>303</v>
      </c>
    </row>
    <row r="743" spans="8:12" x14ac:dyDescent="0.3">
      <c r="H743" t="s">
        <v>7</v>
      </c>
      <c r="I743" t="s">
        <v>39</v>
      </c>
      <c r="J743" t="s">
        <v>17</v>
      </c>
      <c r="K743" s="4">
        <v>4438</v>
      </c>
      <c r="L743" s="5">
        <v>246</v>
      </c>
    </row>
    <row r="744" spans="8:12" x14ac:dyDescent="0.3">
      <c r="H744" t="s">
        <v>8</v>
      </c>
      <c r="I744" t="s">
        <v>38</v>
      </c>
      <c r="J744" t="s">
        <v>22</v>
      </c>
      <c r="K744" s="4">
        <v>168</v>
      </c>
      <c r="L744" s="5">
        <v>84</v>
      </c>
    </row>
    <row r="745" spans="8:12" x14ac:dyDescent="0.3">
      <c r="H745" t="s">
        <v>7</v>
      </c>
      <c r="I745" t="s">
        <v>34</v>
      </c>
      <c r="J745" t="s">
        <v>17</v>
      </c>
      <c r="K745" s="4">
        <v>7777</v>
      </c>
      <c r="L745" s="5">
        <v>39</v>
      </c>
    </row>
    <row r="746" spans="8:12" x14ac:dyDescent="0.3">
      <c r="H746" t="s">
        <v>5</v>
      </c>
      <c r="I746" t="s">
        <v>36</v>
      </c>
      <c r="J746" t="s">
        <v>17</v>
      </c>
      <c r="K746" s="4">
        <v>3339</v>
      </c>
      <c r="L746" s="5">
        <v>348</v>
      </c>
    </row>
    <row r="747" spans="8:12" x14ac:dyDescent="0.3">
      <c r="H747" t="s">
        <v>7</v>
      </c>
      <c r="I747" t="s">
        <v>37</v>
      </c>
      <c r="J747" t="s">
        <v>33</v>
      </c>
      <c r="K747" s="4">
        <v>6391</v>
      </c>
      <c r="L747" s="5">
        <v>48</v>
      </c>
    </row>
    <row r="748" spans="8:12" x14ac:dyDescent="0.3">
      <c r="H748" t="s">
        <v>5</v>
      </c>
      <c r="I748" t="s">
        <v>37</v>
      </c>
      <c r="J748" t="s">
        <v>22</v>
      </c>
      <c r="K748" s="4">
        <v>518</v>
      </c>
      <c r="L748" s="5">
        <v>75</v>
      </c>
    </row>
    <row r="749" spans="8:12" x14ac:dyDescent="0.3">
      <c r="H749" t="s">
        <v>7</v>
      </c>
      <c r="I749" t="s">
        <v>38</v>
      </c>
      <c r="J749" t="s">
        <v>28</v>
      </c>
      <c r="K749" s="4">
        <v>5677</v>
      </c>
      <c r="L749" s="5">
        <v>258</v>
      </c>
    </row>
    <row r="750" spans="8:12" x14ac:dyDescent="0.3">
      <c r="H750" t="s">
        <v>6</v>
      </c>
      <c r="I750" t="s">
        <v>39</v>
      </c>
      <c r="J750" t="s">
        <v>17</v>
      </c>
      <c r="K750" s="4">
        <v>6048</v>
      </c>
      <c r="L750" s="5">
        <v>27</v>
      </c>
    </row>
    <row r="751" spans="8:12" x14ac:dyDescent="0.3">
      <c r="H751" t="s">
        <v>8</v>
      </c>
      <c r="I751" t="s">
        <v>38</v>
      </c>
      <c r="J751" t="s">
        <v>32</v>
      </c>
      <c r="K751" s="4">
        <v>3752</v>
      </c>
      <c r="L751" s="5">
        <v>213</v>
      </c>
    </row>
    <row r="752" spans="8:12" x14ac:dyDescent="0.3">
      <c r="H752" t="s">
        <v>5</v>
      </c>
      <c r="I752" t="s">
        <v>35</v>
      </c>
      <c r="J752" t="s">
        <v>29</v>
      </c>
      <c r="K752" s="4">
        <v>4480</v>
      </c>
      <c r="L752" s="5">
        <v>357</v>
      </c>
    </row>
    <row r="753" spans="8:12" x14ac:dyDescent="0.3">
      <c r="H753" t="s">
        <v>9</v>
      </c>
      <c r="I753" t="s">
        <v>37</v>
      </c>
      <c r="J753" t="s">
        <v>4</v>
      </c>
      <c r="K753" s="4">
        <v>259</v>
      </c>
      <c r="L753" s="5">
        <v>207</v>
      </c>
    </row>
    <row r="754" spans="8:12" x14ac:dyDescent="0.3">
      <c r="H754" t="s">
        <v>8</v>
      </c>
      <c r="I754" t="s">
        <v>37</v>
      </c>
      <c r="J754" t="s">
        <v>30</v>
      </c>
      <c r="K754" s="4">
        <v>42</v>
      </c>
      <c r="L754" s="5">
        <v>150</v>
      </c>
    </row>
    <row r="755" spans="8:12" x14ac:dyDescent="0.3">
      <c r="H755" t="s">
        <v>41</v>
      </c>
      <c r="I755" t="s">
        <v>36</v>
      </c>
      <c r="J755" t="s">
        <v>26</v>
      </c>
      <c r="K755" s="4">
        <v>98</v>
      </c>
      <c r="L755" s="5">
        <v>204</v>
      </c>
    </row>
    <row r="756" spans="8:12" x14ac:dyDescent="0.3">
      <c r="H756" t="s">
        <v>7</v>
      </c>
      <c r="I756" t="s">
        <v>35</v>
      </c>
      <c r="J756" t="s">
        <v>27</v>
      </c>
      <c r="K756" s="4">
        <v>2478</v>
      </c>
      <c r="L756" s="5">
        <v>21</v>
      </c>
    </row>
    <row r="757" spans="8:12" x14ac:dyDescent="0.3">
      <c r="H757" t="s">
        <v>41</v>
      </c>
      <c r="I757" t="s">
        <v>34</v>
      </c>
      <c r="J757" t="s">
        <v>33</v>
      </c>
      <c r="K757" s="4">
        <v>7847</v>
      </c>
      <c r="L757" s="5">
        <v>174</v>
      </c>
    </row>
    <row r="758" spans="8:12" x14ac:dyDescent="0.3">
      <c r="H758" t="s">
        <v>2</v>
      </c>
      <c r="I758" t="s">
        <v>37</v>
      </c>
      <c r="J758" t="s">
        <v>17</v>
      </c>
      <c r="K758" s="4">
        <v>9926</v>
      </c>
      <c r="L758" s="5">
        <v>201</v>
      </c>
    </row>
    <row r="759" spans="8:12" x14ac:dyDescent="0.3">
      <c r="H759" t="s">
        <v>8</v>
      </c>
      <c r="I759" t="s">
        <v>38</v>
      </c>
      <c r="J759" t="s">
        <v>13</v>
      </c>
      <c r="K759" s="4">
        <v>819</v>
      </c>
      <c r="L759" s="5">
        <v>510</v>
      </c>
    </row>
    <row r="760" spans="8:12" x14ac:dyDescent="0.3">
      <c r="H760" t="s">
        <v>6</v>
      </c>
      <c r="I760" t="s">
        <v>39</v>
      </c>
      <c r="J760" t="s">
        <v>29</v>
      </c>
      <c r="K760" s="4">
        <v>3052</v>
      </c>
      <c r="L760" s="5">
        <v>378</v>
      </c>
    </row>
    <row r="761" spans="8:12" x14ac:dyDescent="0.3">
      <c r="H761" t="s">
        <v>9</v>
      </c>
      <c r="I761" t="s">
        <v>34</v>
      </c>
      <c r="J761" t="s">
        <v>21</v>
      </c>
      <c r="K761" s="4">
        <v>6832</v>
      </c>
      <c r="L761" s="5">
        <v>27</v>
      </c>
    </row>
    <row r="762" spans="8:12" x14ac:dyDescent="0.3">
      <c r="H762" t="s">
        <v>2</v>
      </c>
      <c r="I762" t="s">
        <v>39</v>
      </c>
      <c r="J762" t="s">
        <v>16</v>
      </c>
      <c r="K762" s="4">
        <v>2016</v>
      </c>
      <c r="L762" s="5">
        <v>117</v>
      </c>
    </row>
    <row r="763" spans="8:12" x14ac:dyDescent="0.3">
      <c r="H763" t="s">
        <v>6</v>
      </c>
      <c r="I763" t="s">
        <v>38</v>
      </c>
      <c r="J763" t="s">
        <v>21</v>
      </c>
      <c r="K763" s="4">
        <v>7322</v>
      </c>
      <c r="L763" s="5">
        <v>36</v>
      </c>
    </row>
    <row r="764" spans="8:12" x14ac:dyDescent="0.3">
      <c r="H764" t="s">
        <v>8</v>
      </c>
      <c r="I764" t="s">
        <v>35</v>
      </c>
      <c r="J764" t="s">
        <v>33</v>
      </c>
      <c r="K764" s="4">
        <v>357</v>
      </c>
      <c r="L764" s="5">
        <v>126</v>
      </c>
    </row>
    <row r="765" spans="8:12" x14ac:dyDescent="0.3">
      <c r="H765" t="s">
        <v>9</v>
      </c>
      <c r="I765" t="s">
        <v>39</v>
      </c>
      <c r="J765" t="s">
        <v>25</v>
      </c>
      <c r="K765" s="4">
        <v>3192</v>
      </c>
      <c r="L765" s="5">
        <v>72</v>
      </c>
    </row>
    <row r="766" spans="8:12" x14ac:dyDescent="0.3">
      <c r="H766" t="s">
        <v>7</v>
      </c>
      <c r="I766" t="s">
        <v>36</v>
      </c>
      <c r="J766" t="s">
        <v>22</v>
      </c>
      <c r="K766" s="4">
        <v>8435</v>
      </c>
      <c r="L766" s="5">
        <v>42</v>
      </c>
    </row>
    <row r="767" spans="8:12" x14ac:dyDescent="0.3">
      <c r="H767" t="s">
        <v>40</v>
      </c>
      <c r="I767" t="s">
        <v>39</v>
      </c>
      <c r="J767" t="s">
        <v>29</v>
      </c>
      <c r="K767" s="4">
        <v>0</v>
      </c>
      <c r="L767" s="5">
        <v>135</v>
      </c>
    </row>
    <row r="768" spans="8:12" x14ac:dyDescent="0.3">
      <c r="H768" t="s">
        <v>7</v>
      </c>
      <c r="I768" t="s">
        <v>34</v>
      </c>
      <c r="J768" t="s">
        <v>24</v>
      </c>
      <c r="K768" s="4">
        <v>8862</v>
      </c>
      <c r="L768" s="5">
        <v>189</v>
      </c>
    </row>
    <row r="769" spans="8:12" x14ac:dyDescent="0.3">
      <c r="H769" t="s">
        <v>6</v>
      </c>
      <c r="I769" t="s">
        <v>37</v>
      </c>
      <c r="J769" t="s">
        <v>28</v>
      </c>
      <c r="K769" s="4">
        <v>3556</v>
      </c>
      <c r="L769" s="5">
        <v>459</v>
      </c>
    </row>
    <row r="770" spans="8:12" x14ac:dyDescent="0.3">
      <c r="H770" t="s">
        <v>5</v>
      </c>
      <c r="I770" t="s">
        <v>34</v>
      </c>
      <c r="J770" t="s">
        <v>15</v>
      </c>
      <c r="K770" s="4">
        <v>7280</v>
      </c>
      <c r="L770" s="5">
        <v>201</v>
      </c>
    </row>
    <row r="771" spans="8:12" x14ac:dyDescent="0.3">
      <c r="H771" t="s">
        <v>6</v>
      </c>
      <c r="I771" t="s">
        <v>34</v>
      </c>
      <c r="J771" t="s">
        <v>30</v>
      </c>
      <c r="K771" s="4">
        <v>3402</v>
      </c>
      <c r="L771" s="5">
        <v>366</v>
      </c>
    </row>
    <row r="772" spans="8:12" x14ac:dyDescent="0.3">
      <c r="H772" t="s">
        <v>3</v>
      </c>
      <c r="I772" t="s">
        <v>37</v>
      </c>
      <c r="J772" t="s">
        <v>29</v>
      </c>
      <c r="K772" s="4">
        <v>4592</v>
      </c>
      <c r="L772" s="5">
        <v>324</v>
      </c>
    </row>
    <row r="773" spans="8:12" x14ac:dyDescent="0.3">
      <c r="H773" t="s">
        <v>9</v>
      </c>
      <c r="I773" t="s">
        <v>35</v>
      </c>
      <c r="J773" t="s">
        <v>15</v>
      </c>
      <c r="K773" s="4">
        <v>7833</v>
      </c>
      <c r="L773" s="5">
        <v>243</v>
      </c>
    </row>
    <row r="774" spans="8:12" x14ac:dyDescent="0.3">
      <c r="H774" t="s">
        <v>2</v>
      </c>
      <c r="I774" t="s">
        <v>39</v>
      </c>
      <c r="J774" t="s">
        <v>21</v>
      </c>
      <c r="K774" s="4">
        <v>7651</v>
      </c>
      <c r="L774" s="5">
        <v>213</v>
      </c>
    </row>
    <row r="775" spans="8:12" x14ac:dyDescent="0.3">
      <c r="H775" t="s">
        <v>40</v>
      </c>
      <c r="I775" t="s">
        <v>35</v>
      </c>
      <c r="J775" t="s">
        <v>30</v>
      </c>
      <c r="K775" s="4">
        <v>2275</v>
      </c>
      <c r="L775" s="5">
        <v>447</v>
      </c>
    </row>
    <row r="776" spans="8:12" x14ac:dyDescent="0.3">
      <c r="H776" t="s">
        <v>40</v>
      </c>
      <c r="I776" t="s">
        <v>38</v>
      </c>
      <c r="J776" t="s">
        <v>13</v>
      </c>
      <c r="K776" s="4">
        <v>5670</v>
      </c>
      <c r="L776" s="5">
        <v>297</v>
      </c>
    </row>
    <row r="777" spans="8:12" x14ac:dyDescent="0.3">
      <c r="H777" t="s">
        <v>7</v>
      </c>
      <c r="I777" t="s">
        <v>35</v>
      </c>
      <c r="J777" t="s">
        <v>16</v>
      </c>
      <c r="K777" s="4">
        <v>2135</v>
      </c>
      <c r="L777" s="5">
        <v>27</v>
      </c>
    </row>
    <row r="778" spans="8:12" x14ac:dyDescent="0.3">
      <c r="H778" t="s">
        <v>40</v>
      </c>
      <c r="I778" t="s">
        <v>34</v>
      </c>
      <c r="J778" t="s">
        <v>23</v>
      </c>
      <c r="K778" s="4">
        <v>2779</v>
      </c>
      <c r="L778" s="5">
        <v>75</v>
      </c>
    </row>
    <row r="779" spans="8:12" x14ac:dyDescent="0.3">
      <c r="H779" t="s">
        <v>10</v>
      </c>
      <c r="I779" t="s">
        <v>39</v>
      </c>
      <c r="J779" t="s">
        <v>33</v>
      </c>
      <c r="K779" s="4">
        <v>12950</v>
      </c>
      <c r="L779" s="5">
        <v>30</v>
      </c>
    </row>
    <row r="780" spans="8:12" x14ac:dyDescent="0.3">
      <c r="H780" t="s">
        <v>7</v>
      </c>
      <c r="I780" t="s">
        <v>36</v>
      </c>
      <c r="J780" t="s">
        <v>18</v>
      </c>
      <c r="K780" s="4">
        <v>2646</v>
      </c>
      <c r="L780" s="5">
        <v>177</v>
      </c>
    </row>
    <row r="781" spans="8:12" x14ac:dyDescent="0.3">
      <c r="H781" t="s">
        <v>40</v>
      </c>
      <c r="I781" t="s">
        <v>34</v>
      </c>
      <c r="J781" t="s">
        <v>33</v>
      </c>
      <c r="K781" s="4">
        <v>3794</v>
      </c>
      <c r="L781" s="5">
        <v>159</v>
      </c>
    </row>
    <row r="782" spans="8:12" x14ac:dyDescent="0.3">
      <c r="H782" t="s">
        <v>3</v>
      </c>
      <c r="I782" t="s">
        <v>35</v>
      </c>
      <c r="J782" t="s">
        <v>33</v>
      </c>
      <c r="K782" s="4">
        <v>819</v>
      </c>
      <c r="L782" s="5">
        <v>306</v>
      </c>
    </row>
    <row r="783" spans="8:12" x14ac:dyDescent="0.3">
      <c r="H783" t="s">
        <v>3</v>
      </c>
      <c r="I783" t="s">
        <v>34</v>
      </c>
      <c r="J783" t="s">
        <v>20</v>
      </c>
      <c r="K783" s="4">
        <v>2583</v>
      </c>
      <c r="L783" s="5">
        <v>18</v>
      </c>
    </row>
    <row r="784" spans="8:12" x14ac:dyDescent="0.3">
      <c r="H784" t="s">
        <v>7</v>
      </c>
      <c r="I784" t="s">
        <v>35</v>
      </c>
      <c r="J784" t="s">
        <v>19</v>
      </c>
      <c r="K784" s="4">
        <v>4585</v>
      </c>
      <c r="L784" s="5">
        <v>240</v>
      </c>
    </row>
    <row r="785" spans="8:12" x14ac:dyDescent="0.3">
      <c r="H785" t="s">
        <v>5</v>
      </c>
      <c r="I785" t="s">
        <v>34</v>
      </c>
      <c r="J785" t="s">
        <v>33</v>
      </c>
      <c r="K785" s="4">
        <v>1652</v>
      </c>
      <c r="L785" s="5">
        <v>93</v>
      </c>
    </row>
    <row r="786" spans="8:12" x14ac:dyDescent="0.3">
      <c r="H786" t="s">
        <v>10</v>
      </c>
      <c r="I786" t="s">
        <v>34</v>
      </c>
      <c r="J786" t="s">
        <v>26</v>
      </c>
      <c r="K786" s="4">
        <v>4991</v>
      </c>
      <c r="L786" s="5">
        <v>9</v>
      </c>
    </row>
    <row r="787" spans="8:12" x14ac:dyDescent="0.3">
      <c r="H787" t="s">
        <v>8</v>
      </c>
      <c r="I787" t="s">
        <v>34</v>
      </c>
      <c r="J787" t="s">
        <v>16</v>
      </c>
      <c r="K787" s="4">
        <v>2009</v>
      </c>
      <c r="L787" s="5">
        <v>219</v>
      </c>
    </row>
    <row r="788" spans="8:12" x14ac:dyDescent="0.3">
      <c r="H788" t="s">
        <v>2</v>
      </c>
      <c r="I788" t="s">
        <v>39</v>
      </c>
      <c r="J788" t="s">
        <v>22</v>
      </c>
      <c r="K788" s="4">
        <v>1568</v>
      </c>
      <c r="L788" s="5">
        <v>141</v>
      </c>
    </row>
    <row r="789" spans="8:12" x14ac:dyDescent="0.3">
      <c r="H789" t="s">
        <v>41</v>
      </c>
      <c r="I789" t="s">
        <v>37</v>
      </c>
      <c r="J789" t="s">
        <v>20</v>
      </c>
      <c r="K789" s="4">
        <v>3388</v>
      </c>
      <c r="L789" s="5">
        <v>123</v>
      </c>
    </row>
    <row r="790" spans="8:12" x14ac:dyDescent="0.3">
      <c r="H790" t="s">
        <v>40</v>
      </c>
      <c r="I790" t="s">
        <v>38</v>
      </c>
      <c r="J790" t="s">
        <v>24</v>
      </c>
      <c r="K790" s="4">
        <v>623</v>
      </c>
      <c r="L790" s="5">
        <v>51</v>
      </c>
    </row>
    <row r="791" spans="8:12" x14ac:dyDescent="0.3">
      <c r="H791" t="s">
        <v>6</v>
      </c>
      <c r="I791" t="s">
        <v>36</v>
      </c>
      <c r="J791" t="s">
        <v>4</v>
      </c>
      <c r="K791" s="4">
        <v>10073</v>
      </c>
      <c r="L791" s="5">
        <v>120</v>
      </c>
    </row>
    <row r="792" spans="8:12" x14ac:dyDescent="0.3">
      <c r="H792" t="s">
        <v>8</v>
      </c>
      <c r="I792" t="s">
        <v>39</v>
      </c>
      <c r="J792" t="s">
        <v>26</v>
      </c>
      <c r="K792" s="4">
        <v>1561</v>
      </c>
      <c r="L792" s="5">
        <v>27</v>
      </c>
    </row>
    <row r="793" spans="8:12" x14ac:dyDescent="0.3">
      <c r="H793" t="s">
        <v>9</v>
      </c>
      <c r="I793" t="s">
        <v>36</v>
      </c>
      <c r="J793" t="s">
        <v>27</v>
      </c>
      <c r="K793" s="4">
        <v>11522</v>
      </c>
      <c r="L793" s="5">
        <v>204</v>
      </c>
    </row>
    <row r="794" spans="8:12" x14ac:dyDescent="0.3">
      <c r="H794" t="s">
        <v>6</v>
      </c>
      <c r="I794" t="s">
        <v>38</v>
      </c>
      <c r="J794" t="s">
        <v>13</v>
      </c>
      <c r="K794" s="4">
        <v>2317</v>
      </c>
      <c r="L794" s="5">
        <v>123</v>
      </c>
    </row>
    <row r="795" spans="8:12" x14ac:dyDescent="0.3">
      <c r="H795" t="s">
        <v>10</v>
      </c>
      <c r="I795" t="s">
        <v>37</v>
      </c>
      <c r="J795" t="s">
        <v>28</v>
      </c>
      <c r="K795" s="4">
        <v>3059</v>
      </c>
      <c r="L795" s="5">
        <v>27</v>
      </c>
    </row>
    <row r="796" spans="8:12" x14ac:dyDescent="0.3">
      <c r="H796" t="s">
        <v>41</v>
      </c>
      <c r="I796" t="s">
        <v>37</v>
      </c>
      <c r="J796" t="s">
        <v>26</v>
      </c>
      <c r="K796" s="4">
        <v>2324</v>
      </c>
      <c r="L796" s="5">
        <v>177</v>
      </c>
    </row>
    <row r="797" spans="8:12" x14ac:dyDescent="0.3">
      <c r="H797" t="s">
        <v>3</v>
      </c>
      <c r="I797" t="s">
        <v>39</v>
      </c>
      <c r="J797" t="s">
        <v>26</v>
      </c>
      <c r="K797" s="4">
        <v>4956</v>
      </c>
      <c r="L797" s="5">
        <v>171</v>
      </c>
    </row>
    <row r="798" spans="8:12" x14ac:dyDescent="0.3">
      <c r="H798" t="s">
        <v>10</v>
      </c>
      <c r="I798" t="s">
        <v>34</v>
      </c>
      <c r="J798" t="s">
        <v>19</v>
      </c>
      <c r="K798" s="4">
        <v>5355</v>
      </c>
      <c r="L798" s="5">
        <v>204</v>
      </c>
    </row>
    <row r="799" spans="8:12" x14ac:dyDescent="0.3">
      <c r="H799" t="s">
        <v>3</v>
      </c>
      <c r="I799" t="s">
        <v>34</v>
      </c>
      <c r="J799" t="s">
        <v>14</v>
      </c>
      <c r="K799" s="4">
        <v>7259</v>
      </c>
      <c r="L799" s="5">
        <v>276</v>
      </c>
    </row>
    <row r="800" spans="8:12" x14ac:dyDescent="0.3">
      <c r="H800" t="s">
        <v>8</v>
      </c>
      <c r="I800" t="s">
        <v>37</v>
      </c>
      <c r="J800" t="s">
        <v>26</v>
      </c>
      <c r="K800" s="4">
        <v>6279</v>
      </c>
      <c r="L800" s="5">
        <v>45</v>
      </c>
    </row>
    <row r="801" spans="8:12" x14ac:dyDescent="0.3">
      <c r="H801" t="s">
        <v>40</v>
      </c>
      <c r="I801" t="s">
        <v>38</v>
      </c>
      <c r="J801" t="s">
        <v>29</v>
      </c>
      <c r="K801" s="4">
        <v>2541</v>
      </c>
      <c r="L801" s="5">
        <v>45</v>
      </c>
    </row>
    <row r="802" spans="8:12" x14ac:dyDescent="0.3">
      <c r="H802" t="s">
        <v>6</v>
      </c>
      <c r="I802" t="s">
        <v>35</v>
      </c>
      <c r="J802" t="s">
        <v>27</v>
      </c>
      <c r="K802" s="4">
        <v>3864</v>
      </c>
      <c r="L802" s="5">
        <v>177</v>
      </c>
    </row>
    <row r="803" spans="8:12" x14ac:dyDescent="0.3">
      <c r="H803" t="s">
        <v>5</v>
      </c>
      <c r="I803" t="s">
        <v>36</v>
      </c>
      <c r="J803" t="s">
        <v>13</v>
      </c>
      <c r="K803" s="4">
        <v>6146</v>
      </c>
      <c r="L803" s="5">
        <v>63</v>
      </c>
    </row>
    <row r="804" spans="8:12" x14ac:dyDescent="0.3">
      <c r="H804" t="s">
        <v>9</v>
      </c>
      <c r="I804" t="s">
        <v>39</v>
      </c>
      <c r="J804" t="s">
        <v>18</v>
      </c>
      <c r="K804" s="4">
        <v>2639</v>
      </c>
      <c r="L804" s="5">
        <v>204</v>
      </c>
    </row>
    <row r="805" spans="8:12" x14ac:dyDescent="0.3">
      <c r="H805" t="s">
        <v>8</v>
      </c>
      <c r="I805" t="s">
        <v>37</v>
      </c>
      <c r="J805" t="s">
        <v>22</v>
      </c>
      <c r="K805" s="4">
        <v>1890</v>
      </c>
      <c r="L805" s="5">
        <v>195</v>
      </c>
    </row>
    <row r="806" spans="8:12" x14ac:dyDescent="0.3">
      <c r="H806" t="s">
        <v>7</v>
      </c>
      <c r="I806" t="s">
        <v>34</v>
      </c>
      <c r="J806" t="s">
        <v>14</v>
      </c>
      <c r="K806" s="4">
        <v>1932</v>
      </c>
      <c r="L806" s="5">
        <v>369</v>
      </c>
    </row>
    <row r="807" spans="8:12" x14ac:dyDescent="0.3">
      <c r="H807" t="s">
        <v>3</v>
      </c>
      <c r="I807" t="s">
        <v>34</v>
      </c>
      <c r="J807" t="s">
        <v>25</v>
      </c>
      <c r="K807" s="4">
        <v>6300</v>
      </c>
      <c r="L807" s="5">
        <v>42</v>
      </c>
    </row>
    <row r="808" spans="8:12" x14ac:dyDescent="0.3">
      <c r="H808" t="s">
        <v>6</v>
      </c>
      <c r="I808" t="s">
        <v>37</v>
      </c>
      <c r="J808" t="s">
        <v>30</v>
      </c>
      <c r="K808" s="4">
        <v>560</v>
      </c>
      <c r="L808" s="5">
        <v>81</v>
      </c>
    </row>
    <row r="809" spans="8:12" x14ac:dyDescent="0.3">
      <c r="H809" t="s">
        <v>9</v>
      </c>
      <c r="I809" t="s">
        <v>37</v>
      </c>
      <c r="J809" t="s">
        <v>26</v>
      </c>
      <c r="K809" s="4">
        <v>2856</v>
      </c>
      <c r="L809" s="5">
        <v>246</v>
      </c>
    </row>
    <row r="810" spans="8:12" x14ac:dyDescent="0.3">
      <c r="H810" t="s">
        <v>9</v>
      </c>
      <c r="I810" t="s">
        <v>34</v>
      </c>
      <c r="J810" t="s">
        <v>17</v>
      </c>
      <c r="K810" s="4">
        <v>707</v>
      </c>
      <c r="L810" s="5">
        <v>174</v>
      </c>
    </row>
    <row r="811" spans="8:12" x14ac:dyDescent="0.3">
      <c r="H811" t="s">
        <v>8</v>
      </c>
      <c r="I811" t="s">
        <v>35</v>
      </c>
      <c r="J811" t="s">
        <v>30</v>
      </c>
      <c r="K811" s="4">
        <v>3598</v>
      </c>
      <c r="L811" s="5">
        <v>81</v>
      </c>
    </row>
    <row r="812" spans="8:12" x14ac:dyDescent="0.3">
      <c r="H812" t="s">
        <v>40</v>
      </c>
      <c r="I812" t="s">
        <v>35</v>
      </c>
      <c r="J812" t="s">
        <v>22</v>
      </c>
      <c r="K812" s="4">
        <v>6853</v>
      </c>
      <c r="L812" s="5">
        <v>372</v>
      </c>
    </row>
    <row r="813" spans="8:12" x14ac:dyDescent="0.3">
      <c r="H813" t="s">
        <v>40</v>
      </c>
      <c r="I813" t="s">
        <v>35</v>
      </c>
      <c r="J813" t="s">
        <v>16</v>
      </c>
      <c r="K813" s="4">
        <v>4725</v>
      </c>
      <c r="L813" s="5">
        <v>174</v>
      </c>
    </row>
    <row r="814" spans="8:12" x14ac:dyDescent="0.3">
      <c r="H814" t="s">
        <v>41</v>
      </c>
      <c r="I814" t="s">
        <v>36</v>
      </c>
      <c r="J814" t="s">
        <v>32</v>
      </c>
      <c r="K814" s="4">
        <v>10304</v>
      </c>
      <c r="L814" s="5">
        <v>84</v>
      </c>
    </row>
    <row r="815" spans="8:12" x14ac:dyDescent="0.3">
      <c r="H815" t="s">
        <v>41</v>
      </c>
      <c r="I815" t="s">
        <v>34</v>
      </c>
      <c r="J815" t="s">
        <v>16</v>
      </c>
      <c r="K815" s="4">
        <v>1274</v>
      </c>
      <c r="L815" s="5">
        <v>225</v>
      </c>
    </row>
    <row r="816" spans="8:12" x14ac:dyDescent="0.3">
      <c r="H816" t="s">
        <v>5</v>
      </c>
      <c r="I816" t="s">
        <v>36</v>
      </c>
      <c r="J816" t="s">
        <v>30</v>
      </c>
      <c r="K816" s="4">
        <v>1526</v>
      </c>
      <c r="L816" s="5">
        <v>105</v>
      </c>
    </row>
    <row r="817" spans="8:12" x14ac:dyDescent="0.3">
      <c r="H817" t="s">
        <v>40</v>
      </c>
      <c r="I817" t="s">
        <v>39</v>
      </c>
      <c r="J817" t="s">
        <v>28</v>
      </c>
      <c r="K817" s="4">
        <v>3101</v>
      </c>
      <c r="L817" s="5">
        <v>225</v>
      </c>
    </row>
    <row r="818" spans="8:12" x14ac:dyDescent="0.3">
      <c r="H818" t="s">
        <v>2</v>
      </c>
      <c r="I818" t="s">
        <v>37</v>
      </c>
      <c r="J818" t="s">
        <v>14</v>
      </c>
      <c r="K818" s="4">
        <v>1057</v>
      </c>
      <c r="L818" s="5">
        <v>54</v>
      </c>
    </row>
    <row r="819" spans="8:12" x14ac:dyDescent="0.3">
      <c r="H819" t="s">
        <v>7</v>
      </c>
      <c r="I819" t="s">
        <v>37</v>
      </c>
      <c r="J819" t="s">
        <v>26</v>
      </c>
      <c r="K819" s="4">
        <v>5306</v>
      </c>
      <c r="L819" s="5">
        <v>0</v>
      </c>
    </row>
    <row r="820" spans="8:12" x14ac:dyDescent="0.3">
      <c r="H820" t="s">
        <v>5</v>
      </c>
      <c r="I820" t="s">
        <v>39</v>
      </c>
      <c r="J820" t="s">
        <v>24</v>
      </c>
      <c r="K820" s="4">
        <v>4018</v>
      </c>
      <c r="L820" s="5">
        <v>171</v>
      </c>
    </row>
    <row r="821" spans="8:12" x14ac:dyDescent="0.3">
      <c r="H821" t="s">
        <v>9</v>
      </c>
      <c r="I821" t="s">
        <v>34</v>
      </c>
      <c r="J821" t="s">
        <v>16</v>
      </c>
      <c r="K821" s="4">
        <v>938</v>
      </c>
      <c r="L821" s="5">
        <v>189</v>
      </c>
    </row>
    <row r="822" spans="8:12" x14ac:dyDescent="0.3">
      <c r="H822" t="s">
        <v>7</v>
      </c>
      <c r="I822" t="s">
        <v>38</v>
      </c>
      <c r="J822" t="s">
        <v>18</v>
      </c>
      <c r="K822" s="4">
        <v>1778</v>
      </c>
      <c r="L822" s="5">
        <v>270</v>
      </c>
    </row>
    <row r="823" spans="8:12" x14ac:dyDescent="0.3">
      <c r="H823" t="s">
        <v>6</v>
      </c>
      <c r="I823" t="s">
        <v>39</v>
      </c>
      <c r="J823" t="s">
        <v>30</v>
      </c>
      <c r="K823" s="4">
        <v>1638</v>
      </c>
      <c r="L823" s="5">
        <v>63</v>
      </c>
    </row>
    <row r="824" spans="8:12" x14ac:dyDescent="0.3">
      <c r="H824" t="s">
        <v>41</v>
      </c>
      <c r="I824" t="s">
        <v>38</v>
      </c>
      <c r="J824" t="s">
        <v>25</v>
      </c>
      <c r="K824" s="4">
        <v>154</v>
      </c>
      <c r="L824" s="5">
        <v>21</v>
      </c>
    </row>
    <row r="825" spans="8:12" x14ac:dyDescent="0.3">
      <c r="H825" t="s">
        <v>7</v>
      </c>
      <c r="I825" t="s">
        <v>37</v>
      </c>
      <c r="J825" t="s">
        <v>22</v>
      </c>
      <c r="K825" s="4">
        <v>9835</v>
      </c>
      <c r="L825" s="5">
        <v>207</v>
      </c>
    </row>
    <row r="826" spans="8:12" x14ac:dyDescent="0.3">
      <c r="H826" t="s">
        <v>9</v>
      </c>
      <c r="I826" t="s">
        <v>37</v>
      </c>
      <c r="J826" t="s">
        <v>20</v>
      </c>
      <c r="K826" s="4">
        <v>7273</v>
      </c>
      <c r="L826" s="5">
        <v>96</v>
      </c>
    </row>
    <row r="827" spans="8:12" x14ac:dyDescent="0.3">
      <c r="H827" t="s">
        <v>5</v>
      </c>
      <c r="I827" t="s">
        <v>39</v>
      </c>
      <c r="J827" t="s">
        <v>22</v>
      </c>
      <c r="K827" s="4">
        <v>6909</v>
      </c>
      <c r="L827" s="5">
        <v>81</v>
      </c>
    </row>
    <row r="828" spans="8:12" x14ac:dyDescent="0.3">
      <c r="H828" t="s">
        <v>9</v>
      </c>
      <c r="I828" t="s">
        <v>39</v>
      </c>
      <c r="J828" t="s">
        <v>24</v>
      </c>
      <c r="K828" s="4">
        <v>3920</v>
      </c>
      <c r="L828" s="5">
        <v>306</v>
      </c>
    </row>
    <row r="829" spans="8:12" x14ac:dyDescent="0.3">
      <c r="H829" t="s">
        <v>10</v>
      </c>
      <c r="I829" t="s">
        <v>39</v>
      </c>
      <c r="J829" t="s">
        <v>21</v>
      </c>
      <c r="K829" s="4">
        <v>4858</v>
      </c>
      <c r="L829" s="5">
        <v>279</v>
      </c>
    </row>
    <row r="830" spans="8:12" x14ac:dyDescent="0.3">
      <c r="H830" t="s">
        <v>2</v>
      </c>
      <c r="I830" t="s">
        <v>38</v>
      </c>
      <c r="J830" t="s">
        <v>4</v>
      </c>
      <c r="K830" s="4">
        <v>3549</v>
      </c>
      <c r="L830" s="5">
        <v>3</v>
      </c>
    </row>
    <row r="831" spans="8:12" x14ac:dyDescent="0.3">
      <c r="H831" t="s">
        <v>7</v>
      </c>
      <c r="I831" t="s">
        <v>39</v>
      </c>
      <c r="J831" t="s">
        <v>27</v>
      </c>
      <c r="K831" s="4">
        <v>966</v>
      </c>
      <c r="L831" s="5">
        <v>198</v>
      </c>
    </row>
    <row r="832" spans="8:12" x14ac:dyDescent="0.3">
      <c r="H832" t="s">
        <v>5</v>
      </c>
      <c r="I832" t="s">
        <v>39</v>
      </c>
      <c r="J832" t="s">
        <v>18</v>
      </c>
      <c r="K832" s="4">
        <v>385</v>
      </c>
      <c r="L832" s="5">
        <v>249</v>
      </c>
    </row>
    <row r="833" spans="8:12" x14ac:dyDescent="0.3">
      <c r="H833" t="s">
        <v>6</v>
      </c>
      <c r="I833" t="s">
        <v>34</v>
      </c>
      <c r="J833" t="s">
        <v>16</v>
      </c>
      <c r="K833" s="4">
        <v>2219</v>
      </c>
      <c r="L833" s="5">
        <v>75</v>
      </c>
    </row>
    <row r="834" spans="8:12" x14ac:dyDescent="0.3">
      <c r="H834" t="s">
        <v>9</v>
      </c>
      <c r="I834" t="s">
        <v>36</v>
      </c>
      <c r="J834" t="s">
        <v>32</v>
      </c>
      <c r="K834" s="4">
        <v>2954</v>
      </c>
      <c r="L834" s="5">
        <v>189</v>
      </c>
    </row>
    <row r="835" spans="8:12" x14ac:dyDescent="0.3">
      <c r="H835" t="s">
        <v>7</v>
      </c>
      <c r="I835" t="s">
        <v>36</v>
      </c>
      <c r="J835" t="s">
        <v>32</v>
      </c>
      <c r="K835" s="4">
        <v>280</v>
      </c>
      <c r="L835" s="5">
        <v>87</v>
      </c>
    </row>
    <row r="836" spans="8:12" x14ac:dyDescent="0.3">
      <c r="H836" t="s">
        <v>41</v>
      </c>
      <c r="I836" t="s">
        <v>36</v>
      </c>
      <c r="J836" t="s">
        <v>30</v>
      </c>
      <c r="K836" s="4">
        <v>6118</v>
      </c>
      <c r="L836" s="5">
        <v>174</v>
      </c>
    </row>
    <row r="837" spans="8:12" x14ac:dyDescent="0.3">
      <c r="H837" t="s">
        <v>2</v>
      </c>
      <c r="I837" t="s">
        <v>39</v>
      </c>
      <c r="J837" t="s">
        <v>15</v>
      </c>
      <c r="K837" s="4">
        <v>4802</v>
      </c>
      <c r="L837" s="5">
        <v>36</v>
      </c>
    </row>
    <row r="838" spans="8:12" x14ac:dyDescent="0.3">
      <c r="H838" t="s">
        <v>9</v>
      </c>
      <c r="I838" t="s">
        <v>38</v>
      </c>
      <c r="J838" t="s">
        <v>24</v>
      </c>
      <c r="K838" s="4">
        <v>4137</v>
      </c>
      <c r="L838" s="5">
        <v>60</v>
      </c>
    </row>
    <row r="839" spans="8:12" x14ac:dyDescent="0.3">
      <c r="H839" t="s">
        <v>3</v>
      </c>
      <c r="I839" t="s">
        <v>35</v>
      </c>
      <c r="J839" t="s">
        <v>23</v>
      </c>
      <c r="K839" s="4">
        <v>2023</v>
      </c>
      <c r="L839" s="5">
        <v>78</v>
      </c>
    </row>
    <row r="840" spans="8:12" x14ac:dyDescent="0.3">
      <c r="H840" t="s">
        <v>9</v>
      </c>
      <c r="I840" t="s">
        <v>36</v>
      </c>
      <c r="J840" t="s">
        <v>30</v>
      </c>
      <c r="K840" s="4">
        <v>9051</v>
      </c>
      <c r="L840" s="5">
        <v>57</v>
      </c>
    </row>
    <row r="841" spans="8:12" x14ac:dyDescent="0.3">
      <c r="H841" t="s">
        <v>9</v>
      </c>
      <c r="I841" t="s">
        <v>37</v>
      </c>
      <c r="J841" t="s">
        <v>28</v>
      </c>
      <c r="K841" s="4">
        <v>2919</v>
      </c>
      <c r="L841" s="5">
        <v>45</v>
      </c>
    </row>
    <row r="842" spans="8:12" x14ac:dyDescent="0.3">
      <c r="H842" t="s">
        <v>41</v>
      </c>
      <c r="I842" t="s">
        <v>38</v>
      </c>
      <c r="J842" t="s">
        <v>22</v>
      </c>
      <c r="K842" s="4">
        <v>5915</v>
      </c>
      <c r="L842" s="5">
        <v>3</v>
      </c>
    </row>
    <row r="843" spans="8:12" x14ac:dyDescent="0.3">
      <c r="H843" t="s">
        <v>10</v>
      </c>
      <c r="I843" t="s">
        <v>35</v>
      </c>
      <c r="J843" t="s">
        <v>15</v>
      </c>
      <c r="K843" s="4">
        <v>2562</v>
      </c>
      <c r="L843" s="5">
        <v>6</v>
      </c>
    </row>
    <row r="844" spans="8:12" x14ac:dyDescent="0.3">
      <c r="H844" t="s">
        <v>5</v>
      </c>
      <c r="I844" t="s">
        <v>37</v>
      </c>
      <c r="J844" t="s">
        <v>25</v>
      </c>
      <c r="K844" s="4">
        <v>8813</v>
      </c>
      <c r="L844" s="5">
        <v>21</v>
      </c>
    </row>
    <row r="845" spans="8:12" x14ac:dyDescent="0.3">
      <c r="H845" t="s">
        <v>5</v>
      </c>
      <c r="I845" t="s">
        <v>36</v>
      </c>
      <c r="J845" t="s">
        <v>18</v>
      </c>
      <c r="K845" s="4">
        <v>6111</v>
      </c>
      <c r="L845" s="5">
        <v>3</v>
      </c>
    </row>
    <row r="846" spans="8:12" x14ac:dyDescent="0.3">
      <c r="H846" t="s">
        <v>8</v>
      </c>
      <c r="I846" t="s">
        <v>34</v>
      </c>
      <c r="J846" t="s">
        <v>31</v>
      </c>
      <c r="K846" s="4">
        <v>3507</v>
      </c>
      <c r="L846" s="5">
        <v>288</v>
      </c>
    </row>
    <row r="847" spans="8:12" x14ac:dyDescent="0.3">
      <c r="H847" t="s">
        <v>6</v>
      </c>
      <c r="I847" t="s">
        <v>36</v>
      </c>
      <c r="J847" t="s">
        <v>13</v>
      </c>
      <c r="K847" s="4">
        <v>4319</v>
      </c>
      <c r="L847" s="5">
        <v>30</v>
      </c>
    </row>
    <row r="848" spans="8:12" x14ac:dyDescent="0.3">
      <c r="H848" t="s">
        <v>40</v>
      </c>
      <c r="I848" t="s">
        <v>38</v>
      </c>
      <c r="J848" t="s">
        <v>26</v>
      </c>
      <c r="K848" s="4">
        <v>609</v>
      </c>
      <c r="L848" s="5">
        <v>87</v>
      </c>
    </row>
    <row r="849" spans="8:12" x14ac:dyDescent="0.3">
      <c r="H849" t="s">
        <v>40</v>
      </c>
      <c r="I849" t="s">
        <v>39</v>
      </c>
      <c r="J849" t="s">
        <v>27</v>
      </c>
      <c r="K849" s="4">
        <v>6370</v>
      </c>
      <c r="L849" s="5">
        <v>30</v>
      </c>
    </row>
    <row r="850" spans="8:12" x14ac:dyDescent="0.3">
      <c r="H850" t="s">
        <v>5</v>
      </c>
      <c r="I850" t="s">
        <v>38</v>
      </c>
      <c r="J850" t="s">
        <v>19</v>
      </c>
      <c r="K850" s="4">
        <v>5474</v>
      </c>
      <c r="L850" s="5">
        <v>168</v>
      </c>
    </row>
    <row r="851" spans="8:12" x14ac:dyDescent="0.3">
      <c r="H851" t="s">
        <v>40</v>
      </c>
      <c r="I851" t="s">
        <v>36</v>
      </c>
      <c r="J851" t="s">
        <v>27</v>
      </c>
      <c r="K851" s="4">
        <v>3164</v>
      </c>
      <c r="L851" s="5">
        <v>306</v>
      </c>
    </row>
    <row r="852" spans="8:12" x14ac:dyDescent="0.3">
      <c r="H852" t="s">
        <v>6</v>
      </c>
      <c r="I852" t="s">
        <v>35</v>
      </c>
      <c r="J852" t="s">
        <v>4</v>
      </c>
      <c r="K852" s="4">
        <v>1302</v>
      </c>
      <c r="L852" s="5">
        <v>402</v>
      </c>
    </row>
    <row r="853" spans="8:12" x14ac:dyDescent="0.3">
      <c r="H853" t="s">
        <v>3</v>
      </c>
      <c r="I853" t="s">
        <v>37</v>
      </c>
      <c r="J853" t="s">
        <v>28</v>
      </c>
      <c r="K853" s="4">
        <v>7308</v>
      </c>
      <c r="L853" s="5">
        <v>327</v>
      </c>
    </row>
    <row r="854" spans="8:12" x14ac:dyDescent="0.3">
      <c r="H854" t="s">
        <v>40</v>
      </c>
      <c r="I854" t="s">
        <v>37</v>
      </c>
      <c r="J854" t="s">
        <v>27</v>
      </c>
      <c r="K854" s="4">
        <v>6132</v>
      </c>
      <c r="L854" s="5">
        <v>93</v>
      </c>
    </row>
    <row r="855" spans="8:12" x14ac:dyDescent="0.3">
      <c r="H855" t="s">
        <v>10</v>
      </c>
      <c r="I855" t="s">
        <v>35</v>
      </c>
      <c r="J855" t="s">
        <v>14</v>
      </c>
      <c r="K855" s="4">
        <v>3472</v>
      </c>
      <c r="L855" s="5">
        <v>96</v>
      </c>
    </row>
    <row r="856" spans="8:12" x14ac:dyDescent="0.3">
      <c r="H856" t="s">
        <v>8</v>
      </c>
      <c r="I856" t="s">
        <v>39</v>
      </c>
      <c r="J856" t="s">
        <v>18</v>
      </c>
      <c r="K856" s="4">
        <v>9660</v>
      </c>
      <c r="L856" s="5">
        <v>27</v>
      </c>
    </row>
    <row r="857" spans="8:12" x14ac:dyDescent="0.3">
      <c r="H857" t="s">
        <v>9</v>
      </c>
      <c r="I857" t="s">
        <v>38</v>
      </c>
      <c r="J857" t="s">
        <v>26</v>
      </c>
      <c r="K857" s="4">
        <v>2436</v>
      </c>
      <c r="L857" s="5">
        <v>99</v>
      </c>
    </row>
    <row r="858" spans="8:12" x14ac:dyDescent="0.3">
      <c r="H858" t="s">
        <v>9</v>
      </c>
      <c r="I858" t="s">
        <v>38</v>
      </c>
      <c r="J858" t="s">
        <v>33</v>
      </c>
      <c r="K858" s="4">
        <v>9506</v>
      </c>
      <c r="L858" s="5">
        <v>87</v>
      </c>
    </row>
    <row r="859" spans="8:12" x14ac:dyDescent="0.3">
      <c r="H859" t="s">
        <v>10</v>
      </c>
      <c r="I859" t="s">
        <v>37</v>
      </c>
      <c r="J859" t="s">
        <v>21</v>
      </c>
      <c r="K859" s="4">
        <v>245</v>
      </c>
      <c r="L859" s="5">
        <v>288</v>
      </c>
    </row>
    <row r="860" spans="8:12" x14ac:dyDescent="0.3">
      <c r="H860" t="s">
        <v>8</v>
      </c>
      <c r="I860" t="s">
        <v>35</v>
      </c>
      <c r="J860" t="s">
        <v>20</v>
      </c>
      <c r="K860" s="4">
        <v>2702</v>
      </c>
      <c r="L860" s="5">
        <v>363</v>
      </c>
    </row>
    <row r="861" spans="8:12" x14ac:dyDescent="0.3">
      <c r="H861" t="s">
        <v>10</v>
      </c>
      <c r="I861" t="s">
        <v>34</v>
      </c>
      <c r="J861" t="s">
        <v>17</v>
      </c>
      <c r="K861" s="4">
        <v>700</v>
      </c>
      <c r="L861" s="5">
        <v>87</v>
      </c>
    </row>
    <row r="862" spans="8:12" x14ac:dyDescent="0.3">
      <c r="H862" t="s">
        <v>6</v>
      </c>
      <c r="I862" t="s">
        <v>34</v>
      </c>
      <c r="J862" t="s">
        <v>17</v>
      </c>
      <c r="K862" s="4">
        <v>3759</v>
      </c>
      <c r="L862" s="5">
        <v>150</v>
      </c>
    </row>
    <row r="863" spans="8:12" x14ac:dyDescent="0.3">
      <c r="H863" t="s">
        <v>2</v>
      </c>
      <c r="I863" t="s">
        <v>35</v>
      </c>
      <c r="J863" t="s">
        <v>17</v>
      </c>
      <c r="K863" s="4">
        <v>1589</v>
      </c>
      <c r="L863" s="5">
        <v>303</v>
      </c>
    </row>
    <row r="864" spans="8:12" x14ac:dyDescent="0.3">
      <c r="H864" t="s">
        <v>7</v>
      </c>
      <c r="I864" t="s">
        <v>35</v>
      </c>
      <c r="J864" t="s">
        <v>28</v>
      </c>
      <c r="K864" s="4">
        <v>5194</v>
      </c>
      <c r="L864" s="5">
        <v>288</v>
      </c>
    </row>
    <row r="865" spans="8:12" x14ac:dyDescent="0.3">
      <c r="H865" t="s">
        <v>10</v>
      </c>
      <c r="I865" t="s">
        <v>36</v>
      </c>
      <c r="J865" t="s">
        <v>13</v>
      </c>
      <c r="K865" s="4">
        <v>945</v>
      </c>
      <c r="L865" s="5">
        <v>75</v>
      </c>
    </row>
    <row r="866" spans="8:12" x14ac:dyDescent="0.3">
      <c r="H866" t="s">
        <v>40</v>
      </c>
      <c r="I866" t="s">
        <v>38</v>
      </c>
      <c r="J866" t="s">
        <v>31</v>
      </c>
      <c r="K866" s="4">
        <v>1988</v>
      </c>
      <c r="L866" s="5">
        <v>39</v>
      </c>
    </row>
    <row r="867" spans="8:12" x14ac:dyDescent="0.3">
      <c r="H867" t="s">
        <v>6</v>
      </c>
      <c r="I867" t="s">
        <v>34</v>
      </c>
      <c r="J867" t="s">
        <v>32</v>
      </c>
      <c r="K867" s="4">
        <v>6734</v>
      </c>
      <c r="L867" s="5">
        <v>123</v>
      </c>
    </row>
    <row r="868" spans="8:12" x14ac:dyDescent="0.3">
      <c r="H868" t="s">
        <v>40</v>
      </c>
      <c r="I868" t="s">
        <v>36</v>
      </c>
      <c r="J868" t="s">
        <v>4</v>
      </c>
      <c r="K868" s="4">
        <v>217</v>
      </c>
      <c r="L868" s="5">
        <v>36</v>
      </c>
    </row>
    <row r="869" spans="8:12" x14ac:dyDescent="0.3">
      <c r="H869" t="s">
        <v>5</v>
      </c>
      <c r="I869" t="s">
        <v>34</v>
      </c>
      <c r="J869" t="s">
        <v>22</v>
      </c>
      <c r="K869" s="4">
        <v>6279</v>
      </c>
      <c r="L869" s="5">
        <v>237</v>
      </c>
    </row>
    <row r="870" spans="8:12" x14ac:dyDescent="0.3">
      <c r="H870" t="s">
        <v>40</v>
      </c>
      <c r="I870" t="s">
        <v>36</v>
      </c>
      <c r="J870" t="s">
        <v>13</v>
      </c>
      <c r="K870" s="4">
        <v>4424</v>
      </c>
      <c r="L870" s="5">
        <v>201</v>
      </c>
    </row>
    <row r="871" spans="8:12" x14ac:dyDescent="0.3">
      <c r="H871" t="s">
        <v>2</v>
      </c>
      <c r="I871" t="s">
        <v>36</v>
      </c>
      <c r="J871" t="s">
        <v>17</v>
      </c>
      <c r="K871" s="4">
        <v>189</v>
      </c>
      <c r="L871" s="5">
        <v>48</v>
      </c>
    </row>
    <row r="872" spans="8:12" x14ac:dyDescent="0.3">
      <c r="H872" t="s">
        <v>5</v>
      </c>
      <c r="I872" t="s">
        <v>35</v>
      </c>
      <c r="J872" t="s">
        <v>22</v>
      </c>
      <c r="K872" s="4">
        <v>490</v>
      </c>
      <c r="L872" s="5">
        <v>84</v>
      </c>
    </row>
    <row r="873" spans="8:12" x14ac:dyDescent="0.3">
      <c r="H873" t="s">
        <v>8</v>
      </c>
      <c r="I873" t="s">
        <v>37</v>
      </c>
      <c r="J873" t="s">
        <v>21</v>
      </c>
      <c r="K873" s="4">
        <v>434</v>
      </c>
      <c r="L873" s="5">
        <v>87</v>
      </c>
    </row>
    <row r="874" spans="8:12" x14ac:dyDescent="0.3">
      <c r="H874" t="s">
        <v>7</v>
      </c>
      <c r="I874" t="s">
        <v>38</v>
      </c>
      <c r="J874" t="s">
        <v>30</v>
      </c>
      <c r="K874" s="4">
        <v>10129</v>
      </c>
      <c r="L874" s="5">
        <v>312</v>
      </c>
    </row>
    <row r="875" spans="8:12" x14ac:dyDescent="0.3">
      <c r="H875" t="s">
        <v>3</v>
      </c>
      <c r="I875" t="s">
        <v>39</v>
      </c>
      <c r="J875" t="s">
        <v>28</v>
      </c>
      <c r="K875" s="4">
        <v>1652</v>
      </c>
      <c r="L875" s="5">
        <v>102</v>
      </c>
    </row>
    <row r="876" spans="8:12" x14ac:dyDescent="0.3">
      <c r="H876" t="s">
        <v>8</v>
      </c>
      <c r="I876" t="s">
        <v>38</v>
      </c>
      <c r="J876" t="s">
        <v>21</v>
      </c>
      <c r="K876" s="4">
        <v>6433</v>
      </c>
      <c r="L876" s="5">
        <v>78</v>
      </c>
    </row>
    <row r="877" spans="8:12" x14ac:dyDescent="0.3">
      <c r="H877" t="s">
        <v>3</v>
      </c>
      <c r="I877" t="s">
        <v>34</v>
      </c>
      <c r="J877" t="s">
        <v>23</v>
      </c>
      <c r="K877" s="4">
        <v>2212</v>
      </c>
      <c r="L877" s="5">
        <v>117</v>
      </c>
    </row>
    <row r="878" spans="8:12" x14ac:dyDescent="0.3">
      <c r="H878" t="s">
        <v>41</v>
      </c>
      <c r="I878" t="s">
        <v>35</v>
      </c>
      <c r="J878" t="s">
        <v>19</v>
      </c>
      <c r="K878" s="4">
        <v>609</v>
      </c>
      <c r="L878" s="5">
        <v>99</v>
      </c>
    </row>
    <row r="879" spans="8:12" x14ac:dyDescent="0.3">
      <c r="H879" t="s">
        <v>40</v>
      </c>
      <c r="I879" t="s">
        <v>35</v>
      </c>
      <c r="J879" t="s">
        <v>24</v>
      </c>
      <c r="K879" s="4">
        <v>1638</v>
      </c>
      <c r="L879" s="5">
        <v>48</v>
      </c>
    </row>
    <row r="880" spans="8:12" x14ac:dyDescent="0.3">
      <c r="H880" t="s">
        <v>7</v>
      </c>
      <c r="I880" t="s">
        <v>34</v>
      </c>
      <c r="J880" t="s">
        <v>15</v>
      </c>
      <c r="K880" s="4">
        <v>3829</v>
      </c>
      <c r="L880" s="5">
        <v>24</v>
      </c>
    </row>
    <row r="881" spans="8:12" x14ac:dyDescent="0.3">
      <c r="H881" t="s">
        <v>40</v>
      </c>
      <c r="I881" t="s">
        <v>39</v>
      </c>
      <c r="J881" t="s">
        <v>15</v>
      </c>
      <c r="K881" s="4">
        <v>5775</v>
      </c>
      <c r="L881" s="5">
        <v>42</v>
      </c>
    </row>
    <row r="882" spans="8:12" x14ac:dyDescent="0.3">
      <c r="H882" t="s">
        <v>6</v>
      </c>
      <c r="I882" t="s">
        <v>35</v>
      </c>
      <c r="J882" t="s">
        <v>20</v>
      </c>
      <c r="K882" s="4">
        <v>1071</v>
      </c>
      <c r="L882" s="5">
        <v>270</v>
      </c>
    </row>
    <row r="883" spans="8:12" x14ac:dyDescent="0.3">
      <c r="H883" t="s">
        <v>8</v>
      </c>
      <c r="I883" t="s">
        <v>36</v>
      </c>
      <c r="J883" t="s">
        <v>23</v>
      </c>
      <c r="K883" s="4">
        <v>5019</v>
      </c>
      <c r="L883" s="5">
        <v>150</v>
      </c>
    </row>
    <row r="884" spans="8:12" x14ac:dyDescent="0.3">
      <c r="H884" t="s">
        <v>2</v>
      </c>
      <c r="I884" t="s">
        <v>37</v>
      </c>
      <c r="J884" t="s">
        <v>15</v>
      </c>
      <c r="K884" s="4">
        <v>2863</v>
      </c>
      <c r="L884" s="5">
        <v>42</v>
      </c>
    </row>
    <row r="885" spans="8:12" x14ac:dyDescent="0.3">
      <c r="H885" t="s">
        <v>40</v>
      </c>
      <c r="I885" t="s">
        <v>35</v>
      </c>
      <c r="J885" t="s">
        <v>29</v>
      </c>
      <c r="K885" s="4">
        <v>1617</v>
      </c>
      <c r="L885" s="5">
        <v>126</v>
      </c>
    </row>
    <row r="886" spans="8:12" x14ac:dyDescent="0.3">
      <c r="H886" t="s">
        <v>6</v>
      </c>
      <c r="I886" t="s">
        <v>37</v>
      </c>
      <c r="J886" t="s">
        <v>26</v>
      </c>
      <c r="K886" s="4">
        <v>6818</v>
      </c>
      <c r="L886" s="5">
        <v>6</v>
      </c>
    </row>
    <row r="887" spans="8:12" x14ac:dyDescent="0.3">
      <c r="H887" t="s">
        <v>3</v>
      </c>
      <c r="I887" t="s">
        <v>35</v>
      </c>
      <c r="J887" t="s">
        <v>15</v>
      </c>
      <c r="K887" s="4">
        <v>6657</v>
      </c>
      <c r="L887" s="5">
        <v>276</v>
      </c>
    </row>
    <row r="888" spans="8:12" x14ac:dyDescent="0.3">
      <c r="H888" t="s">
        <v>3</v>
      </c>
      <c r="I888" t="s">
        <v>34</v>
      </c>
      <c r="J888" t="s">
        <v>17</v>
      </c>
      <c r="K888" s="4">
        <v>2919</v>
      </c>
      <c r="L888" s="5">
        <v>93</v>
      </c>
    </row>
    <row r="889" spans="8:12" x14ac:dyDescent="0.3">
      <c r="H889" t="s">
        <v>2</v>
      </c>
      <c r="I889" t="s">
        <v>36</v>
      </c>
      <c r="J889" t="s">
        <v>31</v>
      </c>
      <c r="K889" s="4">
        <v>3094</v>
      </c>
      <c r="L889" s="5">
        <v>246</v>
      </c>
    </row>
    <row r="890" spans="8:12" x14ac:dyDescent="0.3">
      <c r="H890" t="s">
        <v>6</v>
      </c>
      <c r="I890" t="s">
        <v>39</v>
      </c>
      <c r="J890" t="s">
        <v>24</v>
      </c>
      <c r="K890" s="4">
        <v>2989</v>
      </c>
      <c r="L890" s="5">
        <v>3</v>
      </c>
    </row>
    <row r="891" spans="8:12" x14ac:dyDescent="0.3">
      <c r="H891" t="s">
        <v>8</v>
      </c>
      <c r="I891" t="s">
        <v>38</v>
      </c>
      <c r="J891" t="s">
        <v>27</v>
      </c>
      <c r="K891" s="4">
        <v>2268</v>
      </c>
      <c r="L891" s="5">
        <v>63</v>
      </c>
    </row>
    <row r="892" spans="8:12" x14ac:dyDescent="0.3">
      <c r="H892" t="s">
        <v>5</v>
      </c>
      <c r="I892" t="s">
        <v>35</v>
      </c>
      <c r="J892" t="s">
        <v>31</v>
      </c>
      <c r="K892" s="4">
        <v>4753</v>
      </c>
      <c r="L892" s="5">
        <v>246</v>
      </c>
    </row>
    <row r="893" spans="8:12" x14ac:dyDescent="0.3">
      <c r="H893" t="s">
        <v>2</v>
      </c>
      <c r="I893" t="s">
        <v>34</v>
      </c>
      <c r="J893" t="s">
        <v>19</v>
      </c>
      <c r="K893" s="4">
        <v>7511</v>
      </c>
      <c r="L893" s="5">
        <v>120</v>
      </c>
    </row>
    <row r="894" spans="8:12" x14ac:dyDescent="0.3">
      <c r="H894" t="s">
        <v>2</v>
      </c>
      <c r="I894" t="s">
        <v>38</v>
      </c>
      <c r="J894" t="s">
        <v>31</v>
      </c>
      <c r="K894" s="4">
        <v>4326</v>
      </c>
      <c r="L894" s="5">
        <v>348</v>
      </c>
    </row>
    <row r="895" spans="8:12" x14ac:dyDescent="0.3">
      <c r="H895" t="s">
        <v>41</v>
      </c>
      <c r="I895" t="s">
        <v>34</v>
      </c>
      <c r="J895" t="s">
        <v>23</v>
      </c>
      <c r="K895" s="4">
        <v>4935</v>
      </c>
      <c r="L895" s="5">
        <v>126</v>
      </c>
    </row>
    <row r="896" spans="8:12" x14ac:dyDescent="0.3">
      <c r="H896" t="s">
        <v>6</v>
      </c>
      <c r="I896" t="s">
        <v>35</v>
      </c>
      <c r="J896" t="s">
        <v>30</v>
      </c>
      <c r="K896" s="4">
        <v>4781</v>
      </c>
      <c r="L896" s="5">
        <v>123</v>
      </c>
    </row>
    <row r="897" spans="8:12" x14ac:dyDescent="0.3">
      <c r="H897" t="s">
        <v>5</v>
      </c>
      <c r="I897" t="s">
        <v>38</v>
      </c>
      <c r="J897" t="s">
        <v>25</v>
      </c>
      <c r="K897" s="4">
        <v>7483</v>
      </c>
      <c r="L897" s="5">
        <v>45</v>
      </c>
    </row>
    <row r="898" spans="8:12" x14ac:dyDescent="0.3">
      <c r="H898" t="s">
        <v>10</v>
      </c>
      <c r="I898" t="s">
        <v>38</v>
      </c>
      <c r="J898" t="s">
        <v>4</v>
      </c>
      <c r="K898" s="4">
        <v>6860</v>
      </c>
      <c r="L898" s="5">
        <v>126</v>
      </c>
    </row>
    <row r="899" spans="8:12" x14ac:dyDescent="0.3">
      <c r="H899" t="s">
        <v>40</v>
      </c>
      <c r="I899" t="s">
        <v>37</v>
      </c>
      <c r="J899" t="s">
        <v>29</v>
      </c>
      <c r="K899" s="4">
        <v>9002</v>
      </c>
      <c r="L899" s="5">
        <v>72</v>
      </c>
    </row>
    <row r="900" spans="8:12" x14ac:dyDescent="0.3">
      <c r="H900" t="s">
        <v>6</v>
      </c>
      <c r="I900" t="s">
        <v>36</v>
      </c>
      <c r="J900" t="s">
        <v>29</v>
      </c>
      <c r="K900" s="4">
        <v>1400</v>
      </c>
      <c r="L900" s="5">
        <v>135</v>
      </c>
    </row>
    <row r="901" spans="8:12" x14ac:dyDescent="0.3">
      <c r="H901" t="s">
        <v>10</v>
      </c>
      <c r="I901" t="s">
        <v>34</v>
      </c>
      <c r="J901" t="s">
        <v>22</v>
      </c>
      <c r="K901" s="4">
        <v>4053</v>
      </c>
      <c r="L901" s="5">
        <v>24</v>
      </c>
    </row>
    <row r="902" spans="8:12" x14ac:dyDescent="0.3">
      <c r="H902" t="s">
        <v>7</v>
      </c>
      <c r="I902" t="s">
        <v>36</v>
      </c>
      <c r="J902" t="s">
        <v>31</v>
      </c>
      <c r="K902" s="4">
        <v>2149</v>
      </c>
      <c r="L902" s="5">
        <v>117</v>
      </c>
    </row>
    <row r="903" spans="8:12" x14ac:dyDescent="0.3">
      <c r="H903" t="s">
        <v>3</v>
      </c>
      <c r="I903" t="s">
        <v>39</v>
      </c>
      <c r="J903" t="s">
        <v>29</v>
      </c>
      <c r="K903" s="4">
        <v>3640</v>
      </c>
      <c r="L903" s="5">
        <v>51</v>
      </c>
    </row>
    <row r="904" spans="8:12" x14ac:dyDescent="0.3">
      <c r="H904" t="s">
        <v>2</v>
      </c>
      <c r="I904" t="s">
        <v>39</v>
      </c>
      <c r="J904" t="s">
        <v>23</v>
      </c>
      <c r="K904" s="4">
        <v>630</v>
      </c>
      <c r="L904" s="5">
        <v>36</v>
      </c>
    </row>
    <row r="905" spans="8:12" x14ac:dyDescent="0.3">
      <c r="H905" t="s">
        <v>9</v>
      </c>
      <c r="I905" t="s">
        <v>35</v>
      </c>
      <c r="J905" t="s">
        <v>27</v>
      </c>
      <c r="K905" s="4">
        <v>2429</v>
      </c>
      <c r="L905" s="5">
        <v>144</v>
      </c>
    </row>
    <row r="906" spans="8:12" x14ac:dyDescent="0.3">
      <c r="H906" t="s">
        <v>9</v>
      </c>
      <c r="I906" t="s">
        <v>36</v>
      </c>
      <c r="J906" t="s">
        <v>25</v>
      </c>
      <c r="K906" s="4">
        <v>2142</v>
      </c>
      <c r="L906" s="5">
        <v>114</v>
      </c>
    </row>
    <row r="907" spans="8:12" x14ac:dyDescent="0.3">
      <c r="H907" t="s">
        <v>7</v>
      </c>
      <c r="I907" t="s">
        <v>37</v>
      </c>
      <c r="J907" t="s">
        <v>30</v>
      </c>
      <c r="K907" s="4">
        <v>6454</v>
      </c>
      <c r="L907" s="5">
        <v>54</v>
      </c>
    </row>
    <row r="908" spans="8:12" x14ac:dyDescent="0.3">
      <c r="H908" t="s">
        <v>7</v>
      </c>
      <c r="I908" t="s">
        <v>37</v>
      </c>
      <c r="J908" t="s">
        <v>16</v>
      </c>
      <c r="K908" s="4">
        <v>4487</v>
      </c>
      <c r="L908" s="5">
        <v>333</v>
      </c>
    </row>
    <row r="909" spans="8:12" x14ac:dyDescent="0.3">
      <c r="H909" t="s">
        <v>3</v>
      </c>
      <c r="I909" t="s">
        <v>37</v>
      </c>
      <c r="J909" t="s">
        <v>4</v>
      </c>
      <c r="K909" s="4">
        <v>938</v>
      </c>
      <c r="L909" s="5">
        <v>366</v>
      </c>
    </row>
    <row r="910" spans="8:12" x14ac:dyDescent="0.3">
      <c r="H910" t="s">
        <v>3</v>
      </c>
      <c r="I910" t="s">
        <v>38</v>
      </c>
      <c r="J910" t="s">
        <v>26</v>
      </c>
      <c r="K910" s="4">
        <v>8841</v>
      </c>
      <c r="L910" s="5">
        <v>303</v>
      </c>
    </row>
    <row r="911" spans="8:12" x14ac:dyDescent="0.3">
      <c r="H911" t="s">
        <v>2</v>
      </c>
      <c r="I911" t="s">
        <v>39</v>
      </c>
      <c r="J911" t="s">
        <v>33</v>
      </c>
      <c r="K911" s="4">
        <v>4018</v>
      </c>
      <c r="L911" s="5">
        <v>126</v>
      </c>
    </row>
    <row r="912" spans="8:12" x14ac:dyDescent="0.3">
      <c r="H912" t="s">
        <v>41</v>
      </c>
      <c r="I912" t="s">
        <v>37</v>
      </c>
      <c r="J912" t="s">
        <v>15</v>
      </c>
      <c r="K912" s="4">
        <v>714</v>
      </c>
      <c r="L912" s="5">
        <v>231</v>
      </c>
    </row>
    <row r="913" spans="8:12" x14ac:dyDescent="0.3">
      <c r="H913" t="s">
        <v>9</v>
      </c>
      <c r="I913" t="s">
        <v>38</v>
      </c>
      <c r="J913" t="s">
        <v>25</v>
      </c>
      <c r="K913" s="4">
        <v>3850</v>
      </c>
      <c r="L913" s="5">
        <v>102</v>
      </c>
    </row>
  </sheetData>
  <mergeCells count="5">
    <mergeCell ref="B5:F5"/>
    <mergeCell ref="H5:L5"/>
    <mergeCell ref="N5:R5"/>
    <mergeCell ref="B309:F309"/>
    <mergeCell ref="H491:L491"/>
  </mergeCells>
  <conditionalFormatting sqref="E8:E307">
    <cfRule type="colorScale" priority="8">
      <colorScale>
        <cfvo type="min"/>
        <cfvo type="percentile" val="50"/>
        <cfvo type="max"/>
        <color rgb="FF63BE7B"/>
        <color rgb="FFFFEB84"/>
        <color rgb="FFF8696B"/>
      </colorScale>
    </cfRule>
  </conditionalFormatting>
  <conditionalFormatting sqref="E311:E611">
    <cfRule type="top10" dxfId="3" priority="2" rank="10"/>
  </conditionalFormatting>
  <conditionalFormatting sqref="E312:E611">
    <cfRule type="top10" dxfId="2" priority="3" rank="10"/>
  </conditionalFormatting>
  <conditionalFormatting sqref="F8:F307">
    <cfRule type="dataBar" priority="7">
      <dataBar>
        <cfvo type="min"/>
        <cfvo type="max"/>
        <color rgb="FF008AEF"/>
      </dataBar>
      <extLst>
        <ext xmlns:x14="http://schemas.microsoft.com/office/spreadsheetml/2009/9/main" uri="{B025F937-C7B1-47D3-B67F-A62EFF666E3E}">
          <x14:id>{CA1F0649-AA71-47CC-A3B9-8FD8BA029A47}</x14:id>
        </ext>
      </extLst>
    </cfRule>
  </conditionalFormatting>
  <conditionalFormatting sqref="K8:K307">
    <cfRule type="colorScale" priority="6">
      <colorScale>
        <cfvo type="min"/>
        <cfvo type="percentile" val="50"/>
        <cfvo type="max"/>
        <color rgb="FF63BE7B"/>
        <color rgb="FFFFEB84"/>
        <color rgb="FFF8696B"/>
      </colorScale>
    </cfRule>
  </conditionalFormatting>
  <conditionalFormatting sqref="L8:L307">
    <cfRule type="dataBar" priority="5">
      <dataBar>
        <cfvo type="min"/>
        <cfvo type="max"/>
        <color rgb="FF008AEF"/>
      </dataBar>
      <extLst>
        <ext xmlns:x14="http://schemas.microsoft.com/office/spreadsheetml/2009/9/main" uri="{B025F937-C7B1-47D3-B67F-A62EFF666E3E}">
          <x14:id>{8A60D201-F07D-466E-BF49-2F307D294E55}</x14:id>
        </ext>
      </extLst>
    </cfRule>
  </conditionalFormatting>
  <conditionalFormatting sqref="L613:L913">
    <cfRule type="duplicateValues" dxfId="1" priority="1"/>
  </conditionalFormatting>
  <conditionalFormatting sqref="Q8:Q307">
    <cfRule type="aboveAverage" dxfId="0" priority="4"/>
  </conditionalFormatting>
  <pageMargins left="0.7" right="0.7" top="0.75" bottom="0.75" header="0.3" footer="0.3"/>
  <tableParts count="5">
    <tablePart r:id="rId1"/>
    <tablePart r:id="rId2"/>
    <tablePart r:id="rId3"/>
    <tablePart r:id="rId4"/>
    <tablePart r:id="rId5"/>
  </tableParts>
  <extLst>
    <ext xmlns:x14="http://schemas.microsoft.com/office/spreadsheetml/2009/9/main" uri="{78C0D931-6437-407d-A8EE-F0AAD7539E65}">
      <x14:conditionalFormattings>
        <x14:conditionalFormatting xmlns:xm="http://schemas.microsoft.com/office/excel/2006/main">
          <x14:cfRule type="dataBar" id="{CA1F0649-AA71-47CC-A3B9-8FD8BA029A47}">
            <x14:dataBar minLength="0" maxLength="100" gradient="0">
              <x14:cfvo type="autoMin"/>
              <x14:cfvo type="autoMax"/>
              <x14:negativeFillColor rgb="FFFF0000"/>
              <x14:axisColor rgb="FF000000"/>
            </x14:dataBar>
          </x14:cfRule>
          <xm:sqref>F8:F307</xm:sqref>
        </x14:conditionalFormatting>
        <x14:conditionalFormatting xmlns:xm="http://schemas.microsoft.com/office/excel/2006/main">
          <x14:cfRule type="dataBar" id="{8A60D201-F07D-466E-BF49-2F307D294E55}">
            <x14:dataBar minLength="0" maxLength="100" gradient="0">
              <x14:cfvo type="autoMin"/>
              <x14:cfvo type="autoMax"/>
              <x14:negativeFillColor rgb="FFFF0000"/>
              <x14:axisColor rgb="FF000000"/>
            </x14:dataBar>
          </x14:cfRule>
          <xm:sqref>L8:L307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14860-D029-413C-BC7D-7B764EA69123}">
  <dimension ref="A1:M12"/>
  <sheetViews>
    <sheetView showGridLines="0" workbookViewId="0">
      <selection activeCell="B2" sqref="B2"/>
    </sheetView>
  </sheetViews>
  <sheetFormatPr defaultRowHeight="14.4" x14ac:dyDescent="0.3"/>
  <cols>
    <col min="1" max="1" width="2" customWidth="1"/>
    <col min="4" max="4" width="11.5546875" bestFit="1" customWidth="1"/>
    <col min="5" max="5" width="12.77734375" bestFit="1" customWidth="1"/>
    <col min="6" max="6" width="10.109375" bestFit="1" customWidth="1"/>
    <col min="11" max="11" width="11.5546875" bestFit="1" customWidth="1"/>
    <col min="12" max="12" width="12.77734375" bestFit="1" customWidth="1"/>
    <col min="13" max="13" width="10.109375" bestFit="1" customWidth="1"/>
  </cols>
  <sheetData>
    <row r="1" spans="1:13" s="2" customFormat="1" ht="52.5" customHeight="1" x14ac:dyDescent="0.3">
      <c r="A1" s="1"/>
      <c r="B1" s="13">
        <v>3</v>
      </c>
      <c r="C1" s="3" t="s">
        <v>45</v>
      </c>
    </row>
    <row r="2" spans="1:13" s="15" customFormat="1" x14ac:dyDescent="0.3">
      <c r="A2" s="12"/>
      <c r="B2" s="14" t="s">
        <v>84</v>
      </c>
    </row>
    <row r="6" spans="1:13" x14ac:dyDescent="0.3">
      <c r="D6" s="18" t="s">
        <v>68</v>
      </c>
      <c r="E6" s="19" t="s">
        <v>69</v>
      </c>
      <c r="F6" s="19"/>
      <c r="G6" s="19" t="s">
        <v>70</v>
      </c>
    </row>
    <row r="7" spans="1:13" x14ac:dyDescent="0.3">
      <c r="D7" s="20" t="s">
        <v>34</v>
      </c>
      <c r="E7" s="21">
        <f>SUMIFS(Data[Amount],Data[Geography],D7)</f>
        <v>252469</v>
      </c>
      <c r="F7" s="23">
        <f>E7</f>
        <v>252469</v>
      </c>
      <c r="G7" s="22">
        <f>SUMIFS(Data[Units],Data[Geography],D7)</f>
        <v>8760</v>
      </c>
      <c r="L7" s="16"/>
      <c r="M7" s="17"/>
    </row>
    <row r="8" spans="1:13" x14ac:dyDescent="0.3">
      <c r="D8" s="20" t="s">
        <v>36</v>
      </c>
      <c r="E8" s="21">
        <f>SUMIFS(Data[Amount],Data[Geography],D8)</f>
        <v>237944</v>
      </c>
      <c r="F8" s="23">
        <f t="shared" ref="F8:F12" si="0">E8</f>
        <v>237944</v>
      </c>
      <c r="G8" s="22">
        <f>SUMIFS(Data[Units],Data[Geography],D8)</f>
        <v>7302</v>
      </c>
      <c r="L8" s="16"/>
      <c r="M8" s="17"/>
    </row>
    <row r="9" spans="1:13" x14ac:dyDescent="0.3">
      <c r="D9" s="20" t="s">
        <v>37</v>
      </c>
      <c r="E9" s="21">
        <f>SUMIFS(Data[Amount],Data[Geography],D9)</f>
        <v>218813</v>
      </c>
      <c r="F9" s="23">
        <f t="shared" si="0"/>
        <v>218813</v>
      </c>
      <c r="G9" s="22">
        <f>SUMIFS(Data[Units],Data[Geography],D9)</f>
        <v>7431</v>
      </c>
      <c r="L9" s="16"/>
      <c r="M9" s="17"/>
    </row>
    <row r="10" spans="1:13" x14ac:dyDescent="0.3">
      <c r="D10" s="20" t="s">
        <v>35</v>
      </c>
      <c r="E10" s="21">
        <f>SUMIFS(Data[Amount],Data[Geography],D10)</f>
        <v>189434</v>
      </c>
      <c r="F10" s="23">
        <f t="shared" si="0"/>
        <v>189434</v>
      </c>
      <c r="G10" s="22">
        <f>SUMIFS(Data[Units],Data[Geography],D10)</f>
        <v>10158</v>
      </c>
      <c r="L10" s="16"/>
      <c r="M10" s="17"/>
    </row>
    <row r="11" spans="1:13" x14ac:dyDescent="0.3">
      <c r="D11" s="20" t="s">
        <v>39</v>
      </c>
      <c r="E11" s="21">
        <f>SUMIFS(Data[Amount],Data[Geography],D11)</f>
        <v>173530</v>
      </c>
      <c r="F11" s="23">
        <f t="shared" si="0"/>
        <v>173530</v>
      </c>
      <c r="G11" s="22">
        <f>SUMIFS(Data[Units],Data[Geography],D11)</f>
        <v>5745</v>
      </c>
      <c r="L11" s="16"/>
      <c r="M11" s="17"/>
    </row>
    <row r="12" spans="1:13" x14ac:dyDescent="0.3">
      <c r="D12" s="20" t="s">
        <v>38</v>
      </c>
      <c r="E12" s="21">
        <f>SUMIFS(Data[Amount],Data[Geography],D12)</f>
        <v>168679</v>
      </c>
      <c r="F12" s="23">
        <f t="shared" si="0"/>
        <v>168679</v>
      </c>
      <c r="G12" s="22">
        <f>SUMIFS(Data[Units],Data[Geography],D12)</f>
        <v>6264</v>
      </c>
      <c r="L12" s="16"/>
      <c r="M12" s="17"/>
    </row>
  </sheetData>
  <conditionalFormatting sqref="F7:F12">
    <cfRule type="dataBar" priority="1">
      <dataBar showValue="0">
        <cfvo type="min"/>
        <cfvo type="max"/>
        <color rgb="FF638EC6"/>
      </dataBar>
      <extLst>
        <ext xmlns:x14="http://schemas.microsoft.com/office/spreadsheetml/2009/9/main" uri="{B025F937-C7B1-47D3-B67F-A62EFF666E3E}">
          <x14:id>{32F73281-6579-4C87-9216-EDA1261F41BD}</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2F73281-6579-4C87-9216-EDA1261F41BD}">
            <x14:dataBar minLength="0" maxLength="100" gradient="0">
              <x14:cfvo type="autoMin"/>
              <x14:cfvo type="autoMax"/>
              <x14:negativeFillColor rgb="FFFF0000"/>
              <x14:axisColor rgb="FF000000"/>
            </x14:dataBar>
          </x14:cfRule>
          <xm:sqref>F7:F12</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DB3C9-C06B-45FD-9863-51BE3FA18DCA}">
  <dimension ref="A1:F16"/>
  <sheetViews>
    <sheetView workbookViewId="0">
      <selection activeCell="B2" sqref="B2"/>
    </sheetView>
  </sheetViews>
  <sheetFormatPr defaultRowHeight="14.4" x14ac:dyDescent="0.3"/>
  <cols>
    <col min="1" max="1" width="2.33203125" customWidth="1"/>
    <col min="3" max="3" width="12.5546875" bestFit="1" customWidth="1"/>
    <col min="4" max="4" width="14.44140625" bestFit="1" customWidth="1"/>
    <col min="5" max="5" width="1.44140625" bestFit="1" customWidth="1"/>
    <col min="6" max="6" width="11.77734375" bestFit="1" customWidth="1"/>
  </cols>
  <sheetData>
    <row r="1" spans="1:6" s="2" customFormat="1" ht="52.5" customHeight="1" x14ac:dyDescent="0.3">
      <c r="A1" s="1"/>
      <c r="B1" s="13">
        <v>4</v>
      </c>
      <c r="C1" s="3" t="s">
        <v>46</v>
      </c>
    </row>
    <row r="2" spans="1:6" s="15" customFormat="1" x14ac:dyDescent="0.3">
      <c r="A2" s="12"/>
      <c r="B2" s="14" t="s">
        <v>84</v>
      </c>
    </row>
    <row r="10" spans="1:6" x14ac:dyDescent="0.3">
      <c r="C10" s="24" t="s">
        <v>71</v>
      </c>
      <c r="D10" t="s">
        <v>73</v>
      </c>
      <c r="E10" t="s">
        <v>75</v>
      </c>
      <c r="F10" t="s">
        <v>74</v>
      </c>
    </row>
    <row r="11" spans="1:6" x14ac:dyDescent="0.3">
      <c r="C11" s="25" t="s">
        <v>34</v>
      </c>
      <c r="D11" s="26">
        <v>252469</v>
      </c>
      <c r="E11">
        <v>252469</v>
      </c>
      <c r="F11">
        <v>8760</v>
      </c>
    </row>
    <row r="12" spans="1:6" x14ac:dyDescent="0.3">
      <c r="C12" s="25" t="s">
        <v>36</v>
      </c>
      <c r="D12" s="26">
        <v>237944</v>
      </c>
      <c r="E12">
        <v>237944</v>
      </c>
      <c r="F12">
        <v>7302</v>
      </c>
    </row>
    <row r="13" spans="1:6" x14ac:dyDescent="0.3">
      <c r="C13" s="25" t="s">
        <v>37</v>
      </c>
      <c r="D13" s="26">
        <v>218813</v>
      </c>
      <c r="E13">
        <v>218813</v>
      </c>
      <c r="F13">
        <v>7431</v>
      </c>
    </row>
    <row r="14" spans="1:6" x14ac:dyDescent="0.3">
      <c r="C14" s="25" t="s">
        <v>35</v>
      </c>
      <c r="D14" s="26">
        <v>189434</v>
      </c>
      <c r="E14">
        <v>189434</v>
      </c>
      <c r="F14">
        <v>10158</v>
      </c>
    </row>
    <row r="15" spans="1:6" x14ac:dyDescent="0.3">
      <c r="C15" s="25" t="s">
        <v>39</v>
      </c>
      <c r="D15" s="26">
        <v>173530</v>
      </c>
      <c r="E15">
        <v>173530</v>
      </c>
      <c r="F15">
        <v>5745</v>
      </c>
    </row>
    <row r="16" spans="1:6" x14ac:dyDescent="0.3">
      <c r="C16" s="25" t="s">
        <v>38</v>
      </c>
      <c r="D16" s="26">
        <v>168679</v>
      </c>
      <c r="E16">
        <v>168679</v>
      </c>
      <c r="F16">
        <v>6264</v>
      </c>
    </row>
  </sheetData>
  <conditionalFormatting pivot="1" sqref="E11:E16">
    <cfRule type="dataBar" priority="1">
      <dataBar showValue="0">
        <cfvo type="min"/>
        <cfvo type="max"/>
        <color rgb="FFFFB628"/>
      </dataBar>
      <extLst>
        <ext xmlns:x14="http://schemas.microsoft.com/office/spreadsheetml/2009/9/main" uri="{B025F937-C7B1-47D3-B67F-A62EFF666E3E}">
          <x14:id>{CB815138-3D36-4F7C-BC48-0BDD010ED5B0}</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CB815138-3D36-4F7C-BC48-0BDD010ED5B0}">
            <x14:dataBar minLength="0" maxLength="100" gradient="0">
              <x14:cfvo type="autoMin"/>
              <x14:cfvo type="autoMax"/>
              <x14:negativeFillColor rgb="FFFF0000"/>
              <x14:axisColor rgb="FF000000"/>
            </x14:dataBar>
          </x14:cfRule>
          <xm:sqref>E11:E16</xm:sqref>
        </x14:conditionalFormatting>
      </x14:conditionalFormattings>
    </ex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D2A2C-D888-4BEF-8303-3F4C6457855B}">
  <dimension ref="A1:E17"/>
  <sheetViews>
    <sheetView workbookViewId="0">
      <selection activeCell="B2" sqref="B2"/>
    </sheetView>
  </sheetViews>
  <sheetFormatPr defaultRowHeight="14.4" x14ac:dyDescent="0.3"/>
  <cols>
    <col min="1" max="1" width="2.5546875" customWidth="1"/>
    <col min="4" max="4" width="20.21875" bestFit="1" customWidth="1"/>
    <col min="5" max="7" width="12.21875" bestFit="1" customWidth="1"/>
  </cols>
  <sheetData>
    <row r="1" spans="1:5" s="2" customFormat="1" ht="52.5" customHeight="1" x14ac:dyDescent="0.3">
      <c r="A1" s="1"/>
      <c r="B1" s="13">
        <v>10</v>
      </c>
      <c r="C1" s="3" t="s">
        <v>54</v>
      </c>
    </row>
    <row r="2" spans="1:5" s="15" customFormat="1" x14ac:dyDescent="0.3">
      <c r="A2" s="12"/>
      <c r="B2" s="14" t="s">
        <v>84</v>
      </c>
    </row>
    <row r="6" spans="1:5" x14ac:dyDescent="0.3">
      <c r="D6" s="24" t="s">
        <v>71</v>
      </c>
      <c r="E6" t="s">
        <v>76</v>
      </c>
    </row>
    <row r="7" spans="1:5" x14ac:dyDescent="0.3">
      <c r="D7" s="25" t="s">
        <v>15</v>
      </c>
      <c r="E7" s="27">
        <v>44.990867579908674</v>
      </c>
    </row>
    <row r="8" spans="1:5" x14ac:dyDescent="0.3">
      <c r="D8" s="25" t="s">
        <v>33</v>
      </c>
      <c r="E8" s="27">
        <v>37.303128371089535</v>
      </c>
    </row>
    <row r="9" spans="1:5" x14ac:dyDescent="0.3">
      <c r="D9" s="25" t="s">
        <v>24</v>
      </c>
      <c r="E9" s="27">
        <v>33.88697318007663</v>
      </c>
    </row>
    <row r="10" spans="1:5" x14ac:dyDescent="0.3">
      <c r="D10" s="25" t="s">
        <v>26</v>
      </c>
      <c r="E10" s="27">
        <v>32.807189542483663</v>
      </c>
    </row>
    <row r="11" spans="1:5" x14ac:dyDescent="0.3">
      <c r="D11" s="25" t="s">
        <v>22</v>
      </c>
      <c r="E11" s="27">
        <v>32.301656920077974</v>
      </c>
    </row>
    <row r="12" spans="1:5" x14ac:dyDescent="0.3">
      <c r="D12" s="25" t="s">
        <v>32</v>
      </c>
      <c r="E12" s="27">
        <v>31.276401564537156</v>
      </c>
    </row>
    <row r="13" spans="1:5" x14ac:dyDescent="0.3">
      <c r="D13" s="25" t="s">
        <v>23</v>
      </c>
      <c r="E13" s="27">
        <v>31.260485651214129</v>
      </c>
    </row>
    <row r="14" spans="1:5" x14ac:dyDescent="0.3">
      <c r="D14" s="25" t="s">
        <v>18</v>
      </c>
      <c r="E14" s="27">
        <v>29.765981735159816</v>
      </c>
    </row>
    <row r="15" spans="1:5" x14ac:dyDescent="0.3">
      <c r="D15" s="25" t="s">
        <v>21</v>
      </c>
      <c r="E15" s="27">
        <v>28.877675840978593</v>
      </c>
    </row>
    <row r="16" spans="1:5" x14ac:dyDescent="0.3">
      <c r="D16" s="25" t="s">
        <v>16</v>
      </c>
      <c r="E16" s="27">
        <v>28.835190343546891</v>
      </c>
    </row>
    <row r="17" spans="4:5" x14ac:dyDescent="0.3">
      <c r="D17" s="25" t="s">
        <v>72</v>
      </c>
      <c r="E17" s="27">
        <v>32.904913101604279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41C85-E45D-41BC-90D0-B4BFC0EBA4B9}">
  <dimension ref="A1:U304"/>
  <sheetViews>
    <sheetView workbookViewId="0">
      <selection activeCell="B1" sqref="B1"/>
    </sheetView>
  </sheetViews>
  <sheetFormatPr defaultRowHeight="14.4" x14ac:dyDescent="0.3"/>
  <cols>
    <col min="1" max="1" width="4.21875" customWidth="1"/>
  </cols>
  <sheetData>
    <row r="1" spans="1:21" s="2" customFormat="1" ht="52.5" customHeight="1" x14ac:dyDescent="0.3">
      <c r="A1" s="1"/>
      <c r="B1" s="13">
        <v>6</v>
      </c>
      <c r="C1" s="3" t="s">
        <v>55</v>
      </c>
    </row>
    <row r="2" spans="1:21" s="15" customFormat="1" x14ac:dyDescent="0.3">
      <c r="A2" s="12"/>
      <c r="B2" s="14" t="s">
        <v>84</v>
      </c>
    </row>
    <row r="4" spans="1:21" x14ac:dyDescent="0.3">
      <c r="Q4" s="6" t="s">
        <v>11</v>
      </c>
      <c r="R4" s="6" t="s">
        <v>12</v>
      </c>
      <c r="S4" s="6" t="s">
        <v>0</v>
      </c>
      <c r="T4" s="10" t="s">
        <v>1</v>
      </c>
      <c r="U4" s="10" t="s">
        <v>50</v>
      </c>
    </row>
    <row r="5" spans="1:21" x14ac:dyDescent="0.3">
      <c r="Q5" t="s">
        <v>40</v>
      </c>
      <c r="R5" t="s">
        <v>37</v>
      </c>
      <c r="S5" t="s">
        <v>30</v>
      </c>
      <c r="T5" s="4">
        <v>1624</v>
      </c>
      <c r="U5" s="5">
        <v>114</v>
      </c>
    </row>
    <row r="6" spans="1:21" x14ac:dyDescent="0.3">
      <c r="Q6" t="s">
        <v>8</v>
      </c>
      <c r="R6" t="s">
        <v>35</v>
      </c>
      <c r="S6" t="s">
        <v>32</v>
      </c>
      <c r="T6" s="4">
        <v>6706</v>
      </c>
      <c r="U6" s="5">
        <v>459</v>
      </c>
    </row>
    <row r="7" spans="1:21" x14ac:dyDescent="0.3">
      <c r="Q7" t="s">
        <v>9</v>
      </c>
      <c r="R7" t="s">
        <v>35</v>
      </c>
      <c r="S7" t="s">
        <v>4</v>
      </c>
      <c r="T7" s="4">
        <v>959</v>
      </c>
      <c r="U7" s="5">
        <v>147</v>
      </c>
    </row>
    <row r="8" spans="1:21" x14ac:dyDescent="0.3">
      <c r="Q8" t="s">
        <v>41</v>
      </c>
      <c r="R8" t="s">
        <v>36</v>
      </c>
      <c r="S8" t="s">
        <v>18</v>
      </c>
      <c r="T8" s="4">
        <v>9632</v>
      </c>
      <c r="U8" s="5">
        <v>288</v>
      </c>
    </row>
    <row r="9" spans="1:21" x14ac:dyDescent="0.3">
      <c r="Q9" t="s">
        <v>6</v>
      </c>
      <c r="R9" t="s">
        <v>39</v>
      </c>
      <c r="S9" t="s">
        <v>25</v>
      </c>
      <c r="T9" s="4">
        <v>2100</v>
      </c>
      <c r="U9" s="5">
        <v>414</v>
      </c>
    </row>
    <row r="10" spans="1:21" x14ac:dyDescent="0.3">
      <c r="Q10" t="s">
        <v>40</v>
      </c>
      <c r="R10" t="s">
        <v>35</v>
      </c>
      <c r="S10" t="s">
        <v>33</v>
      </c>
      <c r="T10" s="4">
        <v>8869</v>
      </c>
      <c r="U10" s="5">
        <v>432</v>
      </c>
    </row>
    <row r="11" spans="1:21" x14ac:dyDescent="0.3">
      <c r="Q11" t="s">
        <v>6</v>
      </c>
      <c r="R11" t="s">
        <v>38</v>
      </c>
      <c r="S11" t="s">
        <v>31</v>
      </c>
      <c r="T11" s="4">
        <v>2681</v>
      </c>
      <c r="U11" s="5">
        <v>54</v>
      </c>
    </row>
    <row r="12" spans="1:21" x14ac:dyDescent="0.3">
      <c r="Q12" t="s">
        <v>8</v>
      </c>
      <c r="R12" t="s">
        <v>35</v>
      </c>
      <c r="S12" t="s">
        <v>22</v>
      </c>
      <c r="T12" s="4">
        <v>5012</v>
      </c>
      <c r="U12" s="5">
        <v>210</v>
      </c>
    </row>
    <row r="13" spans="1:21" x14ac:dyDescent="0.3">
      <c r="Q13" t="s">
        <v>7</v>
      </c>
      <c r="R13" t="s">
        <v>38</v>
      </c>
      <c r="S13" t="s">
        <v>14</v>
      </c>
      <c r="T13" s="4">
        <v>1281</v>
      </c>
      <c r="U13" s="5">
        <v>75</v>
      </c>
    </row>
    <row r="14" spans="1:21" x14ac:dyDescent="0.3">
      <c r="Q14" t="s">
        <v>5</v>
      </c>
      <c r="R14" t="s">
        <v>37</v>
      </c>
      <c r="S14" t="s">
        <v>14</v>
      </c>
      <c r="T14" s="4">
        <v>4991</v>
      </c>
      <c r="U14" s="5">
        <v>12</v>
      </c>
    </row>
    <row r="15" spans="1:21" x14ac:dyDescent="0.3">
      <c r="Q15" t="s">
        <v>2</v>
      </c>
      <c r="R15" t="s">
        <v>39</v>
      </c>
      <c r="S15" t="s">
        <v>25</v>
      </c>
      <c r="T15" s="4">
        <v>1785</v>
      </c>
      <c r="U15" s="5">
        <v>462</v>
      </c>
    </row>
    <row r="16" spans="1:21" x14ac:dyDescent="0.3">
      <c r="Q16" t="s">
        <v>3</v>
      </c>
      <c r="R16" t="s">
        <v>37</v>
      </c>
      <c r="S16" t="s">
        <v>17</v>
      </c>
      <c r="T16" s="4">
        <v>3983</v>
      </c>
      <c r="U16" s="5">
        <v>144</v>
      </c>
    </row>
    <row r="17" spans="17:21" x14ac:dyDescent="0.3">
      <c r="Q17" t="s">
        <v>9</v>
      </c>
      <c r="R17" t="s">
        <v>38</v>
      </c>
      <c r="S17" t="s">
        <v>16</v>
      </c>
      <c r="T17" s="4">
        <v>2646</v>
      </c>
      <c r="U17" s="5">
        <v>120</v>
      </c>
    </row>
    <row r="18" spans="17:21" x14ac:dyDescent="0.3">
      <c r="Q18" t="s">
        <v>2</v>
      </c>
      <c r="R18" t="s">
        <v>34</v>
      </c>
      <c r="S18" t="s">
        <v>13</v>
      </c>
      <c r="T18" s="4">
        <v>252</v>
      </c>
      <c r="U18" s="5">
        <v>54</v>
      </c>
    </row>
    <row r="19" spans="17:21" x14ac:dyDescent="0.3">
      <c r="Q19" t="s">
        <v>3</v>
      </c>
      <c r="R19" t="s">
        <v>35</v>
      </c>
      <c r="S19" t="s">
        <v>25</v>
      </c>
      <c r="T19" s="4">
        <v>2464</v>
      </c>
      <c r="U19" s="5">
        <v>234</v>
      </c>
    </row>
    <row r="20" spans="17:21" x14ac:dyDescent="0.3">
      <c r="Q20" t="s">
        <v>3</v>
      </c>
      <c r="R20" t="s">
        <v>35</v>
      </c>
      <c r="S20" t="s">
        <v>29</v>
      </c>
      <c r="T20" s="4">
        <v>2114</v>
      </c>
      <c r="U20" s="5">
        <v>66</v>
      </c>
    </row>
    <row r="21" spans="17:21" x14ac:dyDescent="0.3">
      <c r="Q21" t="s">
        <v>6</v>
      </c>
      <c r="R21" t="s">
        <v>37</v>
      </c>
      <c r="S21" t="s">
        <v>31</v>
      </c>
      <c r="T21" s="4">
        <v>7693</v>
      </c>
      <c r="U21" s="5">
        <v>87</v>
      </c>
    </row>
    <row r="22" spans="17:21" x14ac:dyDescent="0.3">
      <c r="Q22" t="s">
        <v>5</v>
      </c>
      <c r="R22" t="s">
        <v>34</v>
      </c>
      <c r="S22" t="s">
        <v>20</v>
      </c>
      <c r="T22" s="4">
        <v>15610</v>
      </c>
      <c r="U22" s="5">
        <v>339</v>
      </c>
    </row>
    <row r="23" spans="17:21" x14ac:dyDescent="0.3">
      <c r="Q23" t="s">
        <v>41</v>
      </c>
      <c r="R23" t="s">
        <v>34</v>
      </c>
      <c r="S23" t="s">
        <v>22</v>
      </c>
      <c r="T23" s="4">
        <v>336</v>
      </c>
      <c r="U23" s="5">
        <v>144</v>
      </c>
    </row>
    <row r="24" spans="17:21" x14ac:dyDescent="0.3">
      <c r="Q24" t="s">
        <v>2</v>
      </c>
      <c r="R24" t="s">
        <v>39</v>
      </c>
      <c r="S24" t="s">
        <v>20</v>
      </c>
      <c r="T24" s="4">
        <v>9443</v>
      </c>
      <c r="U24" s="5">
        <v>162</v>
      </c>
    </row>
    <row r="25" spans="17:21" x14ac:dyDescent="0.3">
      <c r="Q25" t="s">
        <v>9</v>
      </c>
      <c r="R25" t="s">
        <v>34</v>
      </c>
      <c r="S25" t="s">
        <v>23</v>
      </c>
      <c r="T25" s="4">
        <v>8155</v>
      </c>
      <c r="U25" s="5">
        <v>90</v>
      </c>
    </row>
    <row r="26" spans="17:21" x14ac:dyDescent="0.3">
      <c r="Q26" t="s">
        <v>8</v>
      </c>
      <c r="R26" t="s">
        <v>38</v>
      </c>
      <c r="S26" t="s">
        <v>23</v>
      </c>
      <c r="T26" s="4">
        <v>1701</v>
      </c>
      <c r="U26" s="5">
        <v>234</v>
      </c>
    </row>
    <row r="27" spans="17:21" x14ac:dyDescent="0.3">
      <c r="Q27" t="s">
        <v>10</v>
      </c>
      <c r="R27" t="s">
        <v>38</v>
      </c>
      <c r="S27" t="s">
        <v>22</v>
      </c>
      <c r="T27" s="4">
        <v>2205</v>
      </c>
      <c r="U27" s="5">
        <v>141</v>
      </c>
    </row>
    <row r="28" spans="17:21" x14ac:dyDescent="0.3">
      <c r="Q28" t="s">
        <v>8</v>
      </c>
      <c r="R28" t="s">
        <v>37</v>
      </c>
      <c r="S28" t="s">
        <v>19</v>
      </c>
      <c r="T28" s="4">
        <v>1771</v>
      </c>
      <c r="U28" s="5">
        <v>204</v>
      </c>
    </row>
    <row r="29" spans="17:21" x14ac:dyDescent="0.3">
      <c r="Q29" t="s">
        <v>41</v>
      </c>
      <c r="R29" t="s">
        <v>35</v>
      </c>
      <c r="S29" t="s">
        <v>15</v>
      </c>
      <c r="T29" s="4">
        <v>2114</v>
      </c>
      <c r="U29" s="5">
        <v>186</v>
      </c>
    </row>
    <row r="30" spans="17:21" x14ac:dyDescent="0.3">
      <c r="Q30" t="s">
        <v>41</v>
      </c>
      <c r="R30" t="s">
        <v>36</v>
      </c>
      <c r="S30" t="s">
        <v>13</v>
      </c>
      <c r="T30" s="4">
        <v>10311</v>
      </c>
      <c r="U30" s="5">
        <v>231</v>
      </c>
    </row>
    <row r="31" spans="17:21" x14ac:dyDescent="0.3">
      <c r="Q31" t="s">
        <v>3</v>
      </c>
      <c r="R31" t="s">
        <v>39</v>
      </c>
      <c r="S31" t="s">
        <v>16</v>
      </c>
      <c r="T31" s="4">
        <v>21</v>
      </c>
      <c r="U31" s="5">
        <v>168</v>
      </c>
    </row>
    <row r="32" spans="17:21" x14ac:dyDescent="0.3">
      <c r="Q32" t="s">
        <v>10</v>
      </c>
      <c r="R32" t="s">
        <v>35</v>
      </c>
      <c r="S32" t="s">
        <v>20</v>
      </c>
      <c r="T32" s="4">
        <v>1974</v>
      </c>
      <c r="U32" s="5">
        <v>195</v>
      </c>
    </row>
    <row r="33" spans="17:21" x14ac:dyDescent="0.3">
      <c r="Q33" t="s">
        <v>5</v>
      </c>
      <c r="R33" t="s">
        <v>36</v>
      </c>
      <c r="S33" t="s">
        <v>23</v>
      </c>
      <c r="T33" s="4">
        <v>6314</v>
      </c>
      <c r="U33" s="5">
        <v>15</v>
      </c>
    </row>
    <row r="34" spans="17:21" x14ac:dyDescent="0.3">
      <c r="Q34" t="s">
        <v>10</v>
      </c>
      <c r="R34" t="s">
        <v>37</v>
      </c>
      <c r="S34" t="s">
        <v>23</v>
      </c>
      <c r="T34" s="4">
        <v>4683</v>
      </c>
      <c r="U34" s="5">
        <v>30</v>
      </c>
    </row>
    <row r="35" spans="17:21" x14ac:dyDescent="0.3">
      <c r="Q35" t="s">
        <v>41</v>
      </c>
      <c r="R35" t="s">
        <v>37</v>
      </c>
      <c r="S35" t="s">
        <v>24</v>
      </c>
      <c r="T35" s="4">
        <v>6398</v>
      </c>
      <c r="U35" s="5">
        <v>102</v>
      </c>
    </row>
    <row r="36" spans="17:21" x14ac:dyDescent="0.3">
      <c r="Q36" t="s">
        <v>2</v>
      </c>
      <c r="R36" t="s">
        <v>35</v>
      </c>
      <c r="S36" t="s">
        <v>19</v>
      </c>
      <c r="T36" s="4">
        <v>553</v>
      </c>
      <c r="U36" s="5">
        <v>15</v>
      </c>
    </row>
    <row r="37" spans="17:21" x14ac:dyDescent="0.3">
      <c r="Q37" t="s">
        <v>8</v>
      </c>
      <c r="R37" t="s">
        <v>39</v>
      </c>
      <c r="S37" t="s">
        <v>30</v>
      </c>
      <c r="T37" s="4">
        <v>7021</v>
      </c>
      <c r="U37" s="5">
        <v>183</v>
      </c>
    </row>
    <row r="38" spans="17:21" x14ac:dyDescent="0.3">
      <c r="Q38" t="s">
        <v>40</v>
      </c>
      <c r="R38" t="s">
        <v>39</v>
      </c>
      <c r="S38" t="s">
        <v>22</v>
      </c>
      <c r="T38" s="4">
        <v>5817</v>
      </c>
      <c r="U38" s="5">
        <v>12</v>
      </c>
    </row>
    <row r="39" spans="17:21" x14ac:dyDescent="0.3">
      <c r="Q39" t="s">
        <v>41</v>
      </c>
      <c r="R39" t="s">
        <v>39</v>
      </c>
      <c r="S39" t="s">
        <v>14</v>
      </c>
      <c r="T39" s="4">
        <v>3976</v>
      </c>
      <c r="U39" s="5">
        <v>72</v>
      </c>
    </row>
    <row r="40" spans="17:21" x14ac:dyDescent="0.3">
      <c r="Q40" t="s">
        <v>6</v>
      </c>
      <c r="R40" t="s">
        <v>38</v>
      </c>
      <c r="S40" t="s">
        <v>27</v>
      </c>
      <c r="T40" s="4">
        <v>1134</v>
      </c>
      <c r="U40" s="5">
        <v>282</v>
      </c>
    </row>
    <row r="41" spans="17:21" x14ac:dyDescent="0.3">
      <c r="Q41" t="s">
        <v>2</v>
      </c>
      <c r="R41" t="s">
        <v>39</v>
      </c>
      <c r="S41" t="s">
        <v>28</v>
      </c>
      <c r="T41" s="4">
        <v>6027</v>
      </c>
      <c r="U41" s="5">
        <v>144</v>
      </c>
    </row>
    <row r="42" spans="17:21" x14ac:dyDescent="0.3">
      <c r="Q42" t="s">
        <v>6</v>
      </c>
      <c r="R42" t="s">
        <v>37</v>
      </c>
      <c r="S42" t="s">
        <v>16</v>
      </c>
      <c r="T42" s="4">
        <v>1904</v>
      </c>
      <c r="U42" s="5">
        <v>405</v>
      </c>
    </row>
    <row r="43" spans="17:21" x14ac:dyDescent="0.3">
      <c r="Q43" t="s">
        <v>7</v>
      </c>
      <c r="R43" t="s">
        <v>34</v>
      </c>
      <c r="S43" t="s">
        <v>32</v>
      </c>
      <c r="T43" s="4">
        <v>3262</v>
      </c>
      <c r="U43" s="5">
        <v>75</v>
      </c>
    </row>
    <row r="44" spans="17:21" x14ac:dyDescent="0.3">
      <c r="Q44" t="s">
        <v>40</v>
      </c>
      <c r="R44" t="s">
        <v>34</v>
      </c>
      <c r="S44" t="s">
        <v>27</v>
      </c>
      <c r="T44" s="4">
        <v>2289</v>
      </c>
      <c r="U44" s="5">
        <v>135</v>
      </c>
    </row>
    <row r="45" spans="17:21" x14ac:dyDescent="0.3">
      <c r="Q45" t="s">
        <v>5</v>
      </c>
      <c r="R45" t="s">
        <v>34</v>
      </c>
      <c r="S45" t="s">
        <v>27</v>
      </c>
      <c r="T45" s="4">
        <v>6986</v>
      </c>
      <c r="U45" s="5">
        <v>21</v>
      </c>
    </row>
    <row r="46" spans="17:21" x14ac:dyDescent="0.3">
      <c r="Q46" t="s">
        <v>2</v>
      </c>
      <c r="R46" t="s">
        <v>38</v>
      </c>
      <c r="S46" t="s">
        <v>23</v>
      </c>
      <c r="T46" s="4">
        <v>4417</v>
      </c>
      <c r="U46" s="5">
        <v>153</v>
      </c>
    </row>
    <row r="47" spans="17:21" x14ac:dyDescent="0.3">
      <c r="Q47" t="s">
        <v>6</v>
      </c>
      <c r="R47" t="s">
        <v>34</v>
      </c>
      <c r="S47" t="s">
        <v>15</v>
      </c>
      <c r="T47" s="4">
        <v>1442</v>
      </c>
      <c r="U47" s="5">
        <v>15</v>
      </c>
    </row>
    <row r="48" spans="17:21" x14ac:dyDescent="0.3">
      <c r="Q48" t="s">
        <v>3</v>
      </c>
      <c r="R48" t="s">
        <v>35</v>
      </c>
      <c r="S48" t="s">
        <v>14</v>
      </c>
      <c r="T48" s="4">
        <v>2415</v>
      </c>
      <c r="U48" s="5">
        <v>255</v>
      </c>
    </row>
    <row r="49" spans="17:21" x14ac:dyDescent="0.3">
      <c r="Q49" t="s">
        <v>2</v>
      </c>
      <c r="R49" t="s">
        <v>37</v>
      </c>
      <c r="S49" t="s">
        <v>19</v>
      </c>
      <c r="T49" s="4">
        <v>238</v>
      </c>
      <c r="U49" s="5">
        <v>18</v>
      </c>
    </row>
    <row r="50" spans="17:21" x14ac:dyDescent="0.3">
      <c r="Q50" t="s">
        <v>6</v>
      </c>
      <c r="R50" t="s">
        <v>37</v>
      </c>
      <c r="S50" t="s">
        <v>23</v>
      </c>
      <c r="T50" s="4">
        <v>4949</v>
      </c>
      <c r="U50" s="5">
        <v>189</v>
      </c>
    </row>
    <row r="51" spans="17:21" x14ac:dyDescent="0.3">
      <c r="Q51" t="s">
        <v>5</v>
      </c>
      <c r="R51" t="s">
        <v>38</v>
      </c>
      <c r="S51" t="s">
        <v>32</v>
      </c>
      <c r="T51" s="4">
        <v>5075</v>
      </c>
      <c r="U51" s="5">
        <v>21</v>
      </c>
    </row>
    <row r="52" spans="17:21" x14ac:dyDescent="0.3">
      <c r="Q52" t="s">
        <v>3</v>
      </c>
      <c r="R52" t="s">
        <v>36</v>
      </c>
      <c r="S52" t="s">
        <v>16</v>
      </c>
      <c r="T52" s="4">
        <v>9198</v>
      </c>
      <c r="U52" s="5">
        <v>36</v>
      </c>
    </row>
    <row r="53" spans="17:21" x14ac:dyDescent="0.3">
      <c r="Q53" t="s">
        <v>6</v>
      </c>
      <c r="R53" t="s">
        <v>34</v>
      </c>
      <c r="S53" t="s">
        <v>29</v>
      </c>
      <c r="T53" s="4">
        <v>3339</v>
      </c>
      <c r="U53" s="5">
        <v>75</v>
      </c>
    </row>
    <row r="54" spans="17:21" x14ac:dyDescent="0.3">
      <c r="Q54" t="s">
        <v>40</v>
      </c>
      <c r="R54" t="s">
        <v>34</v>
      </c>
      <c r="S54" t="s">
        <v>17</v>
      </c>
      <c r="T54" s="4">
        <v>5019</v>
      </c>
      <c r="U54" s="5">
        <v>156</v>
      </c>
    </row>
    <row r="55" spans="17:21" x14ac:dyDescent="0.3">
      <c r="Q55" t="s">
        <v>5</v>
      </c>
      <c r="R55" t="s">
        <v>36</v>
      </c>
      <c r="S55" t="s">
        <v>16</v>
      </c>
      <c r="T55" s="4">
        <v>16184</v>
      </c>
      <c r="U55" s="5">
        <v>39</v>
      </c>
    </row>
    <row r="56" spans="17:21" x14ac:dyDescent="0.3">
      <c r="Q56" t="s">
        <v>6</v>
      </c>
      <c r="R56" t="s">
        <v>36</v>
      </c>
      <c r="S56" t="s">
        <v>21</v>
      </c>
      <c r="T56" s="4">
        <v>497</v>
      </c>
      <c r="U56" s="5">
        <v>63</v>
      </c>
    </row>
    <row r="57" spans="17:21" x14ac:dyDescent="0.3">
      <c r="Q57" t="s">
        <v>2</v>
      </c>
      <c r="R57" t="s">
        <v>36</v>
      </c>
      <c r="S57" t="s">
        <v>29</v>
      </c>
      <c r="T57" s="4">
        <v>8211</v>
      </c>
      <c r="U57" s="5">
        <v>75</v>
      </c>
    </row>
    <row r="58" spans="17:21" x14ac:dyDescent="0.3">
      <c r="Q58" t="s">
        <v>2</v>
      </c>
      <c r="R58" t="s">
        <v>38</v>
      </c>
      <c r="S58" t="s">
        <v>28</v>
      </c>
      <c r="T58" s="4">
        <v>6580</v>
      </c>
      <c r="U58" s="5">
        <v>183</v>
      </c>
    </row>
    <row r="59" spans="17:21" x14ac:dyDescent="0.3">
      <c r="Q59" t="s">
        <v>41</v>
      </c>
      <c r="R59" t="s">
        <v>35</v>
      </c>
      <c r="S59" t="s">
        <v>13</v>
      </c>
      <c r="T59" s="4">
        <v>4760</v>
      </c>
      <c r="U59" s="5">
        <v>69</v>
      </c>
    </row>
    <row r="60" spans="17:21" x14ac:dyDescent="0.3">
      <c r="Q60" t="s">
        <v>40</v>
      </c>
      <c r="R60" t="s">
        <v>36</v>
      </c>
      <c r="S60" t="s">
        <v>25</v>
      </c>
      <c r="T60" s="4">
        <v>5439</v>
      </c>
      <c r="U60" s="5">
        <v>30</v>
      </c>
    </row>
    <row r="61" spans="17:21" x14ac:dyDescent="0.3">
      <c r="Q61" t="s">
        <v>41</v>
      </c>
      <c r="R61" t="s">
        <v>34</v>
      </c>
      <c r="S61" t="s">
        <v>17</v>
      </c>
      <c r="T61" s="4">
        <v>1463</v>
      </c>
      <c r="U61" s="5">
        <v>39</v>
      </c>
    </row>
    <row r="62" spans="17:21" x14ac:dyDescent="0.3">
      <c r="Q62" t="s">
        <v>3</v>
      </c>
      <c r="R62" t="s">
        <v>34</v>
      </c>
      <c r="S62" t="s">
        <v>32</v>
      </c>
      <c r="T62" s="4">
        <v>7777</v>
      </c>
      <c r="U62" s="5">
        <v>504</v>
      </c>
    </row>
    <row r="63" spans="17:21" x14ac:dyDescent="0.3">
      <c r="Q63" t="s">
        <v>9</v>
      </c>
      <c r="R63" t="s">
        <v>37</v>
      </c>
      <c r="S63" t="s">
        <v>29</v>
      </c>
      <c r="T63" s="4">
        <v>1085</v>
      </c>
      <c r="U63" s="5">
        <v>273</v>
      </c>
    </row>
    <row r="64" spans="17:21" x14ac:dyDescent="0.3">
      <c r="Q64" t="s">
        <v>5</v>
      </c>
      <c r="R64" t="s">
        <v>37</v>
      </c>
      <c r="S64" t="s">
        <v>31</v>
      </c>
      <c r="T64" s="4">
        <v>182</v>
      </c>
      <c r="U64" s="5">
        <v>48</v>
      </c>
    </row>
    <row r="65" spans="17:21" x14ac:dyDescent="0.3">
      <c r="Q65" t="s">
        <v>6</v>
      </c>
      <c r="R65" t="s">
        <v>34</v>
      </c>
      <c r="S65" t="s">
        <v>27</v>
      </c>
      <c r="T65" s="4">
        <v>4242</v>
      </c>
      <c r="U65" s="5">
        <v>207</v>
      </c>
    </row>
    <row r="66" spans="17:21" x14ac:dyDescent="0.3">
      <c r="Q66" t="s">
        <v>6</v>
      </c>
      <c r="R66" t="s">
        <v>36</v>
      </c>
      <c r="S66" t="s">
        <v>32</v>
      </c>
      <c r="T66" s="4">
        <v>6118</v>
      </c>
      <c r="U66" s="5">
        <v>9</v>
      </c>
    </row>
    <row r="67" spans="17:21" x14ac:dyDescent="0.3">
      <c r="Q67" t="s">
        <v>10</v>
      </c>
      <c r="R67" t="s">
        <v>36</v>
      </c>
      <c r="S67" t="s">
        <v>23</v>
      </c>
      <c r="T67" s="4">
        <v>2317</v>
      </c>
      <c r="U67" s="5">
        <v>261</v>
      </c>
    </row>
    <row r="68" spans="17:21" x14ac:dyDescent="0.3">
      <c r="Q68" t="s">
        <v>6</v>
      </c>
      <c r="R68" t="s">
        <v>38</v>
      </c>
      <c r="S68" t="s">
        <v>16</v>
      </c>
      <c r="T68" s="4">
        <v>938</v>
      </c>
      <c r="U68" s="5">
        <v>6</v>
      </c>
    </row>
    <row r="69" spans="17:21" x14ac:dyDescent="0.3">
      <c r="Q69" t="s">
        <v>8</v>
      </c>
      <c r="R69" t="s">
        <v>37</v>
      </c>
      <c r="S69" t="s">
        <v>15</v>
      </c>
      <c r="T69" s="4">
        <v>9709</v>
      </c>
      <c r="U69" s="5">
        <v>30</v>
      </c>
    </row>
    <row r="70" spans="17:21" x14ac:dyDescent="0.3">
      <c r="Q70" t="s">
        <v>7</v>
      </c>
      <c r="R70" t="s">
        <v>34</v>
      </c>
      <c r="S70" t="s">
        <v>20</v>
      </c>
      <c r="T70" s="4">
        <v>2205</v>
      </c>
      <c r="U70" s="5">
        <v>138</v>
      </c>
    </row>
    <row r="71" spans="17:21" x14ac:dyDescent="0.3">
      <c r="Q71" t="s">
        <v>7</v>
      </c>
      <c r="R71" t="s">
        <v>37</v>
      </c>
      <c r="S71" t="s">
        <v>17</v>
      </c>
      <c r="T71" s="4">
        <v>4487</v>
      </c>
      <c r="U71" s="5">
        <v>111</v>
      </c>
    </row>
    <row r="72" spans="17:21" x14ac:dyDescent="0.3">
      <c r="Q72" t="s">
        <v>5</v>
      </c>
      <c r="R72" t="s">
        <v>35</v>
      </c>
      <c r="S72" t="s">
        <v>18</v>
      </c>
      <c r="T72" s="4">
        <v>2415</v>
      </c>
      <c r="U72" s="5">
        <v>15</v>
      </c>
    </row>
    <row r="73" spans="17:21" x14ac:dyDescent="0.3">
      <c r="Q73" t="s">
        <v>40</v>
      </c>
      <c r="R73" t="s">
        <v>34</v>
      </c>
      <c r="S73" t="s">
        <v>19</v>
      </c>
      <c r="T73" s="4">
        <v>4018</v>
      </c>
      <c r="U73" s="5">
        <v>162</v>
      </c>
    </row>
    <row r="74" spans="17:21" x14ac:dyDescent="0.3">
      <c r="Q74" t="s">
        <v>5</v>
      </c>
      <c r="R74" t="s">
        <v>34</v>
      </c>
      <c r="S74" t="s">
        <v>19</v>
      </c>
      <c r="T74" s="4">
        <v>861</v>
      </c>
      <c r="U74" s="5">
        <v>195</v>
      </c>
    </row>
    <row r="75" spans="17:21" x14ac:dyDescent="0.3">
      <c r="Q75" t="s">
        <v>10</v>
      </c>
      <c r="R75" t="s">
        <v>38</v>
      </c>
      <c r="S75" t="s">
        <v>14</v>
      </c>
      <c r="T75" s="4">
        <v>5586</v>
      </c>
      <c r="U75" s="5">
        <v>525</v>
      </c>
    </row>
    <row r="76" spans="17:21" x14ac:dyDescent="0.3">
      <c r="Q76" t="s">
        <v>7</v>
      </c>
      <c r="R76" t="s">
        <v>34</v>
      </c>
      <c r="S76" t="s">
        <v>33</v>
      </c>
      <c r="T76" s="4">
        <v>2226</v>
      </c>
      <c r="U76" s="5">
        <v>48</v>
      </c>
    </row>
    <row r="77" spans="17:21" x14ac:dyDescent="0.3">
      <c r="Q77" t="s">
        <v>9</v>
      </c>
      <c r="R77" t="s">
        <v>34</v>
      </c>
      <c r="S77" t="s">
        <v>28</v>
      </c>
      <c r="T77" s="4">
        <v>14329</v>
      </c>
      <c r="U77" s="5">
        <v>150</v>
      </c>
    </row>
    <row r="78" spans="17:21" x14ac:dyDescent="0.3">
      <c r="Q78" t="s">
        <v>9</v>
      </c>
      <c r="R78" t="s">
        <v>34</v>
      </c>
      <c r="S78" t="s">
        <v>20</v>
      </c>
      <c r="T78" s="4">
        <v>8463</v>
      </c>
      <c r="U78" s="5">
        <v>492</v>
      </c>
    </row>
    <row r="79" spans="17:21" x14ac:dyDescent="0.3">
      <c r="Q79" t="s">
        <v>5</v>
      </c>
      <c r="R79" t="s">
        <v>34</v>
      </c>
      <c r="S79" t="s">
        <v>29</v>
      </c>
      <c r="T79" s="4">
        <v>2891</v>
      </c>
      <c r="U79" s="5">
        <v>102</v>
      </c>
    </row>
    <row r="80" spans="17:21" x14ac:dyDescent="0.3">
      <c r="Q80" t="s">
        <v>3</v>
      </c>
      <c r="R80" t="s">
        <v>36</v>
      </c>
      <c r="S80" t="s">
        <v>23</v>
      </c>
      <c r="T80" s="4">
        <v>3773</v>
      </c>
      <c r="U80" s="5">
        <v>165</v>
      </c>
    </row>
    <row r="81" spans="17:21" x14ac:dyDescent="0.3">
      <c r="Q81" t="s">
        <v>41</v>
      </c>
      <c r="R81" t="s">
        <v>36</v>
      </c>
      <c r="S81" t="s">
        <v>28</v>
      </c>
      <c r="T81" s="4">
        <v>854</v>
      </c>
      <c r="U81" s="5">
        <v>309</v>
      </c>
    </row>
    <row r="82" spans="17:21" x14ac:dyDescent="0.3">
      <c r="Q82" t="s">
        <v>6</v>
      </c>
      <c r="R82" t="s">
        <v>36</v>
      </c>
      <c r="S82" t="s">
        <v>17</v>
      </c>
      <c r="T82" s="4">
        <v>4970</v>
      </c>
      <c r="U82" s="5">
        <v>156</v>
      </c>
    </row>
    <row r="83" spans="17:21" x14ac:dyDescent="0.3">
      <c r="Q83" t="s">
        <v>9</v>
      </c>
      <c r="R83" t="s">
        <v>35</v>
      </c>
      <c r="S83" t="s">
        <v>26</v>
      </c>
      <c r="T83" s="4">
        <v>98</v>
      </c>
      <c r="U83" s="5">
        <v>159</v>
      </c>
    </row>
    <row r="84" spans="17:21" x14ac:dyDescent="0.3">
      <c r="Q84" t="s">
        <v>5</v>
      </c>
      <c r="R84" t="s">
        <v>35</v>
      </c>
      <c r="S84" t="s">
        <v>15</v>
      </c>
      <c r="T84" s="4">
        <v>13391</v>
      </c>
      <c r="U84" s="5">
        <v>201</v>
      </c>
    </row>
    <row r="85" spans="17:21" x14ac:dyDescent="0.3">
      <c r="Q85" t="s">
        <v>8</v>
      </c>
      <c r="R85" t="s">
        <v>39</v>
      </c>
      <c r="S85" t="s">
        <v>31</v>
      </c>
      <c r="T85" s="4">
        <v>8890</v>
      </c>
      <c r="U85" s="5">
        <v>210</v>
      </c>
    </row>
    <row r="86" spans="17:21" x14ac:dyDescent="0.3">
      <c r="Q86" t="s">
        <v>2</v>
      </c>
      <c r="R86" t="s">
        <v>38</v>
      </c>
      <c r="S86" t="s">
        <v>13</v>
      </c>
      <c r="T86" s="4">
        <v>56</v>
      </c>
      <c r="U86" s="5">
        <v>51</v>
      </c>
    </row>
    <row r="87" spans="17:21" x14ac:dyDescent="0.3">
      <c r="Q87" t="s">
        <v>3</v>
      </c>
      <c r="R87" t="s">
        <v>36</v>
      </c>
      <c r="S87" t="s">
        <v>25</v>
      </c>
      <c r="T87" s="4">
        <v>3339</v>
      </c>
      <c r="U87" s="5">
        <v>39</v>
      </c>
    </row>
    <row r="88" spans="17:21" x14ac:dyDescent="0.3">
      <c r="Q88" t="s">
        <v>10</v>
      </c>
      <c r="R88" t="s">
        <v>35</v>
      </c>
      <c r="S88" t="s">
        <v>18</v>
      </c>
      <c r="T88" s="4">
        <v>3808</v>
      </c>
      <c r="U88" s="5">
        <v>279</v>
      </c>
    </row>
    <row r="89" spans="17:21" x14ac:dyDescent="0.3">
      <c r="Q89" t="s">
        <v>10</v>
      </c>
      <c r="R89" t="s">
        <v>38</v>
      </c>
      <c r="S89" t="s">
        <v>13</v>
      </c>
      <c r="T89" s="4">
        <v>63</v>
      </c>
      <c r="U89" s="5">
        <v>123</v>
      </c>
    </row>
    <row r="90" spans="17:21" x14ac:dyDescent="0.3">
      <c r="Q90" t="s">
        <v>2</v>
      </c>
      <c r="R90" t="s">
        <v>39</v>
      </c>
      <c r="S90" t="s">
        <v>27</v>
      </c>
      <c r="T90" s="4">
        <v>7812</v>
      </c>
      <c r="U90" s="5">
        <v>81</v>
      </c>
    </row>
    <row r="91" spans="17:21" x14ac:dyDescent="0.3">
      <c r="Q91" t="s">
        <v>40</v>
      </c>
      <c r="R91" t="s">
        <v>37</v>
      </c>
      <c r="S91" t="s">
        <v>19</v>
      </c>
      <c r="T91" s="4">
        <v>7693</v>
      </c>
      <c r="U91" s="5">
        <v>21</v>
      </c>
    </row>
    <row r="92" spans="17:21" x14ac:dyDescent="0.3">
      <c r="Q92" t="s">
        <v>3</v>
      </c>
      <c r="R92" t="s">
        <v>36</v>
      </c>
      <c r="S92" t="s">
        <v>28</v>
      </c>
      <c r="T92" s="4">
        <v>973</v>
      </c>
      <c r="U92" s="5">
        <v>162</v>
      </c>
    </row>
    <row r="93" spans="17:21" x14ac:dyDescent="0.3">
      <c r="Q93" t="s">
        <v>10</v>
      </c>
      <c r="R93" t="s">
        <v>35</v>
      </c>
      <c r="S93" t="s">
        <v>21</v>
      </c>
      <c r="T93" s="4">
        <v>567</v>
      </c>
      <c r="U93" s="5">
        <v>228</v>
      </c>
    </row>
    <row r="94" spans="17:21" x14ac:dyDescent="0.3">
      <c r="Q94" t="s">
        <v>10</v>
      </c>
      <c r="R94" t="s">
        <v>36</v>
      </c>
      <c r="S94" t="s">
        <v>29</v>
      </c>
      <c r="T94" s="4">
        <v>2471</v>
      </c>
      <c r="U94" s="5">
        <v>342</v>
      </c>
    </row>
    <row r="95" spans="17:21" x14ac:dyDescent="0.3">
      <c r="Q95" t="s">
        <v>5</v>
      </c>
      <c r="R95" t="s">
        <v>38</v>
      </c>
      <c r="S95" t="s">
        <v>13</v>
      </c>
      <c r="T95" s="4">
        <v>7189</v>
      </c>
      <c r="U95" s="5">
        <v>54</v>
      </c>
    </row>
    <row r="96" spans="17:21" x14ac:dyDescent="0.3">
      <c r="Q96" t="s">
        <v>41</v>
      </c>
      <c r="R96" t="s">
        <v>35</v>
      </c>
      <c r="S96" t="s">
        <v>28</v>
      </c>
      <c r="T96" s="4">
        <v>7455</v>
      </c>
      <c r="U96" s="5">
        <v>216</v>
      </c>
    </row>
    <row r="97" spans="17:21" x14ac:dyDescent="0.3">
      <c r="Q97" t="s">
        <v>3</v>
      </c>
      <c r="R97" t="s">
        <v>34</v>
      </c>
      <c r="S97" t="s">
        <v>26</v>
      </c>
      <c r="T97" s="4">
        <v>3108</v>
      </c>
      <c r="U97" s="5">
        <v>54</v>
      </c>
    </row>
    <row r="98" spans="17:21" x14ac:dyDescent="0.3">
      <c r="Q98" t="s">
        <v>6</v>
      </c>
      <c r="R98" t="s">
        <v>38</v>
      </c>
      <c r="S98" t="s">
        <v>25</v>
      </c>
      <c r="T98" s="4">
        <v>469</v>
      </c>
      <c r="U98" s="5">
        <v>75</v>
      </c>
    </row>
    <row r="99" spans="17:21" x14ac:dyDescent="0.3">
      <c r="Q99" t="s">
        <v>9</v>
      </c>
      <c r="R99" t="s">
        <v>37</v>
      </c>
      <c r="S99" t="s">
        <v>23</v>
      </c>
      <c r="T99" s="4">
        <v>2737</v>
      </c>
      <c r="U99" s="5">
        <v>93</v>
      </c>
    </row>
    <row r="100" spans="17:21" x14ac:dyDescent="0.3">
      <c r="Q100" t="s">
        <v>9</v>
      </c>
      <c r="R100" t="s">
        <v>37</v>
      </c>
      <c r="S100" t="s">
        <v>25</v>
      </c>
      <c r="T100" s="4">
        <v>4305</v>
      </c>
      <c r="U100" s="5">
        <v>156</v>
      </c>
    </row>
    <row r="101" spans="17:21" x14ac:dyDescent="0.3">
      <c r="Q101" t="s">
        <v>9</v>
      </c>
      <c r="R101" t="s">
        <v>38</v>
      </c>
      <c r="S101" t="s">
        <v>17</v>
      </c>
      <c r="T101" s="4">
        <v>2408</v>
      </c>
      <c r="U101" s="5">
        <v>9</v>
      </c>
    </row>
    <row r="102" spans="17:21" x14ac:dyDescent="0.3">
      <c r="Q102" t="s">
        <v>3</v>
      </c>
      <c r="R102" t="s">
        <v>36</v>
      </c>
      <c r="S102" t="s">
        <v>19</v>
      </c>
      <c r="T102" s="4">
        <v>1281</v>
      </c>
      <c r="U102" s="5">
        <v>18</v>
      </c>
    </row>
    <row r="103" spans="17:21" x14ac:dyDescent="0.3">
      <c r="Q103" t="s">
        <v>40</v>
      </c>
      <c r="R103" t="s">
        <v>35</v>
      </c>
      <c r="S103" t="s">
        <v>32</v>
      </c>
      <c r="T103" s="4">
        <v>12348</v>
      </c>
      <c r="U103" s="5">
        <v>234</v>
      </c>
    </row>
    <row r="104" spans="17:21" x14ac:dyDescent="0.3">
      <c r="Q104" t="s">
        <v>3</v>
      </c>
      <c r="R104" t="s">
        <v>34</v>
      </c>
      <c r="S104" t="s">
        <v>28</v>
      </c>
      <c r="T104" s="4">
        <v>3689</v>
      </c>
      <c r="U104" s="5">
        <v>312</v>
      </c>
    </row>
    <row r="105" spans="17:21" x14ac:dyDescent="0.3">
      <c r="Q105" t="s">
        <v>7</v>
      </c>
      <c r="R105" t="s">
        <v>36</v>
      </c>
      <c r="S105" t="s">
        <v>19</v>
      </c>
      <c r="T105" s="4">
        <v>2870</v>
      </c>
      <c r="U105" s="5">
        <v>300</v>
      </c>
    </row>
    <row r="106" spans="17:21" x14ac:dyDescent="0.3">
      <c r="Q106" t="s">
        <v>2</v>
      </c>
      <c r="R106" t="s">
        <v>36</v>
      </c>
      <c r="S106" t="s">
        <v>27</v>
      </c>
      <c r="T106" s="4">
        <v>798</v>
      </c>
      <c r="U106" s="5">
        <v>519</v>
      </c>
    </row>
    <row r="107" spans="17:21" x14ac:dyDescent="0.3">
      <c r="Q107" t="s">
        <v>41</v>
      </c>
      <c r="R107" t="s">
        <v>37</v>
      </c>
      <c r="S107" t="s">
        <v>21</v>
      </c>
      <c r="T107" s="4">
        <v>2933</v>
      </c>
      <c r="U107" s="5">
        <v>9</v>
      </c>
    </row>
    <row r="108" spans="17:21" x14ac:dyDescent="0.3">
      <c r="Q108" t="s">
        <v>5</v>
      </c>
      <c r="R108" t="s">
        <v>35</v>
      </c>
      <c r="S108" t="s">
        <v>4</v>
      </c>
      <c r="T108" s="4">
        <v>2744</v>
      </c>
      <c r="U108" s="5">
        <v>9</v>
      </c>
    </row>
    <row r="109" spans="17:21" x14ac:dyDescent="0.3">
      <c r="Q109" t="s">
        <v>40</v>
      </c>
      <c r="R109" t="s">
        <v>36</v>
      </c>
      <c r="S109" t="s">
        <v>33</v>
      </c>
      <c r="T109" s="4">
        <v>9772</v>
      </c>
      <c r="U109" s="5">
        <v>90</v>
      </c>
    </row>
    <row r="110" spans="17:21" x14ac:dyDescent="0.3">
      <c r="Q110" t="s">
        <v>7</v>
      </c>
      <c r="R110" t="s">
        <v>34</v>
      </c>
      <c r="S110" t="s">
        <v>25</v>
      </c>
      <c r="T110" s="4">
        <v>1568</v>
      </c>
      <c r="U110" s="5">
        <v>96</v>
      </c>
    </row>
    <row r="111" spans="17:21" x14ac:dyDescent="0.3">
      <c r="Q111" t="s">
        <v>2</v>
      </c>
      <c r="R111" t="s">
        <v>36</v>
      </c>
      <c r="S111" t="s">
        <v>16</v>
      </c>
      <c r="T111" s="4">
        <v>11417</v>
      </c>
      <c r="U111" s="5">
        <v>21</v>
      </c>
    </row>
    <row r="112" spans="17:21" x14ac:dyDescent="0.3">
      <c r="Q112" t="s">
        <v>40</v>
      </c>
      <c r="R112" t="s">
        <v>34</v>
      </c>
      <c r="S112" t="s">
        <v>26</v>
      </c>
      <c r="T112" s="4">
        <v>6748</v>
      </c>
      <c r="U112" s="5">
        <v>48</v>
      </c>
    </row>
    <row r="113" spans="17:21" x14ac:dyDescent="0.3">
      <c r="Q113" t="s">
        <v>10</v>
      </c>
      <c r="R113" t="s">
        <v>36</v>
      </c>
      <c r="S113" t="s">
        <v>27</v>
      </c>
      <c r="T113" s="4">
        <v>1407</v>
      </c>
      <c r="U113" s="5">
        <v>72</v>
      </c>
    </row>
    <row r="114" spans="17:21" x14ac:dyDescent="0.3">
      <c r="Q114" t="s">
        <v>8</v>
      </c>
      <c r="R114" t="s">
        <v>35</v>
      </c>
      <c r="S114" t="s">
        <v>29</v>
      </c>
      <c r="T114" s="4">
        <v>2023</v>
      </c>
      <c r="U114" s="5">
        <v>168</v>
      </c>
    </row>
    <row r="115" spans="17:21" x14ac:dyDescent="0.3">
      <c r="Q115" t="s">
        <v>5</v>
      </c>
      <c r="R115" t="s">
        <v>39</v>
      </c>
      <c r="S115" t="s">
        <v>26</v>
      </c>
      <c r="T115" s="4">
        <v>5236</v>
      </c>
      <c r="U115" s="5">
        <v>51</v>
      </c>
    </row>
    <row r="116" spans="17:21" x14ac:dyDescent="0.3">
      <c r="Q116" t="s">
        <v>41</v>
      </c>
      <c r="R116" t="s">
        <v>36</v>
      </c>
      <c r="S116" t="s">
        <v>19</v>
      </c>
      <c r="T116" s="4">
        <v>1925</v>
      </c>
      <c r="U116" s="5">
        <v>192</v>
      </c>
    </row>
    <row r="117" spans="17:21" x14ac:dyDescent="0.3">
      <c r="Q117" t="s">
        <v>7</v>
      </c>
      <c r="R117" t="s">
        <v>37</v>
      </c>
      <c r="S117" t="s">
        <v>14</v>
      </c>
      <c r="T117" s="4">
        <v>6608</v>
      </c>
      <c r="U117" s="5">
        <v>225</v>
      </c>
    </row>
    <row r="118" spans="17:21" x14ac:dyDescent="0.3">
      <c r="Q118" t="s">
        <v>6</v>
      </c>
      <c r="R118" t="s">
        <v>34</v>
      </c>
      <c r="S118" t="s">
        <v>26</v>
      </c>
      <c r="T118" s="4">
        <v>8008</v>
      </c>
      <c r="U118" s="5">
        <v>456</v>
      </c>
    </row>
    <row r="119" spans="17:21" x14ac:dyDescent="0.3">
      <c r="Q119" t="s">
        <v>10</v>
      </c>
      <c r="R119" t="s">
        <v>34</v>
      </c>
      <c r="S119" t="s">
        <v>25</v>
      </c>
      <c r="T119" s="4">
        <v>1428</v>
      </c>
      <c r="U119" s="5">
        <v>93</v>
      </c>
    </row>
    <row r="120" spans="17:21" x14ac:dyDescent="0.3">
      <c r="Q120" t="s">
        <v>6</v>
      </c>
      <c r="R120" t="s">
        <v>34</v>
      </c>
      <c r="S120" t="s">
        <v>4</v>
      </c>
      <c r="T120" s="4">
        <v>525</v>
      </c>
      <c r="U120" s="5">
        <v>48</v>
      </c>
    </row>
    <row r="121" spans="17:21" x14ac:dyDescent="0.3">
      <c r="Q121" t="s">
        <v>6</v>
      </c>
      <c r="R121" t="s">
        <v>37</v>
      </c>
      <c r="S121" t="s">
        <v>18</v>
      </c>
      <c r="T121" s="4">
        <v>1505</v>
      </c>
      <c r="U121" s="5">
        <v>102</v>
      </c>
    </row>
    <row r="122" spans="17:21" x14ac:dyDescent="0.3">
      <c r="Q122" t="s">
        <v>7</v>
      </c>
      <c r="R122" t="s">
        <v>35</v>
      </c>
      <c r="S122" t="s">
        <v>30</v>
      </c>
      <c r="T122" s="4">
        <v>6755</v>
      </c>
      <c r="U122" s="5">
        <v>252</v>
      </c>
    </row>
    <row r="123" spans="17:21" x14ac:dyDescent="0.3">
      <c r="Q123" t="s">
        <v>2</v>
      </c>
      <c r="R123" t="s">
        <v>37</v>
      </c>
      <c r="S123" t="s">
        <v>18</v>
      </c>
      <c r="T123" s="4">
        <v>11571</v>
      </c>
      <c r="U123" s="5">
        <v>138</v>
      </c>
    </row>
    <row r="124" spans="17:21" x14ac:dyDescent="0.3">
      <c r="Q124" t="s">
        <v>40</v>
      </c>
      <c r="R124" t="s">
        <v>38</v>
      </c>
      <c r="S124" t="s">
        <v>25</v>
      </c>
      <c r="T124" s="4">
        <v>2541</v>
      </c>
      <c r="U124" s="5">
        <v>90</v>
      </c>
    </row>
    <row r="125" spans="17:21" x14ac:dyDescent="0.3">
      <c r="Q125" t="s">
        <v>41</v>
      </c>
      <c r="R125" t="s">
        <v>37</v>
      </c>
      <c r="S125" t="s">
        <v>30</v>
      </c>
      <c r="T125" s="4">
        <v>1526</v>
      </c>
      <c r="U125" s="5">
        <v>240</v>
      </c>
    </row>
    <row r="126" spans="17:21" x14ac:dyDescent="0.3">
      <c r="Q126" t="s">
        <v>40</v>
      </c>
      <c r="R126" t="s">
        <v>38</v>
      </c>
      <c r="S126" t="s">
        <v>4</v>
      </c>
      <c r="T126" s="4">
        <v>6125</v>
      </c>
      <c r="U126" s="5">
        <v>102</v>
      </c>
    </row>
    <row r="127" spans="17:21" x14ac:dyDescent="0.3">
      <c r="Q127" t="s">
        <v>41</v>
      </c>
      <c r="R127" t="s">
        <v>35</v>
      </c>
      <c r="S127" t="s">
        <v>27</v>
      </c>
      <c r="T127" s="4">
        <v>847</v>
      </c>
      <c r="U127" s="5">
        <v>129</v>
      </c>
    </row>
    <row r="128" spans="17:21" x14ac:dyDescent="0.3">
      <c r="Q128" t="s">
        <v>8</v>
      </c>
      <c r="R128" t="s">
        <v>35</v>
      </c>
      <c r="S128" t="s">
        <v>27</v>
      </c>
      <c r="T128" s="4">
        <v>4753</v>
      </c>
      <c r="U128" s="5">
        <v>300</v>
      </c>
    </row>
    <row r="129" spans="17:21" x14ac:dyDescent="0.3">
      <c r="Q129" t="s">
        <v>6</v>
      </c>
      <c r="R129" t="s">
        <v>38</v>
      </c>
      <c r="S129" t="s">
        <v>33</v>
      </c>
      <c r="T129" s="4">
        <v>959</v>
      </c>
      <c r="U129" s="5">
        <v>135</v>
      </c>
    </row>
    <row r="130" spans="17:21" x14ac:dyDescent="0.3">
      <c r="Q130" t="s">
        <v>7</v>
      </c>
      <c r="R130" t="s">
        <v>35</v>
      </c>
      <c r="S130" t="s">
        <v>24</v>
      </c>
      <c r="T130" s="4">
        <v>2793</v>
      </c>
      <c r="U130" s="5">
        <v>114</v>
      </c>
    </row>
    <row r="131" spans="17:21" x14ac:dyDescent="0.3">
      <c r="Q131" t="s">
        <v>7</v>
      </c>
      <c r="R131" t="s">
        <v>35</v>
      </c>
      <c r="S131" t="s">
        <v>14</v>
      </c>
      <c r="T131" s="4">
        <v>4606</v>
      </c>
      <c r="U131" s="5">
        <v>63</v>
      </c>
    </row>
    <row r="132" spans="17:21" x14ac:dyDescent="0.3">
      <c r="Q132" t="s">
        <v>7</v>
      </c>
      <c r="R132" t="s">
        <v>36</v>
      </c>
      <c r="S132" t="s">
        <v>29</v>
      </c>
      <c r="T132" s="4">
        <v>5551</v>
      </c>
      <c r="U132" s="5">
        <v>252</v>
      </c>
    </row>
    <row r="133" spans="17:21" x14ac:dyDescent="0.3">
      <c r="Q133" t="s">
        <v>10</v>
      </c>
      <c r="R133" t="s">
        <v>36</v>
      </c>
      <c r="S133" t="s">
        <v>32</v>
      </c>
      <c r="T133" s="4">
        <v>6657</v>
      </c>
      <c r="U133" s="5">
        <v>303</v>
      </c>
    </row>
    <row r="134" spans="17:21" x14ac:dyDescent="0.3">
      <c r="Q134" t="s">
        <v>7</v>
      </c>
      <c r="R134" t="s">
        <v>39</v>
      </c>
      <c r="S134" t="s">
        <v>17</v>
      </c>
      <c r="T134" s="4">
        <v>4438</v>
      </c>
      <c r="U134" s="5">
        <v>246</v>
      </c>
    </row>
    <row r="135" spans="17:21" x14ac:dyDescent="0.3">
      <c r="Q135" t="s">
        <v>8</v>
      </c>
      <c r="R135" t="s">
        <v>38</v>
      </c>
      <c r="S135" t="s">
        <v>22</v>
      </c>
      <c r="T135" s="4">
        <v>168</v>
      </c>
      <c r="U135" s="5">
        <v>84</v>
      </c>
    </row>
    <row r="136" spans="17:21" x14ac:dyDescent="0.3">
      <c r="Q136" t="s">
        <v>7</v>
      </c>
      <c r="R136" t="s">
        <v>34</v>
      </c>
      <c r="S136" t="s">
        <v>17</v>
      </c>
      <c r="T136" s="4">
        <v>7777</v>
      </c>
      <c r="U136" s="5">
        <v>39</v>
      </c>
    </row>
    <row r="137" spans="17:21" x14ac:dyDescent="0.3">
      <c r="Q137" t="s">
        <v>5</v>
      </c>
      <c r="R137" t="s">
        <v>36</v>
      </c>
      <c r="S137" t="s">
        <v>17</v>
      </c>
      <c r="T137" s="4">
        <v>3339</v>
      </c>
      <c r="U137" s="5">
        <v>348</v>
      </c>
    </row>
    <row r="138" spans="17:21" x14ac:dyDescent="0.3">
      <c r="Q138" t="s">
        <v>7</v>
      </c>
      <c r="R138" t="s">
        <v>37</v>
      </c>
      <c r="S138" t="s">
        <v>33</v>
      </c>
      <c r="T138" s="4">
        <v>6391</v>
      </c>
      <c r="U138" s="5">
        <v>48</v>
      </c>
    </row>
    <row r="139" spans="17:21" x14ac:dyDescent="0.3">
      <c r="Q139" t="s">
        <v>5</v>
      </c>
      <c r="R139" t="s">
        <v>37</v>
      </c>
      <c r="S139" t="s">
        <v>22</v>
      </c>
      <c r="T139" s="4">
        <v>518</v>
      </c>
      <c r="U139" s="5">
        <v>75</v>
      </c>
    </row>
    <row r="140" spans="17:21" x14ac:dyDescent="0.3">
      <c r="Q140" t="s">
        <v>7</v>
      </c>
      <c r="R140" t="s">
        <v>38</v>
      </c>
      <c r="S140" t="s">
        <v>28</v>
      </c>
      <c r="T140" s="4">
        <v>5677</v>
      </c>
      <c r="U140" s="5">
        <v>258</v>
      </c>
    </row>
    <row r="141" spans="17:21" x14ac:dyDescent="0.3">
      <c r="Q141" t="s">
        <v>6</v>
      </c>
      <c r="R141" t="s">
        <v>39</v>
      </c>
      <c r="S141" t="s">
        <v>17</v>
      </c>
      <c r="T141" s="4">
        <v>6048</v>
      </c>
      <c r="U141" s="5">
        <v>27</v>
      </c>
    </row>
    <row r="142" spans="17:21" x14ac:dyDescent="0.3">
      <c r="Q142" t="s">
        <v>8</v>
      </c>
      <c r="R142" t="s">
        <v>38</v>
      </c>
      <c r="S142" t="s">
        <v>32</v>
      </c>
      <c r="T142" s="4">
        <v>3752</v>
      </c>
      <c r="U142" s="5">
        <v>213</v>
      </c>
    </row>
    <row r="143" spans="17:21" x14ac:dyDescent="0.3">
      <c r="Q143" t="s">
        <v>5</v>
      </c>
      <c r="R143" t="s">
        <v>35</v>
      </c>
      <c r="S143" t="s">
        <v>29</v>
      </c>
      <c r="T143" s="4">
        <v>4480</v>
      </c>
      <c r="U143" s="5">
        <v>357</v>
      </c>
    </row>
    <row r="144" spans="17:21" x14ac:dyDescent="0.3">
      <c r="Q144" t="s">
        <v>9</v>
      </c>
      <c r="R144" t="s">
        <v>37</v>
      </c>
      <c r="S144" t="s">
        <v>4</v>
      </c>
      <c r="T144" s="4">
        <v>259</v>
      </c>
      <c r="U144" s="5">
        <v>207</v>
      </c>
    </row>
    <row r="145" spans="17:21" x14ac:dyDescent="0.3">
      <c r="Q145" t="s">
        <v>8</v>
      </c>
      <c r="R145" t="s">
        <v>37</v>
      </c>
      <c r="S145" t="s">
        <v>30</v>
      </c>
      <c r="T145" s="4">
        <v>42</v>
      </c>
      <c r="U145" s="5">
        <v>150</v>
      </c>
    </row>
    <row r="146" spans="17:21" x14ac:dyDescent="0.3">
      <c r="Q146" t="s">
        <v>41</v>
      </c>
      <c r="R146" t="s">
        <v>36</v>
      </c>
      <c r="S146" t="s">
        <v>26</v>
      </c>
      <c r="T146" s="4">
        <v>98</v>
      </c>
      <c r="U146" s="5">
        <v>204</v>
      </c>
    </row>
    <row r="147" spans="17:21" x14ac:dyDescent="0.3">
      <c r="Q147" t="s">
        <v>7</v>
      </c>
      <c r="R147" t="s">
        <v>35</v>
      </c>
      <c r="S147" t="s">
        <v>27</v>
      </c>
      <c r="T147" s="4">
        <v>2478</v>
      </c>
      <c r="U147" s="5">
        <v>21</v>
      </c>
    </row>
    <row r="148" spans="17:21" x14ac:dyDescent="0.3">
      <c r="Q148" t="s">
        <v>41</v>
      </c>
      <c r="R148" t="s">
        <v>34</v>
      </c>
      <c r="S148" t="s">
        <v>33</v>
      </c>
      <c r="T148" s="4">
        <v>7847</v>
      </c>
      <c r="U148" s="5">
        <v>174</v>
      </c>
    </row>
    <row r="149" spans="17:21" x14ac:dyDescent="0.3">
      <c r="Q149" t="s">
        <v>2</v>
      </c>
      <c r="R149" t="s">
        <v>37</v>
      </c>
      <c r="S149" t="s">
        <v>17</v>
      </c>
      <c r="T149" s="4">
        <v>9926</v>
      </c>
      <c r="U149" s="5">
        <v>201</v>
      </c>
    </row>
    <row r="150" spans="17:21" x14ac:dyDescent="0.3">
      <c r="Q150" t="s">
        <v>8</v>
      </c>
      <c r="R150" t="s">
        <v>38</v>
      </c>
      <c r="S150" t="s">
        <v>13</v>
      </c>
      <c r="T150" s="4">
        <v>819</v>
      </c>
      <c r="U150" s="5">
        <v>510</v>
      </c>
    </row>
    <row r="151" spans="17:21" x14ac:dyDescent="0.3">
      <c r="Q151" t="s">
        <v>6</v>
      </c>
      <c r="R151" t="s">
        <v>39</v>
      </c>
      <c r="S151" t="s">
        <v>29</v>
      </c>
      <c r="T151" s="4">
        <v>3052</v>
      </c>
      <c r="U151" s="5">
        <v>378</v>
      </c>
    </row>
    <row r="152" spans="17:21" x14ac:dyDescent="0.3">
      <c r="Q152" t="s">
        <v>9</v>
      </c>
      <c r="R152" t="s">
        <v>34</v>
      </c>
      <c r="S152" t="s">
        <v>21</v>
      </c>
      <c r="T152" s="4">
        <v>6832</v>
      </c>
      <c r="U152" s="5">
        <v>27</v>
      </c>
    </row>
    <row r="153" spans="17:21" x14ac:dyDescent="0.3">
      <c r="Q153" t="s">
        <v>2</v>
      </c>
      <c r="R153" t="s">
        <v>39</v>
      </c>
      <c r="S153" t="s">
        <v>16</v>
      </c>
      <c r="T153" s="4">
        <v>2016</v>
      </c>
      <c r="U153" s="5">
        <v>117</v>
      </c>
    </row>
    <row r="154" spans="17:21" x14ac:dyDescent="0.3">
      <c r="Q154" t="s">
        <v>6</v>
      </c>
      <c r="R154" t="s">
        <v>38</v>
      </c>
      <c r="S154" t="s">
        <v>21</v>
      </c>
      <c r="T154" s="4">
        <v>7322</v>
      </c>
      <c r="U154" s="5">
        <v>36</v>
      </c>
    </row>
    <row r="155" spans="17:21" x14ac:dyDescent="0.3">
      <c r="Q155" t="s">
        <v>8</v>
      </c>
      <c r="R155" t="s">
        <v>35</v>
      </c>
      <c r="S155" t="s">
        <v>33</v>
      </c>
      <c r="T155" s="4">
        <v>357</v>
      </c>
      <c r="U155" s="5">
        <v>126</v>
      </c>
    </row>
    <row r="156" spans="17:21" x14ac:dyDescent="0.3">
      <c r="Q156" t="s">
        <v>9</v>
      </c>
      <c r="R156" t="s">
        <v>39</v>
      </c>
      <c r="S156" t="s">
        <v>25</v>
      </c>
      <c r="T156" s="4">
        <v>3192</v>
      </c>
      <c r="U156" s="5">
        <v>72</v>
      </c>
    </row>
    <row r="157" spans="17:21" x14ac:dyDescent="0.3">
      <c r="Q157" t="s">
        <v>7</v>
      </c>
      <c r="R157" t="s">
        <v>36</v>
      </c>
      <c r="S157" t="s">
        <v>22</v>
      </c>
      <c r="T157" s="4">
        <v>8435</v>
      </c>
      <c r="U157" s="5">
        <v>42</v>
      </c>
    </row>
    <row r="158" spans="17:21" x14ac:dyDescent="0.3">
      <c r="Q158" t="s">
        <v>40</v>
      </c>
      <c r="R158" t="s">
        <v>39</v>
      </c>
      <c r="S158" t="s">
        <v>29</v>
      </c>
      <c r="T158" s="4">
        <v>0</v>
      </c>
      <c r="U158" s="5">
        <v>135</v>
      </c>
    </row>
    <row r="159" spans="17:21" x14ac:dyDescent="0.3">
      <c r="Q159" t="s">
        <v>7</v>
      </c>
      <c r="R159" t="s">
        <v>34</v>
      </c>
      <c r="S159" t="s">
        <v>24</v>
      </c>
      <c r="T159" s="4">
        <v>8862</v>
      </c>
      <c r="U159" s="5">
        <v>189</v>
      </c>
    </row>
    <row r="160" spans="17:21" x14ac:dyDescent="0.3">
      <c r="Q160" t="s">
        <v>6</v>
      </c>
      <c r="R160" t="s">
        <v>37</v>
      </c>
      <c r="S160" t="s">
        <v>28</v>
      </c>
      <c r="T160" s="4">
        <v>3556</v>
      </c>
      <c r="U160" s="5">
        <v>459</v>
      </c>
    </row>
    <row r="161" spans="17:21" x14ac:dyDescent="0.3">
      <c r="Q161" t="s">
        <v>5</v>
      </c>
      <c r="R161" t="s">
        <v>34</v>
      </c>
      <c r="S161" t="s">
        <v>15</v>
      </c>
      <c r="T161" s="4">
        <v>7280</v>
      </c>
      <c r="U161" s="5">
        <v>201</v>
      </c>
    </row>
    <row r="162" spans="17:21" x14ac:dyDescent="0.3">
      <c r="Q162" t="s">
        <v>6</v>
      </c>
      <c r="R162" t="s">
        <v>34</v>
      </c>
      <c r="S162" t="s">
        <v>30</v>
      </c>
      <c r="T162" s="4">
        <v>3402</v>
      </c>
      <c r="U162" s="5">
        <v>366</v>
      </c>
    </row>
    <row r="163" spans="17:21" x14ac:dyDescent="0.3">
      <c r="Q163" t="s">
        <v>3</v>
      </c>
      <c r="R163" t="s">
        <v>37</v>
      </c>
      <c r="S163" t="s">
        <v>29</v>
      </c>
      <c r="T163" s="4">
        <v>4592</v>
      </c>
      <c r="U163" s="5">
        <v>324</v>
      </c>
    </row>
    <row r="164" spans="17:21" x14ac:dyDescent="0.3">
      <c r="Q164" t="s">
        <v>9</v>
      </c>
      <c r="R164" t="s">
        <v>35</v>
      </c>
      <c r="S164" t="s">
        <v>15</v>
      </c>
      <c r="T164" s="4">
        <v>7833</v>
      </c>
      <c r="U164" s="5">
        <v>243</v>
      </c>
    </row>
    <row r="165" spans="17:21" x14ac:dyDescent="0.3">
      <c r="Q165" t="s">
        <v>2</v>
      </c>
      <c r="R165" t="s">
        <v>39</v>
      </c>
      <c r="S165" t="s">
        <v>21</v>
      </c>
      <c r="T165" s="4">
        <v>7651</v>
      </c>
      <c r="U165" s="5">
        <v>213</v>
      </c>
    </row>
    <row r="166" spans="17:21" x14ac:dyDescent="0.3">
      <c r="Q166" t="s">
        <v>40</v>
      </c>
      <c r="R166" t="s">
        <v>35</v>
      </c>
      <c r="S166" t="s">
        <v>30</v>
      </c>
      <c r="T166" s="4">
        <v>2275</v>
      </c>
      <c r="U166" s="5">
        <v>447</v>
      </c>
    </row>
    <row r="167" spans="17:21" x14ac:dyDescent="0.3">
      <c r="Q167" t="s">
        <v>40</v>
      </c>
      <c r="R167" t="s">
        <v>38</v>
      </c>
      <c r="S167" t="s">
        <v>13</v>
      </c>
      <c r="T167" s="4">
        <v>5670</v>
      </c>
      <c r="U167" s="5">
        <v>297</v>
      </c>
    </row>
    <row r="168" spans="17:21" x14ac:dyDescent="0.3">
      <c r="Q168" t="s">
        <v>7</v>
      </c>
      <c r="R168" t="s">
        <v>35</v>
      </c>
      <c r="S168" t="s">
        <v>16</v>
      </c>
      <c r="T168" s="4">
        <v>2135</v>
      </c>
      <c r="U168" s="5">
        <v>27</v>
      </c>
    </row>
    <row r="169" spans="17:21" x14ac:dyDescent="0.3">
      <c r="Q169" t="s">
        <v>40</v>
      </c>
      <c r="R169" t="s">
        <v>34</v>
      </c>
      <c r="S169" t="s">
        <v>23</v>
      </c>
      <c r="T169" s="4">
        <v>2779</v>
      </c>
      <c r="U169" s="5">
        <v>75</v>
      </c>
    </row>
    <row r="170" spans="17:21" x14ac:dyDescent="0.3">
      <c r="Q170" t="s">
        <v>10</v>
      </c>
      <c r="R170" t="s">
        <v>39</v>
      </c>
      <c r="S170" t="s">
        <v>33</v>
      </c>
      <c r="T170" s="4">
        <v>12950</v>
      </c>
      <c r="U170" s="5">
        <v>30</v>
      </c>
    </row>
    <row r="171" spans="17:21" x14ac:dyDescent="0.3">
      <c r="Q171" t="s">
        <v>7</v>
      </c>
      <c r="R171" t="s">
        <v>36</v>
      </c>
      <c r="S171" t="s">
        <v>18</v>
      </c>
      <c r="T171" s="4">
        <v>2646</v>
      </c>
      <c r="U171" s="5">
        <v>177</v>
      </c>
    </row>
    <row r="172" spans="17:21" x14ac:dyDescent="0.3">
      <c r="Q172" t="s">
        <v>40</v>
      </c>
      <c r="R172" t="s">
        <v>34</v>
      </c>
      <c r="S172" t="s">
        <v>33</v>
      </c>
      <c r="T172" s="4">
        <v>3794</v>
      </c>
      <c r="U172" s="5">
        <v>159</v>
      </c>
    </row>
    <row r="173" spans="17:21" x14ac:dyDescent="0.3">
      <c r="Q173" t="s">
        <v>3</v>
      </c>
      <c r="R173" t="s">
        <v>35</v>
      </c>
      <c r="S173" t="s">
        <v>33</v>
      </c>
      <c r="T173" s="4">
        <v>819</v>
      </c>
      <c r="U173" s="5">
        <v>306</v>
      </c>
    </row>
    <row r="174" spans="17:21" x14ac:dyDescent="0.3">
      <c r="Q174" t="s">
        <v>3</v>
      </c>
      <c r="R174" t="s">
        <v>34</v>
      </c>
      <c r="S174" t="s">
        <v>20</v>
      </c>
      <c r="T174" s="4">
        <v>2583</v>
      </c>
      <c r="U174" s="5">
        <v>18</v>
      </c>
    </row>
    <row r="175" spans="17:21" x14ac:dyDescent="0.3">
      <c r="Q175" t="s">
        <v>7</v>
      </c>
      <c r="R175" t="s">
        <v>35</v>
      </c>
      <c r="S175" t="s">
        <v>19</v>
      </c>
      <c r="T175" s="4">
        <v>4585</v>
      </c>
      <c r="U175" s="5">
        <v>240</v>
      </c>
    </row>
    <row r="176" spans="17:21" x14ac:dyDescent="0.3">
      <c r="Q176" t="s">
        <v>5</v>
      </c>
      <c r="R176" t="s">
        <v>34</v>
      </c>
      <c r="S176" t="s">
        <v>33</v>
      </c>
      <c r="T176" s="4">
        <v>1652</v>
      </c>
      <c r="U176" s="5">
        <v>93</v>
      </c>
    </row>
    <row r="177" spans="17:21" x14ac:dyDescent="0.3">
      <c r="Q177" t="s">
        <v>10</v>
      </c>
      <c r="R177" t="s">
        <v>34</v>
      </c>
      <c r="S177" t="s">
        <v>26</v>
      </c>
      <c r="T177" s="4">
        <v>4991</v>
      </c>
      <c r="U177" s="5">
        <v>9</v>
      </c>
    </row>
    <row r="178" spans="17:21" x14ac:dyDescent="0.3">
      <c r="Q178" t="s">
        <v>8</v>
      </c>
      <c r="R178" t="s">
        <v>34</v>
      </c>
      <c r="S178" t="s">
        <v>16</v>
      </c>
      <c r="T178" s="4">
        <v>2009</v>
      </c>
      <c r="U178" s="5">
        <v>219</v>
      </c>
    </row>
    <row r="179" spans="17:21" x14ac:dyDescent="0.3">
      <c r="Q179" t="s">
        <v>2</v>
      </c>
      <c r="R179" t="s">
        <v>39</v>
      </c>
      <c r="S179" t="s">
        <v>22</v>
      </c>
      <c r="T179" s="4">
        <v>1568</v>
      </c>
      <c r="U179" s="5">
        <v>141</v>
      </c>
    </row>
    <row r="180" spans="17:21" x14ac:dyDescent="0.3">
      <c r="Q180" t="s">
        <v>41</v>
      </c>
      <c r="R180" t="s">
        <v>37</v>
      </c>
      <c r="S180" t="s">
        <v>20</v>
      </c>
      <c r="T180" s="4">
        <v>3388</v>
      </c>
      <c r="U180" s="5">
        <v>123</v>
      </c>
    </row>
    <row r="181" spans="17:21" x14ac:dyDescent="0.3">
      <c r="Q181" t="s">
        <v>40</v>
      </c>
      <c r="R181" t="s">
        <v>38</v>
      </c>
      <c r="S181" t="s">
        <v>24</v>
      </c>
      <c r="T181" s="4">
        <v>623</v>
      </c>
      <c r="U181" s="5">
        <v>51</v>
      </c>
    </row>
    <row r="182" spans="17:21" x14ac:dyDescent="0.3">
      <c r="Q182" t="s">
        <v>6</v>
      </c>
      <c r="R182" t="s">
        <v>36</v>
      </c>
      <c r="S182" t="s">
        <v>4</v>
      </c>
      <c r="T182" s="4">
        <v>10073</v>
      </c>
      <c r="U182" s="5">
        <v>120</v>
      </c>
    </row>
    <row r="183" spans="17:21" x14ac:dyDescent="0.3">
      <c r="Q183" t="s">
        <v>8</v>
      </c>
      <c r="R183" t="s">
        <v>39</v>
      </c>
      <c r="S183" t="s">
        <v>26</v>
      </c>
      <c r="T183" s="4">
        <v>1561</v>
      </c>
      <c r="U183" s="5">
        <v>27</v>
      </c>
    </row>
    <row r="184" spans="17:21" x14ac:dyDescent="0.3">
      <c r="Q184" t="s">
        <v>9</v>
      </c>
      <c r="R184" t="s">
        <v>36</v>
      </c>
      <c r="S184" t="s">
        <v>27</v>
      </c>
      <c r="T184" s="4">
        <v>11522</v>
      </c>
      <c r="U184" s="5">
        <v>204</v>
      </c>
    </row>
    <row r="185" spans="17:21" x14ac:dyDescent="0.3">
      <c r="Q185" t="s">
        <v>6</v>
      </c>
      <c r="R185" t="s">
        <v>38</v>
      </c>
      <c r="S185" t="s">
        <v>13</v>
      </c>
      <c r="T185" s="4">
        <v>2317</v>
      </c>
      <c r="U185" s="5">
        <v>123</v>
      </c>
    </row>
    <row r="186" spans="17:21" x14ac:dyDescent="0.3">
      <c r="Q186" t="s">
        <v>10</v>
      </c>
      <c r="R186" t="s">
        <v>37</v>
      </c>
      <c r="S186" t="s">
        <v>28</v>
      </c>
      <c r="T186" s="4">
        <v>3059</v>
      </c>
      <c r="U186" s="5">
        <v>27</v>
      </c>
    </row>
    <row r="187" spans="17:21" x14ac:dyDescent="0.3">
      <c r="Q187" t="s">
        <v>41</v>
      </c>
      <c r="R187" t="s">
        <v>37</v>
      </c>
      <c r="S187" t="s">
        <v>26</v>
      </c>
      <c r="T187" s="4">
        <v>2324</v>
      </c>
      <c r="U187" s="5">
        <v>177</v>
      </c>
    </row>
    <row r="188" spans="17:21" x14ac:dyDescent="0.3">
      <c r="Q188" t="s">
        <v>3</v>
      </c>
      <c r="R188" t="s">
        <v>39</v>
      </c>
      <c r="S188" t="s">
        <v>26</v>
      </c>
      <c r="T188" s="4">
        <v>4956</v>
      </c>
      <c r="U188" s="5">
        <v>171</v>
      </c>
    </row>
    <row r="189" spans="17:21" x14ac:dyDescent="0.3">
      <c r="Q189" t="s">
        <v>10</v>
      </c>
      <c r="R189" t="s">
        <v>34</v>
      </c>
      <c r="S189" t="s">
        <v>19</v>
      </c>
      <c r="T189" s="4">
        <v>5355</v>
      </c>
      <c r="U189" s="5">
        <v>204</v>
      </c>
    </row>
    <row r="190" spans="17:21" x14ac:dyDescent="0.3">
      <c r="Q190" t="s">
        <v>3</v>
      </c>
      <c r="R190" t="s">
        <v>34</v>
      </c>
      <c r="S190" t="s">
        <v>14</v>
      </c>
      <c r="T190" s="4">
        <v>7259</v>
      </c>
      <c r="U190" s="5">
        <v>276</v>
      </c>
    </row>
    <row r="191" spans="17:21" x14ac:dyDescent="0.3">
      <c r="Q191" t="s">
        <v>8</v>
      </c>
      <c r="R191" t="s">
        <v>37</v>
      </c>
      <c r="S191" t="s">
        <v>26</v>
      </c>
      <c r="T191" s="4">
        <v>6279</v>
      </c>
      <c r="U191" s="5">
        <v>45</v>
      </c>
    </row>
    <row r="192" spans="17:21" x14ac:dyDescent="0.3">
      <c r="Q192" t="s">
        <v>40</v>
      </c>
      <c r="R192" t="s">
        <v>38</v>
      </c>
      <c r="S192" t="s">
        <v>29</v>
      </c>
      <c r="T192" s="4">
        <v>2541</v>
      </c>
      <c r="U192" s="5">
        <v>45</v>
      </c>
    </row>
    <row r="193" spans="17:21" x14ac:dyDescent="0.3">
      <c r="Q193" t="s">
        <v>6</v>
      </c>
      <c r="R193" t="s">
        <v>35</v>
      </c>
      <c r="S193" t="s">
        <v>27</v>
      </c>
      <c r="T193" s="4">
        <v>3864</v>
      </c>
      <c r="U193" s="5">
        <v>177</v>
      </c>
    </row>
    <row r="194" spans="17:21" x14ac:dyDescent="0.3">
      <c r="Q194" t="s">
        <v>5</v>
      </c>
      <c r="R194" t="s">
        <v>36</v>
      </c>
      <c r="S194" t="s">
        <v>13</v>
      </c>
      <c r="T194" s="4">
        <v>6146</v>
      </c>
      <c r="U194" s="5">
        <v>63</v>
      </c>
    </row>
    <row r="195" spans="17:21" x14ac:dyDescent="0.3">
      <c r="Q195" t="s">
        <v>9</v>
      </c>
      <c r="R195" t="s">
        <v>39</v>
      </c>
      <c r="S195" t="s">
        <v>18</v>
      </c>
      <c r="T195" s="4">
        <v>2639</v>
      </c>
      <c r="U195" s="5">
        <v>204</v>
      </c>
    </row>
    <row r="196" spans="17:21" x14ac:dyDescent="0.3">
      <c r="Q196" t="s">
        <v>8</v>
      </c>
      <c r="R196" t="s">
        <v>37</v>
      </c>
      <c r="S196" t="s">
        <v>22</v>
      </c>
      <c r="T196" s="4">
        <v>1890</v>
      </c>
      <c r="U196" s="5">
        <v>195</v>
      </c>
    </row>
    <row r="197" spans="17:21" x14ac:dyDescent="0.3">
      <c r="Q197" t="s">
        <v>7</v>
      </c>
      <c r="R197" t="s">
        <v>34</v>
      </c>
      <c r="S197" t="s">
        <v>14</v>
      </c>
      <c r="T197" s="4">
        <v>1932</v>
      </c>
      <c r="U197" s="5">
        <v>369</v>
      </c>
    </row>
    <row r="198" spans="17:21" x14ac:dyDescent="0.3">
      <c r="Q198" t="s">
        <v>3</v>
      </c>
      <c r="R198" t="s">
        <v>34</v>
      </c>
      <c r="S198" t="s">
        <v>25</v>
      </c>
      <c r="T198" s="4">
        <v>6300</v>
      </c>
      <c r="U198" s="5">
        <v>42</v>
      </c>
    </row>
    <row r="199" spans="17:21" x14ac:dyDescent="0.3">
      <c r="Q199" t="s">
        <v>6</v>
      </c>
      <c r="R199" t="s">
        <v>37</v>
      </c>
      <c r="S199" t="s">
        <v>30</v>
      </c>
      <c r="T199" s="4">
        <v>560</v>
      </c>
      <c r="U199" s="5">
        <v>81</v>
      </c>
    </row>
    <row r="200" spans="17:21" x14ac:dyDescent="0.3">
      <c r="Q200" t="s">
        <v>9</v>
      </c>
      <c r="R200" t="s">
        <v>37</v>
      </c>
      <c r="S200" t="s">
        <v>26</v>
      </c>
      <c r="T200" s="4">
        <v>2856</v>
      </c>
      <c r="U200" s="5">
        <v>246</v>
      </c>
    </row>
    <row r="201" spans="17:21" x14ac:dyDescent="0.3">
      <c r="Q201" t="s">
        <v>9</v>
      </c>
      <c r="R201" t="s">
        <v>34</v>
      </c>
      <c r="S201" t="s">
        <v>17</v>
      </c>
      <c r="T201" s="4">
        <v>707</v>
      </c>
      <c r="U201" s="5">
        <v>174</v>
      </c>
    </row>
    <row r="202" spans="17:21" x14ac:dyDescent="0.3">
      <c r="Q202" t="s">
        <v>8</v>
      </c>
      <c r="R202" t="s">
        <v>35</v>
      </c>
      <c r="S202" t="s">
        <v>30</v>
      </c>
      <c r="T202" s="4">
        <v>3598</v>
      </c>
      <c r="U202" s="5">
        <v>81</v>
      </c>
    </row>
    <row r="203" spans="17:21" x14ac:dyDescent="0.3">
      <c r="Q203" t="s">
        <v>40</v>
      </c>
      <c r="R203" t="s">
        <v>35</v>
      </c>
      <c r="S203" t="s">
        <v>22</v>
      </c>
      <c r="T203" s="4">
        <v>6853</v>
      </c>
      <c r="U203" s="5">
        <v>372</v>
      </c>
    </row>
    <row r="204" spans="17:21" x14ac:dyDescent="0.3">
      <c r="Q204" t="s">
        <v>40</v>
      </c>
      <c r="R204" t="s">
        <v>35</v>
      </c>
      <c r="S204" t="s">
        <v>16</v>
      </c>
      <c r="T204" s="4">
        <v>4725</v>
      </c>
      <c r="U204" s="5">
        <v>174</v>
      </c>
    </row>
    <row r="205" spans="17:21" x14ac:dyDescent="0.3">
      <c r="Q205" t="s">
        <v>41</v>
      </c>
      <c r="R205" t="s">
        <v>36</v>
      </c>
      <c r="S205" t="s">
        <v>32</v>
      </c>
      <c r="T205" s="4">
        <v>10304</v>
      </c>
      <c r="U205" s="5">
        <v>84</v>
      </c>
    </row>
    <row r="206" spans="17:21" x14ac:dyDescent="0.3">
      <c r="Q206" t="s">
        <v>41</v>
      </c>
      <c r="R206" t="s">
        <v>34</v>
      </c>
      <c r="S206" t="s">
        <v>16</v>
      </c>
      <c r="T206" s="4">
        <v>1274</v>
      </c>
      <c r="U206" s="5">
        <v>225</v>
      </c>
    </row>
    <row r="207" spans="17:21" x14ac:dyDescent="0.3">
      <c r="Q207" t="s">
        <v>5</v>
      </c>
      <c r="R207" t="s">
        <v>36</v>
      </c>
      <c r="S207" t="s">
        <v>30</v>
      </c>
      <c r="T207" s="4">
        <v>1526</v>
      </c>
      <c r="U207" s="5">
        <v>105</v>
      </c>
    </row>
    <row r="208" spans="17:21" x14ac:dyDescent="0.3">
      <c r="Q208" t="s">
        <v>40</v>
      </c>
      <c r="R208" t="s">
        <v>39</v>
      </c>
      <c r="S208" t="s">
        <v>28</v>
      </c>
      <c r="T208" s="4">
        <v>3101</v>
      </c>
      <c r="U208" s="5">
        <v>225</v>
      </c>
    </row>
    <row r="209" spans="17:21" x14ac:dyDescent="0.3">
      <c r="Q209" t="s">
        <v>2</v>
      </c>
      <c r="R209" t="s">
        <v>37</v>
      </c>
      <c r="S209" t="s">
        <v>14</v>
      </c>
      <c r="T209" s="4">
        <v>1057</v>
      </c>
      <c r="U209" s="5">
        <v>54</v>
      </c>
    </row>
    <row r="210" spans="17:21" x14ac:dyDescent="0.3">
      <c r="Q210" t="s">
        <v>7</v>
      </c>
      <c r="R210" t="s">
        <v>37</v>
      </c>
      <c r="S210" t="s">
        <v>26</v>
      </c>
      <c r="T210" s="4">
        <v>5306</v>
      </c>
      <c r="U210" s="5">
        <v>0</v>
      </c>
    </row>
    <row r="211" spans="17:21" x14ac:dyDescent="0.3">
      <c r="Q211" t="s">
        <v>5</v>
      </c>
      <c r="R211" t="s">
        <v>39</v>
      </c>
      <c r="S211" t="s">
        <v>24</v>
      </c>
      <c r="T211" s="4">
        <v>4018</v>
      </c>
      <c r="U211" s="5">
        <v>171</v>
      </c>
    </row>
    <row r="212" spans="17:21" x14ac:dyDescent="0.3">
      <c r="Q212" t="s">
        <v>9</v>
      </c>
      <c r="R212" t="s">
        <v>34</v>
      </c>
      <c r="S212" t="s">
        <v>16</v>
      </c>
      <c r="T212" s="4">
        <v>938</v>
      </c>
      <c r="U212" s="5">
        <v>189</v>
      </c>
    </row>
    <row r="213" spans="17:21" x14ac:dyDescent="0.3">
      <c r="Q213" t="s">
        <v>7</v>
      </c>
      <c r="R213" t="s">
        <v>38</v>
      </c>
      <c r="S213" t="s">
        <v>18</v>
      </c>
      <c r="T213" s="4">
        <v>1778</v>
      </c>
      <c r="U213" s="5">
        <v>270</v>
      </c>
    </row>
    <row r="214" spans="17:21" x14ac:dyDescent="0.3">
      <c r="Q214" t="s">
        <v>6</v>
      </c>
      <c r="R214" t="s">
        <v>39</v>
      </c>
      <c r="S214" t="s">
        <v>30</v>
      </c>
      <c r="T214" s="4">
        <v>1638</v>
      </c>
      <c r="U214" s="5">
        <v>63</v>
      </c>
    </row>
    <row r="215" spans="17:21" x14ac:dyDescent="0.3">
      <c r="Q215" t="s">
        <v>41</v>
      </c>
      <c r="R215" t="s">
        <v>38</v>
      </c>
      <c r="S215" t="s">
        <v>25</v>
      </c>
      <c r="T215" s="4">
        <v>154</v>
      </c>
      <c r="U215" s="5">
        <v>21</v>
      </c>
    </row>
    <row r="216" spans="17:21" x14ac:dyDescent="0.3">
      <c r="Q216" t="s">
        <v>7</v>
      </c>
      <c r="R216" t="s">
        <v>37</v>
      </c>
      <c r="S216" t="s">
        <v>22</v>
      </c>
      <c r="T216" s="4">
        <v>9835</v>
      </c>
      <c r="U216" s="5">
        <v>207</v>
      </c>
    </row>
    <row r="217" spans="17:21" x14ac:dyDescent="0.3">
      <c r="Q217" t="s">
        <v>9</v>
      </c>
      <c r="R217" t="s">
        <v>37</v>
      </c>
      <c r="S217" t="s">
        <v>20</v>
      </c>
      <c r="T217" s="4">
        <v>7273</v>
      </c>
      <c r="U217" s="5">
        <v>96</v>
      </c>
    </row>
    <row r="218" spans="17:21" x14ac:dyDescent="0.3">
      <c r="Q218" t="s">
        <v>5</v>
      </c>
      <c r="R218" t="s">
        <v>39</v>
      </c>
      <c r="S218" t="s">
        <v>22</v>
      </c>
      <c r="T218" s="4">
        <v>6909</v>
      </c>
      <c r="U218" s="5">
        <v>81</v>
      </c>
    </row>
    <row r="219" spans="17:21" x14ac:dyDescent="0.3">
      <c r="Q219" t="s">
        <v>9</v>
      </c>
      <c r="R219" t="s">
        <v>39</v>
      </c>
      <c r="S219" t="s">
        <v>24</v>
      </c>
      <c r="T219" s="4">
        <v>3920</v>
      </c>
      <c r="U219" s="5">
        <v>306</v>
      </c>
    </row>
    <row r="220" spans="17:21" x14ac:dyDescent="0.3">
      <c r="Q220" t="s">
        <v>10</v>
      </c>
      <c r="R220" t="s">
        <v>39</v>
      </c>
      <c r="S220" t="s">
        <v>21</v>
      </c>
      <c r="T220" s="4">
        <v>4858</v>
      </c>
      <c r="U220" s="5">
        <v>279</v>
      </c>
    </row>
    <row r="221" spans="17:21" x14ac:dyDescent="0.3">
      <c r="Q221" t="s">
        <v>2</v>
      </c>
      <c r="R221" t="s">
        <v>38</v>
      </c>
      <c r="S221" t="s">
        <v>4</v>
      </c>
      <c r="T221" s="4">
        <v>3549</v>
      </c>
      <c r="U221" s="5">
        <v>3</v>
      </c>
    </row>
    <row r="222" spans="17:21" x14ac:dyDescent="0.3">
      <c r="Q222" t="s">
        <v>7</v>
      </c>
      <c r="R222" t="s">
        <v>39</v>
      </c>
      <c r="S222" t="s">
        <v>27</v>
      </c>
      <c r="T222" s="4">
        <v>966</v>
      </c>
      <c r="U222" s="5">
        <v>198</v>
      </c>
    </row>
    <row r="223" spans="17:21" x14ac:dyDescent="0.3">
      <c r="Q223" t="s">
        <v>5</v>
      </c>
      <c r="R223" t="s">
        <v>39</v>
      </c>
      <c r="S223" t="s">
        <v>18</v>
      </c>
      <c r="T223" s="4">
        <v>385</v>
      </c>
      <c r="U223" s="5">
        <v>249</v>
      </c>
    </row>
    <row r="224" spans="17:21" x14ac:dyDescent="0.3">
      <c r="Q224" t="s">
        <v>6</v>
      </c>
      <c r="R224" t="s">
        <v>34</v>
      </c>
      <c r="S224" t="s">
        <v>16</v>
      </c>
      <c r="T224" s="4">
        <v>2219</v>
      </c>
      <c r="U224" s="5">
        <v>75</v>
      </c>
    </row>
    <row r="225" spans="17:21" x14ac:dyDescent="0.3">
      <c r="Q225" t="s">
        <v>9</v>
      </c>
      <c r="R225" t="s">
        <v>36</v>
      </c>
      <c r="S225" t="s">
        <v>32</v>
      </c>
      <c r="T225" s="4">
        <v>2954</v>
      </c>
      <c r="U225" s="5">
        <v>189</v>
      </c>
    </row>
    <row r="226" spans="17:21" x14ac:dyDescent="0.3">
      <c r="Q226" t="s">
        <v>7</v>
      </c>
      <c r="R226" t="s">
        <v>36</v>
      </c>
      <c r="S226" t="s">
        <v>32</v>
      </c>
      <c r="T226" s="4">
        <v>280</v>
      </c>
      <c r="U226" s="5">
        <v>87</v>
      </c>
    </row>
    <row r="227" spans="17:21" x14ac:dyDescent="0.3">
      <c r="Q227" t="s">
        <v>41</v>
      </c>
      <c r="R227" t="s">
        <v>36</v>
      </c>
      <c r="S227" t="s">
        <v>30</v>
      </c>
      <c r="T227" s="4">
        <v>6118</v>
      </c>
      <c r="U227" s="5">
        <v>174</v>
      </c>
    </row>
    <row r="228" spans="17:21" x14ac:dyDescent="0.3">
      <c r="Q228" t="s">
        <v>2</v>
      </c>
      <c r="R228" t="s">
        <v>39</v>
      </c>
      <c r="S228" t="s">
        <v>15</v>
      </c>
      <c r="T228" s="4">
        <v>4802</v>
      </c>
      <c r="U228" s="5">
        <v>36</v>
      </c>
    </row>
    <row r="229" spans="17:21" x14ac:dyDescent="0.3">
      <c r="Q229" t="s">
        <v>9</v>
      </c>
      <c r="R229" t="s">
        <v>38</v>
      </c>
      <c r="S229" t="s">
        <v>24</v>
      </c>
      <c r="T229" s="4">
        <v>4137</v>
      </c>
      <c r="U229" s="5">
        <v>60</v>
      </c>
    </row>
    <row r="230" spans="17:21" x14ac:dyDescent="0.3">
      <c r="Q230" t="s">
        <v>3</v>
      </c>
      <c r="R230" t="s">
        <v>35</v>
      </c>
      <c r="S230" t="s">
        <v>23</v>
      </c>
      <c r="T230" s="4">
        <v>2023</v>
      </c>
      <c r="U230" s="5">
        <v>78</v>
      </c>
    </row>
    <row r="231" spans="17:21" x14ac:dyDescent="0.3">
      <c r="Q231" t="s">
        <v>9</v>
      </c>
      <c r="R231" t="s">
        <v>36</v>
      </c>
      <c r="S231" t="s">
        <v>30</v>
      </c>
      <c r="T231" s="4">
        <v>9051</v>
      </c>
      <c r="U231" s="5">
        <v>57</v>
      </c>
    </row>
    <row r="232" spans="17:21" x14ac:dyDescent="0.3">
      <c r="Q232" t="s">
        <v>9</v>
      </c>
      <c r="R232" t="s">
        <v>37</v>
      </c>
      <c r="S232" t="s">
        <v>28</v>
      </c>
      <c r="T232" s="4">
        <v>2919</v>
      </c>
      <c r="U232" s="5">
        <v>45</v>
      </c>
    </row>
    <row r="233" spans="17:21" x14ac:dyDescent="0.3">
      <c r="Q233" t="s">
        <v>41</v>
      </c>
      <c r="R233" t="s">
        <v>38</v>
      </c>
      <c r="S233" t="s">
        <v>22</v>
      </c>
      <c r="T233" s="4">
        <v>5915</v>
      </c>
      <c r="U233" s="5">
        <v>3</v>
      </c>
    </row>
    <row r="234" spans="17:21" x14ac:dyDescent="0.3">
      <c r="Q234" t="s">
        <v>10</v>
      </c>
      <c r="R234" t="s">
        <v>35</v>
      </c>
      <c r="S234" t="s">
        <v>15</v>
      </c>
      <c r="T234" s="4">
        <v>2562</v>
      </c>
      <c r="U234" s="5">
        <v>6</v>
      </c>
    </row>
    <row r="235" spans="17:21" x14ac:dyDescent="0.3">
      <c r="Q235" t="s">
        <v>5</v>
      </c>
      <c r="R235" t="s">
        <v>37</v>
      </c>
      <c r="S235" t="s">
        <v>25</v>
      </c>
      <c r="T235" s="4">
        <v>8813</v>
      </c>
      <c r="U235" s="5">
        <v>21</v>
      </c>
    </row>
    <row r="236" spans="17:21" x14ac:dyDescent="0.3">
      <c r="Q236" t="s">
        <v>5</v>
      </c>
      <c r="R236" t="s">
        <v>36</v>
      </c>
      <c r="S236" t="s">
        <v>18</v>
      </c>
      <c r="T236" s="4">
        <v>6111</v>
      </c>
      <c r="U236" s="5">
        <v>3</v>
      </c>
    </row>
    <row r="237" spans="17:21" x14ac:dyDescent="0.3">
      <c r="Q237" t="s">
        <v>8</v>
      </c>
      <c r="R237" t="s">
        <v>34</v>
      </c>
      <c r="S237" t="s">
        <v>31</v>
      </c>
      <c r="T237" s="4">
        <v>3507</v>
      </c>
      <c r="U237" s="5">
        <v>288</v>
      </c>
    </row>
    <row r="238" spans="17:21" x14ac:dyDescent="0.3">
      <c r="Q238" t="s">
        <v>6</v>
      </c>
      <c r="R238" t="s">
        <v>36</v>
      </c>
      <c r="S238" t="s">
        <v>13</v>
      </c>
      <c r="T238" s="4">
        <v>4319</v>
      </c>
      <c r="U238" s="5">
        <v>30</v>
      </c>
    </row>
    <row r="239" spans="17:21" x14ac:dyDescent="0.3">
      <c r="Q239" t="s">
        <v>40</v>
      </c>
      <c r="R239" t="s">
        <v>38</v>
      </c>
      <c r="S239" t="s">
        <v>26</v>
      </c>
      <c r="T239" s="4">
        <v>609</v>
      </c>
      <c r="U239" s="5">
        <v>87</v>
      </c>
    </row>
    <row r="240" spans="17:21" x14ac:dyDescent="0.3">
      <c r="Q240" t="s">
        <v>40</v>
      </c>
      <c r="R240" t="s">
        <v>39</v>
      </c>
      <c r="S240" t="s">
        <v>27</v>
      </c>
      <c r="T240" s="4">
        <v>6370</v>
      </c>
      <c r="U240" s="5">
        <v>30</v>
      </c>
    </row>
    <row r="241" spans="17:21" x14ac:dyDescent="0.3">
      <c r="Q241" t="s">
        <v>5</v>
      </c>
      <c r="R241" t="s">
        <v>38</v>
      </c>
      <c r="S241" t="s">
        <v>19</v>
      </c>
      <c r="T241" s="4">
        <v>5474</v>
      </c>
      <c r="U241" s="5">
        <v>168</v>
      </c>
    </row>
    <row r="242" spans="17:21" x14ac:dyDescent="0.3">
      <c r="Q242" t="s">
        <v>40</v>
      </c>
      <c r="R242" t="s">
        <v>36</v>
      </c>
      <c r="S242" t="s">
        <v>27</v>
      </c>
      <c r="T242" s="4">
        <v>3164</v>
      </c>
      <c r="U242" s="5">
        <v>306</v>
      </c>
    </row>
    <row r="243" spans="17:21" x14ac:dyDescent="0.3">
      <c r="Q243" t="s">
        <v>6</v>
      </c>
      <c r="R243" t="s">
        <v>35</v>
      </c>
      <c r="S243" t="s">
        <v>4</v>
      </c>
      <c r="T243" s="4">
        <v>1302</v>
      </c>
      <c r="U243" s="5">
        <v>402</v>
      </c>
    </row>
    <row r="244" spans="17:21" x14ac:dyDescent="0.3">
      <c r="Q244" t="s">
        <v>3</v>
      </c>
      <c r="R244" t="s">
        <v>37</v>
      </c>
      <c r="S244" t="s">
        <v>28</v>
      </c>
      <c r="T244" s="4">
        <v>7308</v>
      </c>
      <c r="U244" s="5">
        <v>327</v>
      </c>
    </row>
    <row r="245" spans="17:21" x14ac:dyDescent="0.3">
      <c r="Q245" t="s">
        <v>40</v>
      </c>
      <c r="R245" t="s">
        <v>37</v>
      </c>
      <c r="S245" t="s">
        <v>27</v>
      </c>
      <c r="T245" s="4">
        <v>6132</v>
      </c>
      <c r="U245" s="5">
        <v>93</v>
      </c>
    </row>
    <row r="246" spans="17:21" x14ac:dyDescent="0.3">
      <c r="Q246" t="s">
        <v>10</v>
      </c>
      <c r="R246" t="s">
        <v>35</v>
      </c>
      <c r="S246" t="s">
        <v>14</v>
      </c>
      <c r="T246" s="4">
        <v>3472</v>
      </c>
      <c r="U246" s="5">
        <v>96</v>
      </c>
    </row>
    <row r="247" spans="17:21" x14ac:dyDescent="0.3">
      <c r="Q247" t="s">
        <v>8</v>
      </c>
      <c r="R247" t="s">
        <v>39</v>
      </c>
      <c r="S247" t="s">
        <v>18</v>
      </c>
      <c r="T247" s="4">
        <v>9660</v>
      </c>
      <c r="U247" s="5">
        <v>27</v>
      </c>
    </row>
    <row r="248" spans="17:21" x14ac:dyDescent="0.3">
      <c r="Q248" t="s">
        <v>9</v>
      </c>
      <c r="R248" t="s">
        <v>38</v>
      </c>
      <c r="S248" t="s">
        <v>26</v>
      </c>
      <c r="T248" s="4">
        <v>2436</v>
      </c>
      <c r="U248" s="5">
        <v>99</v>
      </c>
    </row>
    <row r="249" spans="17:21" x14ac:dyDescent="0.3">
      <c r="Q249" t="s">
        <v>9</v>
      </c>
      <c r="R249" t="s">
        <v>38</v>
      </c>
      <c r="S249" t="s">
        <v>33</v>
      </c>
      <c r="T249" s="4">
        <v>9506</v>
      </c>
      <c r="U249" s="5">
        <v>87</v>
      </c>
    </row>
    <row r="250" spans="17:21" x14ac:dyDescent="0.3">
      <c r="Q250" t="s">
        <v>10</v>
      </c>
      <c r="R250" t="s">
        <v>37</v>
      </c>
      <c r="S250" t="s">
        <v>21</v>
      </c>
      <c r="T250" s="4">
        <v>245</v>
      </c>
      <c r="U250" s="5">
        <v>288</v>
      </c>
    </row>
    <row r="251" spans="17:21" x14ac:dyDescent="0.3">
      <c r="Q251" t="s">
        <v>8</v>
      </c>
      <c r="R251" t="s">
        <v>35</v>
      </c>
      <c r="S251" t="s">
        <v>20</v>
      </c>
      <c r="T251" s="4">
        <v>2702</v>
      </c>
      <c r="U251" s="5">
        <v>363</v>
      </c>
    </row>
    <row r="252" spans="17:21" x14ac:dyDescent="0.3">
      <c r="Q252" t="s">
        <v>10</v>
      </c>
      <c r="R252" t="s">
        <v>34</v>
      </c>
      <c r="S252" t="s">
        <v>17</v>
      </c>
      <c r="T252" s="4">
        <v>700</v>
      </c>
      <c r="U252" s="5">
        <v>87</v>
      </c>
    </row>
    <row r="253" spans="17:21" x14ac:dyDescent="0.3">
      <c r="Q253" t="s">
        <v>6</v>
      </c>
      <c r="R253" t="s">
        <v>34</v>
      </c>
      <c r="S253" t="s">
        <v>17</v>
      </c>
      <c r="T253" s="4">
        <v>3759</v>
      </c>
      <c r="U253" s="5">
        <v>150</v>
      </c>
    </row>
    <row r="254" spans="17:21" x14ac:dyDescent="0.3">
      <c r="Q254" t="s">
        <v>2</v>
      </c>
      <c r="R254" t="s">
        <v>35</v>
      </c>
      <c r="S254" t="s">
        <v>17</v>
      </c>
      <c r="T254" s="4">
        <v>1589</v>
      </c>
      <c r="U254" s="5">
        <v>303</v>
      </c>
    </row>
    <row r="255" spans="17:21" x14ac:dyDescent="0.3">
      <c r="Q255" t="s">
        <v>7</v>
      </c>
      <c r="R255" t="s">
        <v>35</v>
      </c>
      <c r="S255" t="s">
        <v>28</v>
      </c>
      <c r="T255" s="4">
        <v>5194</v>
      </c>
      <c r="U255" s="5">
        <v>288</v>
      </c>
    </row>
    <row r="256" spans="17:21" x14ac:dyDescent="0.3">
      <c r="Q256" t="s">
        <v>10</v>
      </c>
      <c r="R256" t="s">
        <v>36</v>
      </c>
      <c r="S256" t="s">
        <v>13</v>
      </c>
      <c r="T256" s="4">
        <v>945</v>
      </c>
      <c r="U256" s="5">
        <v>75</v>
      </c>
    </row>
    <row r="257" spans="17:21" x14ac:dyDescent="0.3">
      <c r="Q257" t="s">
        <v>40</v>
      </c>
      <c r="R257" t="s">
        <v>38</v>
      </c>
      <c r="S257" t="s">
        <v>31</v>
      </c>
      <c r="T257" s="4">
        <v>1988</v>
      </c>
      <c r="U257" s="5">
        <v>39</v>
      </c>
    </row>
    <row r="258" spans="17:21" x14ac:dyDescent="0.3">
      <c r="Q258" t="s">
        <v>6</v>
      </c>
      <c r="R258" t="s">
        <v>34</v>
      </c>
      <c r="S258" t="s">
        <v>32</v>
      </c>
      <c r="T258" s="4">
        <v>6734</v>
      </c>
      <c r="U258" s="5">
        <v>123</v>
      </c>
    </row>
    <row r="259" spans="17:21" x14ac:dyDescent="0.3">
      <c r="Q259" t="s">
        <v>40</v>
      </c>
      <c r="R259" t="s">
        <v>36</v>
      </c>
      <c r="S259" t="s">
        <v>4</v>
      </c>
      <c r="T259" s="4">
        <v>217</v>
      </c>
      <c r="U259" s="5">
        <v>36</v>
      </c>
    </row>
    <row r="260" spans="17:21" x14ac:dyDescent="0.3">
      <c r="Q260" t="s">
        <v>5</v>
      </c>
      <c r="R260" t="s">
        <v>34</v>
      </c>
      <c r="S260" t="s">
        <v>22</v>
      </c>
      <c r="T260" s="4">
        <v>6279</v>
      </c>
      <c r="U260" s="5">
        <v>237</v>
      </c>
    </row>
    <row r="261" spans="17:21" x14ac:dyDescent="0.3">
      <c r="Q261" t="s">
        <v>40</v>
      </c>
      <c r="R261" t="s">
        <v>36</v>
      </c>
      <c r="S261" t="s">
        <v>13</v>
      </c>
      <c r="T261" s="4">
        <v>4424</v>
      </c>
      <c r="U261" s="5">
        <v>201</v>
      </c>
    </row>
    <row r="262" spans="17:21" x14ac:dyDescent="0.3">
      <c r="Q262" t="s">
        <v>2</v>
      </c>
      <c r="R262" t="s">
        <v>36</v>
      </c>
      <c r="S262" t="s">
        <v>17</v>
      </c>
      <c r="T262" s="4">
        <v>189</v>
      </c>
      <c r="U262" s="5">
        <v>48</v>
      </c>
    </row>
    <row r="263" spans="17:21" x14ac:dyDescent="0.3">
      <c r="Q263" t="s">
        <v>5</v>
      </c>
      <c r="R263" t="s">
        <v>35</v>
      </c>
      <c r="S263" t="s">
        <v>22</v>
      </c>
      <c r="T263" s="4">
        <v>490</v>
      </c>
      <c r="U263" s="5">
        <v>84</v>
      </c>
    </row>
    <row r="264" spans="17:21" x14ac:dyDescent="0.3">
      <c r="Q264" t="s">
        <v>8</v>
      </c>
      <c r="R264" t="s">
        <v>37</v>
      </c>
      <c r="S264" t="s">
        <v>21</v>
      </c>
      <c r="T264" s="4">
        <v>434</v>
      </c>
      <c r="U264" s="5">
        <v>87</v>
      </c>
    </row>
    <row r="265" spans="17:21" x14ac:dyDescent="0.3">
      <c r="Q265" t="s">
        <v>7</v>
      </c>
      <c r="R265" t="s">
        <v>38</v>
      </c>
      <c r="S265" t="s">
        <v>30</v>
      </c>
      <c r="T265" s="4">
        <v>10129</v>
      </c>
      <c r="U265" s="5">
        <v>312</v>
      </c>
    </row>
    <row r="266" spans="17:21" x14ac:dyDescent="0.3">
      <c r="Q266" t="s">
        <v>3</v>
      </c>
      <c r="R266" t="s">
        <v>39</v>
      </c>
      <c r="S266" t="s">
        <v>28</v>
      </c>
      <c r="T266" s="4">
        <v>1652</v>
      </c>
      <c r="U266" s="5">
        <v>102</v>
      </c>
    </row>
    <row r="267" spans="17:21" x14ac:dyDescent="0.3">
      <c r="Q267" t="s">
        <v>8</v>
      </c>
      <c r="R267" t="s">
        <v>38</v>
      </c>
      <c r="S267" t="s">
        <v>21</v>
      </c>
      <c r="T267" s="4">
        <v>6433</v>
      </c>
      <c r="U267" s="5">
        <v>78</v>
      </c>
    </row>
    <row r="268" spans="17:21" x14ac:dyDescent="0.3">
      <c r="Q268" t="s">
        <v>3</v>
      </c>
      <c r="R268" t="s">
        <v>34</v>
      </c>
      <c r="S268" t="s">
        <v>23</v>
      </c>
      <c r="T268" s="4">
        <v>2212</v>
      </c>
      <c r="U268" s="5">
        <v>117</v>
      </c>
    </row>
    <row r="269" spans="17:21" x14ac:dyDescent="0.3">
      <c r="Q269" t="s">
        <v>41</v>
      </c>
      <c r="R269" t="s">
        <v>35</v>
      </c>
      <c r="S269" t="s">
        <v>19</v>
      </c>
      <c r="T269" s="4">
        <v>609</v>
      </c>
      <c r="U269" s="5">
        <v>99</v>
      </c>
    </row>
    <row r="270" spans="17:21" x14ac:dyDescent="0.3">
      <c r="Q270" t="s">
        <v>40</v>
      </c>
      <c r="R270" t="s">
        <v>35</v>
      </c>
      <c r="S270" t="s">
        <v>24</v>
      </c>
      <c r="T270" s="4">
        <v>1638</v>
      </c>
      <c r="U270" s="5">
        <v>48</v>
      </c>
    </row>
    <row r="271" spans="17:21" x14ac:dyDescent="0.3">
      <c r="Q271" t="s">
        <v>7</v>
      </c>
      <c r="R271" t="s">
        <v>34</v>
      </c>
      <c r="S271" t="s">
        <v>15</v>
      </c>
      <c r="T271" s="4">
        <v>3829</v>
      </c>
      <c r="U271" s="5">
        <v>24</v>
      </c>
    </row>
    <row r="272" spans="17:21" x14ac:dyDescent="0.3">
      <c r="Q272" t="s">
        <v>40</v>
      </c>
      <c r="R272" t="s">
        <v>39</v>
      </c>
      <c r="S272" t="s">
        <v>15</v>
      </c>
      <c r="T272" s="4">
        <v>5775</v>
      </c>
      <c r="U272" s="5">
        <v>42</v>
      </c>
    </row>
    <row r="273" spans="17:21" x14ac:dyDescent="0.3">
      <c r="Q273" t="s">
        <v>6</v>
      </c>
      <c r="R273" t="s">
        <v>35</v>
      </c>
      <c r="S273" t="s">
        <v>20</v>
      </c>
      <c r="T273" s="4">
        <v>1071</v>
      </c>
      <c r="U273" s="5">
        <v>270</v>
      </c>
    </row>
    <row r="274" spans="17:21" x14ac:dyDescent="0.3">
      <c r="Q274" t="s">
        <v>8</v>
      </c>
      <c r="R274" t="s">
        <v>36</v>
      </c>
      <c r="S274" t="s">
        <v>23</v>
      </c>
      <c r="T274" s="4">
        <v>5019</v>
      </c>
      <c r="U274" s="5">
        <v>150</v>
      </c>
    </row>
    <row r="275" spans="17:21" x14ac:dyDescent="0.3">
      <c r="Q275" t="s">
        <v>2</v>
      </c>
      <c r="R275" t="s">
        <v>37</v>
      </c>
      <c r="S275" t="s">
        <v>15</v>
      </c>
      <c r="T275" s="4">
        <v>2863</v>
      </c>
      <c r="U275" s="5">
        <v>42</v>
      </c>
    </row>
    <row r="276" spans="17:21" x14ac:dyDescent="0.3">
      <c r="Q276" t="s">
        <v>40</v>
      </c>
      <c r="R276" t="s">
        <v>35</v>
      </c>
      <c r="S276" t="s">
        <v>29</v>
      </c>
      <c r="T276" s="4">
        <v>1617</v>
      </c>
      <c r="U276" s="5">
        <v>126</v>
      </c>
    </row>
    <row r="277" spans="17:21" x14ac:dyDescent="0.3">
      <c r="Q277" t="s">
        <v>6</v>
      </c>
      <c r="R277" t="s">
        <v>37</v>
      </c>
      <c r="S277" t="s">
        <v>26</v>
      </c>
      <c r="T277" s="4">
        <v>6818</v>
      </c>
      <c r="U277" s="5">
        <v>6</v>
      </c>
    </row>
    <row r="278" spans="17:21" x14ac:dyDescent="0.3">
      <c r="Q278" t="s">
        <v>3</v>
      </c>
      <c r="R278" t="s">
        <v>35</v>
      </c>
      <c r="S278" t="s">
        <v>15</v>
      </c>
      <c r="T278" s="4">
        <v>6657</v>
      </c>
      <c r="U278" s="5">
        <v>276</v>
      </c>
    </row>
    <row r="279" spans="17:21" x14ac:dyDescent="0.3">
      <c r="Q279" t="s">
        <v>3</v>
      </c>
      <c r="R279" t="s">
        <v>34</v>
      </c>
      <c r="S279" t="s">
        <v>17</v>
      </c>
      <c r="T279" s="4">
        <v>2919</v>
      </c>
      <c r="U279" s="5">
        <v>93</v>
      </c>
    </row>
    <row r="280" spans="17:21" x14ac:dyDescent="0.3">
      <c r="Q280" t="s">
        <v>2</v>
      </c>
      <c r="R280" t="s">
        <v>36</v>
      </c>
      <c r="S280" t="s">
        <v>31</v>
      </c>
      <c r="T280" s="4">
        <v>3094</v>
      </c>
      <c r="U280" s="5">
        <v>246</v>
      </c>
    </row>
    <row r="281" spans="17:21" x14ac:dyDescent="0.3">
      <c r="Q281" t="s">
        <v>6</v>
      </c>
      <c r="R281" t="s">
        <v>39</v>
      </c>
      <c r="S281" t="s">
        <v>24</v>
      </c>
      <c r="T281" s="4">
        <v>2989</v>
      </c>
      <c r="U281" s="5">
        <v>3</v>
      </c>
    </row>
    <row r="282" spans="17:21" x14ac:dyDescent="0.3">
      <c r="Q282" t="s">
        <v>8</v>
      </c>
      <c r="R282" t="s">
        <v>38</v>
      </c>
      <c r="S282" t="s">
        <v>27</v>
      </c>
      <c r="T282" s="4">
        <v>2268</v>
      </c>
      <c r="U282" s="5">
        <v>63</v>
      </c>
    </row>
    <row r="283" spans="17:21" x14ac:dyDescent="0.3">
      <c r="Q283" t="s">
        <v>5</v>
      </c>
      <c r="R283" t="s">
        <v>35</v>
      </c>
      <c r="S283" t="s">
        <v>31</v>
      </c>
      <c r="T283" s="4">
        <v>4753</v>
      </c>
      <c r="U283" s="5">
        <v>246</v>
      </c>
    </row>
    <row r="284" spans="17:21" x14ac:dyDescent="0.3">
      <c r="Q284" t="s">
        <v>2</v>
      </c>
      <c r="R284" t="s">
        <v>34</v>
      </c>
      <c r="S284" t="s">
        <v>19</v>
      </c>
      <c r="T284" s="4">
        <v>7511</v>
      </c>
      <c r="U284" s="5">
        <v>120</v>
      </c>
    </row>
    <row r="285" spans="17:21" x14ac:dyDescent="0.3">
      <c r="Q285" t="s">
        <v>2</v>
      </c>
      <c r="R285" t="s">
        <v>38</v>
      </c>
      <c r="S285" t="s">
        <v>31</v>
      </c>
      <c r="T285" s="4">
        <v>4326</v>
      </c>
      <c r="U285" s="5">
        <v>348</v>
      </c>
    </row>
    <row r="286" spans="17:21" x14ac:dyDescent="0.3">
      <c r="Q286" t="s">
        <v>41</v>
      </c>
      <c r="R286" t="s">
        <v>34</v>
      </c>
      <c r="S286" t="s">
        <v>23</v>
      </c>
      <c r="T286" s="4">
        <v>4935</v>
      </c>
      <c r="U286" s="5">
        <v>126</v>
      </c>
    </row>
    <row r="287" spans="17:21" x14ac:dyDescent="0.3">
      <c r="Q287" t="s">
        <v>6</v>
      </c>
      <c r="R287" t="s">
        <v>35</v>
      </c>
      <c r="S287" t="s">
        <v>30</v>
      </c>
      <c r="T287" s="4">
        <v>4781</v>
      </c>
      <c r="U287" s="5">
        <v>123</v>
      </c>
    </row>
    <row r="288" spans="17:21" x14ac:dyDescent="0.3">
      <c r="Q288" t="s">
        <v>5</v>
      </c>
      <c r="R288" t="s">
        <v>38</v>
      </c>
      <c r="S288" t="s">
        <v>25</v>
      </c>
      <c r="T288" s="4">
        <v>7483</v>
      </c>
      <c r="U288" s="5">
        <v>45</v>
      </c>
    </row>
    <row r="289" spans="17:21" x14ac:dyDescent="0.3">
      <c r="Q289" t="s">
        <v>10</v>
      </c>
      <c r="R289" t="s">
        <v>38</v>
      </c>
      <c r="S289" t="s">
        <v>4</v>
      </c>
      <c r="T289" s="4">
        <v>6860</v>
      </c>
      <c r="U289" s="5">
        <v>126</v>
      </c>
    </row>
    <row r="290" spans="17:21" x14ac:dyDescent="0.3">
      <c r="Q290" t="s">
        <v>40</v>
      </c>
      <c r="R290" t="s">
        <v>37</v>
      </c>
      <c r="S290" t="s">
        <v>29</v>
      </c>
      <c r="T290" s="4">
        <v>9002</v>
      </c>
      <c r="U290" s="5">
        <v>72</v>
      </c>
    </row>
    <row r="291" spans="17:21" x14ac:dyDescent="0.3">
      <c r="Q291" t="s">
        <v>6</v>
      </c>
      <c r="R291" t="s">
        <v>36</v>
      </c>
      <c r="S291" t="s">
        <v>29</v>
      </c>
      <c r="T291" s="4">
        <v>1400</v>
      </c>
      <c r="U291" s="5">
        <v>135</v>
      </c>
    </row>
    <row r="292" spans="17:21" x14ac:dyDescent="0.3">
      <c r="Q292" t="s">
        <v>10</v>
      </c>
      <c r="R292" t="s">
        <v>34</v>
      </c>
      <c r="S292" t="s">
        <v>22</v>
      </c>
      <c r="T292" s="4">
        <v>4053</v>
      </c>
      <c r="U292" s="5">
        <v>24</v>
      </c>
    </row>
    <row r="293" spans="17:21" x14ac:dyDescent="0.3">
      <c r="Q293" t="s">
        <v>7</v>
      </c>
      <c r="R293" t="s">
        <v>36</v>
      </c>
      <c r="S293" t="s">
        <v>31</v>
      </c>
      <c r="T293" s="4">
        <v>2149</v>
      </c>
      <c r="U293" s="5">
        <v>117</v>
      </c>
    </row>
    <row r="294" spans="17:21" x14ac:dyDescent="0.3">
      <c r="Q294" t="s">
        <v>3</v>
      </c>
      <c r="R294" t="s">
        <v>39</v>
      </c>
      <c r="S294" t="s">
        <v>29</v>
      </c>
      <c r="T294" s="4">
        <v>3640</v>
      </c>
      <c r="U294" s="5">
        <v>51</v>
      </c>
    </row>
    <row r="295" spans="17:21" x14ac:dyDescent="0.3">
      <c r="Q295" t="s">
        <v>2</v>
      </c>
      <c r="R295" t="s">
        <v>39</v>
      </c>
      <c r="S295" t="s">
        <v>23</v>
      </c>
      <c r="T295" s="4">
        <v>630</v>
      </c>
      <c r="U295" s="5">
        <v>36</v>
      </c>
    </row>
    <row r="296" spans="17:21" x14ac:dyDescent="0.3">
      <c r="Q296" t="s">
        <v>9</v>
      </c>
      <c r="R296" t="s">
        <v>35</v>
      </c>
      <c r="S296" t="s">
        <v>27</v>
      </c>
      <c r="T296" s="4">
        <v>2429</v>
      </c>
      <c r="U296" s="5">
        <v>144</v>
      </c>
    </row>
    <row r="297" spans="17:21" x14ac:dyDescent="0.3">
      <c r="Q297" t="s">
        <v>9</v>
      </c>
      <c r="R297" t="s">
        <v>36</v>
      </c>
      <c r="S297" t="s">
        <v>25</v>
      </c>
      <c r="T297" s="4">
        <v>2142</v>
      </c>
      <c r="U297" s="5">
        <v>114</v>
      </c>
    </row>
    <row r="298" spans="17:21" x14ac:dyDescent="0.3">
      <c r="Q298" t="s">
        <v>7</v>
      </c>
      <c r="R298" t="s">
        <v>37</v>
      </c>
      <c r="S298" t="s">
        <v>30</v>
      </c>
      <c r="T298" s="4">
        <v>6454</v>
      </c>
      <c r="U298" s="5">
        <v>54</v>
      </c>
    </row>
    <row r="299" spans="17:21" x14ac:dyDescent="0.3">
      <c r="Q299" t="s">
        <v>7</v>
      </c>
      <c r="R299" t="s">
        <v>37</v>
      </c>
      <c r="S299" t="s">
        <v>16</v>
      </c>
      <c r="T299" s="4">
        <v>4487</v>
      </c>
      <c r="U299" s="5">
        <v>333</v>
      </c>
    </row>
    <row r="300" spans="17:21" x14ac:dyDescent="0.3">
      <c r="Q300" t="s">
        <v>3</v>
      </c>
      <c r="R300" t="s">
        <v>37</v>
      </c>
      <c r="S300" t="s">
        <v>4</v>
      </c>
      <c r="T300" s="4">
        <v>938</v>
      </c>
      <c r="U300" s="5">
        <v>366</v>
      </c>
    </row>
    <row r="301" spans="17:21" x14ac:dyDescent="0.3">
      <c r="Q301" t="s">
        <v>3</v>
      </c>
      <c r="R301" t="s">
        <v>38</v>
      </c>
      <c r="S301" t="s">
        <v>26</v>
      </c>
      <c r="T301" s="4">
        <v>8841</v>
      </c>
      <c r="U301" s="5">
        <v>303</v>
      </c>
    </row>
    <row r="302" spans="17:21" x14ac:dyDescent="0.3">
      <c r="Q302" t="s">
        <v>2</v>
      </c>
      <c r="R302" t="s">
        <v>39</v>
      </c>
      <c r="S302" t="s">
        <v>33</v>
      </c>
      <c r="T302" s="4">
        <v>4018</v>
      </c>
      <c r="U302" s="5">
        <v>126</v>
      </c>
    </row>
    <row r="303" spans="17:21" x14ac:dyDescent="0.3">
      <c r="Q303" t="s">
        <v>41</v>
      </c>
      <c r="R303" t="s">
        <v>37</v>
      </c>
      <c r="S303" t="s">
        <v>15</v>
      </c>
      <c r="T303" s="4">
        <v>714</v>
      </c>
      <c r="U303" s="5">
        <v>231</v>
      </c>
    </row>
    <row r="304" spans="17:21" x14ac:dyDescent="0.3">
      <c r="Q304" t="s">
        <v>9</v>
      </c>
      <c r="R304" t="s">
        <v>38</v>
      </c>
      <c r="S304" t="s">
        <v>25</v>
      </c>
      <c r="T304" s="4">
        <v>3850</v>
      </c>
      <c r="U304" s="5">
        <v>102</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5A295-CC16-406F-B9E2-6305D5D05F39}">
  <dimension ref="A1:H20"/>
  <sheetViews>
    <sheetView workbookViewId="0">
      <selection activeCell="B3" sqref="B3"/>
    </sheetView>
  </sheetViews>
  <sheetFormatPr defaultRowHeight="14.4" x14ac:dyDescent="0.3"/>
  <cols>
    <col min="1" max="1" width="2.109375" customWidth="1"/>
    <col min="3" max="3" width="15.5546875" bestFit="1" customWidth="1"/>
    <col min="4" max="4" width="14.44140625" bestFit="1" customWidth="1"/>
    <col min="7" max="7" width="15.5546875" bestFit="1" customWidth="1"/>
    <col min="8" max="8" width="14.44140625" bestFit="1" customWidth="1"/>
  </cols>
  <sheetData>
    <row r="1" spans="1:8" s="2" customFormat="1" ht="52.5" customHeight="1" x14ac:dyDescent="0.3">
      <c r="A1" s="1"/>
      <c r="B1" s="13">
        <v>7</v>
      </c>
      <c r="C1" s="3" t="s">
        <v>49</v>
      </c>
    </row>
    <row r="2" spans="1:8" s="15" customFormat="1" x14ac:dyDescent="0.3">
      <c r="A2" s="12"/>
      <c r="B2" s="14" t="s">
        <v>84</v>
      </c>
    </row>
    <row r="5" spans="1:8" x14ac:dyDescent="0.3">
      <c r="C5" s="30" t="s">
        <v>77</v>
      </c>
      <c r="D5" s="30"/>
      <c r="G5" s="30" t="s">
        <v>78</v>
      </c>
      <c r="H5" s="30"/>
    </row>
    <row r="7" spans="1:8" x14ac:dyDescent="0.3">
      <c r="C7" s="24" t="s">
        <v>71</v>
      </c>
      <c r="D7" t="s">
        <v>73</v>
      </c>
      <c r="G7" s="24" t="s">
        <v>71</v>
      </c>
      <c r="H7" t="s">
        <v>73</v>
      </c>
    </row>
    <row r="8" spans="1:8" x14ac:dyDescent="0.3">
      <c r="C8" s="25" t="s">
        <v>38</v>
      </c>
      <c r="D8">
        <v>25221</v>
      </c>
      <c r="G8" s="25" t="s">
        <v>38</v>
      </c>
      <c r="H8">
        <v>6069</v>
      </c>
    </row>
    <row r="9" spans="1:8" x14ac:dyDescent="0.3">
      <c r="C9" s="28" t="s">
        <v>5</v>
      </c>
      <c r="D9">
        <v>25221</v>
      </c>
      <c r="G9" s="28" t="s">
        <v>41</v>
      </c>
      <c r="H9">
        <v>6069</v>
      </c>
    </row>
    <row r="10" spans="1:8" x14ac:dyDescent="0.3">
      <c r="C10" s="25" t="s">
        <v>36</v>
      </c>
      <c r="D10">
        <v>39620</v>
      </c>
      <c r="G10" s="25" t="s">
        <v>36</v>
      </c>
      <c r="H10">
        <v>5019</v>
      </c>
    </row>
    <row r="11" spans="1:8" x14ac:dyDescent="0.3">
      <c r="C11" s="28" t="s">
        <v>5</v>
      </c>
      <c r="D11">
        <v>39620</v>
      </c>
      <c r="G11" s="28" t="s">
        <v>8</v>
      </c>
      <c r="H11">
        <v>5019</v>
      </c>
    </row>
    <row r="12" spans="1:8" x14ac:dyDescent="0.3">
      <c r="C12" s="25" t="s">
        <v>34</v>
      </c>
      <c r="D12">
        <v>41559</v>
      </c>
      <c r="G12" s="25" t="s">
        <v>34</v>
      </c>
      <c r="H12">
        <v>5516</v>
      </c>
    </row>
    <row r="13" spans="1:8" x14ac:dyDescent="0.3">
      <c r="C13" s="28" t="s">
        <v>5</v>
      </c>
      <c r="D13">
        <v>41559</v>
      </c>
      <c r="G13" s="28" t="s">
        <v>8</v>
      </c>
      <c r="H13">
        <v>5516</v>
      </c>
    </row>
    <row r="14" spans="1:8" x14ac:dyDescent="0.3">
      <c r="C14" s="25" t="s">
        <v>37</v>
      </c>
      <c r="D14">
        <v>43568</v>
      </c>
      <c r="G14" s="25" t="s">
        <v>37</v>
      </c>
      <c r="H14">
        <v>7987</v>
      </c>
    </row>
    <row r="15" spans="1:8" x14ac:dyDescent="0.3">
      <c r="C15" s="28" t="s">
        <v>7</v>
      </c>
      <c r="D15">
        <v>43568</v>
      </c>
      <c r="G15" s="28" t="s">
        <v>10</v>
      </c>
      <c r="H15">
        <v>7987</v>
      </c>
    </row>
    <row r="16" spans="1:8" x14ac:dyDescent="0.3">
      <c r="C16" s="25" t="s">
        <v>39</v>
      </c>
      <c r="D16">
        <v>45752</v>
      </c>
      <c r="G16" s="25" t="s">
        <v>39</v>
      </c>
      <c r="H16">
        <v>3976</v>
      </c>
    </row>
    <row r="17" spans="3:8" x14ac:dyDescent="0.3">
      <c r="C17" s="28" t="s">
        <v>2</v>
      </c>
      <c r="D17">
        <v>45752</v>
      </c>
      <c r="G17" s="28" t="s">
        <v>41</v>
      </c>
      <c r="H17">
        <v>3976</v>
      </c>
    </row>
    <row r="18" spans="3:8" x14ac:dyDescent="0.3">
      <c r="C18" s="25" t="s">
        <v>35</v>
      </c>
      <c r="D18">
        <v>38325</v>
      </c>
      <c r="G18" s="25" t="s">
        <v>35</v>
      </c>
      <c r="H18">
        <v>2142</v>
      </c>
    </row>
    <row r="19" spans="3:8" x14ac:dyDescent="0.3">
      <c r="C19" s="28" t="s">
        <v>40</v>
      </c>
      <c r="D19">
        <v>38325</v>
      </c>
      <c r="G19" s="28" t="s">
        <v>2</v>
      </c>
      <c r="H19">
        <v>2142</v>
      </c>
    </row>
    <row r="20" spans="3:8" x14ac:dyDescent="0.3">
      <c r="C20" s="25" t="s">
        <v>72</v>
      </c>
      <c r="D20">
        <v>234045</v>
      </c>
      <c r="G20" s="25" t="s">
        <v>72</v>
      </c>
      <c r="H20">
        <v>30709</v>
      </c>
    </row>
  </sheetData>
  <mergeCells count="2">
    <mergeCell ref="G5:H5"/>
    <mergeCell ref="C5:D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99E45-84C3-4840-9AA0-5BB31A5FEF6C}">
  <dimension ref="B5:M305"/>
  <sheetViews>
    <sheetView workbookViewId="0">
      <selection activeCell="D6" sqref="D6:D305"/>
    </sheetView>
  </sheetViews>
  <sheetFormatPr defaultRowHeight="14.4" x14ac:dyDescent="0.3"/>
  <cols>
    <col min="2" max="2" width="19.5546875" customWidth="1"/>
    <col min="3" max="3" width="14.6640625" customWidth="1"/>
    <col min="4" max="4" width="21.88671875" bestFit="1" customWidth="1"/>
    <col min="5" max="5" width="13.5546875" customWidth="1"/>
    <col min="6" max="6" width="11.6640625" customWidth="1"/>
    <col min="7" max="7" width="11.88671875" bestFit="1" customWidth="1"/>
    <col min="9" max="9" width="21.88671875" bestFit="1" customWidth="1"/>
    <col min="10" max="10" width="14.44140625" customWidth="1"/>
    <col min="12" max="12" width="20.21875" bestFit="1" customWidth="1"/>
    <col min="13" max="13" width="13.88671875" bestFit="1" customWidth="1"/>
  </cols>
  <sheetData>
    <row r="5" spans="2:13" x14ac:dyDescent="0.3">
      <c r="B5" s="6" t="s">
        <v>11</v>
      </c>
      <c r="C5" s="6" t="s">
        <v>12</v>
      </c>
      <c r="D5" s="6" t="s">
        <v>0</v>
      </c>
      <c r="E5" s="10" t="s">
        <v>1</v>
      </c>
      <c r="F5" s="10" t="s">
        <v>50</v>
      </c>
      <c r="G5" s="10" t="s">
        <v>79</v>
      </c>
      <c r="H5" s="10" t="s">
        <v>80</v>
      </c>
      <c r="L5" t="s">
        <v>0</v>
      </c>
      <c r="M5" t="s">
        <v>51</v>
      </c>
    </row>
    <row r="6" spans="2:13" x14ac:dyDescent="0.3">
      <c r="B6" t="s">
        <v>40</v>
      </c>
      <c r="C6" t="s">
        <v>37</v>
      </c>
      <c r="D6" t="s">
        <v>30</v>
      </c>
      <c r="E6" s="4">
        <v>1624</v>
      </c>
      <c r="F6" s="5">
        <v>114</v>
      </c>
      <c r="G6">
        <f>_xlfn.XLOOKUP(Data8[[#This Row],[Product]],products411[Product],products411[Cost per unit])</f>
        <v>14.49</v>
      </c>
      <c r="H6">
        <f>Data8[[#This Row],[Cost per Unit]]*Data8[[#This Row],[Units]]</f>
        <v>1651.8600000000001</v>
      </c>
      <c r="L6" t="s">
        <v>13</v>
      </c>
      <c r="M6" s="11">
        <v>9.33</v>
      </c>
    </row>
    <row r="7" spans="2:13" x14ac:dyDescent="0.3">
      <c r="B7" t="s">
        <v>8</v>
      </c>
      <c r="C7" t="s">
        <v>35</v>
      </c>
      <c r="D7" t="s">
        <v>32</v>
      </c>
      <c r="E7" s="4">
        <v>6706</v>
      </c>
      <c r="F7" s="5">
        <v>459</v>
      </c>
      <c r="G7">
        <f>_xlfn.XLOOKUP(Data8[[#This Row],[Product]],products411[Product],products411[Cost per unit])</f>
        <v>8.65</v>
      </c>
      <c r="H7">
        <f>Data8[[#This Row],[Cost per Unit]]*Data8[[#This Row],[Units]]</f>
        <v>3970.3500000000004</v>
      </c>
      <c r="L7" t="s">
        <v>14</v>
      </c>
      <c r="M7" s="11">
        <v>11.7</v>
      </c>
    </row>
    <row r="8" spans="2:13" x14ac:dyDescent="0.3">
      <c r="B8" t="s">
        <v>9</v>
      </c>
      <c r="C8" t="s">
        <v>35</v>
      </c>
      <c r="D8" t="s">
        <v>4</v>
      </c>
      <c r="E8" s="4">
        <v>959</v>
      </c>
      <c r="F8" s="5">
        <v>147</v>
      </c>
      <c r="G8">
        <f>_xlfn.XLOOKUP(Data8[[#This Row],[Product]],products411[Product],products411[Cost per unit])</f>
        <v>11.88</v>
      </c>
      <c r="H8">
        <f>Data8[[#This Row],[Cost per Unit]]*Data8[[#This Row],[Units]]</f>
        <v>1746.3600000000001</v>
      </c>
      <c r="L8" t="s">
        <v>4</v>
      </c>
      <c r="M8" s="11">
        <v>11.88</v>
      </c>
    </row>
    <row r="9" spans="2:13" x14ac:dyDescent="0.3">
      <c r="B9" t="s">
        <v>41</v>
      </c>
      <c r="C9" t="s">
        <v>36</v>
      </c>
      <c r="D9" t="s">
        <v>18</v>
      </c>
      <c r="E9" s="4">
        <v>9632</v>
      </c>
      <c r="F9" s="5">
        <v>288</v>
      </c>
      <c r="G9">
        <f>_xlfn.XLOOKUP(Data8[[#This Row],[Product]],products411[Product],products411[Cost per unit])</f>
        <v>6.47</v>
      </c>
      <c r="H9">
        <f>Data8[[#This Row],[Cost per Unit]]*Data8[[#This Row],[Units]]</f>
        <v>1863.36</v>
      </c>
      <c r="L9" t="s">
        <v>15</v>
      </c>
      <c r="M9" s="11">
        <v>11.73</v>
      </c>
    </row>
    <row r="10" spans="2:13" x14ac:dyDescent="0.3">
      <c r="B10" t="s">
        <v>6</v>
      </c>
      <c r="C10" t="s">
        <v>39</v>
      </c>
      <c r="D10" t="s">
        <v>25</v>
      </c>
      <c r="E10" s="4">
        <v>2100</v>
      </c>
      <c r="F10" s="5">
        <v>414</v>
      </c>
      <c r="G10">
        <f>_xlfn.XLOOKUP(Data8[[#This Row],[Product]],products411[Product],products411[Cost per unit])</f>
        <v>13.15</v>
      </c>
      <c r="H10">
        <f>Data8[[#This Row],[Cost per Unit]]*Data8[[#This Row],[Units]]</f>
        <v>5444.1</v>
      </c>
      <c r="L10" t="s">
        <v>16</v>
      </c>
      <c r="M10" s="11">
        <v>8.7899999999999991</v>
      </c>
    </row>
    <row r="11" spans="2:13" x14ac:dyDescent="0.3">
      <c r="B11" t="s">
        <v>40</v>
      </c>
      <c r="C11" t="s">
        <v>35</v>
      </c>
      <c r="D11" t="s">
        <v>33</v>
      </c>
      <c r="E11" s="4">
        <v>8869</v>
      </c>
      <c r="F11" s="5">
        <v>432</v>
      </c>
      <c r="G11">
        <f>_xlfn.XLOOKUP(Data8[[#This Row],[Product]],products411[Product],products411[Cost per unit])</f>
        <v>12.37</v>
      </c>
      <c r="H11">
        <f>Data8[[#This Row],[Cost per Unit]]*Data8[[#This Row],[Units]]</f>
        <v>5343.8399999999992</v>
      </c>
      <c r="L11" t="s">
        <v>17</v>
      </c>
      <c r="M11" s="11">
        <v>3.11</v>
      </c>
    </row>
    <row r="12" spans="2:13" x14ac:dyDescent="0.3">
      <c r="B12" t="s">
        <v>6</v>
      </c>
      <c r="C12" t="s">
        <v>38</v>
      </c>
      <c r="D12" t="s">
        <v>31</v>
      </c>
      <c r="E12" s="4">
        <v>2681</v>
      </c>
      <c r="F12" s="5">
        <v>54</v>
      </c>
      <c r="G12">
        <f>_xlfn.XLOOKUP(Data8[[#This Row],[Product]],products411[Product],products411[Cost per unit])</f>
        <v>5.79</v>
      </c>
      <c r="H12">
        <f>Data8[[#This Row],[Cost per Unit]]*Data8[[#This Row],[Units]]</f>
        <v>312.66000000000003</v>
      </c>
      <c r="L12" t="s">
        <v>18</v>
      </c>
      <c r="M12" s="11">
        <v>6.47</v>
      </c>
    </row>
    <row r="13" spans="2:13" x14ac:dyDescent="0.3">
      <c r="B13" t="s">
        <v>8</v>
      </c>
      <c r="C13" t="s">
        <v>35</v>
      </c>
      <c r="D13" t="s">
        <v>22</v>
      </c>
      <c r="E13" s="4">
        <v>5012</v>
      </c>
      <c r="F13" s="5">
        <v>210</v>
      </c>
      <c r="G13">
        <f>_xlfn.XLOOKUP(Data8[[#This Row],[Product]],products411[Product],products411[Cost per unit])</f>
        <v>9.77</v>
      </c>
      <c r="H13">
        <f>Data8[[#This Row],[Cost per Unit]]*Data8[[#This Row],[Units]]</f>
        <v>2051.6999999999998</v>
      </c>
      <c r="L13" t="s">
        <v>19</v>
      </c>
      <c r="M13" s="11">
        <v>7.64</v>
      </c>
    </row>
    <row r="14" spans="2:13" x14ac:dyDescent="0.3">
      <c r="B14" t="s">
        <v>7</v>
      </c>
      <c r="C14" t="s">
        <v>38</v>
      </c>
      <c r="D14" t="s">
        <v>14</v>
      </c>
      <c r="E14" s="4">
        <v>1281</v>
      </c>
      <c r="F14" s="5">
        <v>75</v>
      </c>
      <c r="G14">
        <f>_xlfn.XLOOKUP(Data8[[#This Row],[Product]],products411[Product],products411[Cost per unit])</f>
        <v>11.7</v>
      </c>
      <c r="H14">
        <f>Data8[[#This Row],[Cost per Unit]]*Data8[[#This Row],[Units]]</f>
        <v>877.5</v>
      </c>
      <c r="L14" t="s">
        <v>20</v>
      </c>
      <c r="M14" s="11">
        <v>10.62</v>
      </c>
    </row>
    <row r="15" spans="2:13" x14ac:dyDescent="0.3">
      <c r="B15" t="s">
        <v>5</v>
      </c>
      <c r="C15" t="s">
        <v>37</v>
      </c>
      <c r="D15" t="s">
        <v>14</v>
      </c>
      <c r="E15" s="4">
        <v>4991</v>
      </c>
      <c r="F15" s="5">
        <v>12</v>
      </c>
      <c r="G15">
        <f>_xlfn.XLOOKUP(Data8[[#This Row],[Product]],products411[Product],products411[Cost per unit])</f>
        <v>11.7</v>
      </c>
      <c r="H15">
        <f>Data8[[#This Row],[Cost per Unit]]*Data8[[#This Row],[Units]]</f>
        <v>140.39999999999998</v>
      </c>
      <c r="L15" t="s">
        <v>21</v>
      </c>
      <c r="M15" s="11">
        <v>9</v>
      </c>
    </row>
    <row r="16" spans="2:13" x14ac:dyDescent="0.3">
      <c r="B16" t="s">
        <v>2</v>
      </c>
      <c r="C16" t="s">
        <v>39</v>
      </c>
      <c r="D16" t="s">
        <v>25</v>
      </c>
      <c r="E16" s="4">
        <v>1785</v>
      </c>
      <c r="F16" s="5">
        <v>462</v>
      </c>
      <c r="G16">
        <f>_xlfn.XLOOKUP(Data8[[#This Row],[Product]],products411[Product],products411[Cost per unit])</f>
        <v>13.15</v>
      </c>
      <c r="H16">
        <f>Data8[[#This Row],[Cost per Unit]]*Data8[[#This Row],[Units]]</f>
        <v>6075.3</v>
      </c>
      <c r="L16" t="s">
        <v>22</v>
      </c>
      <c r="M16" s="11">
        <v>9.77</v>
      </c>
    </row>
    <row r="17" spans="2:13" x14ac:dyDescent="0.3">
      <c r="B17" t="s">
        <v>3</v>
      </c>
      <c r="C17" t="s">
        <v>37</v>
      </c>
      <c r="D17" t="s">
        <v>17</v>
      </c>
      <c r="E17" s="4">
        <v>3983</v>
      </c>
      <c r="F17" s="5">
        <v>144</v>
      </c>
      <c r="G17">
        <f>_xlfn.XLOOKUP(Data8[[#This Row],[Product]],products411[Product],products411[Cost per unit])</f>
        <v>3.11</v>
      </c>
      <c r="H17">
        <f>Data8[[#This Row],[Cost per Unit]]*Data8[[#This Row],[Units]]</f>
        <v>447.84</v>
      </c>
      <c r="L17" t="s">
        <v>23</v>
      </c>
      <c r="M17" s="11">
        <v>6.49</v>
      </c>
    </row>
    <row r="18" spans="2:13" x14ac:dyDescent="0.3">
      <c r="B18" t="s">
        <v>9</v>
      </c>
      <c r="C18" t="s">
        <v>38</v>
      </c>
      <c r="D18" t="s">
        <v>16</v>
      </c>
      <c r="E18" s="4">
        <v>2646</v>
      </c>
      <c r="F18" s="5">
        <v>120</v>
      </c>
      <c r="G18">
        <f>_xlfn.XLOOKUP(Data8[[#This Row],[Product]],products411[Product],products411[Cost per unit])</f>
        <v>8.7899999999999991</v>
      </c>
      <c r="H18">
        <f>Data8[[#This Row],[Cost per Unit]]*Data8[[#This Row],[Units]]</f>
        <v>1054.8</v>
      </c>
      <c r="L18" t="s">
        <v>24</v>
      </c>
      <c r="M18" s="11">
        <v>4.97</v>
      </c>
    </row>
    <row r="19" spans="2:13" x14ac:dyDescent="0.3">
      <c r="B19" t="s">
        <v>2</v>
      </c>
      <c r="C19" t="s">
        <v>34</v>
      </c>
      <c r="D19" t="s">
        <v>13</v>
      </c>
      <c r="E19" s="4">
        <v>252</v>
      </c>
      <c r="F19" s="5">
        <v>54</v>
      </c>
      <c r="G19">
        <f>_xlfn.XLOOKUP(Data8[[#This Row],[Product]],products411[Product],products411[Cost per unit])</f>
        <v>9.33</v>
      </c>
      <c r="H19">
        <f>Data8[[#This Row],[Cost per Unit]]*Data8[[#This Row],[Units]]</f>
        <v>503.82</v>
      </c>
      <c r="L19" t="s">
        <v>25</v>
      </c>
      <c r="M19" s="11">
        <v>13.15</v>
      </c>
    </row>
    <row r="20" spans="2:13" x14ac:dyDescent="0.3">
      <c r="B20" t="s">
        <v>3</v>
      </c>
      <c r="C20" t="s">
        <v>35</v>
      </c>
      <c r="D20" t="s">
        <v>25</v>
      </c>
      <c r="E20" s="4">
        <v>2464</v>
      </c>
      <c r="F20" s="5">
        <v>234</v>
      </c>
      <c r="G20">
        <f>_xlfn.XLOOKUP(Data8[[#This Row],[Product]],products411[Product],products411[Cost per unit])</f>
        <v>13.15</v>
      </c>
      <c r="H20">
        <f>Data8[[#This Row],[Cost per Unit]]*Data8[[#This Row],[Units]]</f>
        <v>3077.1</v>
      </c>
      <c r="L20" t="s">
        <v>26</v>
      </c>
      <c r="M20" s="11">
        <v>5.6</v>
      </c>
    </row>
    <row r="21" spans="2:13" x14ac:dyDescent="0.3">
      <c r="B21" t="s">
        <v>3</v>
      </c>
      <c r="C21" t="s">
        <v>35</v>
      </c>
      <c r="D21" t="s">
        <v>29</v>
      </c>
      <c r="E21" s="4">
        <v>2114</v>
      </c>
      <c r="F21" s="5">
        <v>66</v>
      </c>
      <c r="G21">
        <f>_xlfn.XLOOKUP(Data8[[#This Row],[Product]],products411[Product],products411[Cost per unit])</f>
        <v>7.16</v>
      </c>
      <c r="H21">
        <f>Data8[[#This Row],[Cost per Unit]]*Data8[[#This Row],[Units]]</f>
        <v>472.56</v>
      </c>
      <c r="L21" t="s">
        <v>27</v>
      </c>
      <c r="M21" s="11">
        <v>16.73</v>
      </c>
    </row>
    <row r="22" spans="2:13" x14ac:dyDescent="0.3">
      <c r="B22" t="s">
        <v>6</v>
      </c>
      <c r="C22" t="s">
        <v>37</v>
      </c>
      <c r="D22" t="s">
        <v>31</v>
      </c>
      <c r="E22" s="4">
        <v>7693</v>
      </c>
      <c r="F22" s="5">
        <v>87</v>
      </c>
      <c r="G22">
        <f>_xlfn.XLOOKUP(Data8[[#This Row],[Product]],products411[Product],products411[Cost per unit])</f>
        <v>5.79</v>
      </c>
      <c r="H22">
        <f>Data8[[#This Row],[Cost per Unit]]*Data8[[#This Row],[Units]]</f>
        <v>503.73</v>
      </c>
      <c r="L22" t="s">
        <v>28</v>
      </c>
      <c r="M22" s="11">
        <v>10.38</v>
      </c>
    </row>
    <row r="23" spans="2:13" x14ac:dyDescent="0.3">
      <c r="B23" t="s">
        <v>5</v>
      </c>
      <c r="C23" t="s">
        <v>34</v>
      </c>
      <c r="D23" t="s">
        <v>20</v>
      </c>
      <c r="E23" s="4">
        <v>15610</v>
      </c>
      <c r="F23" s="5">
        <v>339</v>
      </c>
      <c r="G23">
        <f>_xlfn.XLOOKUP(Data8[[#This Row],[Product]],products411[Product],products411[Cost per unit])</f>
        <v>10.62</v>
      </c>
      <c r="H23">
        <f>Data8[[#This Row],[Cost per Unit]]*Data8[[#This Row],[Units]]</f>
        <v>3600.18</v>
      </c>
      <c r="L23" t="s">
        <v>29</v>
      </c>
      <c r="M23" s="11">
        <v>7.16</v>
      </c>
    </row>
    <row r="24" spans="2:13" x14ac:dyDescent="0.3">
      <c r="B24" t="s">
        <v>41</v>
      </c>
      <c r="C24" t="s">
        <v>34</v>
      </c>
      <c r="D24" t="s">
        <v>22</v>
      </c>
      <c r="E24" s="4">
        <v>336</v>
      </c>
      <c r="F24" s="5">
        <v>144</v>
      </c>
      <c r="G24">
        <f>_xlfn.XLOOKUP(Data8[[#This Row],[Product]],products411[Product],products411[Cost per unit])</f>
        <v>9.77</v>
      </c>
      <c r="H24">
        <f>Data8[[#This Row],[Cost per Unit]]*Data8[[#This Row],[Units]]</f>
        <v>1406.8799999999999</v>
      </c>
      <c r="L24" t="s">
        <v>30</v>
      </c>
      <c r="M24" s="11">
        <v>14.49</v>
      </c>
    </row>
    <row r="25" spans="2:13" x14ac:dyDescent="0.3">
      <c r="B25" t="s">
        <v>2</v>
      </c>
      <c r="C25" t="s">
        <v>39</v>
      </c>
      <c r="D25" t="s">
        <v>20</v>
      </c>
      <c r="E25" s="4">
        <v>9443</v>
      </c>
      <c r="F25" s="5">
        <v>162</v>
      </c>
      <c r="G25">
        <f>_xlfn.XLOOKUP(Data8[[#This Row],[Product]],products411[Product],products411[Cost per unit])</f>
        <v>10.62</v>
      </c>
      <c r="H25">
        <f>Data8[[#This Row],[Cost per Unit]]*Data8[[#This Row],[Units]]</f>
        <v>1720.4399999999998</v>
      </c>
      <c r="L25" t="s">
        <v>31</v>
      </c>
      <c r="M25" s="11">
        <v>5.79</v>
      </c>
    </row>
    <row r="26" spans="2:13" x14ac:dyDescent="0.3">
      <c r="B26" t="s">
        <v>9</v>
      </c>
      <c r="C26" t="s">
        <v>34</v>
      </c>
      <c r="D26" t="s">
        <v>23</v>
      </c>
      <c r="E26" s="4">
        <v>8155</v>
      </c>
      <c r="F26" s="5">
        <v>90</v>
      </c>
      <c r="G26">
        <f>_xlfn.XLOOKUP(Data8[[#This Row],[Product]],products411[Product],products411[Cost per unit])</f>
        <v>6.49</v>
      </c>
      <c r="H26">
        <f>Data8[[#This Row],[Cost per Unit]]*Data8[[#This Row],[Units]]</f>
        <v>584.1</v>
      </c>
      <c r="L26" t="s">
        <v>32</v>
      </c>
      <c r="M26" s="11">
        <v>8.65</v>
      </c>
    </row>
    <row r="27" spans="2:13" x14ac:dyDescent="0.3">
      <c r="B27" t="s">
        <v>8</v>
      </c>
      <c r="C27" t="s">
        <v>38</v>
      </c>
      <c r="D27" t="s">
        <v>23</v>
      </c>
      <c r="E27" s="4">
        <v>1701</v>
      </c>
      <c r="F27" s="5">
        <v>234</v>
      </c>
      <c r="G27">
        <f>_xlfn.XLOOKUP(Data8[[#This Row],[Product]],products411[Product],products411[Cost per unit])</f>
        <v>6.49</v>
      </c>
      <c r="H27">
        <f>Data8[[#This Row],[Cost per Unit]]*Data8[[#This Row],[Units]]</f>
        <v>1518.66</v>
      </c>
      <c r="L27" t="s">
        <v>33</v>
      </c>
      <c r="M27" s="11">
        <v>12.37</v>
      </c>
    </row>
    <row r="28" spans="2:13" x14ac:dyDescent="0.3">
      <c r="B28" t="s">
        <v>10</v>
      </c>
      <c r="C28" t="s">
        <v>38</v>
      </c>
      <c r="D28" t="s">
        <v>22</v>
      </c>
      <c r="E28" s="4">
        <v>2205</v>
      </c>
      <c r="F28" s="5">
        <v>141</v>
      </c>
      <c r="G28">
        <f>_xlfn.XLOOKUP(Data8[[#This Row],[Product]],products411[Product],products411[Cost per unit])</f>
        <v>9.77</v>
      </c>
      <c r="H28">
        <f>Data8[[#This Row],[Cost per Unit]]*Data8[[#This Row],[Units]]</f>
        <v>1377.57</v>
      </c>
    </row>
    <row r="29" spans="2:13" x14ac:dyDescent="0.3">
      <c r="B29" t="s">
        <v>8</v>
      </c>
      <c r="C29" t="s">
        <v>37</v>
      </c>
      <c r="D29" t="s">
        <v>19</v>
      </c>
      <c r="E29" s="4">
        <v>1771</v>
      </c>
      <c r="F29" s="5">
        <v>204</v>
      </c>
      <c r="G29">
        <f>_xlfn.XLOOKUP(Data8[[#This Row],[Product]],products411[Product],products411[Cost per unit])</f>
        <v>7.64</v>
      </c>
      <c r="H29">
        <f>Data8[[#This Row],[Cost per Unit]]*Data8[[#This Row],[Units]]</f>
        <v>1558.56</v>
      </c>
    </row>
    <row r="30" spans="2:13" x14ac:dyDescent="0.3">
      <c r="B30" t="s">
        <v>41</v>
      </c>
      <c r="C30" t="s">
        <v>35</v>
      </c>
      <c r="D30" t="s">
        <v>15</v>
      </c>
      <c r="E30" s="4">
        <v>2114</v>
      </c>
      <c r="F30" s="5">
        <v>186</v>
      </c>
      <c r="G30">
        <f>_xlfn.XLOOKUP(Data8[[#This Row],[Product]],products411[Product],products411[Cost per unit])</f>
        <v>11.73</v>
      </c>
      <c r="H30">
        <f>Data8[[#This Row],[Cost per Unit]]*Data8[[#This Row],[Units]]</f>
        <v>2181.7800000000002</v>
      </c>
    </row>
    <row r="31" spans="2:13" x14ac:dyDescent="0.3">
      <c r="B31" t="s">
        <v>41</v>
      </c>
      <c r="C31" t="s">
        <v>36</v>
      </c>
      <c r="D31" t="s">
        <v>13</v>
      </c>
      <c r="E31" s="4">
        <v>10311</v>
      </c>
      <c r="F31" s="5">
        <v>231</v>
      </c>
      <c r="G31">
        <f>_xlfn.XLOOKUP(Data8[[#This Row],[Product]],products411[Product],products411[Cost per unit])</f>
        <v>9.33</v>
      </c>
      <c r="H31">
        <f>Data8[[#This Row],[Cost per Unit]]*Data8[[#This Row],[Units]]</f>
        <v>2155.23</v>
      </c>
    </row>
    <row r="32" spans="2:13" x14ac:dyDescent="0.3">
      <c r="B32" t="s">
        <v>3</v>
      </c>
      <c r="C32" t="s">
        <v>39</v>
      </c>
      <c r="D32" t="s">
        <v>16</v>
      </c>
      <c r="E32" s="4">
        <v>21</v>
      </c>
      <c r="F32" s="5">
        <v>168</v>
      </c>
      <c r="G32">
        <f>_xlfn.XLOOKUP(Data8[[#This Row],[Product]],products411[Product],products411[Cost per unit])</f>
        <v>8.7899999999999991</v>
      </c>
      <c r="H32">
        <f>Data8[[#This Row],[Cost per Unit]]*Data8[[#This Row],[Units]]</f>
        <v>1476.7199999999998</v>
      </c>
    </row>
    <row r="33" spans="2:8" x14ac:dyDescent="0.3">
      <c r="B33" t="s">
        <v>10</v>
      </c>
      <c r="C33" t="s">
        <v>35</v>
      </c>
      <c r="D33" t="s">
        <v>20</v>
      </c>
      <c r="E33" s="4">
        <v>1974</v>
      </c>
      <c r="F33" s="5">
        <v>195</v>
      </c>
      <c r="G33">
        <f>_xlfn.XLOOKUP(Data8[[#This Row],[Product]],products411[Product],products411[Cost per unit])</f>
        <v>10.62</v>
      </c>
      <c r="H33">
        <f>Data8[[#This Row],[Cost per Unit]]*Data8[[#This Row],[Units]]</f>
        <v>2070.8999999999996</v>
      </c>
    </row>
    <row r="34" spans="2:8" x14ac:dyDescent="0.3">
      <c r="B34" t="s">
        <v>5</v>
      </c>
      <c r="C34" t="s">
        <v>36</v>
      </c>
      <c r="D34" t="s">
        <v>23</v>
      </c>
      <c r="E34" s="4">
        <v>6314</v>
      </c>
      <c r="F34" s="5">
        <v>15</v>
      </c>
      <c r="G34">
        <f>_xlfn.XLOOKUP(Data8[[#This Row],[Product]],products411[Product],products411[Cost per unit])</f>
        <v>6.49</v>
      </c>
      <c r="H34">
        <f>Data8[[#This Row],[Cost per Unit]]*Data8[[#This Row],[Units]]</f>
        <v>97.350000000000009</v>
      </c>
    </row>
    <row r="35" spans="2:8" x14ac:dyDescent="0.3">
      <c r="B35" t="s">
        <v>10</v>
      </c>
      <c r="C35" t="s">
        <v>37</v>
      </c>
      <c r="D35" t="s">
        <v>23</v>
      </c>
      <c r="E35" s="4">
        <v>4683</v>
      </c>
      <c r="F35" s="5">
        <v>30</v>
      </c>
      <c r="G35">
        <f>_xlfn.XLOOKUP(Data8[[#This Row],[Product]],products411[Product],products411[Cost per unit])</f>
        <v>6.49</v>
      </c>
      <c r="H35">
        <f>Data8[[#This Row],[Cost per Unit]]*Data8[[#This Row],[Units]]</f>
        <v>194.70000000000002</v>
      </c>
    </row>
    <row r="36" spans="2:8" x14ac:dyDescent="0.3">
      <c r="B36" t="s">
        <v>41</v>
      </c>
      <c r="C36" t="s">
        <v>37</v>
      </c>
      <c r="D36" t="s">
        <v>24</v>
      </c>
      <c r="E36" s="4">
        <v>6398</v>
      </c>
      <c r="F36" s="5">
        <v>102</v>
      </c>
      <c r="G36">
        <f>_xlfn.XLOOKUP(Data8[[#This Row],[Product]],products411[Product],products411[Cost per unit])</f>
        <v>4.97</v>
      </c>
      <c r="H36">
        <f>Data8[[#This Row],[Cost per Unit]]*Data8[[#This Row],[Units]]</f>
        <v>506.94</v>
      </c>
    </row>
    <row r="37" spans="2:8" x14ac:dyDescent="0.3">
      <c r="B37" t="s">
        <v>2</v>
      </c>
      <c r="C37" t="s">
        <v>35</v>
      </c>
      <c r="D37" t="s">
        <v>19</v>
      </c>
      <c r="E37" s="4">
        <v>553</v>
      </c>
      <c r="F37" s="5">
        <v>15</v>
      </c>
      <c r="G37">
        <f>_xlfn.XLOOKUP(Data8[[#This Row],[Product]],products411[Product],products411[Cost per unit])</f>
        <v>7.64</v>
      </c>
      <c r="H37">
        <f>Data8[[#This Row],[Cost per Unit]]*Data8[[#This Row],[Units]]</f>
        <v>114.6</v>
      </c>
    </row>
    <row r="38" spans="2:8" x14ac:dyDescent="0.3">
      <c r="B38" t="s">
        <v>8</v>
      </c>
      <c r="C38" t="s">
        <v>39</v>
      </c>
      <c r="D38" t="s">
        <v>30</v>
      </c>
      <c r="E38" s="4">
        <v>7021</v>
      </c>
      <c r="F38" s="5">
        <v>183</v>
      </c>
      <c r="G38">
        <f>_xlfn.XLOOKUP(Data8[[#This Row],[Product]],products411[Product],products411[Cost per unit])</f>
        <v>14.49</v>
      </c>
      <c r="H38">
        <f>Data8[[#This Row],[Cost per Unit]]*Data8[[#This Row],[Units]]</f>
        <v>2651.67</v>
      </c>
    </row>
    <row r="39" spans="2:8" x14ac:dyDescent="0.3">
      <c r="B39" t="s">
        <v>40</v>
      </c>
      <c r="C39" t="s">
        <v>39</v>
      </c>
      <c r="D39" t="s">
        <v>22</v>
      </c>
      <c r="E39" s="4">
        <v>5817</v>
      </c>
      <c r="F39" s="5">
        <v>12</v>
      </c>
      <c r="G39">
        <f>_xlfn.XLOOKUP(Data8[[#This Row],[Product]],products411[Product],products411[Cost per unit])</f>
        <v>9.77</v>
      </c>
      <c r="H39">
        <f>Data8[[#This Row],[Cost per Unit]]*Data8[[#This Row],[Units]]</f>
        <v>117.24</v>
      </c>
    </row>
    <row r="40" spans="2:8" x14ac:dyDescent="0.3">
      <c r="B40" t="s">
        <v>41</v>
      </c>
      <c r="C40" t="s">
        <v>39</v>
      </c>
      <c r="D40" t="s">
        <v>14</v>
      </c>
      <c r="E40" s="4">
        <v>3976</v>
      </c>
      <c r="F40" s="5">
        <v>72</v>
      </c>
      <c r="G40">
        <f>_xlfn.XLOOKUP(Data8[[#This Row],[Product]],products411[Product],products411[Cost per unit])</f>
        <v>11.7</v>
      </c>
      <c r="H40">
        <f>Data8[[#This Row],[Cost per Unit]]*Data8[[#This Row],[Units]]</f>
        <v>842.4</v>
      </c>
    </row>
    <row r="41" spans="2:8" x14ac:dyDescent="0.3">
      <c r="B41" t="s">
        <v>6</v>
      </c>
      <c r="C41" t="s">
        <v>38</v>
      </c>
      <c r="D41" t="s">
        <v>27</v>
      </c>
      <c r="E41" s="4">
        <v>1134</v>
      </c>
      <c r="F41" s="5">
        <v>282</v>
      </c>
      <c r="G41">
        <f>_xlfn.XLOOKUP(Data8[[#This Row],[Product]],products411[Product],products411[Cost per unit])</f>
        <v>16.73</v>
      </c>
      <c r="H41">
        <f>Data8[[#This Row],[Cost per Unit]]*Data8[[#This Row],[Units]]</f>
        <v>4717.8599999999997</v>
      </c>
    </row>
    <row r="42" spans="2:8" x14ac:dyDescent="0.3">
      <c r="B42" t="s">
        <v>2</v>
      </c>
      <c r="C42" t="s">
        <v>39</v>
      </c>
      <c r="D42" t="s">
        <v>28</v>
      </c>
      <c r="E42" s="4">
        <v>6027</v>
      </c>
      <c r="F42" s="5">
        <v>144</v>
      </c>
      <c r="G42">
        <f>_xlfn.XLOOKUP(Data8[[#This Row],[Product]],products411[Product],products411[Cost per unit])</f>
        <v>10.38</v>
      </c>
      <c r="H42">
        <f>Data8[[#This Row],[Cost per Unit]]*Data8[[#This Row],[Units]]</f>
        <v>1494.72</v>
      </c>
    </row>
    <row r="43" spans="2:8" x14ac:dyDescent="0.3">
      <c r="B43" t="s">
        <v>6</v>
      </c>
      <c r="C43" t="s">
        <v>37</v>
      </c>
      <c r="D43" t="s">
        <v>16</v>
      </c>
      <c r="E43" s="4">
        <v>1904</v>
      </c>
      <c r="F43" s="5">
        <v>405</v>
      </c>
      <c r="G43">
        <f>_xlfn.XLOOKUP(Data8[[#This Row],[Product]],products411[Product],products411[Cost per unit])</f>
        <v>8.7899999999999991</v>
      </c>
      <c r="H43">
        <f>Data8[[#This Row],[Cost per Unit]]*Data8[[#This Row],[Units]]</f>
        <v>3559.95</v>
      </c>
    </row>
    <row r="44" spans="2:8" x14ac:dyDescent="0.3">
      <c r="B44" t="s">
        <v>7</v>
      </c>
      <c r="C44" t="s">
        <v>34</v>
      </c>
      <c r="D44" t="s">
        <v>32</v>
      </c>
      <c r="E44" s="4">
        <v>3262</v>
      </c>
      <c r="F44" s="5">
        <v>75</v>
      </c>
      <c r="G44">
        <f>_xlfn.XLOOKUP(Data8[[#This Row],[Product]],products411[Product],products411[Cost per unit])</f>
        <v>8.65</v>
      </c>
      <c r="H44">
        <f>Data8[[#This Row],[Cost per Unit]]*Data8[[#This Row],[Units]]</f>
        <v>648.75</v>
      </c>
    </row>
    <row r="45" spans="2:8" x14ac:dyDescent="0.3">
      <c r="B45" t="s">
        <v>40</v>
      </c>
      <c r="C45" t="s">
        <v>34</v>
      </c>
      <c r="D45" t="s">
        <v>27</v>
      </c>
      <c r="E45" s="4">
        <v>2289</v>
      </c>
      <c r="F45" s="5">
        <v>135</v>
      </c>
      <c r="G45">
        <f>_xlfn.XLOOKUP(Data8[[#This Row],[Product]],products411[Product],products411[Cost per unit])</f>
        <v>16.73</v>
      </c>
      <c r="H45">
        <f>Data8[[#This Row],[Cost per Unit]]*Data8[[#This Row],[Units]]</f>
        <v>2258.5500000000002</v>
      </c>
    </row>
    <row r="46" spans="2:8" x14ac:dyDescent="0.3">
      <c r="B46" t="s">
        <v>5</v>
      </c>
      <c r="C46" t="s">
        <v>34</v>
      </c>
      <c r="D46" t="s">
        <v>27</v>
      </c>
      <c r="E46" s="4">
        <v>6986</v>
      </c>
      <c r="F46" s="5">
        <v>21</v>
      </c>
      <c r="G46">
        <f>_xlfn.XLOOKUP(Data8[[#This Row],[Product]],products411[Product],products411[Cost per unit])</f>
        <v>16.73</v>
      </c>
      <c r="H46">
        <f>Data8[[#This Row],[Cost per Unit]]*Data8[[#This Row],[Units]]</f>
        <v>351.33</v>
      </c>
    </row>
    <row r="47" spans="2:8" x14ac:dyDescent="0.3">
      <c r="B47" t="s">
        <v>2</v>
      </c>
      <c r="C47" t="s">
        <v>38</v>
      </c>
      <c r="D47" t="s">
        <v>23</v>
      </c>
      <c r="E47" s="4">
        <v>4417</v>
      </c>
      <c r="F47" s="5">
        <v>153</v>
      </c>
      <c r="G47">
        <f>_xlfn.XLOOKUP(Data8[[#This Row],[Product]],products411[Product],products411[Cost per unit])</f>
        <v>6.49</v>
      </c>
      <c r="H47">
        <f>Data8[[#This Row],[Cost per Unit]]*Data8[[#This Row],[Units]]</f>
        <v>992.97</v>
      </c>
    </row>
    <row r="48" spans="2:8" x14ac:dyDescent="0.3">
      <c r="B48" t="s">
        <v>6</v>
      </c>
      <c r="C48" t="s">
        <v>34</v>
      </c>
      <c r="D48" t="s">
        <v>15</v>
      </c>
      <c r="E48" s="4">
        <v>1442</v>
      </c>
      <c r="F48" s="5">
        <v>15</v>
      </c>
      <c r="G48">
        <f>_xlfn.XLOOKUP(Data8[[#This Row],[Product]],products411[Product],products411[Cost per unit])</f>
        <v>11.73</v>
      </c>
      <c r="H48">
        <f>Data8[[#This Row],[Cost per Unit]]*Data8[[#This Row],[Units]]</f>
        <v>175.95000000000002</v>
      </c>
    </row>
    <row r="49" spans="2:8" x14ac:dyDescent="0.3">
      <c r="B49" t="s">
        <v>3</v>
      </c>
      <c r="C49" t="s">
        <v>35</v>
      </c>
      <c r="D49" t="s">
        <v>14</v>
      </c>
      <c r="E49" s="4">
        <v>2415</v>
      </c>
      <c r="F49" s="5">
        <v>255</v>
      </c>
      <c r="G49">
        <f>_xlfn.XLOOKUP(Data8[[#This Row],[Product]],products411[Product],products411[Cost per unit])</f>
        <v>11.7</v>
      </c>
      <c r="H49">
        <f>Data8[[#This Row],[Cost per Unit]]*Data8[[#This Row],[Units]]</f>
        <v>2983.5</v>
      </c>
    </row>
    <row r="50" spans="2:8" x14ac:dyDescent="0.3">
      <c r="B50" t="s">
        <v>2</v>
      </c>
      <c r="C50" t="s">
        <v>37</v>
      </c>
      <c r="D50" t="s">
        <v>19</v>
      </c>
      <c r="E50" s="4">
        <v>238</v>
      </c>
      <c r="F50" s="5">
        <v>18</v>
      </c>
      <c r="G50">
        <f>_xlfn.XLOOKUP(Data8[[#This Row],[Product]],products411[Product],products411[Cost per unit])</f>
        <v>7.64</v>
      </c>
      <c r="H50">
        <f>Data8[[#This Row],[Cost per Unit]]*Data8[[#This Row],[Units]]</f>
        <v>137.51999999999998</v>
      </c>
    </row>
    <row r="51" spans="2:8" x14ac:dyDescent="0.3">
      <c r="B51" t="s">
        <v>6</v>
      </c>
      <c r="C51" t="s">
        <v>37</v>
      </c>
      <c r="D51" t="s">
        <v>23</v>
      </c>
      <c r="E51" s="4">
        <v>4949</v>
      </c>
      <c r="F51" s="5">
        <v>189</v>
      </c>
      <c r="G51">
        <f>_xlfn.XLOOKUP(Data8[[#This Row],[Product]],products411[Product],products411[Cost per unit])</f>
        <v>6.49</v>
      </c>
      <c r="H51">
        <f>Data8[[#This Row],[Cost per Unit]]*Data8[[#This Row],[Units]]</f>
        <v>1226.6100000000001</v>
      </c>
    </row>
    <row r="52" spans="2:8" x14ac:dyDescent="0.3">
      <c r="B52" t="s">
        <v>5</v>
      </c>
      <c r="C52" t="s">
        <v>38</v>
      </c>
      <c r="D52" t="s">
        <v>32</v>
      </c>
      <c r="E52" s="4">
        <v>5075</v>
      </c>
      <c r="F52" s="5">
        <v>21</v>
      </c>
      <c r="G52">
        <f>_xlfn.XLOOKUP(Data8[[#This Row],[Product]],products411[Product],products411[Cost per unit])</f>
        <v>8.65</v>
      </c>
      <c r="H52">
        <f>Data8[[#This Row],[Cost per Unit]]*Data8[[#This Row],[Units]]</f>
        <v>181.65</v>
      </c>
    </row>
    <row r="53" spans="2:8" x14ac:dyDescent="0.3">
      <c r="B53" t="s">
        <v>3</v>
      </c>
      <c r="C53" t="s">
        <v>36</v>
      </c>
      <c r="D53" t="s">
        <v>16</v>
      </c>
      <c r="E53" s="4">
        <v>9198</v>
      </c>
      <c r="F53" s="5">
        <v>36</v>
      </c>
      <c r="G53">
        <f>_xlfn.XLOOKUP(Data8[[#This Row],[Product]],products411[Product],products411[Cost per unit])</f>
        <v>8.7899999999999991</v>
      </c>
      <c r="H53">
        <f>Data8[[#This Row],[Cost per Unit]]*Data8[[#This Row],[Units]]</f>
        <v>316.43999999999994</v>
      </c>
    </row>
    <row r="54" spans="2:8" x14ac:dyDescent="0.3">
      <c r="B54" t="s">
        <v>6</v>
      </c>
      <c r="C54" t="s">
        <v>34</v>
      </c>
      <c r="D54" t="s">
        <v>29</v>
      </c>
      <c r="E54" s="4">
        <v>3339</v>
      </c>
      <c r="F54" s="5">
        <v>75</v>
      </c>
      <c r="G54">
        <f>_xlfn.XLOOKUP(Data8[[#This Row],[Product]],products411[Product],products411[Cost per unit])</f>
        <v>7.16</v>
      </c>
      <c r="H54">
        <f>Data8[[#This Row],[Cost per Unit]]*Data8[[#This Row],[Units]]</f>
        <v>537</v>
      </c>
    </row>
    <row r="55" spans="2:8" x14ac:dyDescent="0.3">
      <c r="B55" t="s">
        <v>40</v>
      </c>
      <c r="C55" t="s">
        <v>34</v>
      </c>
      <c r="D55" t="s">
        <v>17</v>
      </c>
      <c r="E55" s="4">
        <v>5019</v>
      </c>
      <c r="F55" s="5">
        <v>156</v>
      </c>
      <c r="G55">
        <f>_xlfn.XLOOKUP(Data8[[#This Row],[Product]],products411[Product],products411[Cost per unit])</f>
        <v>3.11</v>
      </c>
      <c r="H55">
        <f>Data8[[#This Row],[Cost per Unit]]*Data8[[#This Row],[Units]]</f>
        <v>485.15999999999997</v>
      </c>
    </row>
    <row r="56" spans="2:8" x14ac:dyDescent="0.3">
      <c r="B56" t="s">
        <v>5</v>
      </c>
      <c r="C56" t="s">
        <v>36</v>
      </c>
      <c r="D56" t="s">
        <v>16</v>
      </c>
      <c r="E56" s="4">
        <v>16184</v>
      </c>
      <c r="F56" s="5">
        <v>39</v>
      </c>
      <c r="G56">
        <f>_xlfn.XLOOKUP(Data8[[#This Row],[Product]],products411[Product],products411[Cost per unit])</f>
        <v>8.7899999999999991</v>
      </c>
      <c r="H56">
        <f>Data8[[#This Row],[Cost per Unit]]*Data8[[#This Row],[Units]]</f>
        <v>342.80999999999995</v>
      </c>
    </row>
    <row r="57" spans="2:8" x14ac:dyDescent="0.3">
      <c r="B57" t="s">
        <v>6</v>
      </c>
      <c r="C57" t="s">
        <v>36</v>
      </c>
      <c r="D57" t="s">
        <v>21</v>
      </c>
      <c r="E57" s="4">
        <v>497</v>
      </c>
      <c r="F57" s="5">
        <v>63</v>
      </c>
      <c r="G57">
        <f>_xlfn.XLOOKUP(Data8[[#This Row],[Product]],products411[Product],products411[Cost per unit])</f>
        <v>9</v>
      </c>
      <c r="H57">
        <f>Data8[[#This Row],[Cost per Unit]]*Data8[[#This Row],[Units]]</f>
        <v>567</v>
      </c>
    </row>
    <row r="58" spans="2:8" x14ac:dyDescent="0.3">
      <c r="B58" t="s">
        <v>2</v>
      </c>
      <c r="C58" t="s">
        <v>36</v>
      </c>
      <c r="D58" t="s">
        <v>29</v>
      </c>
      <c r="E58" s="4">
        <v>8211</v>
      </c>
      <c r="F58" s="5">
        <v>75</v>
      </c>
      <c r="G58">
        <f>_xlfn.XLOOKUP(Data8[[#This Row],[Product]],products411[Product],products411[Cost per unit])</f>
        <v>7.16</v>
      </c>
      <c r="H58">
        <f>Data8[[#This Row],[Cost per Unit]]*Data8[[#This Row],[Units]]</f>
        <v>537</v>
      </c>
    </row>
    <row r="59" spans="2:8" x14ac:dyDescent="0.3">
      <c r="B59" t="s">
        <v>2</v>
      </c>
      <c r="C59" t="s">
        <v>38</v>
      </c>
      <c r="D59" t="s">
        <v>28</v>
      </c>
      <c r="E59" s="4">
        <v>6580</v>
      </c>
      <c r="F59" s="5">
        <v>183</v>
      </c>
      <c r="G59">
        <f>_xlfn.XLOOKUP(Data8[[#This Row],[Product]],products411[Product],products411[Cost per unit])</f>
        <v>10.38</v>
      </c>
      <c r="H59">
        <f>Data8[[#This Row],[Cost per Unit]]*Data8[[#This Row],[Units]]</f>
        <v>1899.5400000000002</v>
      </c>
    </row>
    <row r="60" spans="2:8" x14ac:dyDescent="0.3">
      <c r="B60" t="s">
        <v>41</v>
      </c>
      <c r="C60" t="s">
        <v>35</v>
      </c>
      <c r="D60" t="s">
        <v>13</v>
      </c>
      <c r="E60" s="4">
        <v>4760</v>
      </c>
      <c r="F60" s="5">
        <v>69</v>
      </c>
      <c r="G60">
        <f>_xlfn.XLOOKUP(Data8[[#This Row],[Product]],products411[Product],products411[Cost per unit])</f>
        <v>9.33</v>
      </c>
      <c r="H60">
        <f>Data8[[#This Row],[Cost per Unit]]*Data8[[#This Row],[Units]]</f>
        <v>643.77</v>
      </c>
    </row>
    <row r="61" spans="2:8" x14ac:dyDescent="0.3">
      <c r="B61" t="s">
        <v>40</v>
      </c>
      <c r="C61" t="s">
        <v>36</v>
      </c>
      <c r="D61" t="s">
        <v>25</v>
      </c>
      <c r="E61" s="4">
        <v>5439</v>
      </c>
      <c r="F61" s="5">
        <v>30</v>
      </c>
      <c r="G61">
        <f>_xlfn.XLOOKUP(Data8[[#This Row],[Product]],products411[Product],products411[Cost per unit])</f>
        <v>13.15</v>
      </c>
      <c r="H61">
        <f>Data8[[#This Row],[Cost per Unit]]*Data8[[#This Row],[Units]]</f>
        <v>394.5</v>
      </c>
    </row>
    <row r="62" spans="2:8" x14ac:dyDescent="0.3">
      <c r="B62" t="s">
        <v>41</v>
      </c>
      <c r="C62" t="s">
        <v>34</v>
      </c>
      <c r="D62" t="s">
        <v>17</v>
      </c>
      <c r="E62" s="4">
        <v>1463</v>
      </c>
      <c r="F62" s="5">
        <v>39</v>
      </c>
      <c r="G62">
        <f>_xlfn.XLOOKUP(Data8[[#This Row],[Product]],products411[Product],products411[Cost per unit])</f>
        <v>3.11</v>
      </c>
      <c r="H62">
        <f>Data8[[#This Row],[Cost per Unit]]*Data8[[#This Row],[Units]]</f>
        <v>121.28999999999999</v>
      </c>
    </row>
    <row r="63" spans="2:8" x14ac:dyDescent="0.3">
      <c r="B63" t="s">
        <v>3</v>
      </c>
      <c r="C63" t="s">
        <v>34</v>
      </c>
      <c r="D63" t="s">
        <v>32</v>
      </c>
      <c r="E63" s="4">
        <v>7777</v>
      </c>
      <c r="F63" s="5">
        <v>504</v>
      </c>
      <c r="G63">
        <f>_xlfn.XLOOKUP(Data8[[#This Row],[Product]],products411[Product],products411[Cost per unit])</f>
        <v>8.65</v>
      </c>
      <c r="H63">
        <f>Data8[[#This Row],[Cost per Unit]]*Data8[[#This Row],[Units]]</f>
        <v>4359.6000000000004</v>
      </c>
    </row>
    <row r="64" spans="2:8" x14ac:dyDescent="0.3">
      <c r="B64" t="s">
        <v>9</v>
      </c>
      <c r="C64" t="s">
        <v>37</v>
      </c>
      <c r="D64" t="s">
        <v>29</v>
      </c>
      <c r="E64" s="4">
        <v>1085</v>
      </c>
      <c r="F64" s="5">
        <v>273</v>
      </c>
      <c r="G64">
        <f>_xlfn.XLOOKUP(Data8[[#This Row],[Product]],products411[Product],products411[Cost per unit])</f>
        <v>7.16</v>
      </c>
      <c r="H64">
        <f>Data8[[#This Row],[Cost per Unit]]*Data8[[#This Row],[Units]]</f>
        <v>1954.68</v>
      </c>
    </row>
    <row r="65" spans="2:8" x14ac:dyDescent="0.3">
      <c r="B65" t="s">
        <v>5</v>
      </c>
      <c r="C65" t="s">
        <v>37</v>
      </c>
      <c r="D65" t="s">
        <v>31</v>
      </c>
      <c r="E65" s="4">
        <v>182</v>
      </c>
      <c r="F65" s="5">
        <v>48</v>
      </c>
      <c r="G65">
        <f>_xlfn.XLOOKUP(Data8[[#This Row],[Product]],products411[Product],products411[Cost per unit])</f>
        <v>5.79</v>
      </c>
      <c r="H65">
        <f>Data8[[#This Row],[Cost per Unit]]*Data8[[#This Row],[Units]]</f>
        <v>277.92</v>
      </c>
    </row>
    <row r="66" spans="2:8" x14ac:dyDescent="0.3">
      <c r="B66" t="s">
        <v>6</v>
      </c>
      <c r="C66" t="s">
        <v>34</v>
      </c>
      <c r="D66" t="s">
        <v>27</v>
      </c>
      <c r="E66" s="4">
        <v>4242</v>
      </c>
      <c r="F66" s="5">
        <v>207</v>
      </c>
      <c r="G66">
        <f>_xlfn.XLOOKUP(Data8[[#This Row],[Product]],products411[Product],products411[Cost per unit])</f>
        <v>16.73</v>
      </c>
      <c r="H66">
        <f>Data8[[#This Row],[Cost per Unit]]*Data8[[#This Row],[Units]]</f>
        <v>3463.11</v>
      </c>
    </row>
    <row r="67" spans="2:8" x14ac:dyDescent="0.3">
      <c r="B67" t="s">
        <v>6</v>
      </c>
      <c r="C67" t="s">
        <v>36</v>
      </c>
      <c r="D67" t="s">
        <v>32</v>
      </c>
      <c r="E67" s="4">
        <v>6118</v>
      </c>
      <c r="F67" s="5">
        <v>9</v>
      </c>
      <c r="G67">
        <f>_xlfn.XLOOKUP(Data8[[#This Row],[Product]],products411[Product],products411[Cost per unit])</f>
        <v>8.65</v>
      </c>
      <c r="H67">
        <f>Data8[[#This Row],[Cost per Unit]]*Data8[[#This Row],[Units]]</f>
        <v>77.850000000000009</v>
      </c>
    </row>
    <row r="68" spans="2:8" x14ac:dyDescent="0.3">
      <c r="B68" t="s">
        <v>10</v>
      </c>
      <c r="C68" t="s">
        <v>36</v>
      </c>
      <c r="D68" t="s">
        <v>23</v>
      </c>
      <c r="E68" s="4">
        <v>2317</v>
      </c>
      <c r="F68" s="5">
        <v>261</v>
      </c>
      <c r="G68">
        <f>_xlfn.XLOOKUP(Data8[[#This Row],[Product]],products411[Product],products411[Cost per unit])</f>
        <v>6.49</v>
      </c>
      <c r="H68">
        <f>Data8[[#This Row],[Cost per Unit]]*Data8[[#This Row],[Units]]</f>
        <v>1693.89</v>
      </c>
    </row>
    <row r="69" spans="2:8" x14ac:dyDescent="0.3">
      <c r="B69" t="s">
        <v>6</v>
      </c>
      <c r="C69" t="s">
        <v>38</v>
      </c>
      <c r="D69" t="s">
        <v>16</v>
      </c>
      <c r="E69" s="4">
        <v>938</v>
      </c>
      <c r="F69" s="5">
        <v>6</v>
      </c>
      <c r="G69">
        <f>_xlfn.XLOOKUP(Data8[[#This Row],[Product]],products411[Product],products411[Cost per unit])</f>
        <v>8.7899999999999991</v>
      </c>
      <c r="H69">
        <f>Data8[[#This Row],[Cost per Unit]]*Data8[[#This Row],[Units]]</f>
        <v>52.739999999999995</v>
      </c>
    </row>
    <row r="70" spans="2:8" x14ac:dyDescent="0.3">
      <c r="B70" t="s">
        <v>8</v>
      </c>
      <c r="C70" t="s">
        <v>37</v>
      </c>
      <c r="D70" t="s">
        <v>15</v>
      </c>
      <c r="E70" s="4">
        <v>9709</v>
      </c>
      <c r="F70" s="5">
        <v>30</v>
      </c>
      <c r="G70">
        <f>_xlfn.XLOOKUP(Data8[[#This Row],[Product]],products411[Product],products411[Cost per unit])</f>
        <v>11.73</v>
      </c>
      <c r="H70">
        <f>Data8[[#This Row],[Cost per Unit]]*Data8[[#This Row],[Units]]</f>
        <v>351.90000000000003</v>
      </c>
    </row>
    <row r="71" spans="2:8" x14ac:dyDescent="0.3">
      <c r="B71" t="s">
        <v>7</v>
      </c>
      <c r="C71" t="s">
        <v>34</v>
      </c>
      <c r="D71" t="s">
        <v>20</v>
      </c>
      <c r="E71" s="4">
        <v>2205</v>
      </c>
      <c r="F71" s="5">
        <v>138</v>
      </c>
      <c r="G71">
        <f>_xlfn.XLOOKUP(Data8[[#This Row],[Product]],products411[Product],products411[Cost per unit])</f>
        <v>10.62</v>
      </c>
      <c r="H71">
        <f>Data8[[#This Row],[Cost per Unit]]*Data8[[#This Row],[Units]]</f>
        <v>1465.56</v>
      </c>
    </row>
    <row r="72" spans="2:8" x14ac:dyDescent="0.3">
      <c r="B72" t="s">
        <v>7</v>
      </c>
      <c r="C72" t="s">
        <v>37</v>
      </c>
      <c r="D72" t="s">
        <v>17</v>
      </c>
      <c r="E72" s="4">
        <v>4487</v>
      </c>
      <c r="F72" s="5">
        <v>111</v>
      </c>
      <c r="G72">
        <f>_xlfn.XLOOKUP(Data8[[#This Row],[Product]],products411[Product],products411[Cost per unit])</f>
        <v>3.11</v>
      </c>
      <c r="H72">
        <f>Data8[[#This Row],[Cost per Unit]]*Data8[[#This Row],[Units]]</f>
        <v>345.21</v>
      </c>
    </row>
    <row r="73" spans="2:8" x14ac:dyDescent="0.3">
      <c r="B73" t="s">
        <v>5</v>
      </c>
      <c r="C73" t="s">
        <v>35</v>
      </c>
      <c r="D73" t="s">
        <v>18</v>
      </c>
      <c r="E73" s="4">
        <v>2415</v>
      </c>
      <c r="F73" s="5">
        <v>15</v>
      </c>
      <c r="G73">
        <f>_xlfn.XLOOKUP(Data8[[#This Row],[Product]],products411[Product],products411[Cost per unit])</f>
        <v>6.47</v>
      </c>
      <c r="H73">
        <f>Data8[[#This Row],[Cost per Unit]]*Data8[[#This Row],[Units]]</f>
        <v>97.05</v>
      </c>
    </row>
    <row r="74" spans="2:8" x14ac:dyDescent="0.3">
      <c r="B74" t="s">
        <v>40</v>
      </c>
      <c r="C74" t="s">
        <v>34</v>
      </c>
      <c r="D74" t="s">
        <v>19</v>
      </c>
      <c r="E74" s="4">
        <v>4018</v>
      </c>
      <c r="F74" s="5">
        <v>162</v>
      </c>
      <c r="G74">
        <f>_xlfn.XLOOKUP(Data8[[#This Row],[Product]],products411[Product],products411[Cost per unit])</f>
        <v>7.64</v>
      </c>
      <c r="H74">
        <f>Data8[[#This Row],[Cost per Unit]]*Data8[[#This Row],[Units]]</f>
        <v>1237.6799999999998</v>
      </c>
    </row>
    <row r="75" spans="2:8" x14ac:dyDescent="0.3">
      <c r="B75" t="s">
        <v>5</v>
      </c>
      <c r="C75" t="s">
        <v>34</v>
      </c>
      <c r="D75" t="s">
        <v>19</v>
      </c>
      <c r="E75" s="4">
        <v>861</v>
      </c>
      <c r="F75" s="5">
        <v>195</v>
      </c>
      <c r="G75">
        <f>_xlfn.XLOOKUP(Data8[[#This Row],[Product]],products411[Product],products411[Cost per unit])</f>
        <v>7.64</v>
      </c>
      <c r="H75">
        <f>Data8[[#This Row],[Cost per Unit]]*Data8[[#This Row],[Units]]</f>
        <v>1489.8</v>
      </c>
    </row>
    <row r="76" spans="2:8" x14ac:dyDescent="0.3">
      <c r="B76" t="s">
        <v>10</v>
      </c>
      <c r="C76" t="s">
        <v>38</v>
      </c>
      <c r="D76" t="s">
        <v>14</v>
      </c>
      <c r="E76" s="4">
        <v>5586</v>
      </c>
      <c r="F76" s="5">
        <v>525</v>
      </c>
      <c r="G76">
        <f>_xlfn.XLOOKUP(Data8[[#This Row],[Product]],products411[Product],products411[Cost per unit])</f>
        <v>11.7</v>
      </c>
      <c r="H76">
        <f>Data8[[#This Row],[Cost per Unit]]*Data8[[#This Row],[Units]]</f>
        <v>6142.5</v>
      </c>
    </row>
    <row r="77" spans="2:8" x14ac:dyDescent="0.3">
      <c r="B77" t="s">
        <v>7</v>
      </c>
      <c r="C77" t="s">
        <v>34</v>
      </c>
      <c r="D77" t="s">
        <v>33</v>
      </c>
      <c r="E77" s="4">
        <v>2226</v>
      </c>
      <c r="F77" s="5">
        <v>48</v>
      </c>
      <c r="G77">
        <f>_xlfn.XLOOKUP(Data8[[#This Row],[Product]],products411[Product],products411[Cost per unit])</f>
        <v>12.37</v>
      </c>
      <c r="H77">
        <f>Data8[[#This Row],[Cost per Unit]]*Data8[[#This Row],[Units]]</f>
        <v>593.76</v>
      </c>
    </row>
    <row r="78" spans="2:8" x14ac:dyDescent="0.3">
      <c r="B78" t="s">
        <v>9</v>
      </c>
      <c r="C78" t="s">
        <v>34</v>
      </c>
      <c r="D78" t="s">
        <v>28</v>
      </c>
      <c r="E78" s="4">
        <v>14329</v>
      </c>
      <c r="F78" s="5">
        <v>150</v>
      </c>
      <c r="G78">
        <f>_xlfn.XLOOKUP(Data8[[#This Row],[Product]],products411[Product],products411[Cost per unit])</f>
        <v>10.38</v>
      </c>
      <c r="H78">
        <f>Data8[[#This Row],[Cost per Unit]]*Data8[[#This Row],[Units]]</f>
        <v>1557.0000000000002</v>
      </c>
    </row>
    <row r="79" spans="2:8" x14ac:dyDescent="0.3">
      <c r="B79" t="s">
        <v>9</v>
      </c>
      <c r="C79" t="s">
        <v>34</v>
      </c>
      <c r="D79" t="s">
        <v>20</v>
      </c>
      <c r="E79" s="4">
        <v>8463</v>
      </c>
      <c r="F79" s="5">
        <v>492</v>
      </c>
      <c r="G79">
        <f>_xlfn.XLOOKUP(Data8[[#This Row],[Product]],products411[Product],products411[Cost per unit])</f>
        <v>10.62</v>
      </c>
      <c r="H79">
        <f>Data8[[#This Row],[Cost per Unit]]*Data8[[#This Row],[Units]]</f>
        <v>5225.04</v>
      </c>
    </row>
    <row r="80" spans="2:8" x14ac:dyDescent="0.3">
      <c r="B80" t="s">
        <v>5</v>
      </c>
      <c r="C80" t="s">
        <v>34</v>
      </c>
      <c r="D80" t="s">
        <v>29</v>
      </c>
      <c r="E80" s="4">
        <v>2891</v>
      </c>
      <c r="F80" s="5">
        <v>102</v>
      </c>
      <c r="G80">
        <f>_xlfn.XLOOKUP(Data8[[#This Row],[Product]],products411[Product],products411[Cost per unit])</f>
        <v>7.16</v>
      </c>
      <c r="H80">
        <f>Data8[[#This Row],[Cost per Unit]]*Data8[[#This Row],[Units]]</f>
        <v>730.32</v>
      </c>
    </row>
    <row r="81" spans="2:8" x14ac:dyDescent="0.3">
      <c r="B81" t="s">
        <v>3</v>
      </c>
      <c r="C81" t="s">
        <v>36</v>
      </c>
      <c r="D81" t="s">
        <v>23</v>
      </c>
      <c r="E81" s="4">
        <v>3773</v>
      </c>
      <c r="F81" s="5">
        <v>165</v>
      </c>
      <c r="G81">
        <f>_xlfn.XLOOKUP(Data8[[#This Row],[Product]],products411[Product],products411[Cost per unit])</f>
        <v>6.49</v>
      </c>
      <c r="H81">
        <f>Data8[[#This Row],[Cost per Unit]]*Data8[[#This Row],[Units]]</f>
        <v>1070.8500000000001</v>
      </c>
    </row>
    <row r="82" spans="2:8" x14ac:dyDescent="0.3">
      <c r="B82" t="s">
        <v>41</v>
      </c>
      <c r="C82" t="s">
        <v>36</v>
      </c>
      <c r="D82" t="s">
        <v>28</v>
      </c>
      <c r="E82" s="4">
        <v>854</v>
      </c>
      <c r="F82" s="5">
        <v>309</v>
      </c>
      <c r="G82">
        <f>_xlfn.XLOOKUP(Data8[[#This Row],[Product]],products411[Product],products411[Cost per unit])</f>
        <v>10.38</v>
      </c>
      <c r="H82">
        <f>Data8[[#This Row],[Cost per Unit]]*Data8[[#This Row],[Units]]</f>
        <v>3207.42</v>
      </c>
    </row>
    <row r="83" spans="2:8" x14ac:dyDescent="0.3">
      <c r="B83" t="s">
        <v>6</v>
      </c>
      <c r="C83" t="s">
        <v>36</v>
      </c>
      <c r="D83" t="s">
        <v>17</v>
      </c>
      <c r="E83" s="4">
        <v>4970</v>
      </c>
      <c r="F83" s="5">
        <v>156</v>
      </c>
      <c r="G83">
        <f>_xlfn.XLOOKUP(Data8[[#This Row],[Product]],products411[Product],products411[Cost per unit])</f>
        <v>3.11</v>
      </c>
      <c r="H83">
        <f>Data8[[#This Row],[Cost per Unit]]*Data8[[#This Row],[Units]]</f>
        <v>485.15999999999997</v>
      </c>
    </row>
    <row r="84" spans="2:8" x14ac:dyDescent="0.3">
      <c r="B84" t="s">
        <v>9</v>
      </c>
      <c r="C84" t="s">
        <v>35</v>
      </c>
      <c r="D84" t="s">
        <v>26</v>
      </c>
      <c r="E84" s="4">
        <v>98</v>
      </c>
      <c r="F84" s="5">
        <v>159</v>
      </c>
      <c r="G84">
        <f>_xlfn.XLOOKUP(Data8[[#This Row],[Product]],products411[Product],products411[Cost per unit])</f>
        <v>5.6</v>
      </c>
      <c r="H84">
        <f>Data8[[#This Row],[Cost per Unit]]*Data8[[#This Row],[Units]]</f>
        <v>890.4</v>
      </c>
    </row>
    <row r="85" spans="2:8" x14ac:dyDescent="0.3">
      <c r="B85" t="s">
        <v>5</v>
      </c>
      <c r="C85" t="s">
        <v>35</v>
      </c>
      <c r="D85" t="s">
        <v>15</v>
      </c>
      <c r="E85" s="4">
        <v>13391</v>
      </c>
      <c r="F85" s="5">
        <v>201</v>
      </c>
      <c r="G85">
        <f>_xlfn.XLOOKUP(Data8[[#This Row],[Product]],products411[Product],products411[Cost per unit])</f>
        <v>11.73</v>
      </c>
      <c r="H85">
        <f>Data8[[#This Row],[Cost per Unit]]*Data8[[#This Row],[Units]]</f>
        <v>2357.73</v>
      </c>
    </row>
    <row r="86" spans="2:8" x14ac:dyDescent="0.3">
      <c r="B86" t="s">
        <v>8</v>
      </c>
      <c r="C86" t="s">
        <v>39</v>
      </c>
      <c r="D86" t="s">
        <v>31</v>
      </c>
      <c r="E86" s="4">
        <v>8890</v>
      </c>
      <c r="F86" s="5">
        <v>210</v>
      </c>
      <c r="G86">
        <f>_xlfn.XLOOKUP(Data8[[#This Row],[Product]],products411[Product],products411[Cost per unit])</f>
        <v>5.79</v>
      </c>
      <c r="H86">
        <f>Data8[[#This Row],[Cost per Unit]]*Data8[[#This Row],[Units]]</f>
        <v>1215.9000000000001</v>
      </c>
    </row>
    <row r="87" spans="2:8" x14ac:dyDescent="0.3">
      <c r="B87" t="s">
        <v>2</v>
      </c>
      <c r="C87" t="s">
        <v>38</v>
      </c>
      <c r="D87" t="s">
        <v>13</v>
      </c>
      <c r="E87" s="4">
        <v>56</v>
      </c>
      <c r="F87" s="5">
        <v>51</v>
      </c>
      <c r="G87">
        <f>_xlfn.XLOOKUP(Data8[[#This Row],[Product]],products411[Product],products411[Cost per unit])</f>
        <v>9.33</v>
      </c>
      <c r="H87">
        <f>Data8[[#This Row],[Cost per Unit]]*Data8[[#This Row],[Units]]</f>
        <v>475.83</v>
      </c>
    </row>
    <row r="88" spans="2:8" x14ac:dyDescent="0.3">
      <c r="B88" t="s">
        <v>3</v>
      </c>
      <c r="C88" t="s">
        <v>36</v>
      </c>
      <c r="D88" t="s">
        <v>25</v>
      </c>
      <c r="E88" s="4">
        <v>3339</v>
      </c>
      <c r="F88" s="5">
        <v>39</v>
      </c>
      <c r="G88">
        <f>_xlfn.XLOOKUP(Data8[[#This Row],[Product]],products411[Product],products411[Cost per unit])</f>
        <v>13.15</v>
      </c>
      <c r="H88">
        <f>Data8[[#This Row],[Cost per Unit]]*Data8[[#This Row],[Units]]</f>
        <v>512.85</v>
      </c>
    </row>
    <row r="89" spans="2:8" x14ac:dyDescent="0.3">
      <c r="B89" t="s">
        <v>10</v>
      </c>
      <c r="C89" t="s">
        <v>35</v>
      </c>
      <c r="D89" t="s">
        <v>18</v>
      </c>
      <c r="E89" s="4">
        <v>3808</v>
      </c>
      <c r="F89" s="5">
        <v>279</v>
      </c>
      <c r="G89">
        <f>_xlfn.XLOOKUP(Data8[[#This Row],[Product]],products411[Product],products411[Cost per unit])</f>
        <v>6.47</v>
      </c>
      <c r="H89">
        <f>Data8[[#This Row],[Cost per Unit]]*Data8[[#This Row],[Units]]</f>
        <v>1805.1299999999999</v>
      </c>
    </row>
    <row r="90" spans="2:8" x14ac:dyDescent="0.3">
      <c r="B90" t="s">
        <v>10</v>
      </c>
      <c r="C90" t="s">
        <v>38</v>
      </c>
      <c r="D90" t="s">
        <v>13</v>
      </c>
      <c r="E90" s="4">
        <v>63</v>
      </c>
      <c r="F90" s="5">
        <v>123</v>
      </c>
      <c r="G90">
        <f>_xlfn.XLOOKUP(Data8[[#This Row],[Product]],products411[Product],products411[Cost per unit])</f>
        <v>9.33</v>
      </c>
      <c r="H90">
        <f>Data8[[#This Row],[Cost per Unit]]*Data8[[#This Row],[Units]]</f>
        <v>1147.5899999999999</v>
      </c>
    </row>
    <row r="91" spans="2:8" x14ac:dyDescent="0.3">
      <c r="B91" t="s">
        <v>2</v>
      </c>
      <c r="C91" t="s">
        <v>39</v>
      </c>
      <c r="D91" t="s">
        <v>27</v>
      </c>
      <c r="E91" s="4">
        <v>7812</v>
      </c>
      <c r="F91" s="5">
        <v>81</v>
      </c>
      <c r="G91">
        <f>_xlfn.XLOOKUP(Data8[[#This Row],[Product]],products411[Product],products411[Cost per unit])</f>
        <v>16.73</v>
      </c>
      <c r="H91">
        <f>Data8[[#This Row],[Cost per Unit]]*Data8[[#This Row],[Units]]</f>
        <v>1355.13</v>
      </c>
    </row>
    <row r="92" spans="2:8" x14ac:dyDescent="0.3">
      <c r="B92" t="s">
        <v>40</v>
      </c>
      <c r="C92" t="s">
        <v>37</v>
      </c>
      <c r="D92" t="s">
        <v>19</v>
      </c>
      <c r="E92" s="4">
        <v>7693</v>
      </c>
      <c r="F92" s="5">
        <v>21</v>
      </c>
      <c r="G92">
        <f>_xlfn.XLOOKUP(Data8[[#This Row],[Product]],products411[Product],products411[Cost per unit])</f>
        <v>7.64</v>
      </c>
      <c r="H92">
        <f>Data8[[#This Row],[Cost per Unit]]*Data8[[#This Row],[Units]]</f>
        <v>160.44</v>
      </c>
    </row>
    <row r="93" spans="2:8" x14ac:dyDescent="0.3">
      <c r="B93" t="s">
        <v>3</v>
      </c>
      <c r="C93" t="s">
        <v>36</v>
      </c>
      <c r="D93" t="s">
        <v>28</v>
      </c>
      <c r="E93" s="4">
        <v>973</v>
      </c>
      <c r="F93" s="5">
        <v>162</v>
      </c>
      <c r="G93">
        <f>_xlfn.XLOOKUP(Data8[[#This Row],[Product]],products411[Product],products411[Cost per unit])</f>
        <v>10.38</v>
      </c>
      <c r="H93">
        <f>Data8[[#This Row],[Cost per Unit]]*Data8[[#This Row],[Units]]</f>
        <v>1681.5600000000002</v>
      </c>
    </row>
    <row r="94" spans="2:8" x14ac:dyDescent="0.3">
      <c r="B94" t="s">
        <v>10</v>
      </c>
      <c r="C94" t="s">
        <v>35</v>
      </c>
      <c r="D94" t="s">
        <v>21</v>
      </c>
      <c r="E94" s="4">
        <v>567</v>
      </c>
      <c r="F94" s="5">
        <v>228</v>
      </c>
      <c r="G94">
        <f>_xlfn.XLOOKUP(Data8[[#This Row],[Product]],products411[Product],products411[Cost per unit])</f>
        <v>9</v>
      </c>
      <c r="H94">
        <f>Data8[[#This Row],[Cost per Unit]]*Data8[[#This Row],[Units]]</f>
        <v>2052</v>
      </c>
    </row>
    <row r="95" spans="2:8" x14ac:dyDescent="0.3">
      <c r="B95" t="s">
        <v>10</v>
      </c>
      <c r="C95" t="s">
        <v>36</v>
      </c>
      <c r="D95" t="s">
        <v>29</v>
      </c>
      <c r="E95" s="4">
        <v>2471</v>
      </c>
      <c r="F95" s="5">
        <v>342</v>
      </c>
      <c r="G95">
        <f>_xlfn.XLOOKUP(Data8[[#This Row],[Product]],products411[Product],products411[Cost per unit])</f>
        <v>7.16</v>
      </c>
      <c r="H95">
        <f>Data8[[#This Row],[Cost per Unit]]*Data8[[#This Row],[Units]]</f>
        <v>2448.7200000000003</v>
      </c>
    </row>
    <row r="96" spans="2:8" x14ac:dyDescent="0.3">
      <c r="B96" t="s">
        <v>5</v>
      </c>
      <c r="C96" t="s">
        <v>38</v>
      </c>
      <c r="D96" t="s">
        <v>13</v>
      </c>
      <c r="E96" s="4">
        <v>7189</v>
      </c>
      <c r="F96" s="5">
        <v>54</v>
      </c>
      <c r="G96">
        <f>_xlfn.XLOOKUP(Data8[[#This Row],[Product]],products411[Product],products411[Cost per unit])</f>
        <v>9.33</v>
      </c>
      <c r="H96">
        <f>Data8[[#This Row],[Cost per Unit]]*Data8[[#This Row],[Units]]</f>
        <v>503.82</v>
      </c>
    </row>
    <row r="97" spans="2:8" x14ac:dyDescent="0.3">
      <c r="B97" t="s">
        <v>41</v>
      </c>
      <c r="C97" t="s">
        <v>35</v>
      </c>
      <c r="D97" t="s">
        <v>28</v>
      </c>
      <c r="E97" s="4">
        <v>7455</v>
      </c>
      <c r="F97" s="5">
        <v>216</v>
      </c>
      <c r="G97">
        <f>_xlfn.XLOOKUP(Data8[[#This Row],[Product]],products411[Product],products411[Cost per unit])</f>
        <v>10.38</v>
      </c>
      <c r="H97">
        <f>Data8[[#This Row],[Cost per Unit]]*Data8[[#This Row],[Units]]</f>
        <v>2242.0800000000004</v>
      </c>
    </row>
    <row r="98" spans="2:8" x14ac:dyDescent="0.3">
      <c r="B98" t="s">
        <v>3</v>
      </c>
      <c r="C98" t="s">
        <v>34</v>
      </c>
      <c r="D98" t="s">
        <v>26</v>
      </c>
      <c r="E98" s="4">
        <v>3108</v>
      </c>
      <c r="F98" s="5">
        <v>54</v>
      </c>
      <c r="G98">
        <f>_xlfn.XLOOKUP(Data8[[#This Row],[Product]],products411[Product],products411[Cost per unit])</f>
        <v>5.6</v>
      </c>
      <c r="H98">
        <f>Data8[[#This Row],[Cost per Unit]]*Data8[[#This Row],[Units]]</f>
        <v>302.39999999999998</v>
      </c>
    </row>
    <row r="99" spans="2:8" x14ac:dyDescent="0.3">
      <c r="B99" t="s">
        <v>6</v>
      </c>
      <c r="C99" t="s">
        <v>38</v>
      </c>
      <c r="D99" t="s">
        <v>25</v>
      </c>
      <c r="E99" s="4">
        <v>469</v>
      </c>
      <c r="F99" s="5">
        <v>75</v>
      </c>
      <c r="G99">
        <f>_xlfn.XLOOKUP(Data8[[#This Row],[Product]],products411[Product],products411[Cost per unit])</f>
        <v>13.15</v>
      </c>
      <c r="H99">
        <f>Data8[[#This Row],[Cost per Unit]]*Data8[[#This Row],[Units]]</f>
        <v>986.25</v>
      </c>
    </row>
    <row r="100" spans="2:8" x14ac:dyDescent="0.3">
      <c r="B100" t="s">
        <v>9</v>
      </c>
      <c r="C100" t="s">
        <v>37</v>
      </c>
      <c r="D100" t="s">
        <v>23</v>
      </c>
      <c r="E100" s="4">
        <v>2737</v>
      </c>
      <c r="F100" s="5">
        <v>93</v>
      </c>
      <c r="G100">
        <f>_xlfn.XLOOKUP(Data8[[#This Row],[Product]],products411[Product],products411[Cost per unit])</f>
        <v>6.49</v>
      </c>
      <c r="H100">
        <f>Data8[[#This Row],[Cost per Unit]]*Data8[[#This Row],[Units]]</f>
        <v>603.57000000000005</v>
      </c>
    </row>
    <row r="101" spans="2:8" x14ac:dyDescent="0.3">
      <c r="B101" t="s">
        <v>9</v>
      </c>
      <c r="C101" t="s">
        <v>37</v>
      </c>
      <c r="D101" t="s">
        <v>25</v>
      </c>
      <c r="E101" s="4">
        <v>4305</v>
      </c>
      <c r="F101" s="5">
        <v>156</v>
      </c>
      <c r="G101">
        <f>_xlfn.XLOOKUP(Data8[[#This Row],[Product]],products411[Product],products411[Cost per unit])</f>
        <v>13.15</v>
      </c>
      <c r="H101">
        <f>Data8[[#This Row],[Cost per Unit]]*Data8[[#This Row],[Units]]</f>
        <v>2051.4</v>
      </c>
    </row>
    <row r="102" spans="2:8" x14ac:dyDescent="0.3">
      <c r="B102" t="s">
        <v>9</v>
      </c>
      <c r="C102" t="s">
        <v>38</v>
      </c>
      <c r="D102" t="s">
        <v>17</v>
      </c>
      <c r="E102" s="4">
        <v>2408</v>
      </c>
      <c r="F102" s="5">
        <v>9</v>
      </c>
      <c r="G102">
        <f>_xlfn.XLOOKUP(Data8[[#This Row],[Product]],products411[Product],products411[Cost per unit])</f>
        <v>3.11</v>
      </c>
      <c r="H102">
        <f>Data8[[#This Row],[Cost per Unit]]*Data8[[#This Row],[Units]]</f>
        <v>27.99</v>
      </c>
    </row>
    <row r="103" spans="2:8" x14ac:dyDescent="0.3">
      <c r="B103" t="s">
        <v>3</v>
      </c>
      <c r="C103" t="s">
        <v>36</v>
      </c>
      <c r="D103" t="s">
        <v>19</v>
      </c>
      <c r="E103" s="4">
        <v>1281</v>
      </c>
      <c r="F103" s="5">
        <v>18</v>
      </c>
      <c r="G103">
        <f>_xlfn.XLOOKUP(Data8[[#This Row],[Product]],products411[Product],products411[Cost per unit])</f>
        <v>7.64</v>
      </c>
      <c r="H103">
        <f>Data8[[#This Row],[Cost per Unit]]*Data8[[#This Row],[Units]]</f>
        <v>137.51999999999998</v>
      </c>
    </row>
    <row r="104" spans="2:8" x14ac:dyDescent="0.3">
      <c r="B104" t="s">
        <v>40</v>
      </c>
      <c r="C104" t="s">
        <v>35</v>
      </c>
      <c r="D104" t="s">
        <v>32</v>
      </c>
      <c r="E104" s="4">
        <v>12348</v>
      </c>
      <c r="F104" s="5">
        <v>234</v>
      </c>
      <c r="G104">
        <f>_xlfn.XLOOKUP(Data8[[#This Row],[Product]],products411[Product],products411[Cost per unit])</f>
        <v>8.65</v>
      </c>
      <c r="H104">
        <f>Data8[[#This Row],[Cost per Unit]]*Data8[[#This Row],[Units]]</f>
        <v>2024.1000000000001</v>
      </c>
    </row>
    <row r="105" spans="2:8" x14ac:dyDescent="0.3">
      <c r="B105" t="s">
        <v>3</v>
      </c>
      <c r="C105" t="s">
        <v>34</v>
      </c>
      <c r="D105" t="s">
        <v>28</v>
      </c>
      <c r="E105" s="4">
        <v>3689</v>
      </c>
      <c r="F105" s="5">
        <v>312</v>
      </c>
      <c r="G105">
        <f>_xlfn.XLOOKUP(Data8[[#This Row],[Product]],products411[Product],products411[Cost per unit])</f>
        <v>10.38</v>
      </c>
      <c r="H105">
        <f>Data8[[#This Row],[Cost per Unit]]*Data8[[#This Row],[Units]]</f>
        <v>3238.5600000000004</v>
      </c>
    </row>
    <row r="106" spans="2:8" x14ac:dyDescent="0.3">
      <c r="B106" t="s">
        <v>7</v>
      </c>
      <c r="C106" t="s">
        <v>36</v>
      </c>
      <c r="D106" t="s">
        <v>19</v>
      </c>
      <c r="E106" s="4">
        <v>2870</v>
      </c>
      <c r="F106" s="5">
        <v>300</v>
      </c>
      <c r="G106">
        <f>_xlfn.XLOOKUP(Data8[[#This Row],[Product]],products411[Product],products411[Cost per unit])</f>
        <v>7.64</v>
      </c>
      <c r="H106">
        <f>Data8[[#This Row],[Cost per Unit]]*Data8[[#This Row],[Units]]</f>
        <v>2292</v>
      </c>
    </row>
    <row r="107" spans="2:8" x14ac:dyDescent="0.3">
      <c r="B107" t="s">
        <v>2</v>
      </c>
      <c r="C107" t="s">
        <v>36</v>
      </c>
      <c r="D107" t="s">
        <v>27</v>
      </c>
      <c r="E107" s="4">
        <v>798</v>
      </c>
      <c r="F107" s="5">
        <v>519</v>
      </c>
      <c r="G107">
        <f>_xlfn.XLOOKUP(Data8[[#This Row],[Product]],products411[Product],products411[Cost per unit])</f>
        <v>16.73</v>
      </c>
      <c r="H107">
        <f>Data8[[#This Row],[Cost per Unit]]*Data8[[#This Row],[Units]]</f>
        <v>8682.8700000000008</v>
      </c>
    </row>
    <row r="108" spans="2:8" x14ac:dyDescent="0.3">
      <c r="B108" t="s">
        <v>41</v>
      </c>
      <c r="C108" t="s">
        <v>37</v>
      </c>
      <c r="D108" t="s">
        <v>21</v>
      </c>
      <c r="E108" s="4">
        <v>2933</v>
      </c>
      <c r="F108" s="5">
        <v>9</v>
      </c>
      <c r="G108">
        <f>_xlfn.XLOOKUP(Data8[[#This Row],[Product]],products411[Product],products411[Cost per unit])</f>
        <v>9</v>
      </c>
      <c r="H108">
        <f>Data8[[#This Row],[Cost per Unit]]*Data8[[#This Row],[Units]]</f>
        <v>81</v>
      </c>
    </row>
    <row r="109" spans="2:8" x14ac:dyDescent="0.3">
      <c r="B109" t="s">
        <v>5</v>
      </c>
      <c r="C109" t="s">
        <v>35</v>
      </c>
      <c r="D109" t="s">
        <v>4</v>
      </c>
      <c r="E109" s="4">
        <v>2744</v>
      </c>
      <c r="F109" s="5">
        <v>9</v>
      </c>
      <c r="G109">
        <f>_xlfn.XLOOKUP(Data8[[#This Row],[Product]],products411[Product],products411[Cost per unit])</f>
        <v>11.88</v>
      </c>
      <c r="H109">
        <f>Data8[[#This Row],[Cost per Unit]]*Data8[[#This Row],[Units]]</f>
        <v>106.92</v>
      </c>
    </row>
    <row r="110" spans="2:8" x14ac:dyDescent="0.3">
      <c r="B110" t="s">
        <v>40</v>
      </c>
      <c r="C110" t="s">
        <v>36</v>
      </c>
      <c r="D110" t="s">
        <v>33</v>
      </c>
      <c r="E110" s="4">
        <v>9772</v>
      </c>
      <c r="F110" s="5">
        <v>90</v>
      </c>
      <c r="G110">
        <f>_xlfn.XLOOKUP(Data8[[#This Row],[Product]],products411[Product],products411[Cost per unit])</f>
        <v>12.37</v>
      </c>
      <c r="H110">
        <f>Data8[[#This Row],[Cost per Unit]]*Data8[[#This Row],[Units]]</f>
        <v>1113.3</v>
      </c>
    </row>
    <row r="111" spans="2:8" x14ac:dyDescent="0.3">
      <c r="B111" t="s">
        <v>7</v>
      </c>
      <c r="C111" t="s">
        <v>34</v>
      </c>
      <c r="D111" t="s">
        <v>25</v>
      </c>
      <c r="E111" s="4">
        <v>1568</v>
      </c>
      <c r="F111" s="5">
        <v>96</v>
      </c>
      <c r="G111">
        <f>_xlfn.XLOOKUP(Data8[[#This Row],[Product]],products411[Product],products411[Cost per unit])</f>
        <v>13.15</v>
      </c>
      <c r="H111">
        <f>Data8[[#This Row],[Cost per Unit]]*Data8[[#This Row],[Units]]</f>
        <v>1262.4000000000001</v>
      </c>
    </row>
    <row r="112" spans="2:8" x14ac:dyDescent="0.3">
      <c r="B112" t="s">
        <v>2</v>
      </c>
      <c r="C112" t="s">
        <v>36</v>
      </c>
      <c r="D112" t="s">
        <v>16</v>
      </c>
      <c r="E112" s="4">
        <v>11417</v>
      </c>
      <c r="F112" s="5">
        <v>21</v>
      </c>
      <c r="G112">
        <f>_xlfn.XLOOKUP(Data8[[#This Row],[Product]],products411[Product],products411[Cost per unit])</f>
        <v>8.7899999999999991</v>
      </c>
      <c r="H112">
        <f>Data8[[#This Row],[Cost per Unit]]*Data8[[#This Row],[Units]]</f>
        <v>184.58999999999997</v>
      </c>
    </row>
    <row r="113" spans="2:8" x14ac:dyDescent="0.3">
      <c r="B113" t="s">
        <v>40</v>
      </c>
      <c r="C113" t="s">
        <v>34</v>
      </c>
      <c r="D113" t="s">
        <v>26</v>
      </c>
      <c r="E113" s="4">
        <v>6748</v>
      </c>
      <c r="F113" s="5">
        <v>48</v>
      </c>
      <c r="G113">
        <f>_xlfn.XLOOKUP(Data8[[#This Row],[Product]],products411[Product],products411[Cost per unit])</f>
        <v>5.6</v>
      </c>
      <c r="H113">
        <f>Data8[[#This Row],[Cost per Unit]]*Data8[[#This Row],[Units]]</f>
        <v>268.79999999999995</v>
      </c>
    </row>
    <row r="114" spans="2:8" x14ac:dyDescent="0.3">
      <c r="B114" t="s">
        <v>10</v>
      </c>
      <c r="C114" t="s">
        <v>36</v>
      </c>
      <c r="D114" t="s">
        <v>27</v>
      </c>
      <c r="E114" s="4">
        <v>1407</v>
      </c>
      <c r="F114" s="5">
        <v>72</v>
      </c>
      <c r="G114">
        <f>_xlfn.XLOOKUP(Data8[[#This Row],[Product]],products411[Product],products411[Cost per unit])</f>
        <v>16.73</v>
      </c>
      <c r="H114">
        <f>Data8[[#This Row],[Cost per Unit]]*Data8[[#This Row],[Units]]</f>
        <v>1204.56</v>
      </c>
    </row>
    <row r="115" spans="2:8" x14ac:dyDescent="0.3">
      <c r="B115" t="s">
        <v>8</v>
      </c>
      <c r="C115" t="s">
        <v>35</v>
      </c>
      <c r="D115" t="s">
        <v>29</v>
      </c>
      <c r="E115" s="4">
        <v>2023</v>
      </c>
      <c r="F115" s="5">
        <v>168</v>
      </c>
      <c r="G115">
        <f>_xlfn.XLOOKUP(Data8[[#This Row],[Product]],products411[Product],products411[Cost per unit])</f>
        <v>7.16</v>
      </c>
      <c r="H115">
        <f>Data8[[#This Row],[Cost per Unit]]*Data8[[#This Row],[Units]]</f>
        <v>1202.8800000000001</v>
      </c>
    </row>
    <row r="116" spans="2:8" x14ac:dyDescent="0.3">
      <c r="B116" t="s">
        <v>5</v>
      </c>
      <c r="C116" t="s">
        <v>39</v>
      </c>
      <c r="D116" t="s">
        <v>26</v>
      </c>
      <c r="E116" s="4">
        <v>5236</v>
      </c>
      <c r="F116" s="5">
        <v>51</v>
      </c>
      <c r="G116">
        <f>_xlfn.XLOOKUP(Data8[[#This Row],[Product]],products411[Product],products411[Cost per unit])</f>
        <v>5.6</v>
      </c>
      <c r="H116">
        <f>Data8[[#This Row],[Cost per Unit]]*Data8[[#This Row],[Units]]</f>
        <v>285.59999999999997</v>
      </c>
    </row>
    <row r="117" spans="2:8" x14ac:dyDescent="0.3">
      <c r="B117" t="s">
        <v>41</v>
      </c>
      <c r="C117" t="s">
        <v>36</v>
      </c>
      <c r="D117" t="s">
        <v>19</v>
      </c>
      <c r="E117" s="4">
        <v>1925</v>
      </c>
      <c r="F117" s="5">
        <v>192</v>
      </c>
      <c r="G117">
        <f>_xlfn.XLOOKUP(Data8[[#This Row],[Product]],products411[Product],products411[Cost per unit])</f>
        <v>7.64</v>
      </c>
      <c r="H117">
        <f>Data8[[#This Row],[Cost per Unit]]*Data8[[#This Row],[Units]]</f>
        <v>1466.8799999999999</v>
      </c>
    </row>
    <row r="118" spans="2:8" x14ac:dyDescent="0.3">
      <c r="B118" t="s">
        <v>7</v>
      </c>
      <c r="C118" t="s">
        <v>37</v>
      </c>
      <c r="D118" t="s">
        <v>14</v>
      </c>
      <c r="E118" s="4">
        <v>6608</v>
      </c>
      <c r="F118" s="5">
        <v>225</v>
      </c>
      <c r="G118">
        <f>_xlfn.XLOOKUP(Data8[[#This Row],[Product]],products411[Product],products411[Cost per unit])</f>
        <v>11.7</v>
      </c>
      <c r="H118">
        <f>Data8[[#This Row],[Cost per Unit]]*Data8[[#This Row],[Units]]</f>
        <v>2632.5</v>
      </c>
    </row>
    <row r="119" spans="2:8" x14ac:dyDescent="0.3">
      <c r="B119" t="s">
        <v>6</v>
      </c>
      <c r="C119" t="s">
        <v>34</v>
      </c>
      <c r="D119" t="s">
        <v>26</v>
      </c>
      <c r="E119" s="4">
        <v>8008</v>
      </c>
      <c r="F119" s="5">
        <v>456</v>
      </c>
      <c r="G119">
        <f>_xlfn.XLOOKUP(Data8[[#This Row],[Product]],products411[Product],products411[Cost per unit])</f>
        <v>5.6</v>
      </c>
      <c r="H119">
        <f>Data8[[#This Row],[Cost per Unit]]*Data8[[#This Row],[Units]]</f>
        <v>2553.6</v>
      </c>
    </row>
    <row r="120" spans="2:8" x14ac:dyDescent="0.3">
      <c r="B120" t="s">
        <v>10</v>
      </c>
      <c r="C120" t="s">
        <v>34</v>
      </c>
      <c r="D120" t="s">
        <v>25</v>
      </c>
      <c r="E120" s="4">
        <v>1428</v>
      </c>
      <c r="F120" s="5">
        <v>93</v>
      </c>
      <c r="G120">
        <f>_xlfn.XLOOKUP(Data8[[#This Row],[Product]],products411[Product],products411[Cost per unit])</f>
        <v>13.15</v>
      </c>
      <c r="H120">
        <f>Data8[[#This Row],[Cost per Unit]]*Data8[[#This Row],[Units]]</f>
        <v>1222.95</v>
      </c>
    </row>
    <row r="121" spans="2:8" x14ac:dyDescent="0.3">
      <c r="B121" t="s">
        <v>6</v>
      </c>
      <c r="C121" t="s">
        <v>34</v>
      </c>
      <c r="D121" t="s">
        <v>4</v>
      </c>
      <c r="E121" s="4">
        <v>525</v>
      </c>
      <c r="F121" s="5">
        <v>48</v>
      </c>
      <c r="G121">
        <f>_xlfn.XLOOKUP(Data8[[#This Row],[Product]],products411[Product],products411[Cost per unit])</f>
        <v>11.88</v>
      </c>
      <c r="H121">
        <f>Data8[[#This Row],[Cost per Unit]]*Data8[[#This Row],[Units]]</f>
        <v>570.24</v>
      </c>
    </row>
    <row r="122" spans="2:8" x14ac:dyDescent="0.3">
      <c r="B122" t="s">
        <v>6</v>
      </c>
      <c r="C122" t="s">
        <v>37</v>
      </c>
      <c r="D122" t="s">
        <v>18</v>
      </c>
      <c r="E122" s="4">
        <v>1505</v>
      </c>
      <c r="F122" s="5">
        <v>102</v>
      </c>
      <c r="G122">
        <f>_xlfn.XLOOKUP(Data8[[#This Row],[Product]],products411[Product],products411[Cost per unit])</f>
        <v>6.47</v>
      </c>
      <c r="H122">
        <f>Data8[[#This Row],[Cost per Unit]]*Data8[[#This Row],[Units]]</f>
        <v>659.93999999999994</v>
      </c>
    </row>
    <row r="123" spans="2:8" x14ac:dyDescent="0.3">
      <c r="B123" t="s">
        <v>7</v>
      </c>
      <c r="C123" t="s">
        <v>35</v>
      </c>
      <c r="D123" t="s">
        <v>30</v>
      </c>
      <c r="E123" s="4">
        <v>6755</v>
      </c>
      <c r="F123" s="5">
        <v>252</v>
      </c>
      <c r="G123">
        <f>_xlfn.XLOOKUP(Data8[[#This Row],[Product]],products411[Product],products411[Cost per unit])</f>
        <v>14.49</v>
      </c>
      <c r="H123">
        <f>Data8[[#This Row],[Cost per Unit]]*Data8[[#This Row],[Units]]</f>
        <v>3651.48</v>
      </c>
    </row>
    <row r="124" spans="2:8" x14ac:dyDescent="0.3">
      <c r="B124" t="s">
        <v>2</v>
      </c>
      <c r="C124" t="s">
        <v>37</v>
      </c>
      <c r="D124" t="s">
        <v>18</v>
      </c>
      <c r="E124" s="4">
        <v>11571</v>
      </c>
      <c r="F124" s="5">
        <v>138</v>
      </c>
      <c r="G124">
        <f>_xlfn.XLOOKUP(Data8[[#This Row],[Product]],products411[Product],products411[Cost per unit])</f>
        <v>6.47</v>
      </c>
      <c r="H124">
        <f>Data8[[#This Row],[Cost per Unit]]*Data8[[#This Row],[Units]]</f>
        <v>892.86</v>
      </c>
    </row>
    <row r="125" spans="2:8" x14ac:dyDescent="0.3">
      <c r="B125" t="s">
        <v>40</v>
      </c>
      <c r="C125" t="s">
        <v>38</v>
      </c>
      <c r="D125" t="s">
        <v>25</v>
      </c>
      <c r="E125" s="4">
        <v>2541</v>
      </c>
      <c r="F125" s="5">
        <v>90</v>
      </c>
      <c r="G125">
        <f>_xlfn.XLOOKUP(Data8[[#This Row],[Product]],products411[Product],products411[Cost per unit])</f>
        <v>13.15</v>
      </c>
      <c r="H125">
        <f>Data8[[#This Row],[Cost per Unit]]*Data8[[#This Row],[Units]]</f>
        <v>1183.5</v>
      </c>
    </row>
    <row r="126" spans="2:8" x14ac:dyDescent="0.3">
      <c r="B126" t="s">
        <v>41</v>
      </c>
      <c r="C126" t="s">
        <v>37</v>
      </c>
      <c r="D126" t="s">
        <v>30</v>
      </c>
      <c r="E126" s="4">
        <v>1526</v>
      </c>
      <c r="F126" s="5">
        <v>240</v>
      </c>
      <c r="G126">
        <f>_xlfn.XLOOKUP(Data8[[#This Row],[Product]],products411[Product],products411[Cost per unit])</f>
        <v>14.49</v>
      </c>
      <c r="H126">
        <f>Data8[[#This Row],[Cost per Unit]]*Data8[[#This Row],[Units]]</f>
        <v>3477.6</v>
      </c>
    </row>
    <row r="127" spans="2:8" x14ac:dyDescent="0.3">
      <c r="B127" t="s">
        <v>40</v>
      </c>
      <c r="C127" t="s">
        <v>38</v>
      </c>
      <c r="D127" t="s">
        <v>4</v>
      </c>
      <c r="E127" s="4">
        <v>6125</v>
      </c>
      <c r="F127" s="5">
        <v>102</v>
      </c>
      <c r="G127">
        <f>_xlfn.XLOOKUP(Data8[[#This Row],[Product]],products411[Product],products411[Cost per unit])</f>
        <v>11.88</v>
      </c>
      <c r="H127">
        <f>Data8[[#This Row],[Cost per Unit]]*Data8[[#This Row],[Units]]</f>
        <v>1211.76</v>
      </c>
    </row>
    <row r="128" spans="2:8" x14ac:dyDescent="0.3">
      <c r="B128" t="s">
        <v>41</v>
      </c>
      <c r="C128" t="s">
        <v>35</v>
      </c>
      <c r="D128" t="s">
        <v>27</v>
      </c>
      <c r="E128" s="4">
        <v>847</v>
      </c>
      <c r="F128" s="5">
        <v>129</v>
      </c>
      <c r="G128">
        <f>_xlfn.XLOOKUP(Data8[[#This Row],[Product]],products411[Product],products411[Cost per unit])</f>
        <v>16.73</v>
      </c>
      <c r="H128">
        <f>Data8[[#This Row],[Cost per Unit]]*Data8[[#This Row],[Units]]</f>
        <v>2158.17</v>
      </c>
    </row>
    <row r="129" spans="2:8" x14ac:dyDescent="0.3">
      <c r="B129" t="s">
        <v>8</v>
      </c>
      <c r="C129" t="s">
        <v>35</v>
      </c>
      <c r="D129" t="s">
        <v>27</v>
      </c>
      <c r="E129" s="4">
        <v>4753</v>
      </c>
      <c r="F129" s="5">
        <v>300</v>
      </c>
      <c r="G129">
        <f>_xlfn.XLOOKUP(Data8[[#This Row],[Product]],products411[Product],products411[Cost per unit])</f>
        <v>16.73</v>
      </c>
      <c r="H129">
        <f>Data8[[#This Row],[Cost per Unit]]*Data8[[#This Row],[Units]]</f>
        <v>5019</v>
      </c>
    </row>
    <row r="130" spans="2:8" x14ac:dyDescent="0.3">
      <c r="B130" t="s">
        <v>6</v>
      </c>
      <c r="C130" t="s">
        <v>38</v>
      </c>
      <c r="D130" t="s">
        <v>33</v>
      </c>
      <c r="E130" s="4">
        <v>959</v>
      </c>
      <c r="F130" s="5">
        <v>135</v>
      </c>
      <c r="G130">
        <f>_xlfn.XLOOKUP(Data8[[#This Row],[Product]],products411[Product],products411[Cost per unit])</f>
        <v>12.37</v>
      </c>
      <c r="H130">
        <f>Data8[[#This Row],[Cost per Unit]]*Data8[[#This Row],[Units]]</f>
        <v>1669.9499999999998</v>
      </c>
    </row>
    <row r="131" spans="2:8" x14ac:dyDescent="0.3">
      <c r="B131" t="s">
        <v>7</v>
      </c>
      <c r="C131" t="s">
        <v>35</v>
      </c>
      <c r="D131" t="s">
        <v>24</v>
      </c>
      <c r="E131" s="4">
        <v>2793</v>
      </c>
      <c r="F131" s="5">
        <v>114</v>
      </c>
      <c r="G131">
        <f>_xlfn.XLOOKUP(Data8[[#This Row],[Product]],products411[Product],products411[Cost per unit])</f>
        <v>4.97</v>
      </c>
      <c r="H131">
        <f>Data8[[#This Row],[Cost per Unit]]*Data8[[#This Row],[Units]]</f>
        <v>566.57999999999993</v>
      </c>
    </row>
    <row r="132" spans="2:8" x14ac:dyDescent="0.3">
      <c r="B132" t="s">
        <v>7</v>
      </c>
      <c r="C132" t="s">
        <v>35</v>
      </c>
      <c r="D132" t="s">
        <v>14</v>
      </c>
      <c r="E132" s="4">
        <v>4606</v>
      </c>
      <c r="F132" s="5">
        <v>63</v>
      </c>
      <c r="G132">
        <f>_xlfn.XLOOKUP(Data8[[#This Row],[Product]],products411[Product],products411[Cost per unit])</f>
        <v>11.7</v>
      </c>
      <c r="H132">
        <f>Data8[[#This Row],[Cost per Unit]]*Data8[[#This Row],[Units]]</f>
        <v>737.09999999999991</v>
      </c>
    </row>
    <row r="133" spans="2:8" x14ac:dyDescent="0.3">
      <c r="B133" t="s">
        <v>7</v>
      </c>
      <c r="C133" t="s">
        <v>36</v>
      </c>
      <c r="D133" t="s">
        <v>29</v>
      </c>
      <c r="E133" s="4">
        <v>5551</v>
      </c>
      <c r="F133" s="5">
        <v>252</v>
      </c>
      <c r="G133">
        <f>_xlfn.XLOOKUP(Data8[[#This Row],[Product]],products411[Product],products411[Cost per unit])</f>
        <v>7.16</v>
      </c>
      <c r="H133">
        <f>Data8[[#This Row],[Cost per Unit]]*Data8[[#This Row],[Units]]</f>
        <v>1804.32</v>
      </c>
    </row>
    <row r="134" spans="2:8" x14ac:dyDescent="0.3">
      <c r="B134" t="s">
        <v>10</v>
      </c>
      <c r="C134" t="s">
        <v>36</v>
      </c>
      <c r="D134" t="s">
        <v>32</v>
      </c>
      <c r="E134" s="4">
        <v>6657</v>
      </c>
      <c r="F134" s="5">
        <v>303</v>
      </c>
      <c r="G134">
        <f>_xlfn.XLOOKUP(Data8[[#This Row],[Product]],products411[Product],products411[Cost per unit])</f>
        <v>8.65</v>
      </c>
      <c r="H134">
        <f>Data8[[#This Row],[Cost per Unit]]*Data8[[#This Row],[Units]]</f>
        <v>2620.9500000000003</v>
      </c>
    </row>
    <row r="135" spans="2:8" x14ac:dyDescent="0.3">
      <c r="B135" t="s">
        <v>7</v>
      </c>
      <c r="C135" t="s">
        <v>39</v>
      </c>
      <c r="D135" t="s">
        <v>17</v>
      </c>
      <c r="E135" s="4">
        <v>4438</v>
      </c>
      <c r="F135" s="5">
        <v>246</v>
      </c>
      <c r="G135">
        <f>_xlfn.XLOOKUP(Data8[[#This Row],[Product]],products411[Product],products411[Cost per unit])</f>
        <v>3.11</v>
      </c>
      <c r="H135">
        <f>Data8[[#This Row],[Cost per Unit]]*Data8[[#This Row],[Units]]</f>
        <v>765.06</v>
      </c>
    </row>
    <row r="136" spans="2:8" x14ac:dyDescent="0.3">
      <c r="B136" t="s">
        <v>8</v>
      </c>
      <c r="C136" t="s">
        <v>38</v>
      </c>
      <c r="D136" t="s">
        <v>22</v>
      </c>
      <c r="E136" s="4">
        <v>168</v>
      </c>
      <c r="F136" s="5">
        <v>84</v>
      </c>
      <c r="G136">
        <f>_xlfn.XLOOKUP(Data8[[#This Row],[Product]],products411[Product],products411[Cost per unit])</f>
        <v>9.77</v>
      </c>
      <c r="H136">
        <f>Data8[[#This Row],[Cost per Unit]]*Data8[[#This Row],[Units]]</f>
        <v>820.68</v>
      </c>
    </row>
    <row r="137" spans="2:8" x14ac:dyDescent="0.3">
      <c r="B137" t="s">
        <v>7</v>
      </c>
      <c r="C137" t="s">
        <v>34</v>
      </c>
      <c r="D137" t="s">
        <v>17</v>
      </c>
      <c r="E137" s="4">
        <v>7777</v>
      </c>
      <c r="F137" s="5">
        <v>39</v>
      </c>
      <c r="G137">
        <f>_xlfn.XLOOKUP(Data8[[#This Row],[Product]],products411[Product],products411[Cost per unit])</f>
        <v>3.11</v>
      </c>
      <c r="H137">
        <f>Data8[[#This Row],[Cost per Unit]]*Data8[[#This Row],[Units]]</f>
        <v>121.28999999999999</v>
      </c>
    </row>
    <row r="138" spans="2:8" x14ac:dyDescent="0.3">
      <c r="B138" t="s">
        <v>5</v>
      </c>
      <c r="C138" t="s">
        <v>36</v>
      </c>
      <c r="D138" t="s">
        <v>17</v>
      </c>
      <c r="E138" s="4">
        <v>3339</v>
      </c>
      <c r="F138" s="5">
        <v>348</v>
      </c>
      <c r="G138">
        <f>_xlfn.XLOOKUP(Data8[[#This Row],[Product]],products411[Product],products411[Cost per unit])</f>
        <v>3.11</v>
      </c>
      <c r="H138">
        <f>Data8[[#This Row],[Cost per Unit]]*Data8[[#This Row],[Units]]</f>
        <v>1082.28</v>
      </c>
    </row>
    <row r="139" spans="2:8" x14ac:dyDescent="0.3">
      <c r="B139" t="s">
        <v>7</v>
      </c>
      <c r="C139" t="s">
        <v>37</v>
      </c>
      <c r="D139" t="s">
        <v>33</v>
      </c>
      <c r="E139" s="4">
        <v>6391</v>
      </c>
      <c r="F139" s="5">
        <v>48</v>
      </c>
      <c r="G139">
        <f>_xlfn.XLOOKUP(Data8[[#This Row],[Product]],products411[Product],products411[Cost per unit])</f>
        <v>12.37</v>
      </c>
      <c r="H139">
        <f>Data8[[#This Row],[Cost per Unit]]*Data8[[#This Row],[Units]]</f>
        <v>593.76</v>
      </c>
    </row>
    <row r="140" spans="2:8" x14ac:dyDescent="0.3">
      <c r="B140" t="s">
        <v>5</v>
      </c>
      <c r="C140" t="s">
        <v>37</v>
      </c>
      <c r="D140" t="s">
        <v>22</v>
      </c>
      <c r="E140" s="4">
        <v>518</v>
      </c>
      <c r="F140" s="5">
        <v>75</v>
      </c>
      <c r="G140">
        <f>_xlfn.XLOOKUP(Data8[[#This Row],[Product]],products411[Product],products411[Cost per unit])</f>
        <v>9.77</v>
      </c>
      <c r="H140">
        <f>Data8[[#This Row],[Cost per Unit]]*Data8[[#This Row],[Units]]</f>
        <v>732.75</v>
      </c>
    </row>
    <row r="141" spans="2:8" x14ac:dyDescent="0.3">
      <c r="B141" t="s">
        <v>7</v>
      </c>
      <c r="C141" t="s">
        <v>38</v>
      </c>
      <c r="D141" t="s">
        <v>28</v>
      </c>
      <c r="E141" s="4">
        <v>5677</v>
      </c>
      <c r="F141" s="5">
        <v>258</v>
      </c>
      <c r="G141">
        <f>_xlfn.XLOOKUP(Data8[[#This Row],[Product]],products411[Product],products411[Cost per unit])</f>
        <v>10.38</v>
      </c>
      <c r="H141">
        <f>Data8[[#This Row],[Cost per Unit]]*Data8[[#This Row],[Units]]</f>
        <v>2678.0400000000004</v>
      </c>
    </row>
    <row r="142" spans="2:8" x14ac:dyDescent="0.3">
      <c r="B142" t="s">
        <v>6</v>
      </c>
      <c r="C142" t="s">
        <v>39</v>
      </c>
      <c r="D142" t="s">
        <v>17</v>
      </c>
      <c r="E142" s="4">
        <v>6048</v>
      </c>
      <c r="F142" s="5">
        <v>27</v>
      </c>
      <c r="G142">
        <f>_xlfn.XLOOKUP(Data8[[#This Row],[Product]],products411[Product],products411[Cost per unit])</f>
        <v>3.11</v>
      </c>
      <c r="H142">
        <f>Data8[[#This Row],[Cost per Unit]]*Data8[[#This Row],[Units]]</f>
        <v>83.97</v>
      </c>
    </row>
    <row r="143" spans="2:8" x14ac:dyDescent="0.3">
      <c r="B143" t="s">
        <v>8</v>
      </c>
      <c r="C143" t="s">
        <v>38</v>
      </c>
      <c r="D143" t="s">
        <v>32</v>
      </c>
      <c r="E143" s="4">
        <v>3752</v>
      </c>
      <c r="F143" s="5">
        <v>213</v>
      </c>
      <c r="G143">
        <f>_xlfn.XLOOKUP(Data8[[#This Row],[Product]],products411[Product],products411[Cost per unit])</f>
        <v>8.65</v>
      </c>
      <c r="H143">
        <f>Data8[[#This Row],[Cost per Unit]]*Data8[[#This Row],[Units]]</f>
        <v>1842.45</v>
      </c>
    </row>
    <row r="144" spans="2:8" x14ac:dyDescent="0.3">
      <c r="B144" t="s">
        <v>5</v>
      </c>
      <c r="C144" t="s">
        <v>35</v>
      </c>
      <c r="D144" t="s">
        <v>29</v>
      </c>
      <c r="E144" s="4">
        <v>4480</v>
      </c>
      <c r="F144" s="5">
        <v>357</v>
      </c>
      <c r="G144">
        <f>_xlfn.XLOOKUP(Data8[[#This Row],[Product]],products411[Product],products411[Cost per unit])</f>
        <v>7.16</v>
      </c>
      <c r="H144">
        <f>Data8[[#This Row],[Cost per Unit]]*Data8[[#This Row],[Units]]</f>
        <v>2556.12</v>
      </c>
    </row>
    <row r="145" spans="2:8" x14ac:dyDescent="0.3">
      <c r="B145" t="s">
        <v>9</v>
      </c>
      <c r="C145" t="s">
        <v>37</v>
      </c>
      <c r="D145" t="s">
        <v>4</v>
      </c>
      <c r="E145" s="4">
        <v>259</v>
      </c>
      <c r="F145" s="5">
        <v>207</v>
      </c>
      <c r="G145">
        <f>_xlfn.XLOOKUP(Data8[[#This Row],[Product]],products411[Product],products411[Cost per unit])</f>
        <v>11.88</v>
      </c>
      <c r="H145">
        <f>Data8[[#This Row],[Cost per Unit]]*Data8[[#This Row],[Units]]</f>
        <v>2459.1600000000003</v>
      </c>
    </row>
    <row r="146" spans="2:8" x14ac:dyDescent="0.3">
      <c r="B146" t="s">
        <v>8</v>
      </c>
      <c r="C146" t="s">
        <v>37</v>
      </c>
      <c r="D146" t="s">
        <v>30</v>
      </c>
      <c r="E146" s="4">
        <v>42</v>
      </c>
      <c r="F146" s="5">
        <v>150</v>
      </c>
      <c r="G146">
        <f>_xlfn.XLOOKUP(Data8[[#This Row],[Product]],products411[Product],products411[Cost per unit])</f>
        <v>14.49</v>
      </c>
      <c r="H146">
        <f>Data8[[#This Row],[Cost per Unit]]*Data8[[#This Row],[Units]]</f>
        <v>2173.5</v>
      </c>
    </row>
    <row r="147" spans="2:8" x14ac:dyDescent="0.3">
      <c r="B147" t="s">
        <v>41</v>
      </c>
      <c r="C147" t="s">
        <v>36</v>
      </c>
      <c r="D147" t="s">
        <v>26</v>
      </c>
      <c r="E147" s="4">
        <v>98</v>
      </c>
      <c r="F147" s="5">
        <v>204</v>
      </c>
      <c r="G147">
        <f>_xlfn.XLOOKUP(Data8[[#This Row],[Product]],products411[Product],products411[Cost per unit])</f>
        <v>5.6</v>
      </c>
      <c r="H147">
        <f>Data8[[#This Row],[Cost per Unit]]*Data8[[#This Row],[Units]]</f>
        <v>1142.3999999999999</v>
      </c>
    </row>
    <row r="148" spans="2:8" x14ac:dyDescent="0.3">
      <c r="B148" t="s">
        <v>7</v>
      </c>
      <c r="C148" t="s">
        <v>35</v>
      </c>
      <c r="D148" t="s">
        <v>27</v>
      </c>
      <c r="E148" s="4">
        <v>2478</v>
      </c>
      <c r="F148" s="5">
        <v>21</v>
      </c>
      <c r="G148">
        <f>_xlfn.XLOOKUP(Data8[[#This Row],[Product]],products411[Product],products411[Cost per unit])</f>
        <v>16.73</v>
      </c>
      <c r="H148">
        <f>Data8[[#This Row],[Cost per Unit]]*Data8[[#This Row],[Units]]</f>
        <v>351.33</v>
      </c>
    </row>
    <row r="149" spans="2:8" x14ac:dyDescent="0.3">
      <c r="B149" t="s">
        <v>41</v>
      </c>
      <c r="C149" t="s">
        <v>34</v>
      </c>
      <c r="D149" t="s">
        <v>33</v>
      </c>
      <c r="E149" s="4">
        <v>7847</v>
      </c>
      <c r="F149" s="5">
        <v>174</v>
      </c>
      <c r="G149">
        <f>_xlfn.XLOOKUP(Data8[[#This Row],[Product]],products411[Product],products411[Cost per unit])</f>
        <v>12.37</v>
      </c>
      <c r="H149">
        <f>Data8[[#This Row],[Cost per Unit]]*Data8[[#This Row],[Units]]</f>
        <v>2152.3799999999997</v>
      </c>
    </row>
    <row r="150" spans="2:8" x14ac:dyDescent="0.3">
      <c r="B150" t="s">
        <v>2</v>
      </c>
      <c r="C150" t="s">
        <v>37</v>
      </c>
      <c r="D150" t="s">
        <v>17</v>
      </c>
      <c r="E150" s="4">
        <v>9926</v>
      </c>
      <c r="F150" s="5">
        <v>201</v>
      </c>
      <c r="G150">
        <f>_xlfn.XLOOKUP(Data8[[#This Row],[Product]],products411[Product],products411[Cost per unit])</f>
        <v>3.11</v>
      </c>
      <c r="H150">
        <f>Data8[[#This Row],[Cost per Unit]]*Data8[[#This Row],[Units]]</f>
        <v>625.11</v>
      </c>
    </row>
    <row r="151" spans="2:8" x14ac:dyDescent="0.3">
      <c r="B151" t="s">
        <v>8</v>
      </c>
      <c r="C151" t="s">
        <v>38</v>
      </c>
      <c r="D151" t="s">
        <v>13</v>
      </c>
      <c r="E151" s="4">
        <v>819</v>
      </c>
      <c r="F151" s="5">
        <v>510</v>
      </c>
      <c r="G151">
        <f>_xlfn.XLOOKUP(Data8[[#This Row],[Product]],products411[Product],products411[Cost per unit])</f>
        <v>9.33</v>
      </c>
      <c r="H151">
        <f>Data8[[#This Row],[Cost per Unit]]*Data8[[#This Row],[Units]]</f>
        <v>4758.3</v>
      </c>
    </row>
    <row r="152" spans="2:8" x14ac:dyDescent="0.3">
      <c r="B152" t="s">
        <v>6</v>
      </c>
      <c r="C152" t="s">
        <v>39</v>
      </c>
      <c r="D152" t="s">
        <v>29</v>
      </c>
      <c r="E152" s="4">
        <v>3052</v>
      </c>
      <c r="F152" s="5">
        <v>378</v>
      </c>
      <c r="G152">
        <f>_xlfn.XLOOKUP(Data8[[#This Row],[Product]],products411[Product],products411[Cost per unit])</f>
        <v>7.16</v>
      </c>
      <c r="H152">
        <f>Data8[[#This Row],[Cost per Unit]]*Data8[[#This Row],[Units]]</f>
        <v>2706.48</v>
      </c>
    </row>
    <row r="153" spans="2:8" x14ac:dyDescent="0.3">
      <c r="B153" t="s">
        <v>9</v>
      </c>
      <c r="C153" t="s">
        <v>34</v>
      </c>
      <c r="D153" t="s">
        <v>21</v>
      </c>
      <c r="E153" s="4">
        <v>6832</v>
      </c>
      <c r="F153" s="5">
        <v>27</v>
      </c>
      <c r="G153">
        <f>_xlfn.XLOOKUP(Data8[[#This Row],[Product]],products411[Product],products411[Cost per unit])</f>
        <v>9</v>
      </c>
      <c r="H153">
        <f>Data8[[#This Row],[Cost per Unit]]*Data8[[#This Row],[Units]]</f>
        <v>243</v>
      </c>
    </row>
    <row r="154" spans="2:8" x14ac:dyDescent="0.3">
      <c r="B154" t="s">
        <v>2</v>
      </c>
      <c r="C154" t="s">
        <v>39</v>
      </c>
      <c r="D154" t="s">
        <v>16</v>
      </c>
      <c r="E154" s="4">
        <v>2016</v>
      </c>
      <c r="F154" s="5">
        <v>117</v>
      </c>
      <c r="G154">
        <f>_xlfn.XLOOKUP(Data8[[#This Row],[Product]],products411[Product],products411[Cost per unit])</f>
        <v>8.7899999999999991</v>
      </c>
      <c r="H154">
        <f>Data8[[#This Row],[Cost per Unit]]*Data8[[#This Row],[Units]]</f>
        <v>1028.4299999999998</v>
      </c>
    </row>
    <row r="155" spans="2:8" x14ac:dyDescent="0.3">
      <c r="B155" t="s">
        <v>6</v>
      </c>
      <c r="C155" t="s">
        <v>38</v>
      </c>
      <c r="D155" t="s">
        <v>21</v>
      </c>
      <c r="E155" s="4">
        <v>7322</v>
      </c>
      <c r="F155" s="5">
        <v>36</v>
      </c>
      <c r="G155">
        <f>_xlfn.XLOOKUP(Data8[[#This Row],[Product]],products411[Product],products411[Cost per unit])</f>
        <v>9</v>
      </c>
      <c r="H155">
        <f>Data8[[#This Row],[Cost per Unit]]*Data8[[#This Row],[Units]]</f>
        <v>324</v>
      </c>
    </row>
    <row r="156" spans="2:8" x14ac:dyDescent="0.3">
      <c r="B156" t="s">
        <v>8</v>
      </c>
      <c r="C156" t="s">
        <v>35</v>
      </c>
      <c r="D156" t="s">
        <v>33</v>
      </c>
      <c r="E156" s="4">
        <v>357</v>
      </c>
      <c r="F156" s="5">
        <v>126</v>
      </c>
      <c r="G156">
        <f>_xlfn.XLOOKUP(Data8[[#This Row],[Product]],products411[Product],products411[Cost per unit])</f>
        <v>12.37</v>
      </c>
      <c r="H156">
        <f>Data8[[#This Row],[Cost per Unit]]*Data8[[#This Row],[Units]]</f>
        <v>1558.62</v>
      </c>
    </row>
    <row r="157" spans="2:8" x14ac:dyDescent="0.3">
      <c r="B157" t="s">
        <v>9</v>
      </c>
      <c r="C157" t="s">
        <v>39</v>
      </c>
      <c r="D157" t="s">
        <v>25</v>
      </c>
      <c r="E157" s="4">
        <v>3192</v>
      </c>
      <c r="F157" s="5">
        <v>72</v>
      </c>
      <c r="G157">
        <f>_xlfn.XLOOKUP(Data8[[#This Row],[Product]],products411[Product],products411[Cost per unit])</f>
        <v>13.15</v>
      </c>
      <c r="H157">
        <f>Data8[[#This Row],[Cost per Unit]]*Data8[[#This Row],[Units]]</f>
        <v>946.80000000000007</v>
      </c>
    </row>
    <row r="158" spans="2:8" x14ac:dyDescent="0.3">
      <c r="B158" t="s">
        <v>7</v>
      </c>
      <c r="C158" t="s">
        <v>36</v>
      </c>
      <c r="D158" t="s">
        <v>22</v>
      </c>
      <c r="E158" s="4">
        <v>8435</v>
      </c>
      <c r="F158" s="5">
        <v>42</v>
      </c>
      <c r="G158">
        <f>_xlfn.XLOOKUP(Data8[[#This Row],[Product]],products411[Product],products411[Cost per unit])</f>
        <v>9.77</v>
      </c>
      <c r="H158">
        <f>Data8[[#This Row],[Cost per Unit]]*Data8[[#This Row],[Units]]</f>
        <v>410.34</v>
      </c>
    </row>
    <row r="159" spans="2:8" x14ac:dyDescent="0.3">
      <c r="B159" t="s">
        <v>40</v>
      </c>
      <c r="C159" t="s">
        <v>39</v>
      </c>
      <c r="D159" t="s">
        <v>29</v>
      </c>
      <c r="E159" s="4">
        <v>0</v>
      </c>
      <c r="F159" s="5">
        <v>135</v>
      </c>
      <c r="G159">
        <f>_xlfn.XLOOKUP(Data8[[#This Row],[Product]],products411[Product],products411[Cost per unit])</f>
        <v>7.16</v>
      </c>
      <c r="H159">
        <f>Data8[[#This Row],[Cost per Unit]]*Data8[[#This Row],[Units]]</f>
        <v>966.6</v>
      </c>
    </row>
    <row r="160" spans="2:8" x14ac:dyDescent="0.3">
      <c r="B160" t="s">
        <v>7</v>
      </c>
      <c r="C160" t="s">
        <v>34</v>
      </c>
      <c r="D160" t="s">
        <v>24</v>
      </c>
      <c r="E160" s="4">
        <v>8862</v>
      </c>
      <c r="F160" s="5">
        <v>189</v>
      </c>
      <c r="G160">
        <f>_xlfn.XLOOKUP(Data8[[#This Row],[Product]],products411[Product],products411[Cost per unit])</f>
        <v>4.97</v>
      </c>
      <c r="H160">
        <f>Data8[[#This Row],[Cost per Unit]]*Data8[[#This Row],[Units]]</f>
        <v>939.32999999999993</v>
      </c>
    </row>
    <row r="161" spans="2:8" x14ac:dyDescent="0.3">
      <c r="B161" t="s">
        <v>6</v>
      </c>
      <c r="C161" t="s">
        <v>37</v>
      </c>
      <c r="D161" t="s">
        <v>28</v>
      </c>
      <c r="E161" s="4">
        <v>3556</v>
      </c>
      <c r="F161" s="5">
        <v>459</v>
      </c>
      <c r="G161">
        <f>_xlfn.XLOOKUP(Data8[[#This Row],[Product]],products411[Product],products411[Cost per unit])</f>
        <v>10.38</v>
      </c>
      <c r="H161">
        <f>Data8[[#This Row],[Cost per Unit]]*Data8[[#This Row],[Units]]</f>
        <v>4764.42</v>
      </c>
    </row>
    <row r="162" spans="2:8" x14ac:dyDescent="0.3">
      <c r="B162" t="s">
        <v>5</v>
      </c>
      <c r="C162" t="s">
        <v>34</v>
      </c>
      <c r="D162" t="s">
        <v>15</v>
      </c>
      <c r="E162" s="4">
        <v>7280</v>
      </c>
      <c r="F162" s="5">
        <v>201</v>
      </c>
      <c r="G162">
        <f>_xlfn.XLOOKUP(Data8[[#This Row],[Product]],products411[Product],products411[Cost per unit])</f>
        <v>11.73</v>
      </c>
      <c r="H162">
        <f>Data8[[#This Row],[Cost per Unit]]*Data8[[#This Row],[Units]]</f>
        <v>2357.73</v>
      </c>
    </row>
    <row r="163" spans="2:8" x14ac:dyDescent="0.3">
      <c r="B163" t="s">
        <v>6</v>
      </c>
      <c r="C163" t="s">
        <v>34</v>
      </c>
      <c r="D163" t="s">
        <v>30</v>
      </c>
      <c r="E163" s="4">
        <v>3402</v>
      </c>
      <c r="F163" s="5">
        <v>366</v>
      </c>
      <c r="G163">
        <f>_xlfn.XLOOKUP(Data8[[#This Row],[Product]],products411[Product],products411[Cost per unit])</f>
        <v>14.49</v>
      </c>
      <c r="H163">
        <f>Data8[[#This Row],[Cost per Unit]]*Data8[[#This Row],[Units]]</f>
        <v>5303.34</v>
      </c>
    </row>
    <row r="164" spans="2:8" x14ac:dyDescent="0.3">
      <c r="B164" t="s">
        <v>3</v>
      </c>
      <c r="C164" t="s">
        <v>37</v>
      </c>
      <c r="D164" t="s">
        <v>29</v>
      </c>
      <c r="E164" s="4">
        <v>4592</v>
      </c>
      <c r="F164" s="5">
        <v>324</v>
      </c>
      <c r="G164">
        <f>_xlfn.XLOOKUP(Data8[[#This Row],[Product]],products411[Product],products411[Cost per unit])</f>
        <v>7.16</v>
      </c>
      <c r="H164">
        <f>Data8[[#This Row],[Cost per Unit]]*Data8[[#This Row],[Units]]</f>
        <v>2319.84</v>
      </c>
    </row>
    <row r="165" spans="2:8" x14ac:dyDescent="0.3">
      <c r="B165" t="s">
        <v>9</v>
      </c>
      <c r="C165" t="s">
        <v>35</v>
      </c>
      <c r="D165" t="s">
        <v>15</v>
      </c>
      <c r="E165" s="4">
        <v>7833</v>
      </c>
      <c r="F165" s="5">
        <v>243</v>
      </c>
      <c r="G165">
        <f>_xlfn.XLOOKUP(Data8[[#This Row],[Product]],products411[Product],products411[Cost per unit])</f>
        <v>11.73</v>
      </c>
      <c r="H165">
        <f>Data8[[#This Row],[Cost per Unit]]*Data8[[#This Row],[Units]]</f>
        <v>2850.3900000000003</v>
      </c>
    </row>
    <row r="166" spans="2:8" x14ac:dyDescent="0.3">
      <c r="B166" t="s">
        <v>2</v>
      </c>
      <c r="C166" t="s">
        <v>39</v>
      </c>
      <c r="D166" t="s">
        <v>21</v>
      </c>
      <c r="E166" s="4">
        <v>7651</v>
      </c>
      <c r="F166" s="5">
        <v>213</v>
      </c>
      <c r="G166">
        <f>_xlfn.XLOOKUP(Data8[[#This Row],[Product]],products411[Product],products411[Cost per unit])</f>
        <v>9</v>
      </c>
      <c r="H166">
        <f>Data8[[#This Row],[Cost per Unit]]*Data8[[#This Row],[Units]]</f>
        <v>1917</v>
      </c>
    </row>
    <row r="167" spans="2:8" x14ac:dyDescent="0.3">
      <c r="B167" t="s">
        <v>40</v>
      </c>
      <c r="C167" t="s">
        <v>35</v>
      </c>
      <c r="D167" t="s">
        <v>30</v>
      </c>
      <c r="E167" s="4">
        <v>2275</v>
      </c>
      <c r="F167" s="5">
        <v>447</v>
      </c>
      <c r="G167">
        <f>_xlfn.XLOOKUP(Data8[[#This Row],[Product]],products411[Product],products411[Cost per unit])</f>
        <v>14.49</v>
      </c>
      <c r="H167">
        <f>Data8[[#This Row],[Cost per Unit]]*Data8[[#This Row],[Units]]</f>
        <v>6477.03</v>
      </c>
    </row>
    <row r="168" spans="2:8" x14ac:dyDescent="0.3">
      <c r="B168" t="s">
        <v>40</v>
      </c>
      <c r="C168" t="s">
        <v>38</v>
      </c>
      <c r="D168" t="s">
        <v>13</v>
      </c>
      <c r="E168" s="4">
        <v>5670</v>
      </c>
      <c r="F168" s="5">
        <v>297</v>
      </c>
      <c r="G168">
        <f>_xlfn.XLOOKUP(Data8[[#This Row],[Product]],products411[Product],products411[Cost per unit])</f>
        <v>9.33</v>
      </c>
      <c r="H168">
        <f>Data8[[#This Row],[Cost per Unit]]*Data8[[#This Row],[Units]]</f>
        <v>2771.01</v>
      </c>
    </row>
    <row r="169" spans="2:8" x14ac:dyDescent="0.3">
      <c r="B169" t="s">
        <v>7</v>
      </c>
      <c r="C169" t="s">
        <v>35</v>
      </c>
      <c r="D169" t="s">
        <v>16</v>
      </c>
      <c r="E169" s="4">
        <v>2135</v>
      </c>
      <c r="F169" s="5">
        <v>27</v>
      </c>
      <c r="G169">
        <f>_xlfn.XLOOKUP(Data8[[#This Row],[Product]],products411[Product],products411[Cost per unit])</f>
        <v>8.7899999999999991</v>
      </c>
      <c r="H169">
        <f>Data8[[#This Row],[Cost per Unit]]*Data8[[#This Row],[Units]]</f>
        <v>237.32999999999998</v>
      </c>
    </row>
    <row r="170" spans="2:8" x14ac:dyDescent="0.3">
      <c r="B170" t="s">
        <v>40</v>
      </c>
      <c r="C170" t="s">
        <v>34</v>
      </c>
      <c r="D170" t="s">
        <v>23</v>
      </c>
      <c r="E170" s="4">
        <v>2779</v>
      </c>
      <c r="F170" s="5">
        <v>75</v>
      </c>
      <c r="G170">
        <f>_xlfn.XLOOKUP(Data8[[#This Row],[Product]],products411[Product],products411[Cost per unit])</f>
        <v>6.49</v>
      </c>
      <c r="H170">
        <f>Data8[[#This Row],[Cost per Unit]]*Data8[[#This Row],[Units]]</f>
        <v>486.75</v>
      </c>
    </row>
    <row r="171" spans="2:8" x14ac:dyDescent="0.3">
      <c r="B171" t="s">
        <v>10</v>
      </c>
      <c r="C171" t="s">
        <v>39</v>
      </c>
      <c r="D171" t="s">
        <v>33</v>
      </c>
      <c r="E171" s="4">
        <v>12950</v>
      </c>
      <c r="F171" s="5">
        <v>30</v>
      </c>
      <c r="G171">
        <f>_xlfn.XLOOKUP(Data8[[#This Row],[Product]],products411[Product],products411[Cost per unit])</f>
        <v>12.37</v>
      </c>
      <c r="H171">
        <f>Data8[[#This Row],[Cost per Unit]]*Data8[[#This Row],[Units]]</f>
        <v>371.09999999999997</v>
      </c>
    </row>
    <row r="172" spans="2:8" x14ac:dyDescent="0.3">
      <c r="B172" t="s">
        <v>7</v>
      </c>
      <c r="C172" t="s">
        <v>36</v>
      </c>
      <c r="D172" t="s">
        <v>18</v>
      </c>
      <c r="E172" s="4">
        <v>2646</v>
      </c>
      <c r="F172" s="5">
        <v>177</v>
      </c>
      <c r="G172">
        <f>_xlfn.XLOOKUP(Data8[[#This Row],[Product]],products411[Product],products411[Cost per unit])</f>
        <v>6.47</v>
      </c>
      <c r="H172">
        <f>Data8[[#This Row],[Cost per Unit]]*Data8[[#This Row],[Units]]</f>
        <v>1145.19</v>
      </c>
    </row>
    <row r="173" spans="2:8" x14ac:dyDescent="0.3">
      <c r="B173" t="s">
        <v>40</v>
      </c>
      <c r="C173" t="s">
        <v>34</v>
      </c>
      <c r="D173" t="s">
        <v>33</v>
      </c>
      <c r="E173" s="4">
        <v>3794</v>
      </c>
      <c r="F173" s="5">
        <v>159</v>
      </c>
      <c r="G173">
        <f>_xlfn.XLOOKUP(Data8[[#This Row],[Product]],products411[Product],products411[Cost per unit])</f>
        <v>12.37</v>
      </c>
      <c r="H173">
        <f>Data8[[#This Row],[Cost per Unit]]*Data8[[#This Row],[Units]]</f>
        <v>1966.83</v>
      </c>
    </row>
    <row r="174" spans="2:8" x14ac:dyDescent="0.3">
      <c r="B174" t="s">
        <v>3</v>
      </c>
      <c r="C174" t="s">
        <v>35</v>
      </c>
      <c r="D174" t="s">
        <v>33</v>
      </c>
      <c r="E174" s="4">
        <v>819</v>
      </c>
      <c r="F174" s="5">
        <v>306</v>
      </c>
      <c r="G174">
        <f>_xlfn.XLOOKUP(Data8[[#This Row],[Product]],products411[Product],products411[Cost per unit])</f>
        <v>12.37</v>
      </c>
      <c r="H174">
        <f>Data8[[#This Row],[Cost per Unit]]*Data8[[#This Row],[Units]]</f>
        <v>3785.22</v>
      </c>
    </row>
    <row r="175" spans="2:8" x14ac:dyDescent="0.3">
      <c r="B175" t="s">
        <v>3</v>
      </c>
      <c r="C175" t="s">
        <v>34</v>
      </c>
      <c r="D175" t="s">
        <v>20</v>
      </c>
      <c r="E175" s="4">
        <v>2583</v>
      </c>
      <c r="F175" s="5">
        <v>18</v>
      </c>
      <c r="G175">
        <f>_xlfn.XLOOKUP(Data8[[#This Row],[Product]],products411[Product],products411[Cost per unit])</f>
        <v>10.62</v>
      </c>
      <c r="H175">
        <f>Data8[[#This Row],[Cost per Unit]]*Data8[[#This Row],[Units]]</f>
        <v>191.16</v>
      </c>
    </row>
    <row r="176" spans="2:8" x14ac:dyDescent="0.3">
      <c r="B176" t="s">
        <v>7</v>
      </c>
      <c r="C176" t="s">
        <v>35</v>
      </c>
      <c r="D176" t="s">
        <v>19</v>
      </c>
      <c r="E176" s="4">
        <v>4585</v>
      </c>
      <c r="F176" s="5">
        <v>240</v>
      </c>
      <c r="G176">
        <f>_xlfn.XLOOKUP(Data8[[#This Row],[Product]],products411[Product],products411[Cost per unit])</f>
        <v>7.64</v>
      </c>
      <c r="H176">
        <f>Data8[[#This Row],[Cost per Unit]]*Data8[[#This Row],[Units]]</f>
        <v>1833.6</v>
      </c>
    </row>
    <row r="177" spans="2:8" x14ac:dyDescent="0.3">
      <c r="B177" t="s">
        <v>5</v>
      </c>
      <c r="C177" t="s">
        <v>34</v>
      </c>
      <c r="D177" t="s">
        <v>33</v>
      </c>
      <c r="E177" s="4">
        <v>1652</v>
      </c>
      <c r="F177" s="5">
        <v>93</v>
      </c>
      <c r="G177">
        <f>_xlfn.XLOOKUP(Data8[[#This Row],[Product]],products411[Product],products411[Cost per unit])</f>
        <v>12.37</v>
      </c>
      <c r="H177">
        <f>Data8[[#This Row],[Cost per Unit]]*Data8[[#This Row],[Units]]</f>
        <v>1150.4099999999999</v>
      </c>
    </row>
    <row r="178" spans="2:8" x14ac:dyDescent="0.3">
      <c r="B178" t="s">
        <v>10</v>
      </c>
      <c r="C178" t="s">
        <v>34</v>
      </c>
      <c r="D178" t="s">
        <v>26</v>
      </c>
      <c r="E178" s="4">
        <v>4991</v>
      </c>
      <c r="F178" s="5">
        <v>9</v>
      </c>
      <c r="G178">
        <f>_xlfn.XLOOKUP(Data8[[#This Row],[Product]],products411[Product],products411[Cost per unit])</f>
        <v>5.6</v>
      </c>
      <c r="H178">
        <f>Data8[[#This Row],[Cost per Unit]]*Data8[[#This Row],[Units]]</f>
        <v>50.4</v>
      </c>
    </row>
    <row r="179" spans="2:8" x14ac:dyDescent="0.3">
      <c r="B179" t="s">
        <v>8</v>
      </c>
      <c r="C179" t="s">
        <v>34</v>
      </c>
      <c r="D179" t="s">
        <v>16</v>
      </c>
      <c r="E179" s="4">
        <v>2009</v>
      </c>
      <c r="F179" s="5">
        <v>219</v>
      </c>
      <c r="G179">
        <f>_xlfn.XLOOKUP(Data8[[#This Row],[Product]],products411[Product],products411[Cost per unit])</f>
        <v>8.7899999999999991</v>
      </c>
      <c r="H179">
        <f>Data8[[#This Row],[Cost per Unit]]*Data8[[#This Row],[Units]]</f>
        <v>1925.0099999999998</v>
      </c>
    </row>
    <row r="180" spans="2:8" x14ac:dyDescent="0.3">
      <c r="B180" t="s">
        <v>2</v>
      </c>
      <c r="C180" t="s">
        <v>39</v>
      </c>
      <c r="D180" t="s">
        <v>22</v>
      </c>
      <c r="E180" s="4">
        <v>1568</v>
      </c>
      <c r="F180" s="5">
        <v>141</v>
      </c>
      <c r="G180">
        <f>_xlfn.XLOOKUP(Data8[[#This Row],[Product]],products411[Product],products411[Cost per unit])</f>
        <v>9.77</v>
      </c>
      <c r="H180">
        <f>Data8[[#This Row],[Cost per Unit]]*Data8[[#This Row],[Units]]</f>
        <v>1377.57</v>
      </c>
    </row>
    <row r="181" spans="2:8" x14ac:dyDescent="0.3">
      <c r="B181" t="s">
        <v>41</v>
      </c>
      <c r="C181" t="s">
        <v>37</v>
      </c>
      <c r="D181" t="s">
        <v>20</v>
      </c>
      <c r="E181" s="4">
        <v>3388</v>
      </c>
      <c r="F181" s="5">
        <v>123</v>
      </c>
      <c r="G181">
        <f>_xlfn.XLOOKUP(Data8[[#This Row],[Product]],products411[Product],products411[Cost per unit])</f>
        <v>10.62</v>
      </c>
      <c r="H181">
        <f>Data8[[#This Row],[Cost per Unit]]*Data8[[#This Row],[Units]]</f>
        <v>1306.26</v>
      </c>
    </row>
    <row r="182" spans="2:8" x14ac:dyDescent="0.3">
      <c r="B182" t="s">
        <v>40</v>
      </c>
      <c r="C182" t="s">
        <v>38</v>
      </c>
      <c r="D182" t="s">
        <v>24</v>
      </c>
      <c r="E182" s="4">
        <v>623</v>
      </c>
      <c r="F182" s="5">
        <v>51</v>
      </c>
      <c r="G182">
        <f>_xlfn.XLOOKUP(Data8[[#This Row],[Product]],products411[Product],products411[Cost per unit])</f>
        <v>4.97</v>
      </c>
      <c r="H182">
        <f>Data8[[#This Row],[Cost per Unit]]*Data8[[#This Row],[Units]]</f>
        <v>253.47</v>
      </c>
    </row>
    <row r="183" spans="2:8" x14ac:dyDescent="0.3">
      <c r="B183" t="s">
        <v>6</v>
      </c>
      <c r="C183" t="s">
        <v>36</v>
      </c>
      <c r="D183" t="s">
        <v>4</v>
      </c>
      <c r="E183" s="4">
        <v>10073</v>
      </c>
      <c r="F183" s="5">
        <v>120</v>
      </c>
      <c r="G183">
        <f>_xlfn.XLOOKUP(Data8[[#This Row],[Product]],products411[Product],products411[Cost per unit])</f>
        <v>11.88</v>
      </c>
      <c r="H183">
        <f>Data8[[#This Row],[Cost per Unit]]*Data8[[#This Row],[Units]]</f>
        <v>1425.6000000000001</v>
      </c>
    </row>
    <row r="184" spans="2:8" x14ac:dyDescent="0.3">
      <c r="B184" t="s">
        <v>8</v>
      </c>
      <c r="C184" t="s">
        <v>39</v>
      </c>
      <c r="D184" t="s">
        <v>26</v>
      </c>
      <c r="E184" s="4">
        <v>1561</v>
      </c>
      <c r="F184" s="5">
        <v>27</v>
      </c>
      <c r="G184">
        <f>_xlfn.XLOOKUP(Data8[[#This Row],[Product]],products411[Product],products411[Cost per unit])</f>
        <v>5.6</v>
      </c>
      <c r="H184">
        <f>Data8[[#This Row],[Cost per Unit]]*Data8[[#This Row],[Units]]</f>
        <v>151.19999999999999</v>
      </c>
    </row>
    <row r="185" spans="2:8" x14ac:dyDescent="0.3">
      <c r="B185" t="s">
        <v>9</v>
      </c>
      <c r="C185" t="s">
        <v>36</v>
      </c>
      <c r="D185" t="s">
        <v>27</v>
      </c>
      <c r="E185" s="4">
        <v>11522</v>
      </c>
      <c r="F185" s="5">
        <v>204</v>
      </c>
      <c r="G185">
        <f>_xlfn.XLOOKUP(Data8[[#This Row],[Product]],products411[Product],products411[Cost per unit])</f>
        <v>16.73</v>
      </c>
      <c r="H185">
        <f>Data8[[#This Row],[Cost per Unit]]*Data8[[#This Row],[Units]]</f>
        <v>3412.92</v>
      </c>
    </row>
    <row r="186" spans="2:8" x14ac:dyDescent="0.3">
      <c r="B186" t="s">
        <v>6</v>
      </c>
      <c r="C186" t="s">
        <v>38</v>
      </c>
      <c r="D186" t="s">
        <v>13</v>
      </c>
      <c r="E186" s="4">
        <v>2317</v>
      </c>
      <c r="F186" s="5">
        <v>123</v>
      </c>
      <c r="G186">
        <f>_xlfn.XLOOKUP(Data8[[#This Row],[Product]],products411[Product],products411[Cost per unit])</f>
        <v>9.33</v>
      </c>
      <c r="H186">
        <f>Data8[[#This Row],[Cost per Unit]]*Data8[[#This Row],[Units]]</f>
        <v>1147.5899999999999</v>
      </c>
    </row>
    <row r="187" spans="2:8" x14ac:dyDescent="0.3">
      <c r="B187" t="s">
        <v>10</v>
      </c>
      <c r="C187" t="s">
        <v>37</v>
      </c>
      <c r="D187" t="s">
        <v>28</v>
      </c>
      <c r="E187" s="4">
        <v>3059</v>
      </c>
      <c r="F187" s="5">
        <v>27</v>
      </c>
      <c r="G187">
        <f>_xlfn.XLOOKUP(Data8[[#This Row],[Product]],products411[Product],products411[Cost per unit])</f>
        <v>10.38</v>
      </c>
      <c r="H187">
        <f>Data8[[#This Row],[Cost per Unit]]*Data8[[#This Row],[Units]]</f>
        <v>280.26000000000005</v>
      </c>
    </row>
    <row r="188" spans="2:8" x14ac:dyDescent="0.3">
      <c r="B188" t="s">
        <v>41</v>
      </c>
      <c r="C188" t="s">
        <v>37</v>
      </c>
      <c r="D188" t="s">
        <v>26</v>
      </c>
      <c r="E188" s="4">
        <v>2324</v>
      </c>
      <c r="F188" s="5">
        <v>177</v>
      </c>
      <c r="G188">
        <f>_xlfn.XLOOKUP(Data8[[#This Row],[Product]],products411[Product],products411[Cost per unit])</f>
        <v>5.6</v>
      </c>
      <c r="H188">
        <f>Data8[[#This Row],[Cost per Unit]]*Data8[[#This Row],[Units]]</f>
        <v>991.19999999999993</v>
      </c>
    </row>
    <row r="189" spans="2:8" x14ac:dyDescent="0.3">
      <c r="B189" t="s">
        <v>3</v>
      </c>
      <c r="C189" t="s">
        <v>39</v>
      </c>
      <c r="D189" t="s">
        <v>26</v>
      </c>
      <c r="E189" s="4">
        <v>4956</v>
      </c>
      <c r="F189" s="5">
        <v>171</v>
      </c>
      <c r="G189">
        <f>_xlfn.XLOOKUP(Data8[[#This Row],[Product]],products411[Product],products411[Cost per unit])</f>
        <v>5.6</v>
      </c>
      <c r="H189">
        <f>Data8[[#This Row],[Cost per Unit]]*Data8[[#This Row],[Units]]</f>
        <v>957.59999999999991</v>
      </c>
    </row>
    <row r="190" spans="2:8" x14ac:dyDescent="0.3">
      <c r="B190" t="s">
        <v>10</v>
      </c>
      <c r="C190" t="s">
        <v>34</v>
      </c>
      <c r="D190" t="s">
        <v>19</v>
      </c>
      <c r="E190" s="4">
        <v>5355</v>
      </c>
      <c r="F190" s="5">
        <v>204</v>
      </c>
      <c r="G190">
        <f>_xlfn.XLOOKUP(Data8[[#This Row],[Product]],products411[Product],products411[Cost per unit])</f>
        <v>7.64</v>
      </c>
      <c r="H190">
        <f>Data8[[#This Row],[Cost per Unit]]*Data8[[#This Row],[Units]]</f>
        <v>1558.56</v>
      </c>
    </row>
    <row r="191" spans="2:8" x14ac:dyDescent="0.3">
      <c r="B191" t="s">
        <v>3</v>
      </c>
      <c r="C191" t="s">
        <v>34</v>
      </c>
      <c r="D191" t="s">
        <v>14</v>
      </c>
      <c r="E191" s="4">
        <v>7259</v>
      </c>
      <c r="F191" s="5">
        <v>276</v>
      </c>
      <c r="G191">
        <f>_xlfn.XLOOKUP(Data8[[#This Row],[Product]],products411[Product],products411[Cost per unit])</f>
        <v>11.7</v>
      </c>
      <c r="H191">
        <f>Data8[[#This Row],[Cost per Unit]]*Data8[[#This Row],[Units]]</f>
        <v>3229.2</v>
      </c>
    </row>
    <row r="192" spans="2:8" x14ac:dyDescent="0.3">
      <c r="B192" t="s">
        <v>8</v>
      </c>
      <c r="C192" t="s">
        <v>37</v>
      </c>
      <c r="D192" t="s">
        <v>26</v>
      </c>
      <c r="E192" s="4">
        <v>6279</v>
      </c>
      <c r="F192" s="5">
        <v>45</v>
      </c>
      <c r="G192">
        <f>_xlfn.XLOOKUP(Data8[[#This Row],[Product]],products411[Product],products411[Cost per unit])</f>
        <v>5.6</v>
      </c>
      <c r="H192">
        <f>Data8[[#This Row],[Cost per Unit]]*Data8[[#This Row],[Units]]</f>
        <v>251.99999999999997</v>
      </c>
    </row>
    <row r="193" spans="2:8" x14ac:dyDescent="0.3">
      <c r="B193" t="s">
        <v>40</v>
      </c>
      <c r="C193" t="s">
        <v>38</v>
      </c>
      <c r="D193" t="s">
        <v>29</v>
      </c>
      <c r="E193" s="4">
        <v>2541</v>
      </c>
      <c r="F193" s="5">
        <v>45</v>
      </c>
      <c r="G193">
        <f>_xlfn.XLOOKUP(Data8[[#This Row],[Product]],products411[Product],products411[Cost per unit])</f>
        <v>7.16</v>
      </c>
      <c r="H193">
        <f>Data8[[#This Row],[Cost per Unit]]*Data8[[#This Row],[Units]]</f>
        <v>322.2</v>
      </c>
    </row>
    <row r="194" spans="2:8" x14ac:dyDescent="0.3">
      <c r="B194" t="s">
        <v>6</v>
      </c>
      <c r="C194" t="s">
        <v>35</v>
      </c>
      <c r="D194" t="s">
        <v>27</v>
      </c>
      <c r="E194" s="4">
        <v>3864</v>
      </c>
      <c r="F194" s="5">
        <v>177</v>
      </c>
      <c r="G194">
        <f>_xlfn.XLOOKUP(Data8[[#This Row],[Product]],products411[Product],products411[Cost per unit])</f>
        <v>16.73</v>
      </c>
      <c r="H194">
        <f>Data8[[#This Row],[Cost per Unit]]*Data8[[#This Row],[Units]]</f>
        <v>2961.21</v>
      </c>
    </row>
    <row r="195" spans="2:8" x14ac:dyDescent="0.3">
      <c r="B195" t="s">
        <v>5</v>
      </c>
      <c r="C195" t="s">
        <v>36</v>
      </c>
      <c r="D195" t="s">
        <v>13</v>
      </c>
      <c r="E195" s="4">
        <v>6146</v>
      </c>
      <c r="F195" s="5">
        <v>63</v>
      </c>
      <c r="G195">
        <f>_xlfn.XLOOKUP(Data8[[#This Row],[Product]],products411[Product],products411[Cost per unit])</f>
        <v>9.33</v>
      </c>
      <c r="H195">
        <f>Data8[[#This Row],[Cost per Unit]]*Data8[[#This Row],[Units]]</f>
        <v>587.79</v>
      </c>
    </row>
    <row r="196" spans="2:8" x14ac:dyDescent="0.3">
      <c r="B196" t="s">
        <v>9</v>
      </c>
      <c r="C196" t="s">
        <v>39</v>
      </c>
      <c r="D196" t="s">
        <v>18</v>
      </c>
      <c r="E196" s="4">
        <v>2639</v>
      </c>
      <c r="F196" s="5">
        <v>204</v>
      </c>
      <c r="G196">
        <f>_xlfn.XLOOKUP(Data8[[#This Row],[Product]],products411[Product],products411[Cost per unit])</f>
        <v>6.47</v>
      </c>
      <c r="H196">
        <f>Data8[[#This Row],[Cost per Unit]]*Data8[[#This Row],[Units]]</f>
        <v>1319.8799999999999</v>
      </c>
    </row>
    <row r="197" spans="2:8" x14ac:dyDescent="0.3">
      <c r="B197" t="s">
        <v>8</v>
      </c>
      <c r="C197" t="s">
        <v>37</v>
      </c>
      <c r="D197" t="s">
        <v>22</v>
      </c>
      <c r="E197" s="4">
        <v>1890</v>
      </c>
      <c r="F197" s="5">
        <v>195</v>
      </c>
      <c r="G197">
        <f>_xlfn.XLOOKUP(Data8[[#This Row],[Product]],products411[Product],products411[Cost per unit])</f>
        <v>9.77</v>
      </c>
      <c r="H197">
        <f>Data8[[#This Row],[Cost per Unit]]*Data8[[#This Row],[Units]]</f>
        <v>1905.1499999999999</v>
      </c>
    </row>
    <row r="198" spans="2:8" x14ac:dyDescent="0.3">
      <c r="B198" t="s">
        <v>7</v>
      </c>
      <c r="C198" t="s">
        <v>34</v>
      </c>
      <c r="D198" t="s">
        <v>14</v>
      </c>
      <c r="E198" s="4">
        <v>1932</v>
      </c>
      <c r="F198" s="5">
        <v>369</v>
      </c>
      <c r="G198">
        <f>_xlfn.XLOOKUP(Data8[[#This Row],[Product]],products411[Product],products411[Cost per unit])</f>
        <v>11.7</v>
      </c>
      <c r="H198">
        <f>Data8[[#This Row],[Cost per Unit]]*Data8[[#This Row],[Units]]</f>
        <v>4317.3</v>
      </c>
    </row>
    <row r="199" spans="2:8" x14ac:dyDescent="0.3">
      <c r="B199" t="s">
        <v>3</v>
      </c>
      <c r="C199" t="s">
        <v>34</v>
      </c>
      <c r="D199" t="s">
        <v>25</v>
      </c>
      <c r="E199" s="4">
        <v>6300</v>
      </c>
      <c r="F199" s="5">
        <v>42</v>
      </c>
      <c r="G199">
        <f>_xlfn.XLOOKUP(Data8[[#This Row],[Product]],products411[Product],products411[Cost per unit])</f>
        <v>13.15</v>
      </c>
      <c r="H199">
        <f>Data8[[#This Row],[Cost per Unit]]*Data8[[#This Row],[Units]]</f>
        <v>552.30000000000007</v>
      </c>
    </row>
    <row r="200" spans="2:8" x14ac:dyDescent="0.3">
      <c r="B200" t="s">
        <v>6</v>
      </c>
      <c r="C200" t="s">
        <v>37</v>
      </c>
      <c r="D200" t="s">
        <v>30</v>
      </c>
      <c r="E200" s="4">
        <v>560</v>
      </c>
      <c r="F200" s="5">
        <v>81</v>
      </c>
      <c r="G200">
        <f>_xlfn.XLOOKUP(Data8[[#This Row],[Product]],products411[Product],products411[Cost per unit])</f>
        <v>14.49</v>
      </c>
      <c r="H200">
        <f>Data8[[#This Row],[Cost per Unit]]*Data8[[#This Row],[Units]]</f>
        <v>1173.69</v>
      </c>
    </row>
    <row r="201" spans="2:8" x14ac:dyDescent="0.3">
      <c r="B201" t="s">
        <v>9</v>
      </c>
      <c r="C201" t="s">
        <v>37</v>
      </c>
      <c r="D201" t="s">
        <v>26</v>
      </c>
      <c r="E201" s="4">
        <v>2856</v>
      </c>
      <c r="F201" s="5">
        <v>246</v>
      </c>
      <c r="G201">
        <f>_xlfn.XLOOKUP(Data8[[#This Row],[Product]],products411[Product],products411[Cost per unit])</f>
        <v>5.6</v>
      </c>
      <c r="H201">
        <f>Data8[[#This Row],[Cost per Unit]]*Data8[[#This Row],[Units]]</f>
        <v>1377.6</v>
      </c>
    </row>
    <row r="202" spans="2:8" x14ac:dyDescent="0.3">
      <c r="B202" t="s">
        <v>9</v>
      </c>
      <c r="C202" t="s">
        <v>34</v>
      </c>
      <c r="D202" t="s">
        <v>17</v>
      </c>
      <c r="E202" s="4">
        <v>707</v>
      </c>
      <c r="F202" s="5">
        <v>174</v>
      </c>
      <c r="G202">
        <f>_xlfn.XLOOKUP(Data8[[#This Row],[Product]],products411[Product],products411[Cost per unit])</f>
        <v>3.11</v>
      </c>
      <c r="H202">
        <f>Data8[[#This Row],[Cost per Unit]]*Data8[[#This Row],[Units]]</f>
        <v>541.14</v>
      </c>
    </row>
    <row r="203" spans="2:8" x14ac:dyDescent="0.3">
      <c r="B203" t="s">
        <v>8</v>
      </c>
      <c r="C203" t="s">
        <v>35</v>
      </c>
      <c r="D203" t="s">
        <v>30</v>
      </c>
      <c r="E203" s="4">
        <v>3598</v>
      </c>
      <c r="F203" s="5">
        <v>81</v>
      </c>
      <c r="G203">
        <f>_xlfn.XLOOKUP(Data8[[#This Row],[Product]],products411[Product],products411[Cost per unit])</f>
        <v>14.49</v>
      </c>
      <c r="H203">
        <f>Data8[[#This Row],[Cost per Unit]]*Data8[[#This Row],[Units]]</f>
        <v>1173.69</v>
      </c>
    </row>
    <row r="204" spans="2:8" x14ac:dyDescent="0.3">
      <c r="B204" t="s">
        <v>40</v>
      </c>
      <c r="C204" t="s">
        <v>35</v>
      </c>
      <c r="D204" t="s">
        <v>22</v>
      </c>
      <c r="E204" s="4">
        <v>6853</v>
      </c>
      <c r="F204" s="5">
        <v>372</v>
      </c>
      <c r="G204">
        <f>_xlfn.XLOOKUP(Data8[[#This Row],[Product]],products411[Product],products411[Cost per unit])</f>
        <v>9.77</v>
      </c>
      <c r="H204">
        <f>Data8[[#This Row],[Cost per Unit]]*Data8[[#This Row],[Units]]</f>
        <v>3634.44</v>
      </c>
    </row>
    <row r="205" spans="2:8" x14ac:dyDescent="0.3">
      <c r="B205" t="s">
        <v>40</v>
      </c>
      <c r="C205" t="s">
        <v>35</v>
      </c>
      <c r="D205" t="s">
        <v>16</v>
      </c>
      <c r="E205" s="4">
        <v>4725</v>
      </c>
      <c r="F205" s="5">
        <v>174</v>
      </c>
      <c r="G205">
        <f>_xlfn.XLOOKUP(Data8[[#This Row],[Product]],products411[Product],products411[Cost per unit])</f>
        <v>8.7899999999999991</v>
      </c>
      <c r="H205">
        <f>Data8[[#This Row],[Cost per Unit]]*Data8[[#This Row],[Units]]</f>
        <v>1529.4599999999998</v>
      </c>
    </row>
    <row r="206" spans="2:8" x14ac:dyDescent="0.3">
      <c r="B206" t="s">
        <v>41</v>
      </c>
      <c r="C206" t="s">
        <v>36</v>
      </c>
      <c r="D206" t="s">
        <v>32</v>
      </c>
      <c r="E206" s="4">
        <v>10304</v>
      </c>
      <c r="F206" s="5">
        <v>84</v>
      </c>
      <c r="G206">
        <f>_xlfn.XLOOKUP(Data8[[#This Row],[Product]],products411[Product],products411[Cost per unit])</f>
        <v>8.65</v>
      </c>
      <c r="H206">
        <f>Data8[[#This Row],[Cost per Unit]]*Data8[[#This Row],[Units]]</f>
        <v>726.6</v>
      </c>
    </row>
    <row r="207" spans="2:8" x14ac:dyDescent="0.3">
      <c r="B207" t="s">
        <v>41</v>
      </c>
      <c r="C207" t="s">
        <v>34</v>
      </c>
      <c r="D207" t="s">
        <v>16</v>
      </c>
      <c r="E207" s="4">
        <v>1274</v>
      </c>
      <c r="F207" s="5">
        <v>225</v>
      </c>
      <c r="G207">
        <f>_xlfn.XLOOKUP(Data8[[#This Row],[Product]],products411[Product],products411[Cost per unit])</f>
        <v>8.7899999999999991</v>
      </c>
      <c r="H207">
        <f>Data8[[#This Row],[Cost per Unit]]*Data8[[#This Row],[Units]]</f>
        <v>1977.7499999999998</v>
      </c>
    </row>
    <row r="208" spans="2:8" x14ac:dyDescent="0.3">
      <c r="B208" t="s">
        <v>5</v>
      </c>
      <c r="C208" t="s">
        <v>36</v>
      </c>
      <c r="D208" t="s">
        <v>30</v>
      </c>
      <c r="E208" s="4">
        <v>1526</v>
      </c>
      <c r="F208" s="5">
        <v>105</v>
      </c>
      <c r="G208">
        <f>_xlfn.XLOOKUP(Data8[[#This Row],[Product]],products411[Product],products411[Cost per unit])</f>
        <v>14.49</v>
      </c>
      <c r="H208">
        <f>Data8[[#This Row],[Cost per Unit]]*Data8[[#This Row],[Units]]</f>
        <v>1521.45</v>
      </c>
    </row>
    <row r="209" spans="2:8" x14ac:dyDescent="0.3">
      <c r="B209" t="s">
        <v>40</v>
      </c>
      <c r="C209" t="s">
        <v>39</v>
      </c>
      <c r="D209" t="s">
        <v>28</v>
      </c>
      <c r="E209" s="4">
        <v>3101</v>
      </c>
      <c r="F209" s="5">
        <v>225</v>
      </c>
      <c r="G209">
        <f>_xlfn.XLOOKUP(Data8[[#This Row],[Product]],products411[Product],products411[Cost per unit])</f>
        <v>10.38</v>
      </c>
      <c r="H209">
        <f>Data8[[#This Row],[Cost per Unit]]*Data8[[#This Row],[Units]]</f>
        <v>2335.5</v>
      </c>
    </row>
    <row r="210" spans="2:8" x14ac:dyDescent="0.3">
      <c r="B210" t="s">
        <v>2</v>
      </c>
      <c r="C210" t="s">
        <v>37</v>
      </c>
      <c r="D210" t="s">
        <v>14</v>
      </c>
      <c r="E210" s="4">
        <v>1057</v>
      </c>
      <c r="F210" s="5">
        <v>54</v>
      </c>
      <c r="G210">
        <f>_xlfn.XLOOKUP(Data8[[#This Row],[Product]],products411[Product],products411[Cost per unit])</f>
        <v>11.7</v>
      </c>
      <c r="H210">
        <f>Data8[[#This Row],[Cost per Unit]]*Data8[[#This Row],[Units]]</f>
        <v>631.79999999999995</v>
      </c>
    </row>
    <row r="211" spans="2:8" x14ac:dyDescent="0.3">
      <c r="B211" t="s">
        <v>7</v>
      </c>
      <c r="C211" t="s">
        <v>37</v>
      </c>
      <c r="D211" t="s">
        <v>26</v>
      </c>
      <c r="E211" s="4">
        <v>5306</v>
      </c>
      <c r="F211" s="5">
        <v>0</v>
      </c>
      <c r="G211">
        <f>_xlfn.XLOOKUP(Data8[[#This Row],[Product]],products411[Product],products411[Cost per unit])</f>
        <v>5.6</v>
      </c>
      <c r="H211">
        <f>Data8[[#This Row],[Cost per Unit]]*Data8[[#This Row],[Units]]</f>
        <v>0</v>
      </c>
    </row>
    <row r="212" spans="2:8" x14ac:dyDescent="0.3">
      <c r="B212" t="s">
        <v>5</v>
      </c>
      <c r="C212" t="s">
        <v>39</v>
      </c>
      <c r="D212" t="s">
        <v>24</v>
      </c>
      <c r="E212" s="4">
        <v>4018</v>
      </c>
      <c r="F212" s="5">
        <v>171</v>
      </c>
      <c r="G212">
        <f>_xlfn.XLOOKUP(Data8[[#This Row],[Product]],products411[Product],products411[Cost per unit])</f>
        <v>4.97</v>
      </c>
      <c r="H212">
        <f>Data8[[#This Row],[Cost per Unit]]*Data8[[#This Row],[Units]]</f>
        <v>849.87</v>
      </c>
    </row>
    <row r="213" spans="2:8" x14ac:dyDescent="0.3">
      <c r="B213" t="s">
        <v>9</v>
      </c>
      <c r="C213" t="s">
        <v>34</v>
      </c>
      <c r="D213" t="s">
        <v>16</v>
      </c>
      <c r="E213" s="4">
        <v>938</v>
      </c>
      <c r="F213" s="5">
        <v>189</v>
      </c>
      <c r="G213">
        <f>_xlfn.XLOOKUP(Data8[[#This Row],[Product]],products411[Product],products411[Cost per unit])</f>
        <v>8.7899999999999991</v>
      </c>
      <c r="H213">
        <f>Data8[[#This Row],[Cost per Unit]]*Data8[[#This Row],[Units]]</f>
        <v>1661.31</v>
      </c>
    </row>
    <row r="214" spans="2:8" x14ac:dyDescent="0.3">
      <c r="B214" t="s">
        <v>7</v>
      </c>
      <c r="C214" t="s">
        <v>38</v>
      </c>
      <c r="D214" t="s">
        <v>18</v>
      </c>
      <c r="E214" s="4">
        <v>1778</v>
      </c>
      <c r="F214" s="5">
        <v>270</v>
      </c>
      <c r="G214">
        <f>_xlfn.XLOOKUP(Data8[[#This Row],[Product]],products411[Product],products411[Cost per unit])</f>
        <v>6.47</v>
      </c>
      <c r="H214">
        <f>Data8[[#This Row],[Cost per Unit]]*Data8[[#This Row],[Units]]</f>
        <v>1746.8999999999999</v>
      </c>
    </row>
    <row r="215" spans="2:8" x14ac:dyDescent="0.3">
      <c r="B215" t="s">
        <v>6</v>
      </c>
      <c r="C215" t="s">
        <v>39</v>
      </c>
      <c r="D215" t="s">
        <v>30</v>
      </c>
      <c r="E215" s="4">
        <v>1638</v>
      </c>
      <c r="F215" s="5">
        <v>63</v>
      </c>
      <c r="G215">
        <f>_xlfn.XLOOKUP(Data8[[#This Row],[Product]],products411[Product],products411[Cost per unit])</f>
        <v>14.49</v>
      </c>
      <c r="H215">
        <f>Data8[[#This Row],[Cost per Unit]]*Data8[[#This Row],[Units]]</f>
        <v>912.87</v>
      </c>
    </row>
    <row r="216" spans="2:8" x14ac:dyDescent="0.3">
      <c r="B216" t="s">
        <v>41</v>
      </c>
      <c r="C216" t="s">
        <v>38</v>
      </c>
      <c r="D216" t="s">
        <v>25</v>
      </c>
      <c r="E216" s="4">
        <v>154</v>
      </c>
      <c r="F216" s="5">
        <v>21</v>
      </c>
      <c r="G216">
        <f>_xlfn.XLOOKUP(Data8[[#This Row],[Product]],products411[Product],products411[Cost per unit])</f>
        <v>13.15</v>
      </c>
      <c r="H216">
        <f>Data8[[#This Row],[Cost per Unit]]*Data8[[#This Row],[Units]]</f>
        <v>276.15000000000003</v>
      </c>
    </row>
    <row r="217" spans="2:8" x14ac:dyDescent="0.3">
      <c r="B217" t="s">
        <v>7</v>
      </c>
      <c r="C217" t="s">
        <v>37</v>
      </c>
      <c r="D217" t="s">
        <v>22</v>
      </c>
      <c r="E217" s="4">
        <v>9835</v>
      </c>
      <c r="F217" s="5">
        <v>207</v>
      </c>
      <c r="G217">
        <f>_xlfn.XLOOKUP(Data8[[#This Row],[Product]],products411[Product],products411[Cost per unit])</f>
        <v>9.77</v>
      </c>
      <c r="H217">
        <f>Data8[[#This Row],[Cost per Unit]]*Data8[[#This Row],[Units]]</f>
        <v>2022.3899999999999</v>
      </c>
    </row>
    <row r="218" spans="2:8" x14ac:dyDescent="0.3">
      <c r="B218" t="s">
        <v>9</v>
      </c>
      <c r="C218" t="s">
        <v>37</v>
      </c>
      <c r="D218" t="s">
        <v>20</v>
      </c>
      <c r="E218" s="4">
        <v>7273</v>
      </c>
      <c r="F218" s="5">
        <v>96</v>
      </c>
      <c r="G218">
        <f>_xlfn.XLOOKUP(Data8[[#This Row],[Product]],products411[Product],products411[Cost per unit])</f>
        <v>10.62</v>
      </c>
      <c r="H218">
        <f>Data8[[#This Row],[Cost per Unit]]*Data8[[#This Row],[Units]]</f>
        <v>1019.52</v>
      </c>
    </row>
    <row r="219" spans="2:8" x14ac:dyDescent="0.3">
      <c r="B219" t="s">
        <v>5</v>
      </c>
      <c r="C219" t="s">
        <v>39</v>
      </c>
      <c r="D219" t="s">
        <v>22</v>
      </c>
      <c r="E219" s="4">
        <v>6909</v>
      </c>
      <c r="F219" s="5">
        <v>81</v>
      </c>
      <c r="G219">
        <f>_xlfn.XLOOKUP(Data8[[#This Row],[Product]],products411[Product],products411[Cost per unit])</f>
        <v>9.77</v>
      </c>
      <c r="H219">
        <f>Data8[[#This Row],[Cost per Unit]]*Data8[[#This Row],[Units]]</f>
        <v>791.37</v>
      </c>
    </row>
    <row r="220" spans="2:8" x14ac:dyDescent="0.3">
      <c r="B220" t="s">
        <v>9</v>
      </c>
      <c r="C220" t="s">
        <v>39</v>
      </c>
      <c r="D220" t="s">
        <v>24</v>
      </c>
      <c r="E220" s="4">
        <v>3920</v>
      </c>
      <c r="F220" s="5">
        <v>306</v>
      </c>
      <c r="G220">
        <f>_xlfn.XLOOKUP(Data8[[#This Row],[Product]],products411[Product],products411[Cost per unit])</f>
        <v>4.97</v>
      </c>
      <c r="H220">
        <f>Data8[[#This Row],[Cost per Unit]]*Data8[[#This Row],[Units]]</f>
        <v>1520.82</v>
      </c>
    </row>
    <row r="221" spans="2:8" x14ac:dyDescent="0.3">
      <c r="B221" t="s">
        <v>10</v>
      </c>
      <c r="C221" t="s">
        <v>39</v>
      </c>
      <c r="D221" t="s">
        <v>21</v>
      </c>
      <c r="E221" s="4">
        <v>4858</v>
      </c>
      <c r="F221" s="5">
        <v>279</v>
      </c>
      <c r="G221">
        <f>_xlfn.XLOOKUP(Data8[[#This Row],[Product]],products411[Product],products411[Cost per unit])</f>
        <v>9</v>
      </c>
      <c r="H221">
        <f>Data8[[#This Row],[Cost per Unit]]*Data8[[#This Row],[Units]]</f>
        <v>2511</v>
      </c>
    </row>
    <row r="222" spans="2:8" x14ac:dyDescent="0.3">
      <c r="B222" t="s">
        <v>2</v>
      </c>
      <c r="C222" t="s">
        <v>38</v>
      </c>
      <c r="D222" t="s">
        <v>4</v>
      </c>
      <c r="E222" s="4">
        <v>3549</v>
      </c>
      <c r="F222" s="5">
        <v>3</v>
      </c>
      <c r="G222">
        <f>_xlfn.XLOOKUP(Data8[[#This Row],[Product]],products411[Product],products411[Cost per unit])</f>
        <v>11.88</v>
      </c>
      <c r="H222">
        <f>Data8[[#This Row],[Cost per Unit]]*Data8[[#This Row],[Units]]</f>
        <v>35.64</v>
      </c>
    </row>
    <row r="223" spans="2:8" x14ac:dyDescent="0.3">
      <c r="B223" t="s">
        <v>7</v>
      </c>
      <c r="C223" t="s">
        <v>39</v>
      </c>
      <c r="D223" t="s">
        <v>27</v>
      </c>
      <c r="E223" s="4">
        <v>966</v>
      </c>
      <c r="F223" s="5">
        <v>198</v>
      </c>
      <c r="G223">
        <f>_xlfn.XLOOKUP(Data8[[#This Row],[Product]],products411[Product],products411[Cost per unit])</f>
        <v>16.73</v>
      </c>
      <c r="H223">
        <f>Data8[[#This Row],[Cost per Unit]]*Data8[[#This Row],[Units]]</f>
        <v>3312.54</v>
      </c>
    </row>
    <row r="224" spans="2:8" x14ac:dyDescent="0.3">
      <c r="B224" t="s">
        <v>5</v>
      </c>
      <c r="C224" t="s">
        <v>39</v>
      </c>
      <c r="D224" t="s">
        <v>18</v>
      </c>
      <c r="E224" s="4">
        <v>385</v>
      </c>
      <c r="F224" s="5">
        <v>249</v>
      </c>
      <c r="G224">
        <f>_xlfn.XLOOKUP(Data8[[#This Row],[Product]],products411[Product],products411[Cost per unit])</f>
        <v>6.47</v>
      </c>
      <c r="H224">
        <f>Data8[[#This Row],[Cost per Unit]]*Data8[[#This Row],[Units]]</f>
        <v>1611.03</v>
      </c>
    </row>
    <row r="225" spans="2:8" x14ac:dyDescent="0.3">
      <c r="B225" t="s">
        <v>6</v>
      </c>
      <c r="C225" t="s">
        <v>34</v>
      </c>
      <c r="D225" t="s">
        <v>16</v>
      </c>
      <c r="E225" s="4">
        <v>2219</v>
      </c>
      <c r="F225" s="5">
        <v>75</v>
      </c>
      <c r="G225">
        <f>_xlfn.XLOOKUP(Data8[[#This Row],[Product]],products411[Product],products411[Cost per unit])</f>
        <v>8.7899999999999991</v>
      </c>
      <c r="H225">
        <f>Data8[[#This Row],[Cost per Unit]]*Data8[[#This Row],[Units]]</f>
        <v>659.24999999999989</v>
      </c>
    </row>
    <row r="226" spans="2:8" x14ac:dyDescent="0.3">
      <c r="B226" t="s">
        <v>9</v>
      </c>
      <c r="C226" t="s">
        <v>36</v>
      </c>
      <c r="D226" t="s">
        <v>32</v>
      </c>
      <c r="E226" s="4">
        <v>2954</v>
      </c>
      <c r="F226" s="5">
        <v>189</v>
      </c>
      <c r="G226">
        <f>_xlfn.XLOOKUP(Data8[[#This Row],[Product]],products411[Product],products411[Cost per unit])</f>
        <v>8.65</v>
      </c>
      <c r="H226">
        <f>Data8[[#This Row],[Cost per Unit]]*Data8[[#This Row],[Units]]</f>
        <v>1634.8500000000001</v>
      </c>
    </row>
    <row r="227" spans="2:8" x14ac:dyDescent="0.3">
      <c r="B227" t="s">
        <v>7</v>
      </c>
      <c r="C227" t="s">
        <v>36</v>
      </c>
      <c r="D227" t="s">
        <v>32</v>
      </c>
      <c r="E227" s="4">
        <v>280</v>
      </c>
      <c r="F227" s="5">
        <v>87</v>
      </c>
      <c r="G227">
        <f>_xlfn.XLOOKUP(Data8[[#This Row],[Product]],products411[Product],products411[Cost per unit])</f>
        <v>8.65</v>
      </c>
      <c r="H227">
        <f>Data8[[#This Row],[Cost per Unit]]*Data8[[#This Row],[Units]]</f>
        <v>752.55000000000007</v>
      </c>
    </row>
    <row r="228" spans="2:8" x14ac:dyDescent="0.3">
      <c r="B228" t="s">
        <v>41</v>
      </c>
      <c r="C228" t="s">
        <v>36</v>
      </c>
      <c r="D228" t="s">
        <v>30</v>
      </c>
      <c r="E228" s="4">
        <v>6118</v>
      </c>
      <c r="F228" s="5">
        <v>174</v>
      </c>
      <c r="G228">
        <f>_xlfn.XLOOKUP(Data8[[#This Row],[Product]],products411[Product],products411[Cost per unit])</f>
        <v>14.49</v>
      </c>
      <c r="H228">
        <f>Data8[[#This Row],[Cost per Unit]]*Data8[[#This Row],[Units]]</f>
        <v>2521.2600000000002</v>
      </c>
    </row>
    <row r="229" spans="2:8" x14ac:dyDescent="0.3">
      <c r="B229" t="s">
        <v>2</v>
      </c>
      <c r="C229" t="s">
        <v>39</v>
      </c>
      <c r="D229" t="s">
        <v>15</v>
      </c>
      <c r="E229" s="4">
        <v>4802</v>
      </c>
      <c r="F229" s="5">
        <v>36</v>
      </c>
      <c r="G229">
        <f>_xlfn.XLOOKUP(Data8[[#This Row],[Product]],products411[Product],products411[Cost per unit])</f>
        <v>11.73</v>
      </c>
      <c r="H229">
        <f>Data8[[#This Row],[Cost per Unit]]*Data8[[#This Row],[Units]]</f>
        <v>422.28000000000003</v>
      </c>
    </row>
    <row r="230" spans="2:8" x14ac:dyDescent="0.3">
      <c r="B230" t="s">
        <v>9</v>
      </c>
      <c r="C230" t="s">
        <v>38</v>
      </c>
      <c r="D230" t="s">
        <v>24</v>
      </c>
      <c r="E230" s="4">
        <v>4137</v>
      </c>
      <c r="F230" s="5">
        <v>60</v>
      </c>
      <c r="G230">
        <f>_xlfn.XLOOKUP(Data8[[#This Row],[Product]],products411[Product],products411[Cost per unit])</f>
        <v>4.97</v>
      </c>
      <c r="H230">
        <f>Data8[[#This Row],[Cost per Unit]]*Data8[[#This Row],[Units]]</f>
        <v>298.2</v>
      </c>
    </row>
    <row r="231" spans="2:8" x14ac:dyDescent="0.3">
      <c r="B231" t="s">
        <v>3</v>
      </c>
      <c r="C231" t="s">
        <v>35</v>
      </c>
      <c r="D231" t="s">
        <v>23</v>
      </c>
      <c r="E231" s="4">
        <v>2023</v>
      </c>
      <c r="F231" s="5">
        <v>78</v>
      </c>
      <c r="G231">
        <f>_xlfn.XLOOKUP(Data8[[#This Row],[Product]],products411[Product],products411[Cost per unit])</f>
        <v>6.49</v>
      </c>
      <c r="H231">
        <f>Data8[[#This Row],[Cost per Unit]]*Data8[[#This Row],[Units]]</f>
        <v>506.22</v>
      </c>
    </row>
    <row r="232" spans="2:8" x14ac:dyDescent="0.3">
      <c r="B232" t="s">
        <v>9</v>
      </c>
      <c r="C232" t="s">
        <v>36</v>
      </c>
      <c r="D232" t="s">
        <v>30</v>
      </c>
      <c r="E232" s="4">
        <v>9051</v>
      </c>
      <c r="F232" s="5">
        <v>57</v>
      </c>
      <c r="G232">
        <f>_xlfn.XLOOKUP(Data8[[#This Row],[Product]],products411[Product],products411[Cost per unit])</f>
        <v>14.49</v>
      </c>
      <c r="H232">
        <f>Data8[[#This Row],[Cost per Unit]]*Data8[[#This Row],[Units]]</f>
        <v>825.93000000000006</v>
      </c>
    </row>
    <row r="233" spans="2:8" x14ac:dyDescent="0.3">
      <c r="B233" t="s">
        <v>9</v>
      </c>
      <c r="C233" t="s">
        <v>37</v>
      </c>
      <c r="D233" t="s">
        <v>28</v>
      </c>
      <c r="E233" s="4">
        <v>2919</v>
      </c>
      <c r="F233" s="5">
        <v>45</v>
      </c>
      <c r="G233">
        <f>_xlfn.XLOOKUP(Data8[[#This Row],[Product]],products411[Product],products411[Cost per unit])</f>
        <v>10.38</v>
      </c>
      <c r="H233">
        <f>Data8[[#This Row],[Cost per Unit]]*Data8[[#This Row],[Units]]</f>
        <v>467.1</v>
      </c>
    </row>
    <row r="234" spans="2:8" x14ac:dyDescent="0.3">
      <c r="B234" t="s">
        <v>41</v>
      </c>
      <c r="C234" t="s">
        <v>38</v>
      </c>
      <c r="D234" t="s">
        <v>22</v>
      </c>
      <c r="E234" s="4">
        <v>5915</v>
      </c>
      <c r="F234" s="5">
        <v>3</v>
      </c>
      <c r="G234">
        <f>_xlfn.XLOOKUP(Data8[[#This Row],[Product]],products411[Product],products411[Cost per unit])</f>
        <v>9.77</v>
      </c>
      <c r="H234">
        <f>Data8[[#This Row],[Cost per Unit]]*Data8[[#This Row],[Units]]</f>
        <v>29.31</v>
      </c>
    </row>
    <row r="235" spans="2:8" x14ac:dyDescent="0.3">
      <c r="B235" t="s">
        <v>10</v>
      </c>
      <c r="C235" t="s">
        <v>35</v>
      </c>
      <c r="D235" t="s">
        <v>15</v>
      </c>
      <c r="E235" s="4">
        <v>2562</v>
      </c>
      <c r="F235" s="5">
        <v>6</v>
      </c>
      <c r="G235">
        <f>_xlfn.XLOOKUP(Data8[[#This Row],[Product]],products411[Product],products411[Cost per unit])</f>
        <v>11.73</v>
      </c>
      <c r="H235">
        <f>Data8[[#This Row],[Cost per Unit]]*Data8[[#This Row],[Units]]</f>
        <v>70.38</v>
      </c>
    </row>
    <row r="236" spans="2:8" x14ac:dyDescent="0.3">
      <c r="B236" t="s">
        <v>5</v>
      </c>
      <c r="C236" t="s">
        <v>37</v>
      </c>
      <c r="D236" t="s">
        <v>25</v>
      </c>
      <c r="E236" s="4">
        <v>8813</v>
      </c>
      <c r="F236" s="5">
        <v>21</v>
      </c>
      <c r="G236">
        <f>_xlfn.XLOOKUP(Data8[[#This Row],[Product]],products411[Product],products411[Cost per unit])</f>
        <v>13.15</v>
      </c>
      <c r="H236">
        <f>Data8[[#This Row],[Cost per Unit]]*Data8[[#This Row],[Units]]</f>
        <v>276.15000000000003</v>
      </c>
    </row>
    <row r="237" spans="2:8" x14ac:dyDescent="0.3">
      <c r="B237" t="s">
        <v>5</v>
      </c>
      <c r="C237" t="s">
        <v>36</v>
      </c>
      <c r="D237" t="s">
        <v>18</v>
      </c>
      <c r="E237" s="4">
        <v>6111</v>
      </c>
      <c r="F237" s="5">
        <v>3</v>
      </c>
      <c r="G237">
        <f>_xlfn.XLOOKUP(Data8[[#This Row],[Product]],products411[Product],products411[Cost per unit])</f>
        <v>6.47</v>
      </c>
      <c r="H237">
        <f>Data8[[#This Row],[Cost per Unit]]*Data8[[#This Row],[Units]]</f>
        <v>19.41</v>
      </c>
    </row>
    <row r="238" spans="2:8" x14ac:dyDescent="0.3">
      <c r="B238" t="s">
        <v>8</v>
      </c>
      <c r="C238" t="s">
        <v>34</v>
      </c>
      <c r="D238" t="s">
        <v>31</v>
      </c>
      <c r="E238" s="4">
        <v>3507</v>
      </c>
      <c r="F238" s="5">
        <v>288</v>
      </c>
      <c r="G238">
        <f>_xlfn.XLOOKUP(Data8[[#This Row],[Product]],products411[Product],products411[Cost per unit])</f>
        <v>5.79</v>
      </c>
      <c r="H238">
        <f>Data8[[#This Row],[Cost per Unit]]*Data8[[#This Row],[Units]]</f>
        <v>1667.52</v>
      </c>
    </row>
    <row r="239" spans="2:8" x14ac:dyDescent="0.3">
      <c r="B239" t="s">
        <v>6</v>
      </c>
      <c r="C239" t="s">
        <v>36</v>
      </c>
      <c r="D239" t="s">
        <v>13</v>
      </c>
      <c r="E239" s="4">
        <v>4319</v>
      </c>
      <c r="F239" s="5">
        <v>30</v>
      </c>
      <c r="G239">
        <f>_xlfn.XLOOKUP(Data8[[#This Row],[Product]],products411[Product],products411[Cost per unit])</f>
        <v>9.33</v>
      </c>
      <c r="H239">
        <f>Data8[[#This Row],[Cost per Unit]]*Data8[[#This Row],[Units]]</f>
        <v>279.89999999999998</v>
      </c>
    </row>
    <row r="240" spans="2:8" x14ac:dyDescent="0.3">
      <c r="B240" t="s">
        <v>40</v>
      </c>
      <c r="C240" t="s">
        <v>38</v>
      </c>
      <c r="D240" t="s">
        <v>26</v>
      </c>
      <c r="E240" s="4">
        <v>609</v>
      </c>
      <c r="F240" s="5">
        <v>87</v>
      </c>
      <c r="G240">
        <f>_xlfn.XLOOKUP(Data8[[#This Row],[Product]],products411[Product],products411[Cost per unit])</f>
        <v>5.6</v>
      </c>
      <c r="H240">
        <f>Data8[[#This Row],[Cost per Unit]]*Data8[[#This Row],[Units]]</f>
        <v>487.2</v>
      </c>
    </row>
    <row r="241" spans="2:8" x14ac:dyDescent="0.3">
      <c r="B241" t="s">
        <v>40</v>
      </c>
      <c r="C241" t="s">
        <v>39</v>
      </c>
      <c r="D241" t="s">
        <v>27</v>
      </c>
      <c r="E241" s="4">
        <v>6370</v>
      </c>
      <c r="F241" s="5">
        <v>30</v>
      </c>
      <c r="G241">
        <f>_xlfn.XLOOKUP(Data8[[#This Row],[Product]],products411[Product],products411[Cost per unit])</f>
        <v>16.73</v>
      </c>
      <c r="H241">
        <f>Data8[[#This Row],[Cost per Unit]]*Data8[[#This Row],[Units]]</f>
        <v>501.90000000000003</v>
      </c>
    </row>
    <row r="242" spans="2:8" x14ac:dyDescent="0.3">
      <c r="B242" t="s">
        <v>5</v>
      </c>
      <c r="C242" t="s">
        <v>38</v>
      </c>
      <c r="D242" t="s">
        <v>19</v>
      </c>
      <c r="E242" s="4">
        <v>5474</v>
      </c>
      <c r="F242" s="5">
        <v>168</v>
      </c>
      <c r="G242">
        <f>_xlfn.XLOOKUP(Data8[[#This Row],[Product]],products411[Product],products411[Cost per unit])</f>
        <v>7.64</v>
      </c>
      <c r="H242">
        <f>Data8[[#This Row],[Cost per Unit]]*Data8[[#This Row],[Units]]</f>
        <v>1283.52</v>
      </c>
    </row>
    <row r="243" spans="2:8" x14ac:dyDescent="0.3">
      <c r="B243" t="s">
        <v>40</v>
      </c>
      <c r="C243" t="s">
        <v>36</v>
      </c>
      <c r="D243" t="s">
        <v>27</v>
      </c>
      <c r="E243" s="4">
        <v>3164</v>
      </c>
      <c r="F243" s="5">
        <v>306</v>
      </c>
      <c r="G243">
        <f>_xlfn.XLOOKUP(Data8[[#This Row],[Product]],products411[Product],products411[Cost per unit])</f>
        <v>16.73</v>
      </c>
      <c r="H243">
        <f>Data8[[#This Row],[Cost per Unit]]*Data8[[#This Row],[Units]]</f>
        <v>5119.38</v>
      </c>
    </row>
    <row r="244" spans="2:8" x14ac:dyDescent="0.3">
      <c r="B244" t="s">
        <v>6</v>
      </c>
      <c r="C244" t="s">
        <v>35</v>
      </c>
      <c r="D244" t="s">
        <v>4</v>
      </c>
      <c r="E244" s="4">
        <v>1302</v>
      </c>
      <c r="F244" s="5">
        <v>402</v>
      </c>
      <c r="G244">
        <f>_xlfn.XLOOKUP(Data8[[#This Row],[Product]],products411[Product],products411[Cost per unit])</f>
        <v>11.88</v>
      </c>
      <c r="H244">
        <f>Data8[[#This Row],[Cost per Unit]]*Data8[[#This Row],[Units]]</f>
        <v>4775.76</v>
      </c>
    </row>
    <row r="245" spans="2:8" x14ac:dyDescent="0.3">
      <c r="B245" t="s">
        <v>3</v>
      </c>
      <c r="C245" t="s">
        <v>37</v>
      </c>
      <c r="D245" t="s">
        <v>28</v>
      </c>
      <c r="E245" s="4">
        <v>7308</v>
      </c>
      <c r="F245" s="5">
        <v>327</v>
      </c>
      <c r="G245">
        <f>_xlfn.XLOOKUP(Data8[[#This Row],[Product]],products411[Product],products411[Cost per unit])</f>
        <v>10.38</v>
      </c>
      <c r="H245">
        <f>Data8[[#This Row],[Cost per Unit]]*Data8[[#This Row],[Units]]</f>
        <v>3394.26</v>
      </c>
    </row>
    <row r="246" spans="2:8" x14ac:dyDescent="0.3">
      <c r="B246" t="s">
        <v>40</v>
      </c>
      <c r="C246" t="s">
        <v>37</v>
      </c>
      <c r="D246" t="s">
        <v>27</v>
      </c>
      <c r="E246" s="4">
        <v>6132</v>
      </c>
      <c r="F246" s="5">
        <v>93</v>
      </c>
      <c r="G246">
        <f>_xlfn.XLOOKUP(Data8[[#This Row],[Product]],products411[Product],products411[Cost per unit])</f>
        <v>16.73</v>
      </c>
      <c r="H246">
        <f>Data8[[#This Row],[Cost per Unit]]*Data8[[#This Row],[Units]]</f>
        <v>1555.89</v>
      </c>
    </row>
    <row r="247" spans="2:8" x14ac:dyDescent="0.3">
      <c r="B247" t="s">
        <v>10</v>
      </c>
      <c r="C247" t="s">
        <v>35</v>
      </c>
      <c r="D247" t="s">
        <v>14</v>
      </c>
      <c r="E247" s="4">
        <v>3472</v>
      </c>
      <c r="F247" s="5">
        <v>96</v>
      </c>
      <c r="G247">
        <f>_xlfn.XLOOKUP(Data8[[#This Row],[Product]],products411[Product],products411[Cost per unit])</f>
        <v>11.7</v>
      </c>
      <c r="H247">
        <f>Data8[[#This Row],[Cost per Unit]]*Data8[[#This Row],[Units]]</f>
        <v>1123.1999999999998</v>
      </c>
    </row>
    <row r="248" spans="2:8" x14ac:dyDescent="0.3">
      <c r="B248" t="s">
        <v>8</v>
      </c>
      <c r="C248" t="s">
        <v>39</v>
      </c>
      <c r="D248" t="s">
        <v>18</v>
      </c>
      <c r="E248" s="4">
        <v>9660</v>
      </c>
      <c r="F248" s="5">
        <v>27</v>
      </c>
      <c r="G248">
        <f>_xlfn.XLOOKUP(Data8[[#This Row],[Product]],products411[Product],products411[Cost per unit])</f>
        <v>6.47</v>
      </c>
      <c r="H248">
        <f>Data8[[#This Row],[Cost per Unit]]*Data8[[#This Row],[Units]]</f>
        <v>174.69</v>
      </c>
    </row>
    <row r="249" spans="2:8" x14ac:dyDescent="0.3">
      <c r="B249" t="s">
        <v>9</v>
      </c>
      <c r="C249" t="s">
        <v>38</v>
      </c>
      <c r="D249" t="s">
        <v>26</v>
      </c>
      <c r="E249" s="4">
        <v>2436</v>
      </c>
      <c r="F249" s="5">
        <v>99</v>
      </c>
      <c r="G249">
        <f>_xlfn.XLOOKUP(Data8[[#This Row],[Product]],products411[Product],products411[Cost per unit])</f>
        <v>5.6</v>
      </c>
      <c r="H249">
        <f>Data8[[#This Row],[Cost per Unit]]*Data8[[#This Row],[Units]]</f>
        <v>554.4</v>
      </c>
    </row>
    <row r="250" spans="2:8" x14ac:dyDescent="0.3">
      <c r="B250" t="s">
        <v>9</v>
      </c>
      <c r="C250" t="s">
        <v>38</v>
      </c>
      <c r="D250" t="s">
        <v>33</v>
      </c>
      <c r="E250" s="4">
        <v>9506</v>
      </c>
      <c r="F250" s="5">
        <v>87</v>
      </c>
      <c r="G250">
        <f>_xlfn.XLOOKUP(Data8[[#This Row],[Product]],products411[Product],products411[Cost per unit])</f>
        <v>12.37</v>
      </c>
      <c r="H250">
        <f>Data8[[#This Row],[Cost per Unit]]*Data8[[#This Row],[Units]]</f>
        <v>1076.1899999999998</v>
      </c>
    </row>
    <row r="251" spans="2:8" x14ac:dyDescent="0.3">
      <c r="B251" t="s">
        <v>10</v>
      </c>
      <c r="C251" t="s">
        <v>37</v>
      </c>
      <c r="D251" t="s">
        <v>21</v>
      </c>
      <c r="E251" s="4">
        <v>245</v>
      </c>
      <c r="F251" s="5">
        <v>288</v>
      </c>
      <c r="G251">
        <f>_xlfn.XLOOKUP(Data8[[#This Row],[Product]],products411[Product],products411[Cost per unit])</f>
        <v>9</v>
      </c>
      <c r="H251">
        <f>Data8[[#This Row],[Cost per Unit]]*Data8[[#This Row],[Units]]</f>
        <v>2592</v>
      </c>
    </row>
    <row r="252" spans="2:8" x14ac:dyDescent="0.3">
      <c r="B252" t="s">
        <v>8</v>
      </c>
      <c r="C252" t="s">
        <v>35</v>
      </c>
      <c r="D252" t="s">
        <v>20</v>
      </c>
      <c r="E252" s="4">
        <v>2702</v>
      </c>
      <c r="F252" s="5">
        <v>363</v>
      </c>
      <c r="G252">
        <f>_xlfn.XLOOKUP(Data8[[#This Row],[Product]],products411[Product],products411[Cost per unit])</f>
        <v>10.62</v>
      </c>
      <c r="H252">
        <f>Data8[[#This Row],[Cost per Unit]]*Data8[[#This Row],[Units]]</f>
        <v>3855.0599999999995</v>
      </c>
    </row>
    <row r="253" spans="2:8" x14ac:dyDescent="0.3">
      <c r="B253" t="s">
        <v>10</v>
      </c>
      <c r="C253" t="s">
        <v>34</v>
      </c>
      <c r="D253" t="s">
        <v>17</v>
      </c>
      <c r="E253" s="4">
        <v>700</v>
      </c>
      <c r="F253" s="5">
        <v>87</v>
      </c>
      <c r="G253">
        <f>_xlfn.XLOOKUP(Data8[[#This Row],[Product]],products411[Product],products411[Cost per unit])</f>
        <v>3.11</v>
      </c>
      <c r="H253">
        <f>Data8[[#This Row],[Cost per Unit]]*Data8[[#This Row],[Units]]</f>
        <v>270.57</v>
      </c>
    </row>
    <row r="254" spans="2:8" x14ac:dyDescent="0.3">
      <c r="B254" t="s">
        <v>6</v>
      </c>
      <c r="C254" t="s">
        <v>34</v>
      </c>
      <c r="D254" t="s">
        <v>17</v>
      </c>
      <c r="E254" s="4">
        <v>3759</v>
      </c>
      <c r="F254" s="5">
        <v>150</v>
      </c>
      <c r="G254">
        <f>_xlfn.XLOOKUP(Data8[[#This Row],[Product]],products411[Product],products411[Cost per unit])</f>
        <v>3.11</v>
      </c>
      <c r="H254">
        <f>Data8[[#This Row],[Cost per Unit]]*Data8[[#This Row],[Units]]</f>
        <v>466.5</v>
      </c>
    </row>
    <row r="255" spans="2:8" x14ac:dyDescent="0.3">
      <c r="B255" t="s">
        <v>2</v>
      </c>
      <c r="C255" t="s">
        <v>35</v>
      </c>
      <c r="D255" t="s">
        <v>17</v>
      </c>
      <c r="E255" s="4">
        <v>1589</v>
      </c>
      <c r="F255" s="5">
        <v>303</v>
      </c>
      <c r="G255">
        <f>_xlfn.XLOOKUP(Data8[[#This Row],[Product]],products411[Product],products411[Cost per unit])</f>
        <v>3.11</v>
      </c>
      <c r="H255">
        <f>Data8[[#This Row],[Cost per Unit]]*Data8[[#This Row],[Units]]</f>
        <v>942.32999999999993</v>
      </c>
    </row>
    <row r="256" spans="2:8" x14ac:dyDescent="0.3">
      <c r="B256" t="s">
        <v>7</v>
      </c>
      <c r="C256" t="s">
        <v>35</v>
      </c>
      <c r="D256" t="s">
        <v>28</v>
      </c>
      <c r="E256" s="4">
        <v>5194</v>
      </c>
      <c r="F256" s="5">
        <v>288</v>
      </c>
      <c r="G256">
        <f>_xlfn.XLOOKUP(Data8[[#This Row],[Product]],products411[Product],products411[Cost per unit])</f>
        <v>10.38</v>
      </c>
      <c r="H256">
        <f>Data8[[#This Row],[Cost per Unit]]*Data8[[#This Row],[Units]]</f>
        <v>2989.44</v>
      </c>
    </row>
    <row r="257" spans="2:8" x14ac:dyDescent="0.3">
      <c r="B257" t="s">
        <v>10</v>
      </c>
      <c r="C257" t="s">
        <v>36</v>
      </c>
      <c r="D257" t="s">
        <v>13</v>
      </c>
      <c r="E257" s="4">
        <v>945</v>
      </c>
      <c r="F257" s="5">
        <v>75</v>
      </c>
      <c r="G257">
        <f>_xlfn.XLOOKUP(Data8[[#This Row],[Product]],products411[Product],products411[Cost per unit])</f>
        <v>9.33</v>
      </c>
      <c r="H257">
        <f>Data8[[#This Row],[Cost per Unit]]*Data8[[#This Row],[Units]]</f>
        <v>699.75</v>
      </c>
    </row>
    <row r="258" spans="2:8" x14ac:dyDescent="0.3">
      <c r="B258" t="s">
        <v>40</v>
      </c>
      <c r="C258" t="s">
        <v>38</v>
      </c>
      <c r="D258" t="s">
        <v>31</v>
      </c>
      <c r="E258" s="4">
        <v>1988</v>
      </c>
      <c r="F258" s="5">
        <v>39</v>
      </c>
      <c r="G258">
        <f>_xlfn.XLOOKUP(Data8[[#This Row],[Product]],products411[Product],products411[Cost per unit])</f>
        <v>5.79</v>
      </c>
      <c r="H258">
        <f>Data8[[#This Row],[Cost per Unit]]*Data8[[#This Row],[Units]]</f>
        <v>225.81</v>
      </c>
    </row>
    <row r="259" spans="2:8" x14ac:dyDescent="0.3">
      <c r="B259" t="s">
        <v>6</v>
      </c>
      <c r="C259" t="s">
        <v>34</v>
      </c>
      <c r="D259" t="s">
        <v>32</v>
      </c>
      <c r="E259" s="4">
        <v>6734</v>
      </c>
      <c r="F259" s="5">
        <v>123</v>
      </c>
      <c r="G259">
        <f>_xlfn.XLOOKUP(Data8[[#This Row],[Product]],products411[Product],products411[Cost per unit])</f>
        <v>8.65</v>
      </c>
      <c r="H259">
        <f>Data8[[#This Row],[Cost per Unit]]*Data8[[#This Row],[Units]]</f>
        <v>1063.95</v>
      </c>
    </row>
    <row r="260" spans="2:8" x14ac:dyDescent="0.3">
      <c r="B260" t="s">
        <v>40</v>
      </c>
      <c r="C260" t="s">
        <v>36</v>
      </c>
      <c r="D260" t="s">
        <v>4</v>
      </c>
      <c r="E260" s="4">
        <v>217</v>
      </c>
      <c r="F260" s="5">
        <v>36</v>
      </c>
      <c r="G260">
        <f>_xlfn.XLOOKUP(Data8[[#This Row],[Product]],products411[Product],products411[Cost per unit])</f>
        <v>11.88</v>
      </c>
      <c r="H260">
        <f>Data8[[#This Row],[Cost per Unit]]*Data8[[#This Row],[Units]]</f>
        <v>427.68</v>
      </c>
    </row>
    <row r="261" spans="2:8" x14ac:dyDescent="0.3">
      <c r="B261" t="s">
        <v>5</v>
      </c>
      <c r="C261" t="s">
        <v>34</v>
      </c>
      <c r="D261" t="s">
        <v>22</v>
      </c>
      <c r="E261" s="4">
        <v>6279</v>
      </c>
      <c r="F261" s="5">
        <v>237</v>
      </c>
      <c r="G261">
        <f>_xlfn.XLOOKUP(Data8[[#This Row],[Product]],products411[Product],products411[Cost per unit])</f>
        <v>9.77</v>
      </c>
      <c r="H261">
        <f>Data8[[#This Row],[Cost per Unit]]*Data8[[#This Row],[Units]]</f>
        <v>2315.4899999999998</v>
      </c>
    </row>
    <row r="262" spans="2:8" x14ac:dyDescent="0.3">
      <c r="B262" t="s">
        <v>40</v>
      </c>
      <c r="C262" t="s">
        <v>36</v>
      </c>
      <c r="D262" t="s">
        <v>13</v>
      </c>
      <c r="E262" s="4">
        <v>4424</v>
      </c>
      <c r="F262" s="5">
        <v>201</v>
      </c>
      <c r="G262">
        <f>_xlfn.XLOOKUP(Data8[[#This Row],[Product]],products411[Product],products411[Cost per unit])</f>
        <v>9.33</v>
      </c>
      <c r="H262">
        <f>Data8[[#This Row],[Cost per Unit]]*Data8[[#This Row],[Units]]</f>
        <v>1875.33</v>
      </c>
    </row>
    <row r="263" spans="2:8" x14ac:dyDescent="0.3">
      <c r="B263" t="s">
        <v>2</v>
      </c>
      <c r="C263" t="s">
        <v>36</v>
      </c>
      <c r="D263" t="s">
        <v>17</v>
      </c>
      <c r="E263" s="4">
        <v>189</v>
      </c>
      <c r="F263" s="5">
        <v>48</v>
      </c>
      <c r="G263">
        <f>_xlfn.XLOOKUP(Data8[[#This Row],[Product]],products411[Product],products411[Cost per unit])</f>
        <v>3.11</v>
      </c>
      <c r="H263">
        <f>Data8[[#This Row],[Cost per Unit]]*Data8[[#This Row],[Units]]</f>
        <v>149.28</v>
      </c>
    </row>
    <row r="264" spans="2:8" x14ac:dyDescent="0.3">
      <c r="B264" t="s">
        <v>5</v>
      </c>
      <c r="C264" t="s">
        <v>35</v>
      </c>
      <c r="D264" t="s">
        <v>22</v>
      </c>
      <c r="E264" s="4">
        <v>490</v>
      </c>
      <c r="F264" s="5">
        <v>84</v>
      </c>
      <c r="G264">
        <f>_xlfn.XLOOKUP(Data8[[#This Row],[Product]],products411[Product],products411[Cost per unit])</f>
        <v>9.77</v>
      </c>
      <c r="H264">
        <f>Data8[[#This Row],[Cost per Unit]]*Data8[[#This Row],[Units]]</f>
        <v>820.68</v>
      </c>
    </row>
    <row r="265" spans="2:8" x14ac:dyDescent="0.3">
      <c r="B265" t="s">
        <v>8</v>
      </c>
      <c r="C265" t="s">
        <v>37</v>
      </c>
      <c r="D265" t="s">
        <v>21</v>
      </c>
      <c r="E265" s="4">
        <v>434</v>
      </c>
      <c r="F265" s="5">
        <v>87</v>
      </c>
      <c r="G265">
        <f>_xlfn.XLOOKUP(Data8[[#This Row],[Product]],products411[Product],products411[Cost per unit])</f>
        <v>9</v>
      </c>
      <c r="H265">
        <f>Data8[[#This Row],[Cost per Unit]]*Data8[[#This Row],[Units]]</f>
        <v>783</v>
      </c>
    </row>
    <row r="266" spans="2:8" x14ac:dyDescent="0.3">
      <c r="B266" t="s">
        <v>7</v>
      </c>
      <c r="C266" t="s">
        <v>38</v>
      </c>
      <c r="D266" t="s">
        <v>30</v>
      </c>
      <c r="E266" s="4">
        <v>10129</v>
      </c>
      <c r="F266" s="5">
        <v>312</v>
      </c>
      <c r="G266">
        <f>_xlfn.XLOOKUP(Data8[[#This Row],[Product]],products411[Product],products411[Cost per unit])</f>
        <v>14.49</v>
      </c>
      <c r="H266">
        <f>Data8[[#This Row],[Cost per Unit]]*Data8[[#This Row],[Units]]</f>
        <v>4520.88</v>
      </c>
    </row>
    <row r="267" spans="2:8" x14ac:dyDescent="0.3">
      <c r="B267" t="s">
        <v>3</v>
      </c>
      <c r="C267" t="s">
        <v>39</v>
      </c>
      <c r="D267" t="s">
        <v>28</v>
      </c>
      <c r="E267" s="4">
        <v>1652</v>
      </c>
      <c r="F267" s="5">
        <v>102</v>
      </c>
      <c r="G267">
        <f>_xlfn.XLOOKUP(Data8[[#This Row],[Product]],products411[Product],products411[Cost per unit])</f>
        <v>10.38</v>
      </c>
      <c r="H267">
        <f>Data8[[#This Row],[Cost per Unit]]*Data8[[#This Row],[Units]]</f>
        <v>1058.76</v>
      </c>
    </row>
    <row r="268" spans="2:8" x14ac:dyDescent="0.3">
      <c r="B268" t="s">
        <v>8</v>
      </c>
      <c r="C268" t="s">
        <v>38</v>
      </c>
      <c r="D268" t="s">
        <v>21</v>
      </c>
      <c r="E268" s="4">
        <v>6433</v>
      </c>
      <c r="F268" s="5">
        <v>78</v>
      </c>
      <c r="G268">
        <f>_xlfn.XLOOKUP(Data8[[#This Row],[Product]],products411[Product],products411[Cost per unit])</f>
        <v>9</v>
      </c>
      <c r="H268">
        <f>Data8[[#This Row],[Cost per Unit]]*Data8[[#This Row],[Units]]</f>
        <v>702</v>
      </c>
    </row>
    <row r="269" spans="2:8" x14ac:dyDescent="0.3">
      <c r="B269" t="s">
        <v>3</v>
      </c>
      <c r="C269" t="s">
        <v>34</v>
      </c>
      <c r="D269" t="s">
        <v>23</v>
      </c>
      <c r="E269" s="4">
        <v>2212</v>
      </c>
      <c r="F269" s="5">
        <v>117</v>
      </c>
      <c r="G269">
        <f>_xlfn.XLOOKUP(Data8[[#This Row],[Product]],products411[Product],products411[Cost per unit])</f>
        <v>6.49</v>
      </c>
      <c r="H269">
        <f>Data8[[#This Row],[Cost per Unit]]*Data8[[#This Row],[Units]]</f>
        <v>759.33</v>
      </c>
    </row>
    <row r="270" spans="2:8" x14ac:dyDescent="0.3">
      <c r="B270" t="s">
        <v>41</v>
      </c>
      <c r="C270" t="s">
        <v>35</v>
      </c>
      <c r="D270" t="s">
        <v>19</v>
      </c>
      <c r="E270" s="4">
        <v>609</v>
      </c>
      <c r="F270" s="5">
        <v>99</v>
      </c>
      <c r="G270">
        <f>_xlfn.XLOOKUP(Data8[[#This Row],[Product]],products411[Product],products411[Cost per unit])</f>
        <v>7.64</v>
      </c>
      <c r="H270">
        <f>Data8[[#This Row],[Cost per Unit]]*Data8[[#This Row],[Units]]</f>
        <v>756.36</v>
      </c>
    </row>
    <row r="271" spans="2:8" x14ac:dyDescent="0.3">
      <c r="B271" t="s">
        <v>40</v>
      </c>
      <c r="C271" t="s">
        <v>35</v>
      </c>
      <c r="D271" t="s">
        <v>24</v>
      </c>
      <c r="E271" s="4">
        <v>1638</v>
      </c>
      <c r="F271" s="5">
        <v>48</v>
      </c>
      <c r="G271">
        <f>_xlfn.XLOOKUP(Data8[[#This Row],[Product]],products411[Product],products411[Cost per unit])</f>
        <v>4.97</v>
      </c>
      <c r="H271">
        <f>Data8[[#This Row],[Cost per Unit]]*Data8[[#This Row],[Units]]</f>
        <v>238.56</v>
      </c>
    </row>
    <row r="272" spans="2:8" x14ac:dyDescent="0.3">
      <c r="B272" t="s">
        <v>7</v>
      </c>
      <c r="C272" t="s">
        <v>34</v>
      </c>
      <c r="D272" t="s">
        <v>15</v>
      </c>
      <c r="E272" s="4">
        <v>3829</v>
      </c>
      <c r="F272" s="5">
        <v>24</v>
      </c>
      <c r="G272">
        <f>_xlfn.XLOOKUP(Data8[[#This Row],[Product]],products411[Product],products411[Cost per unit])</f>
        <v>11.73</v>
      </c>
      <c r="H272">
        <f>Data8[[#This Row],[Cost per Unit]]*Data8[[#This Row],[Units]]</f>
        <v>281.52</v>
      </c>
    </row>
    <row r="273" spans="2:8" x14ac:dyDescent="0.3">
      <c r="B273" t="s">
        <v>40</v>
      </c>
      <c r="C273" t="s">
        <v>39</v>
      </c>
      <c r="D273" t="s">
        <v>15</v>
      </c>
      <c r="E273" s="4">
        <v>5775</v>
      </c>
      <c r="F273" s="5">
        <v>42</v>
      </c>
      <c r="G273">
        <f>_xlfn.XLOOKUP(Data8[[#This Row],[Product]],products411[Product],products411[Cost per unit])</f>
        <v>11.73</v>
      </c>
      <c r="H273">
        <f>Data8[[#This Row],[Cost per Unit]]*Data8[[#This Row],[Units]]</f>
        <v>492.66</v>
      </c>
    </row>
    <row r="274" spans="2:8" x14ac:dyDescent="0.3">
      <c r="B274" t="s">
        <v>6</v>
      </c>
      <c r="C274" t="s">
        <v>35</v>
      </c>
      <c r="D274" t="s">
        <v>20</v>
      </c>
      <c r="E274" s="4">
        <v>1071</v>
      </c>
      <c r="F274" s="5">
        <v>270</v>
      </c>
      <c r="G274">
        <f>_xlfn.XLOOKUP(Data8[[#This Row],[Product]],products411[Product],products411[Cost per unit])</f>
        <v>10.62</v>
      </c>
      <c r="H274">
        <f>Data8[[#This Row],[Cost per Unit]]*Data8[[#This Row],[Units]]</f>
        <v>2867.3999999999996</v>
      </c>
    </row>
    <row r="275" spans="2:8" x14ac:dyDescent="0.3">
      <c r="B275" t="s">
        <v>8</v>
      </c>
      <c r="C275" t="s">
        <v>36</v>
      </c>
      <c r="D275" t="s">
        <v>23</v>
      </c>
      <c r="E275" s="4">
        <v>5019</v>
      </c>
      <c r="F275" s="5">
        <v>150</v>
      </c>
      <c r="G275">
        <f>_xlfn.XLOOKUP(Data8[[#This Row],[Product]],products411[Product],products411[Cost per unit])</f>
        <v>6.49</v>
      </c>
      <c r="H275">
        <f>Data8[[#This Row],[Cost per Unit]]*Data8[[#This Row],[Units]]</f>
        <v>973.5</v>
      </c>
    </row>
    <row r="276" spans="2:8" x14ac:dyDescent="0.3">
      <c r="B276" t="s">
        <v>2</v>
      </c>
      <c r="C276" t="s">
        <v>37</v>
      </c>
      <c r="D276" t="s">
        <v>15</v>
      </c>
      <c r="E276" s="4">
        <v>2863</v>
      </c>
      <c r="F276" s="5">
        <v>42</v>
      </c>
      <c r="G276">
        <f>_xlfn.XLOOKUP(Data8[[#This Row],[Product]],products411[Product],products411[Cost per unit])</f>
        <v>11.73</v>
      </c>
      <c r="H276">
        <f>Data8[[#This Row],[Cost per Unit]]*Data8[[#This Row],[Units]]</f>
        <v>492.66</v>
      </c>
    </row>
    <row r="277" spans="2:8" x14ac:dyDescent="0.3">
      <c r="B277" t="s">
        <v>40</v>
      </c>
      <c r="C277" t="s">
        <v>35</v>
      </c>
      <c r="D277" t="s">
        <v>29</v>
      </c>
      <c r="E277" s="4">
        <v>1617</v>
      </c>
      <c r="F277" s="5">
        <v>126</v>
      </c>
      <c r="G277">
        <f>_xlfn.XLOOKUP(Data8[[#This Row],[Product]],products411[Product],products411[Cost per unit])</f>
        <v>7.16</v>
      </c>
      <c r="H277">
        <f>Data8[[#This Row],[Cost per Unit]]*Data8[[#This Row],[Units]]</f>
        <v>902.16</v>
      </c>
    </row>
    <row r="278" spans="2:8" x14ac:dyDescent="0.3">
      <c r="B278" t="s">
        <v>6</v>
      </c>
      <c r="C278" t="s">
        <v>37</v>
      </c>
      <c r="D278" t="s">
        <v>26</v>
      </c>
      <c r="E278" s="4">
        <v>6818</v>
      </c>
      <c r="F278" s="5">
        <v>6</v>
      </c>
      <c r="G278">
        <f>_xlfn.XLOOKUP(Data8[[#This Row],[Product]],products411[Product],products411[Cost per unit])</f>
        <v>5.6</v>
      </c>
      <c r="H278">
        <f>Data8[[#This Row],[Cost per Unit]]*Data8[[#This Row],[Units]]</f>
        <v>33.599999999999994</v>
      </c>
    </row>
    <row r="279" spans="2:8" x14ac:dyDescent="0.3">
      <c r="B279" t="s">
        <v>3</v>
      </c>
      <c r="C279" t="s">
        <v>35</v>
      </c>
      <c r="D279" t="s">
        <v>15</v>
      </c>
      <c r="E279" s="4">
        <v>6657</v>
      </c>
      <c r="F279" s="5">
        <v>276</v>
      </c>
      <c r="G279">
        <f>_xlfn.XLOOKUP(Data8[[#This Row],[Product]],products411[Product],products411[Cost per unit])</f>
        <v>11.73</v>
      </c>
      <c r="H279">
        <f>Data8[[#This Row],[Cost per Unit]]*Data8[[#This Row],[Units]]</f>
        <v>3237.48</v>
      </c>
    </row>
    <row r="280" spans="2:8" x14ac:dyDescent="0.3">
      <c r="B280" t="s">
        <v>3</v>
      </c>
      <c r="C280" t="s">
        <v>34</v>
      </c>
      <c r="D280" t="s">
        <v>17</v>
      </c>
      <c r="E280" s="4">
        <v>2919</v>
      </c>
      <c r="F280" s="5">
        <v>93</v>
      </c>
      <c r="G280">
        <f>_xlfn.XLOOKUP(Data8[[#This Row],[Product]],products411[Product],products411[Cost per unit])</f>
        <v>3.11</v>
      </c>
      <c r="H280">
        <f>Data8[[#This Row],[Cost per Unit]]*Data8[[#This Row],[Units]]</f>
        <v>289.22999999999996</v>
      </c>
    </row>
    <row r="281" spans="2:8" x14ac:dyDescent="0.3">
      <c r="B281" t="s">
        <v>2</v>
      </c>
      <c r="C281" t="s">
        <v>36</v>
      </c>
      <c r="D281" t="s">
        <v>31</v>
      </c>
      <c r="E281" s="4">
        <v>3094</v>
      </c>
      <c r="F281" s="5">
        <v>246</v>
      </c>
      <c r="G281">
        <f>_xlfn.XLOOKUP(Data8[[#This Row],[Product]],products411[Product],products411[Cost per unit])</f>
        <v>5.79</v>
      </c>
      <c r="H281">
        <f>Data8[[#This Row],[Cost per Unit]]*Data8[[#This Row],[Units]]</f>
        <v>1424.34</v>
      </c>
    </row>
    <row r="282" spans="2:8" x14ac:dyDescent="0.3">
      <c r="B282" t="s">
        <v>6</v>
      </c>
      <c r="C282" t="s">
        <v>39</v>
      </c>
      <c r="D282" t="s">
        <v>24</v>
      </c>
      <c r="E282" s="4">
        <v>2989</v>
      </c>
      <c r="F282" s="5">
        <v>3</v>
      </c>
      <c r="G282">
        <f>_xlfn.XLOOKUP(Data8[[#This Row],[Product]],products411[Product],products411[Cost per unit])</f>
        <v>4.97</v>
      </c>
      <c r="H282">
        <f>Data8[[#This Row],[Cost per Unit]]*Data8[[#This Row],[Units]]</f>
        <v>14.91</v>
      </c>
    </row>
    <row r="283" spans="2:8" x14ac:dyDescent="0.3">
      <c r="B283" t="s">
        <v>8</v>
      </c>
      <c r="C283" t="s">
        <v>38</v>
      </c>
      <c r="D283" t="s">
        <v>27</v>
      </c>
      <c r="E283" s="4">
        <v>2268</v>
      </c>
      <c r="F283" s="5">
        <v>63</v>
      </c>
      <c r="G283">
        <f>_xlfn.XLOOKUP(Data8[[#This Row],[Product]],products411[Product],products411[Cost per unit])</f>
        <v>16.73</v>
      </c>
      <c r="H283">
        <f>Data8[[#This Row],[Cost per Unit]]*Data8[[#This Row],[Units]]</f>
        <v>1053.99</v>
      </c>
    </row>
    <row r="284" spans="2:8" x14ac:dyDescent="0.3">
      <c r="B284" t="s">
        <v>5</v>
      </c>
      <c r="C284" t="s">
        <v>35</v>
      </c>
      <c r="D284" t="s">
        <v>31</v>
      </c>
      <c r="E284" s="4">
        <v>4753</v>
      </c>
      <c r="F284" s="5">
        <v>246</v>
      </c>
      <c r="G284">
        <f>_xlfn.XLOOKUP(Data8[[#This Row],[Product]],products411[Product],products411[Cost per unit])</f>
        <v>5.79</v>
      </c>
      <c r="H284">
        <f>Data8[[#This Row],[Cost per Unit]]*Data8[[#This Row],[Units]]</f>
        <v>1424.34</v>
      </c>
    </row>
    <row r="285" spans="2:8" x14ac:dyDescent="0.3">
      <c r="B285" t="s">
        <v>2</v>
      </c>
      <c r="C285" t="s">
        <v>34</v>
      </c>
      <c r="D285" t="s">
        <v>19</v>
      </c>
      <c r="E285" s="4">
        <v>7511</v>
      </c>
      <c r="F285" s="5">
        <v>120</v>
      </c>
      <c r="G285">
        <f>_xlfn.XLOOKUP(Data8[[#This Row],[Product]],products411[Product],products411[Cost per unit])</f>
        <v>7.64</v>
      </c>
      <c r="H285">
        <f>Data8[[#This Row],[Cost per Unit]]*Data8[[#This Row],[Units]]</f>
        <v>916.8</v>
      </c>
    </row>
    <row r="286" spans="2:8" x14ac:dyDescent="0.3">
      <c r="B286" t="s">
        <v>2</v>
      </c>
      <c r="C286" t="s">
        <v>38</v>
      </c>
      <c r="D286" t="s">
        <v>31</v>
      </c>
      <c r="E286" s="4">
        <v>4326</v>
      </c>
      <c r="F286" s="5">
        <v>348</v>
      </c>
      <c r="G286">
        <f>_xlfn.XLOOKUP(Data8[[#This Row],[Product]],products411[Product],products411[Cost per unit])</f>
        <v>5.79</v>
      </c>
      <c r="H286">
        <f>Data8[[#This Row],[Cost per Unit]]*Data8[[#This Row],[Units]]</f>
        <v>2014.92</v>
      </c>
    </row>
    <row r="287" spans="2:8" x14ac:dyDescent="0.3">
      <c r="B287" t="s">
        <v>41</v>
      </c>
      <c r="C287" t="s">
        <v>34</v>
      </c>
      <c r="D287" t="s">
        <v>23</v>
      </c>
      <c r="E287" s="4">
        <v>4935</v>
      </c>
      <c r="F287" s="5">
        <v>126</v>
      </c>
      <c r="G287">
        <f>_xlfn.XLOOKUP(Data8[[#This Row],[Product]],products411[Product],products411[Cost per unit])</f>
        <v>6.49</v>
      </c>
      <c r="H287">
        <f>Data8[[#This Row],[Cost per Unit]]*Data8[[#This Row],[Units]]</f>
        <v>817.74</v>
      </c>
    </row>
    <row r="288" spans="2:8" x14ac:dyDescent="0.3">
      <c r="B288" t="s">
        <v>6</v>
      </c>
      <c r="C288" t="s">
        <v>35</v>
      </c>
      <c r="D288" t="s">
        <v>30</v>
      </c>
      <c r="E288" s="4">
        <v>4781</v>
      </c>
      <c r="F288" s="5">
        <v>123</v>
      </c>
      <c r="G288">
        <f>_xlfn.XLOOKUP(Data8[[#This Row],[Product]],products411[Product],products411[Cost per unit])</f>
        <v>14.49</v>
      </c>
      <c r="H288">
        <f>Data8[[#This Row],[Cost per Unit]]*Data8[[#This Row],[Units]]</f>
        <v>1782.27</v>
      </c>
    </row>
    <row r="289" spans="2:8" x14ac:dyDescent="0.3">
      <c r="B289" t="s">
        <v>5</v>
      </c>
      <c r="C289" t="s">
        <v>38</v>
      </c>
      <c r="D289" t="s">
        <v>25</v>
      </c>
      <c r="E289" s="4">
        <v>7483</v>
      </c>
      <c r="F289" s="5">
        <v>45</v>
      </c>
      <c r="G289">
        <f>_xlfn.XLOOKUP(Data8[[#This Row],[Product]],products411[Product],products411[Cost per unit])</f>
        <v>13.15</v>
      </c>
      <c r="H289">
        <f>Data8[[#This Row],[Cost per Unit]]*Data8[[#This Row],[Units]]</f>
        <v>591.75</v>
      </c>
    </row>
    <row r="290" spans="2:8" x14ac:dyDescent="0.3">
      <c r="B290" t="s">
        <v>10</v>
      </c>
      <c r="C290" t="s">
        <v>38</v>
      </c>
      <c r="D290" t="s">
        <v>4</v>
      </c>
      <c r="E290" s="4">
        <v>6860</v>
      </c>
      <c r="F290" s="5">
        <v>126</v>
      </c>
      <c r="G290">
        <f>_xlfn.XLOOKUP(Data8[[#This Row],[Product]],products411[Product],products411[Cost per unit])</f>
        <v>11.88</v>
      </c>
      <c r="H290">
        <f>Data8[[#This Row],[Cost per Unit]]*Data8[[#This Row],[Units]]</f>
        <v>1496.88</v>
      </c>
    </row>
    <row r="291" spans="2:8" x14ac:dyDescent="0.3">
      <c r="B291" t="s">
        <v>40</v>
      </c>
      <c r="C291" t="s">
        <v>37</v>
      </c>
      <c r="D291" t="s">
        <v>29</v>
      </c>
      <c r="E291" s="4">
        <v>9002</v>
      </c>
      <c r="F291" s="5">
        <v>72</v>
      </c>
      <c r="G291">
        <f>_xlfn.XLOOKUP(Data8[[#This Row],[Product]],products411[Product],products411[Cost per unit])</f>
        <v>7.16</v>
      </c>
      <c r="H291">
        <f>Data8[[#This Row],[Cost per Unit]]*Data8[[#This Row],[Units]]</f>
        <v>515.52</v>
      </c>
    </row>
    <row r="292" spans="2:8" x14ac:dyDescent="0.3">
      <c r="B292" t="s">
        <v>6</v>
      </c>
      <c r="C292" t="s">
        <v>36</v>
      </c>
      <c r="D292" t="s">
        <v>29</v>
      </c>
      <c r="E292" s="4">
        <v>1400</v>
      </c>
      <c r="F292" s="5">
        <v>135</v>
      </c>
      <c r="G292">
        <f>_xlfn.XLOOKUP(Data8[[#This Row],[Product]],products411[Product],products411[Cost per unit])</f>
        <v>7.16</v>
      </c>
      <c r="H292">
        <f>Data8[[#This Row],[Cost per Unit]]*Data8[[#This Row],[Units]]</f>
        <v>966.6</v>
      </c>
    </row>
    <row r="293" spans="2:8" x14ac:dyDescent="0.3">
      <c r="B293" t="s">
        <v>10</v>
      </c>
      <c r="C293" t="s">
        <v>34</v>
      </c>
      <c r="D293" t="s">
        <v>22</v>
      </c>
      <c r="E293" s="4">
        <v>4053</v>
      </c>
      <c r="F293" s="5">
        <v>24</v>
      </c>
      <c r="G293">
        <f>_xlfn.XLOOKUP(Data8[[#This Row],[Product]],products411[Product],products411[Cost per unit])</f>
        <v>9.77</v>
      </c>
      <c r="H293">
        <f>Data8[[#This Row],[Cost per Unit]]*Data8[[#This Row],[Units]]</f>
        <v>234.48</v>
      </c>
    </row>
    <row r="294" spans="2:8" x14ac:dyDescent="0.3">
      <c r="B294" t="s">
        <v>7</v>
      </c>
      <c r="C294" t="s">
        <v>36</v>
      </c>
      <c r="D294" t="s">
        <v>31</v>
      </c>
      <c r="E294" s="4">
        <v>2149</v>
      </c>
      <c r="F294" s="5">
        <v>117</v>
      </c>
      <c r="G294">
        <f>_xlfn.XLOOKUP(Data8[[#This Row],[Product]],products411[Product],products411[Cost per unit])</f>
        <v>5.79</v>
      </c>
      <c r="H294">
        <f>Data8[[#This Row],[Cost per Unit]]*Data8[[#This Row],[Units]]</f>
        <v>677.43</v>
      </c>
    </row>
    <row r="295" spans="2:8" x14ac:dyDescent="0.3">
      <c r="B295" t="s">
        <v>3</v>
      </c>
      <c r="C295" t="s">
        <v>39</v>
      </c>
      <c r="D295" t="s">
        <v>29</v>
      </c>
      <c r="E295" s="4">
        <v>3640</v>
      </c>
      <c r="F295" s="5">
        <v>51</v>
      </c>
      <c r="G295">
        <f>_xlfn.XLOOKUP(Data8[[#This Row],[Product]],products411[Product],products411[Cost per unit])</f>
        <v>7.16</v>
      </c>
      <c r="H295">
        <f>Data8[[#This Row],[Cost per Unit]]*Data8[[#This Row],[Units]]</f>
        <v>365.16</v>
      </c>
    </row>
    <row r="296" spans="2:8" x14ac:dyDescent="0.3">
      <c r="B296" t="s">
        <v>2</v>
      </c>
      <c r="C296" t="s">
        <v>39</v>
      </c>
      <c r="D296" t="s">
        <v>23</v>
      </c>
      <c r="E296" s="4">
        <v>630</v>
      </c>
      <c r="F296" s="5">
        <v>36</v>
      </c>
      <c r="G296">
        <f>_xlfn.XLOOKUP(Data8[[#This Row],[Product]],products411[Product],products411[Cost per unit])</f>
        <v>6.49</v>
      </c>
      <c r="H296">
        <f>Data8[[#This Row],[Cost per Unit]]*Data8[[#This Row],[Units]]</f>
        <v>233.64000000000001</v>
      </c>
    </row>
    <row r="297" spans="2:8" x14ac:dyDescent="0.3">
      <c r="B297" t="s">
        <v>9</v>
      </c>
      <c r="C297" t="s">
        <v>35</v>
      </c>
      <c r="D297" t="s">
        <v>27</v>
      </c>
      <c r="E297" s="4">
        <v>2429</v>
      </c>
      <c r="F297" s="5">
        <v>144</v>
      </c>
      <c r="G297">
        <f>_xlfn.XLOOKUP(Data8[[#This Row],[Product]],products411[Product],products411[Cost per unit])</f>
        <v>16.73</v>
      </c>
      <c r="H297">
        <f>Data8[[#This Row],[Cost per Unit]]*Data8[[#This Row],[Units]]</f>
        <v>2409.12</v>
      </c>
    </row>
    <row r="298" spans="2:8" x14ac:dyDescent="0.3">
      <c r="B298" t="s">
        <v>9</v>
      </c>
      <c r="C298" t="s">
        <v>36</v>
      </c>
      <c r="D298" t="s">
        <v>25</v>
      </c>
      <c r="E298" s="4">
        <v>2142</v>
      </c>
      <c r="F298" s="5">
        <v>114</v>
      </c>
      <c r="G298">
        <f>_xlfn.XLOOKUP(Data8[[#This Row],[Product]],products411[Product],products411[Cost per unit])</f>
        <v>13.15</v>
      </c>
      <c r="H298">
        <f>Data8[[#This Row],[Cost per Unit]]*Data8[[#This Row],[Units]]</f>
        <v>1499.1000000000001</v>
      </c>
    </row>
    <row r="299" spans="2:8" x14ac:dyDescent="0.3">
      <c r="B299" t="s">
        <v>7</v>
      </c>
      <c r="C299" t="s">
        <v>37</v>
      </c>
      <c r="D299" t="s">
        <v>30</v>
      </c>
      <c r="E299" s="4">
        <v>6454</v>
      </c>
      <c r="F299" s="5">
        <v>54</v>
      </c>
      <c r="G299">
        <f>_xlfn.XLOOKUP(Data8[[#This Row],[Product]],products411[Product],products411[Cost per unit])</f>
        <v>14.49</v>
      </c>
      <c r="H299">
        <f>Data8[[#This Row],[Cost per Unit]]*Data8[[#This Row],[Units]]</f>
        <v>782.46</v>
      </c>
    </row>
    <row r="300" spans="2:8" x14ac:dyDescent="0.3">
      <c r="B300" t="s">
        <v>7</v>
      </c>
      <c r="C300" t="s">
        <v>37</v>
      </c>
      <c r="D300" t="s">
        <v>16</v>
      </c>
      <c r="E300" s="4">
        <v>4487</v>
      </c>
      <c r="F300" s="5">
        <v>333</v>
      </c>
      <c r="G300">
        <f>_xlfn.XLOOKUP(Data8[[#This Row],[Product]],products411[Product],products411[Cost per unit])</f>
        <v>8.7899999999999991</v>
      </c>
      <c r="H300">
        <f>Data8[[#This Row],[Cost per Unit]]*Data8[[#This Row],[Units]]</f>
        <v>2927.0699999999997</v>
      </c>
    </row>
    <row r="301" spans="2:8" x14ac:dyDescent="0.3">
      <c r="B301" t="s">
        <v>3</v>
      </c>
      <c r="C301" t="s">
        <v>37</v>
      </c>
      <c r="D301" t="s">
        <v>4</v>
      </c>
      <c r="E301" s="4">
        <v>938</v>
      </c>
      <c r="F301" s="5">
        <v>366</v>
      </c>
      <c r="G301">
        <f>_xlfn.XLOOKUP(Data8[[#This Row],[Product]],products411[Product],products411[Cost per unit])</f>
        <v>11.88</v>
      </c>
      <c r="H301">
        <f>Data8[[#This Row],[Cost per Unit]]*Data8[[#This Row],[Units]]</f>
        <v>4348.08</v>
      </c>
    </row>
    <row r="302" spans="2:8" x14ac:dyDescent="0.3">
      <c r="B302" t="s">
        <v>3</v>
      </c>
      <c r="C302" t="s">
        <v>38</v>
      </c>
      <c r="D302" t="s">
        <v>26</v>
      </c>
      <c r="E302" s="4">
        <v>8841</v>
      </c>
      <c r="F302" s="5">
        <v>303</v>
      </c>
      <c r="G302">
        <f>_xlfn.XLOOKUP(Data8[[#This Row],[Product]],products411[Product],products411[Cost per unit])</f>
        <v>5.6</v>
      </c>
      <c r="H302">
        <f>Data8[[#This Row],[Cost per Unit]]*Data8[[#This Row],[Units]]</f>
        <v>1696.8</v>
      </c>
    </row>
    <row r="303" spans="2:8" x14ac:dyDescent="0.3">
      <c r="B303" t="s">
        <v>2</v>
      </c>
      <c r="C303" t="s">
        <v>39</v>
      </c>
      <c r="D303" t="s">
        <v>33</v>
      </c>
      <c r="E303" s="4">
        <v>4018</v>
      </c>
      <c r="F303" s="5">
        <v>126</v>
      </c>
      <c r="G303">
        <f>_xlfn.XLOOKUP(Data8[[#This Row],[Product]],products411[Product],products411[Cost per unit])</f>
        <v>12.37</v>
      </c>
      <c r="H303">
        <f>Data8[[#This Row],[Cost per Unit]]*Data8[[#This Row],[Units]]</f>
        <v>1558.62</v>
      </c>
    </row>
    <row r="304" spans="2:8" x14ac:dyDescent="0.3">
      <c r="B304" t="s">
        <v>41</v>
      </c>
      <c r="C304" t="s">
        <v>37</v>
      </c>
      <c r="D304" t="s">
        <v>15</v>
      </c>
      <c r="E304" s="4">
        <v>714</v>
      </c>
      <c r="F304" s="5">
        <v>231</v>
      </c>
      <c r="G304">
        <f>_xlfn.XLOOKUP(Data8[[#This Row],[Product]],products411[Product],products411[Cost per unit])</f>
        <v>11.73</v>
      </c>
      <c r="H304">
        <f>Data8[[#This Row],[Cost per Unit]]*Data8[[#This Row],[Units]]</f>
        <v>2709.63</v>
      </c>
    </row>
    <row r="305" spans="2:8" x14ac:dyDescent="0.3">
      <c r="B305" t="s">
        <v>9</v>
      </c>
      <c r="C305" t="s">
        <v>38</v>
      </c>
      <c r="D305" t="s">
        <v>25</v>
      </c>
      <c r="E305" s="4">
        <v>3850</v>
      </c>
      <c r="F305" s="5">
        <v>102</v>
      </c>
      <c r="G305">
        <f>_xlfn.XLOOKUP(Data8[[#This Row],[Product]],products411[Product],products411[Cost per unit])</f>
        <v>13.15</v>
      </c>
      <c r="H305">
        <f>Data8[[#This Row],[Cost per Unit]]*Data8[[#This Row],[Units]]</f>
        <v>1341.3</v>
      </c>
    </row>
  </sheetData>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B6630-CEFC-4323-9541-C329D0441280}">
  <dimension ref="A1:D26"/>
  <sheetViews>
    <sheetView workbookViewId="0">
      <selection activeCell="F16" sqref="F16"/>
    </sheetView>
  </sheetViews>
  <sheetFormatPr defaultRowHeight="14.4" x14ac:dyDescent="0.3"/>
  <cols>
    <col min="1" max="1" width="20.21875" bestFit="1" customWidth="1"/>
    <col min="2" max="2" width="14.44140625" bestFit="1" customWidth="1"/>
    <col min="3" max="3" width="11.109375" bestFit="1" customWidth="1"/>
    <col min="4" max="4" width="10.33203125" bestFit="1" customWidth="1"/>
  </cols>
  <sheetData>
    <row r="1" spans="1:4" s="2" customFormat="1" ht="52.5" customHeight="1" x14ac:dyDescent="0.3">
      <c r="A1" s="1"/>
      <c r="B1" s="13">
        <v>8</v>
      </c>
      <c r="C1" s="3" t="s">
        <v>83</v>
      </c>
    </row>
    <row r="2" spans="1:4" s="15" customFormat="1" x14ac:dyDescent="0.3">
      <c r="A2" s="12"/>
      <c r="B2" s="14" t="s">
        <v>84</v>
      </c>
    </row>
    <row r="3" spans="1:4" x14ac:dyDescent="0.3">
      <c r="A3" s="24" t="s">
        <v>71</v>
      </c>
      <c r="B3" t="s">
        <v>73</v>
      </c>
      <c r="C3" t="s">
        <v>81</v>
      </c>
      <c r="D3" t="s">
        <v>82</v>
      </c>
    </row>
    <row r="4" spans="1:4" x14ac:dyDescent="0.3">
      <c r="A4" s="25" t="s">
        <v>24</v>
      </c>
      <c r="B4">
        <v>35378</v>
      </c>
      <c r="C4">
        <v>5188.6799999999994</v>
      </c>
      <c r="D4" s="29">
        <v>1235680.32</v>
      </c>
    </row>
    <row r="5" spans="1:4" x14ac:dyDescent="0.3">
      <c r="A5" s="25" t="s">
        <v>17</v>
      </c>
      <c r="B5">
        <v>63721</v>
      </c>
      <c r="C5">
        <v>7249.4099999999989</v>
      </c>
      <c r="D5" s="29">
        <v>1233619.5900000001</v>
      </c>
    </row>
    <row r="6" spans="1:4" x14ac:dyDescent="0.3">
      <c r="A6" s="25" t="s">
        <v>31</v>
      </c>
      <c r="B6">
        <v>39263</v>
      </c>
      <c r="C6">
        <v>9744.57</v>
      </c>
      <c r="D6" s="29">
        <v>1231124.43</v>
      </c>
    </row>
    <row r="7" spans="1:4" x14ac:dyDescent="0.3">
      <c r="A7" s="25" t="s">
        <v>18</v>
      </c>
      <c r="B7">
        <v>52150</v>
      </c>
      <c r="C7">
        <v>11335.44</v>
      </c>
      <c r="D7" s="29">
        <v>1229533.56</v>
      </c>
    </row>
    <row r="8" spans="1:4" x14ac:dyDescent="0.3">
      <c r="A8" s="25" t="s">
        <v>23</v>
      </c>
      <c r="B8">
        <v>56644</v>
      </c>
      <c r="C8">
        <v>11759.88</v>
      </c>
      <c r="D8" s="29">
        <v>1229109.1200000001</v>
      </c>
    </row>
    <row r="9" spans="1:4" x14ac:dyDescent="0.3">
      <c r="A9" s="25" t="s">
        <v>21</v>
      </c>
      <c r="B9">
        <v>37772</v>
      </c>
      <c r="C9">
        <v>11772</v>
      </c>
      <c r="D9" s="29">
        <v>1229097</v>
      </c>
    </row>
    <row r="10" spans="1:4" x14ac:dyDescent="0.3">
      <c r="A10" s="25" t="s">
        <v>26</v>
      </c>
      <c r="B10">
        <v>70273</v>
      </c>
      <c r="C10">
        <v>11995.199999999999</v>
      </c>
      <c r="D10" s="29">
        <v>1228873.8</v>
      </c>
    </row>
    <row r="11" spans="1:4" x14ac:dyDescent="0.3">
      <c r="A11" s="25" t="s">
        <v>19</v>
      </c>
      <c r="B11">
        <v>44744</v>
      </c>
      <c r="C11">
        <v>14943.839999999998</v>
      </c>
      <c r="D11" s="29">
        <v>1225925.1599999999</v>
      </c>
    </row>
    <row r="12" spans="1:4" x14ac:dyDescent="0.3">
      <c r="A12" s="25" t="s">
        <v>13</v>
      </c>
      <c r="B12">
        <v>47271</v>
      </c>
      <c r="C12">
        <v>17549.73</v>
      </c>
      <c r="D12" s="29">
        <v>1223319.27</v>
      </c>
    </row>
    <row r="13" spans="1:4" x14ac:dyDescent="0.3">
      <c r="A13" s="25" t="s">
        <v>15</v>
      </c>
      <c r="B13">
        <v>68971</v>
      </c>
      <c r="C13">
        <v>17982.09</v>
      </c>
      <c r="D13" s="29">
        <v>1222886.9099999999</v>
      </c>
    </row>
    <row r="14" spans="1:4" x14ac:dyDescent="0.3">
      <c r="A14" s="25" t="s">
        <v>4</v>
      </c>
      <c r="B14">
        <v>33551</v>
      </c>
      <c r="C14">
        <v>18604.080000000002</v>
      </c>
      <c r="D14" s="29">
        <v>1222264.92</v>
      </c>
    </row>
    <row r="15" spans="1:4" x14ac:dyDescent="0.3">
      <c r="A15" s="25" t="s">
        <v>16</v>
      </c>
      <c r="B15">
        <v>62111</v>
      </c>
      <c r="C15">
        <v>18933.659999999996</v>
      </c>
      <c r="D15" s="29">
        <v>1221935.3400000001</v>
      </c>
    </row>
    <row r="16" spans="1:4" x14ac:dyDescent="0.3">
      <c r="A16" s="25" t="s">
        <v>32</v>
      </c>
      <c r="B16">
        <v>71967</v>
      </c>
      <c r="C16">
        <v>19903.650000000001</v>
      </c>
      <c r="D16" s="29">
        <v>1220965.3500000001</v>
      </c>
    </row>
    <row r="17" spans="1:4" x14ac:dyDescent="0.3">
      <c r="A17" s="25" t="s">
        <v>22</v>
      </c>
      <c r="B17">
        <v>66283</v>
      </c>
      <c r="C17">
        <v>20048.039999999997</v>
      </c>
      <c r="D17" s="29">
        <v>1220820.96</v>
      </c>
    </row>
    <row r="18" spans="1:4" x14ac:dyDescent="0.3">
      <c r="A18" s="25" t="s">
        <v>29</v>
      </c>
      <c r="B18">
        <v>58009</v>
      </c>
      <c r="C18">
        <v>21308.159999999996</v>
      </c>
      <c r="D18" s="29">
        <v>1219560.8400000001</v>
      </c>
    </row>
    <row r="19" spans="1:4" x14ac:dyDescent="0.3">
      <c r="A19" s="25" t="s">
        <v>33</v>
      </c>
      <c r="B19">
        <v>69160</v>
      </c>
      <c r="C19">
        <v>22933.979999999996</v>
      </c>
      <c r="D19" s="29">
        <v>1217935.02</v>
      </c>
    </row>
    <row r="20" spans="1:4" x14ac:dyDescent="0.3">
      <c r="A20" s="25" t="s">
        <v>20</v>
      </c>
      <c r="B20">
        <v>54712</v>
      </c>
      <c r="C20">
        <v>23321.519999999997</v>
      </c>
      <c r="D20" s="29">
        <v>1217547.48</v>
      </c>
    </row>
    <row r="21" spans="1:4" x14ac:dyDescent="0.3">
      <c r="A21" s="25" t="s">
        <v>14</v>
      </c>
      <c r="B21">
        <v>43183</v>
      </c>
      <c r="C21">
        <v>23657.399999999998</v>
      </c>
      <c r="D21" s="29">
        <v>1217211.6000000001</v>
      </c>
    </row>
    <row r="22" spans="1:4" x14ac:dyDescent="0.3">
      <c r="A22" s="25" t="s">
        <v>25</v>
      </c>
      <c r="B22">
        <v>57372</v>
      </c>
      <c r="C22">
        <v>27693.900000000005</v>
      </c>
      <c r="D22" s="29">
        <v>1213175.1000000001</v>
      </c>
    </row>
    <row r="23" spans="1:4" x14ac:dyDescent="0.3">
      <c r="A23" s="25" t="s">
        <v>28</v>
      </c>
      <c r="B23">
        <v>72373</v>
      </c>
      <c r="C23">
        <v>33288.659999999996</v>
      </c>
      <c r="D23" s="29">
        <v>1207580.3400000001</v>
      </c>
    </row>
    <row r="24" spans="1:4" x14ac:dyDescent="0.3">
      <c r="A24" s="25" t="s">
        <v>30</v>
      </c>
      <c r="B24">
        <v>66500</v>
      </c>
      <c r="C24">
        <v>40600.979999999989</v>
      </c>
      <c r="D24" s="29">
        <v>1200268.02</v>
      </c>
    </row>
    <row r="25" spans="1:4" x14ac:dyDescent="0.3">
      <c r="A25" s="25" t="s">
        <v>27</v>
      </c>
      <c r="B25">
        <v>69461</v>
      </c>
      <c r="C25">
        <v>49888.86</v>
      </c>
      <c r="D25" s="29">
        <v>1190980.1399999999</v>
      </c>
    </row>
    <row r="26" spans="1:4" x14ac:dyDescent="0.3">
      <c r="A26" s="25" t="s">
        <v>72</v>
      </c>
      <c r="B26">
        <v>1240869</v>
      </c>
      <c r="C26">
        <v>439703.7300000001</v>
      </c>
      <c r="D26" s="29">
        <v>801165.2699999999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WorkFile</vt:lpstr>
      <vt:lpstr>QS</vt:lpstr>
      <vt:lpstr>EDA</vt:lpstr>
      <vt:lpstr>SBC</vt:lpstr>
      <vt:lpstr>Pivot</vt:lpstr>
      <vt:lpstr>ADV PV</vt:lpstr>
      <vt:lpstr>Chart</vt:lpstr>
      <vt:lpstr>B&amp;D Sales</vt:lpstr>
      <vt:lpstr>Xlookup cost</vt:lpstr>
      <vt:lpstr>P&amp;L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praveen</cp:lastModifiedBy>
  <dcterms:created xsi:type="dcterms:W3CDTF">2021-03-14T20:21:32Z</dcterms:created>
  <dcterms:modified xsi:type="dcterms:W3CDTF">2023-08-19T10:47:14Z</dcterms:modified>
</cp:coreProperties>
</file>