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 Progress\Vortex Lift\"/>
    </mc:Choice>
  </mc:AlternateContent>
  <xr:revisionPtr revIDLastSave="0" documentId="13_ncr:1_{957FA1DD-0CCD-4040-A60B-FBA3235524B2}" xr6:coauthVersionLast="47" xr6:coauthVersionMax="47" xr10:uidLastSave="{00000000-0000-0000-0000-000000000000}"/>
  <bookViews>
    <workbookView xWindow="-108" yWindow="-108" windowWidth="30936" windowHeight="16896" xr2:uid="{10195986-76B0-415E-AA9A-BABB3F8209E5}"/>
  </bookViews>
  <sheets>
    <sheet name="Mesh Refinement" sheetId="3" r:id="rId1"/>
    <sheet name="CFD DATA" sheetId="4" r:id="rId2"/>
    <sheet name="Theory DATA" sheetId="6" r:id="rId3"/>
    <sheet name="DATA" sheetId="7" r:id="rId4"/>
    <sheet name="Plo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P4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2" i="4"/>
  <c r="J11" i="4"/>
  <c r="J10" i="4"/>
  <c r="J9" i="4"/>
  <c r="J8" i="4"/>
  <c r="J7" i="4"/>
  <c r="J6" i="4"/>
  <c r="J5" i="4"/>
  <c r="J4" i="4"/>
  <c r="J3" i="4"/>
  <c r="J2" i="4"/>
  <c r="J15" i="4"/>
  <c r="J14" i="4"/>
  <c r="C9" i="4"/>
  <c r="B9" i="4" s="1"/>
  <c r="L13" i="4" s="1"/>
  <c r="C2" i="4"/>
  <c r="B2" i="4" s="1"/>
  <c r="P2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J13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N13" i="4" l="1"/>
  <c r="M13" i="4"/>
  <c r="L12" i="4"/>
  <c r="L14" i="4"/>
  <c r="L9" i="4"/>
  <c r="L10" i="4"/>
  <c r="L11" i="4"/>
  <c r="L15" i="4"/>
  <c r="L5" i="4"/>
  <c r="L6" i="4"/>
  <c r="L4" i="4"/>
  <c r="L3" i="4"/>
  <c r="L2" i="4"/>
  <c r="L8" i="4"/>
  <c r="L7" i="4"/>
  <c r="O13" i="4" l="1"/>
  <c r="N11" i="4"/>
  <c r="M11" i="4"/>
  <c r="O11" i="4" s="1"/>
  <c r="N15" i="4"/>
  <c r="M15" i="4"/>
  <c r="O15" i="4" s="1"/>
  <c r="M10" i="4"/>
  <c r="N10" i="4"/>
  <c r="N9" i="4"/>
  <c r="M9" i="4"/>
  <c r="O9" i="4" s="1"/>
  <c r="N14" i="4"/>
  <c r="M14" i="4"/>
  <c r="N12" i="4"/>
  <c r="M12" i="4"/>
  <c r="N8" i="4"/>
  <c r="M8" i="4"/>
  <c r="O8" i="4" s="1"/>
  <c r="M7" i="4"/>
  <c r="N7" i="4"/>
  <c r="M3" i="4"/>
  <c r="N3" i="4"/>
  <c r="N4" i="4"/>
  <c r="M4" i="4"/>
  <c r="O4" i="4" s="1"/>
  <c r="N6" i="4"/>
  <c r="M6" i="4"/>
  <c r="O6" i="4" s="1"/>
  <c r="N2" i="4"/>
  <c r="M2" i="4"/>
  <c r="N5" i="4"/>
  <c r="M5" i="4"/>
  <c r="O2" i="4" l="1"/>
  <c r="O12" i="4"/>
  <c r="O7" i="4"/>
  <c r="O3" i="4"/>
  <c r="O5" i="4"/>
  <c r="O14" i="4"/>
  <c r="O10" i="4"/>
</calcChain>
</file>

<file path=xl/sharedStrings.xml><?xml version="1.0" encoding="utf-8"?>
<sst xmlns="http://schemas.openxmlformats.org/spreadsheetml/2006/main" count="39" uniqueCount="36">
  <si>
    <t>SnappyHexMesh</t>
  </si>
  <si>
    <t>cfMesh</t>
  </si>
  <si>
    <t>Case</t>
  </si>
  <si>
    <t>Cells</t>
  </si>
  <si>
    <t>Force [1]</t>
  </si>
  <si>
    <t>Force [2]</t>
  </si>
  <si>
    <t xml:space="preserve">Mesh Convergence Study </t>
  </si>
  <si>
    <t>Cl</t>
  </si>
  <si>
    <t>Cd</t>
  </si>
  <si>
    <t>excluded</t>
  </si>
  <si>
    <r>
      <t>AOA [</t>
    </r>
    <r>
      <rPr>
        <b/>
        <sz val="16"/>
        <color theme="1"/>
        <rFont val="Calibri"/>
        <family val="2"/>
      </rPr>
      <t>°</t>
    </r>
    <r>
      <rPr>
        <b/>
        <sz val="16"/>
        <color theme="1"/>
        <rFont val="Courier New"/>
        <family val="3"/>
      </rPr>
      <t>]</t>
    </r>
  </si>
  <si>
    <t>Ux [m/s]</t>
  </si>
  <si>
    <t>Uy [m/s]</t>
  </si>
  <si>
    <t>b/2 [m]</t>
  </si>
  <si>
    <t>Force [1] [N]</t>
  </si>
  <si>
    <t>Force [2] [N]</t>
  </si>
  <si>
    <t>Lift [N]</t>
  </si>
  <si>
    <t>Drag [N]</t>
  </si>
  <si>
    <t>Uz [m/s]</t>
  </si>
  <si>
    <t>Slender Delta wing, AR=1 @ 20° α</t>
  </si>
  <si>
    <t>Area [m^2]</t>
  </si>
  <si>
    <t>q</t>
  </si>
  <si>
    <t>Cr</t>
  </si>
  <si>
    <t>Cl/Cd</t>
  </si>
  <si>
    <t>Re</t>
  </si>
  <si>
    <t>A</t>
  </si>
  <si>
    <t>alpha [deg]</t>
  </si>
  <si>
    <t>alpha [rad]</t>
  </si>
  <si>
    <t>Kp</t>
  </si>
  <si>
    <t>Kv</t>
  </si>
  <si>
    <t>Cl CFD</t>
  </si>
  <si>
    <t>Cl Theory</t>
  </si>
  <si>
    <t>% difference</t>
  </si>
  <si>
    <t>absolute difference</t>
  </si>
  <si>
    <t>S0 [m^2]</t>
  </si>
  <si>
    <t xml:space="preserve">A (b^2/S)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</si>
</sst>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6"/>
      <color theme="1"/>
      <name val="Courier New"/>
      <family val="3"/>
    </font>
    <font>
      <sz val="16"/>
      <color theme="1"/>
      <name val="Courier New"/>
      <family val="3"/>
    </font>
    <font>
      <sz val="22"/>
      <color theme="1"/>
      <name val="Courier New"/>
      <family val="3"/>
    </font>
    <font>
      <b/>
      <sz val="36"/>
      <color theme="1"/>
      <name val="Courier New"/>
      <family val="3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2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3" borderId="0" xfId="0" applyFill="1" applyAlignment="1">
      <alignment horizontal="center" vertical="top"/>
    </xf>
    <xf numFmtId="0" fontId="1" fillId="3" borderId="12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7" fillId="3" borderId="0" xfId="0" applyFont="1" applyFill="1"/>
    <xf numFmtId="0" fontId="1" fillId="3" borderId="13" xfId="0" applyFont="1" applyFill="1" applyBorder="1"/>
    <xf numFmtId="0" fontId="1" fillId="3" borderId="0" xfId="0" applyFont="1" applyFill="1"/>
    <xf numFmtId="0" fontId="1" fillId="3" borderId="15" xfId="0" applyFont="1" applyFill="1" applyBorder="1"/>
    <xf numFmtId="0" fontId="1" fillId="3" borderId="18" xfId="0" applyFont="1" applyFill="1" applyBorder="1"/>
    <xf numFmtId="0" fontId="8" fillId="3" borderId="0" xfId="0" applyFont="1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Number of Cells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snappyHexMesh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'Mesh Refinement'!$C$5:$C$10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'Mesh Refinement'!$D$5:$D$10</c:f>
              <c:numCache>
                <c:formatCode>General</c:formatCode>
                <c:ptCount val="6"/>
                <c:pt idx="0">
                  <c:v>30301</c:v>
                </c:pt>
                <c:pt idx="1">
                  <c:v>88018</c:v>
                </c:pt>
                <c:pt idx="2">
                  <c:v>171639</c:v>
                </c:pt>
                <c:pt idx="3">
                  <c:v>287449</c:v>
                </c:pt>
                <c:pt idx="4">
                  <c:v>440275</c:v>
                </c:pt>
                <c:pt idx="5">
                  <c:v>622959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5-43C0-9B73-D5C189D0CE32}"/>
            </c:ext>
          </c:extLst>
        </c:ser>
        <c:ser>
          <c:idx val="1"/>
          <c:order val="1"/>
          <c:tx>
            <c:v>cfMesh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Refinement'!$C$11:$C$16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'Mesh Refinement'!$D$11:$D$17</c:f>
              <c:numCache>
                <c:formatCode>General</c:formatCode>
                <c:ptCount val="7"/>
                <c:pt idx="0">
                  <c:v>875365</c:v>
                </c:pt>
                <c:pt idx="1">
                  <c:v>1161776</c:v>
                </c:pt>
                <c:pt idx="2">
                  <c:v>1665955</c:v>
                </c:pt>
                <c:pt idx="3">
                  <c:v>4442919</c:v>
                </c:pt>
                <c:pt idx="4">
                  <c:v>6801407</c:v>
                </c:pt>
                <c:pt idx="5">
                  <c:v>13214219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A5-43C0-9B73-D5C189D0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Force [1] convergence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  <a:prstDash val="dash"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Refinement'!$D$6:$D$16</c:f>
              <c:numCache>
                <c:formatCode>General</c:formatCode>
                <c:ptCount val="11"/>
                <c:pt idx="0">
                  <c:v>88018</c:v>
                </c:pt>
                <c:pt idx="1">
                  <c:v>171639</c:v>
                </c:pt>
                <c:pt idx="2">
                  <c:v>287449</c:v>
                </c:pt>
                <c:pt idx="3">
                  <c:v>440275</c:v>
                </c:pt>
                <c:pt idx="4">
                  <c:v>622959</c:v>
                </c:pt>
                <c:pt idx="5">
                  <c:v>875365</c:v>
                </c:pt>
                <c:pt idx="6">
                  <c:v>1161776</c:v>
                </c:pt>
                <c:pt idx="7">
                  <c:v>1665955</c:v>
                </c:pt>
                <c:pt idx="8">
                  <c:v>4442919</c:v>
                </c:pt>
                <c:pt idx="9">
                  <c:v>6801407</c:v>
                </c:pt>
                <c:pt idx="10">
                  <c:v>13214219</c:v>
                </c:pt>
              </c:numCache>
            </c:numRef>
          </c:xVal>
          <c:yVal>
            <c:numRef>
              <c:f>'Mesh Refinement'!$E$6:$E$16</c:f>
              <c:numCache>
                <c:formatCode>General</c:formatCode>
                <c:ptCount val="11"/>
                <c:pt idx="0">
                  <c:v>0.47067599999999998</c:v>
                </c:pt>
                <c:pt idx="1">
                  <c:v>0.46787499999999999</c:v>
                </c:pt>
                <c:pt idx="2">
                  <c:v>0.46324100000000001</c:v>
                </c:pt>
                <c:pt idx="3">
                  <c:v>0.447322</c:v>
                </c:pt>
                <c:pt idx="4">
                  <c:v>0.44854899999999998</c:v>
                </c:pt>
                <c:pt idx="5">
                  <c:v>0.44072499999999998</c:v>
                </c:pt>
                <c:pt idx="6">
                  <c:v>0.43430000000000002</c:v>
                </c:pt>
                <c:pt idx="7">
                  <c:v>0.42963499999999999</c:v>
                </c:pt>
                <c:pt idx="8">
                  <c:v>0.432533</c:v>
                </c:pt>
                <c:pt idx="9">
                  <c:v>0.43309399999999998</c:v>
                </c:pt>
                <c:pt idx="10">
                  <c:v>0.43279299999999998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9-4873-8AF0-F2EAE327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Force [2] convergence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  <a:prstDash val="dash"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Refinement'!$D$5:$D$17</c:f>
              <c:numCache>
                <c:formatCode>General</c:formatCode>
                <c:ptCount val="13"/>
                <c:pt idx="0">
                  <c:v>30301</c:v>
                </c:pt>
                <c:pt idx="1">
                  <c:v>88018</c:v>
                </c:pt>
                <c:pt idx="2">
                  <c:v>171639</c:v>
                </c:pt>
                <c:pt idx="3">
                  <c:v>287449</c:v>
                </c:pt>
                <c:pt idx="4">
                  <c:v>440275</c:v>
                </c:pt>
                <c:pt idx="5">
                  <c:v>622959</c:v>
                </c:pt>
                <c:pt idx="6">
                  <c:v>875365</c:v>
                </c:pt>
                <c:pt idx="7">
                  <c:v>1161776</c:v>
                </c:pt>
                <c:pt idx="8">
                  <c:v>1665955</c:v>
                </c:pt>
                <c:pt idx="9">
                  <c:v>4442919</c:v>
                </c:pt>
                <c:pt idx="10">
                  <c:v>6801407</c:v>
                </c:pt>
                <c:pt idx="11">
                  <c:v>13214219</c:v>
                </c:pt>
              </c:numCache>
            </c:numRef>
          </c:xVal>
          <c:yVal>
            <c:numRef>
              <c:f>'Mesh Refinement'!$F$5:$F$16</c:f>
              <c:numCache>
                <c:formatCode>General</c:formatCode>
                <c:ptCount val="12"/>
                <c:pt idx="0">
                  <c:v>-4.5452899999999996E-3</c:v>
                </c:pt>
                <c:pt idx="1">
                  <c:v>-8.45599E-3</c:v>
                </c:pt>
                <c:pt idx="2">
                  <c:v>-1.0105899999999999E-2</c:v>
                </c:pt>
                <c:pt idx="3">
                  <c:v>-1.16177E-2</c:v>
                </c:pt>
                <c:pt idx="4">
                  <c:v>-1.31918E-2</c:v>
                </c:pt>
                <c:pt idx="5">
                  <c:v>-1.37016E-2</c:v>
                </c:pt>
                <c:pt idx="6">
                  <c:v>-1.4022E-2</c:v>
                </c:pt>
                <c:pt idx="7">
                  <c:v>-1.5550899999999999E-2</c:v>
                </c:pt>
                <c:pt idx="8">
                  <c:v>-1.6135900000000002E-2</c:v>
                </c:pt>
                <c:pt idx="9">
                  <c:v>-1.6705899999999999E-2</c:v>
                </c:pt>
                <c:pt idx="10">
                  <c:v>-1.7056000000000002E-2</c:v>
                </c:pt>
                <c:pt idx="11">
                  <c:v>-1.65597E-2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8-49B2-986A-8CE5A7C5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DATA!$E$2:$E$8</c:f>
              <c:numCache>
                <c:formatCode>General</c:formatCode>
                <c:ptCount val="7"/>
                <c:pt idx="0">
                  <c:v>1.8422857142857138E-4</c:v>
                </c:pt>
                <c:pt idx="1">
                  <c:v>4.9880669466756816E-3</c:v>
                </c:pt>
                <c:pt idx="2">
                  <c:v>2.0066641745625807E-2</c:v>
                </c:pt>
                <c:pt idx="3">
                  <c:v>4.2454133868087551E-2</c:v>
                </c:pt>
                <c:pt idx="4">
                  <c:v>6.7391650300432038E-2</c:v>
                </c:pt>
                <c:pt idx="5">
                  <c:v>9.7363013474885962E-2</c:v>
                </c:pt>
                <c:pt idx="6">
                  <c:v>9.8233340778607681E-2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C-4C6B-A68E-98D7CDC89023}"/>
            </c:ext>
          </c:extLst>
        </c:ser>
        <c:ser>
          <c:idx val="1"/>
          <c:order val="1"/>
          <c:tx>
            <c:v>A=1.0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DATA!$B$9:$B$15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DATA!$E$9:$E$15</c:f>
              <c:numCache>
                <c:formatCode>General</c:formatCode>
                <c:ptCount val="7"/>
                <c:pt idx="0">
                  <c:v>5.605502040816325E-4</c:v>
                </c:pt>
                <c:pt idx="1">
                  <c:v>3.4783072142114957E-3</c:v>
                </c:pt>
                <c:pt idx="2">
                  <c:v>1.5629566784710669E-2</c:v>
                </c:pt>
                <c:pt idx="3">
                  <c:v>2.309553359346167E-2</c:v>
                </c:pt>
                <c:pt idx="4">
                  <c:v>2.4640275240465082E-2</c:v>
                </c:pt>
                <c:pt idx="5">
                  <c:v>1.4085135497804546E-2</c:v>
                </c:pt>
                <c:pt idx="6">
                  <c:v>4.3136250515826369E-2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C-4C6B-A68E-98D7CDC8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64240"/>
        <c:axId val="407262576"/>
      </c:scatterChart>
      <c:valAx>
        <c:axId val="4072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62576"/>
        <c:crosses val="autoZero"/>
        <c:crossBetween val="midCat"/>
      </c:valAx>
      <c:valAx>
        <c:axId val="4072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L</a:t>
            </a:r>
            <a:r>
              <a:rPr lang="en-US"/>
              <a:t> vs </a:t>
            </a:r>
            <a:r>
              <a:rPr lang="el-GR"/>
              <a:t>α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@ Re = 13,3333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DATA'!$D$2:$D$8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DATA'!$M$2:$M$8</c:f>
              <c:numCache>
                <c:formatCode>General</c:formatCode>
                <c:ptCount val="7"/>
                <c:pt idx="0">
                  <c:v>1.8422857142857138E-4</c:v>
                </c:pt>
                <c:pt idx="1">
                  <c:v>7.856855052879845E-2</c:v>
                </c:pt>
                <c:pt idx="2">
                  <c:v>0.18980877558991446</c:v>
                </c:pt>
                <c:pt idx="3">
                  <c:v>0.32825377845334375</c:v>
                </c:pt>
                <c:pt idx="4">
                  <c:v>0.48769039162733741</c:v>
                </c:pt>
                <c:pt idx="5">
                  <c:v>0.65268697493922967</c:v>
                </c:pt>
                <c:pt idx="6">
                  <c:v>0.84334012346342846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1-46A1-9D2F-A9AAB6044D3E}"/>
            </c:ext>
          </c:extLst>
        </c:ser>
        <c:ser>
          <c:idx val="0"/>
          <c:order val="1"/>
          <c:tx>
            <c:v>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'CFD DATA'!$D$9:$D$15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DATA'!$M$9:$M$15</c:f>
              <c:numCache>
                <c:formatCode>General</c:formatCode>
                <c:ptCount val="7"/>
                <c:pt idx="0">
                  <c:v>5.605502040816325E-4</c:v>
                </c:pt>
                <c:pt idx="1">
                  <c:v>0.13357687648342834</c:v>
                </c:pt>
                <c:pt idx="2">
                  <c:v>0.2982087585588527</c:v>
                </c:pt>
                <c:pt idx="3">
                  <c:v>0.49637991759400008</c:v>
                </c:pt>
                <c:pt idx="4">
                  <c:v>0.71610359238633092</c:v>
                </c:pt>
                <c:pt idx="5">
                  <c:v>0.9488821093985419</c:v>
                </c:pt>
                <c:pt idx="6">
                  <c:v>1.1278764690230934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1-46A1-9D2F-A9AAB604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887"/>
        <c:axId val="439452303"/>
      </c:scatterChart>
      <c:valAx>
        <c:axId val="4394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303"/>
        <c:crosses val="autoZero"/>
        <c:crossBetween val="midCat"/>
        <c:majorUnit val="5"/>
        <c:minorUnit val="0.5"/>
      </c:valAx>
      <c:valAx>
        <c:axId val="4394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D</a:t>
            </a:r>
            <a:r>
              <a:rPr lang="en-US"/>
              <a:t> vs </a:t>
            </a:r>
            <a:r>
              <a:rPr lang="el-GR"/>
              <a:t>α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@ Re = 133,333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DATA'!$D$2:$D$8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DATA'!$N$2:$N$8</c:f>
              <c:numCache>
                <c:formatCode>General</c:formatCode>
                <c:ptCount val="7"/>
                <c:pt idx="0">
                  <c:v>7.4019591836734676E-3</c:v>
                </c:pt>
                <c:pt idx="1">
                  <c:v>4.9245647916823163E-3</c:v>
                </c:pt>
                <c:pt idx="2">
                  <c:v>1.730251430869062E-2</c:v>
                </c:pt>
                <c:pt idx="3">
                  <c:v>6.6602588382601677E-2</c:v>
                </c:pt>
                <c:pt idx="4">
                  <c:v>0.14994947612571002</c:v>
                </c:pt>
                <c:pt idx="5">
                  <c:v>0.27101646794098233</c:v>
                </c:pt>
                <c:pt idx="6">
                  <c:v>0.44192936838845787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A-4013-AB29-944AF3831125}"/>
            </c:ext>
          </c:extLst>
        </c:ser>
        <c:ser>
          <c:idx val="0"/>
          <c:order val="1"/>
          <c:tx>
            <c:v>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'CFD DATA'!$D$9:$D$15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DATA'!$N$9:$N$15</c:f>
              <c:numCache>
                <c:formatCode>General</c:formatCode>
                <c:ptCount val="7"/>
                <c:pt idx="0">
                  <c:v>6.5495020408163247E-3</c:v>
                </c:pt>
                <c:pt idx="1">
                  <c:v>2.3592351034017577E-4</c:v>
                </c:pt>
                <c:pt idx="2">
                  <c:v>3.5618316673672337E-2</c:v>
                </c:pt>
                <c:pt idx="3">
                  <c:v>0.1096922746211141</c:v>
                </c:pt>
                <c:pt idx="4">
                  <c:v>0.22975222422508285</c:v>
                </c:pt>
                <c:pt idx="5">
                  <c:v>0.40256371517952083</c:v>
                </c:pt>
                <c:pt idx="6">
                  <c:v>0.60369722517999824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A-4013-AB29-944AF383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887"/>
        <c:axId val="439452303"/>
      </c:scatterChart>
      <c:valAx>
        <c:axId val="4394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303"/>
        <c:crosses val="autoZero"/>
        <c:crossBetween val="midCat"/>
        <c:minorUnit val="0.5"/>
      </c:valAx>
      <c:valAx>
        <c:axId val="4394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</a:t>
                </a:r>
                <a:r>
                  <a:rPr lang="en-US" sz="1200" b="0" i="0" baseline="-25000">
                    <a:effectLst/>
                  </a:rPr>
                  <a:t>D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L</a:t>
            </a:r>
            <a:r>
              <a:rPr lang="en-US" sz="1400" b="0" i="0" baseline="0">
                <a:effectLst/>
              </a:rPr>
              <a:t> </a:t>
            </a:r>
            <a:r>
              <a:rPr lang="en-US"/>
              <a:t>vs </a:t>
            </a: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D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@ Re = 133,333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DATA'!$N$9:$N$15</c:f>
              <c:numCache>
                <c:formatCode>General</c:formatCode>
                <c:ptCount val="7"/>
                <c:pt idx="0">
                  <c:v>6.5495020408163247E-3</c:v>
                </c:pt>
                <c:pt idx="1">
                  <c:v>2.3592351034017577E-4</c:v>
                </c:pt>
                <c:pt idx="2">
                  <c:v>3.5618316673672337E-2</c:v>
                </c:pt>
                <c:pt idx="3">
                  <c:v>0.1096922746211141</c:v>
                </c:pt>
                <c:pt idx="4">
                  <c:v>0.22975222422508285</c:v>
                </c:pt>
                <c:pt idx="5">
                  <c:v>0.40256371517952083</c:v>
                </c:pt>
                <c:pt idx="6">
                  <c:v>0.60369722517999824</c:v>
                </c:pt>
              </c:numCache>
            </c:numRef>
          </c:xVal>
          <c:yVal>
            <c:numRef>
              <c:f>'CFD DATA'!$M$2:$M$8</c:f>
              <c:numCache>
                <c:formatCode>General</c:formatCode>
                <c:ptCount val="7"/>
                <c:pt idx="0">
                  <c:v>1.8422857142857138E-4</c:v>
                </c:pt>
                <c:pt idx="1">
                  <c:v>7.856855052879845E-2</c:v>
                </c:pt>
                <c:pt idx="2">
                  <c:v>0.18980877558991446</c:v>
                </c:pt>
                <c:pt idx="3">
                  <c:v>0.32825377845334375</c:v>
                </c:pt>
                <c:pt idx="4">
                  <c:v>0.48769039162733741</c:v>
                </c:pt>
                <c:pt idx="5">
                  <c:v>0.65268697493922967</c:v>
                </c:pt>
                <c:pt idx="6">
                  <c:v>0.84334012346342846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9FB-A606-25CC12241AE6}"/>
            </c:ext>
          </c:extLst>
        </c:ser>
        <c:ser>
          <c:idx val="0"/>
          <c:order val="1"/>
          <c:tx>
            <c:v>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'CFD DATA'!$N$9:$N$15</c:f>
              <c:numCache>
                <c:formatCode>General</c:formatCode>
                <c:ptCount val="7"/>
                <c:pt idx="0">
                  <c:v>6.5495020408163247E-3</c:v>
                </c:pt>
                <c:pt idx="1">
                  <c:v>2.3592351034017577E-4</c:v>
                </c:pt>
                <c:pt idx="2">
                  <c:v>3.5618316673672337E-2</c:v>
                </c:pt>
                <c:pt idx="3">
                  <c:v>0.1096922746211141</c:v>
                </c:pt>
                <c:pt idx="4">
                  <c:v>0.22975222422508285</c:v>
                </c:pt>
                <c:pt idx="5">
                  <c:v>0.40256371517952083</c:v>
                </c:pt>
                <c:pt idx="6">
                  <c:v>0.60369722517999824</c:v>
                </c:pt>
              </c:numCache>
            </c:numRef>
          </c:xVal>
          <c:yVal>
            <c:numRef>
              <c:f>'CFD DATA'!$M$9:$M$15</c:f>
              <c:numCache>
                <c:formatCode>General</c:formatCode>
                <c:ptCount val="7"/>
                <c:pt idx="0">
                  <c:v>5.605502040816325E-4</c:v>
                </c:pt>
                <c:pt idx="1">
                  <c:v>0.13357687648342834</c:v>
                </c:pt>
                <c:pt idx="2">
                  <c:v>0.2982087585588527</c:v>
                </c:pt>
                <c:pt idx="3">
                  <c:v>0.49637991759400008</c:v>
                </c:pt>
                <c:pt idx="4">
                  <c:v>0.71610359238633092</c:v>
                </c:pt>
                <c:pt idx="5">
                  <c:v>0.9488821093985419</c:v>
                </c:pt>
                <c:pt idx="6">
                  <c:v>1.1278764690230934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3-49FB-A606-25CC1224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887"/>
        <c:axId val="439452303"/>
      </c:scatterChart>
      <c:valAx>
        <c:axId val="4394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</a:t>
                </a:r>
                <a:r>
                  <a:rPr lang="en-US" sz="1200" b="0" i="0" baseline="-25000">
                    <a:effectLst/>
                  </a:rPr>
                  <a:t>D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303"/>
        <c:crosses val="autoZero"/>
        <c:crossBetween val="midCat"/>
      </c:valAx>
      <c:valAx>
        <c:axId val="4394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</a:t>
                </a:r>
                <a:r>
                  <a:rPr lang="en-US" sz="1200" b="0" i="0" baseline="-25000">
                    <a:effectLst/>
                  </a:rPr>
                  <a:t>L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L</a:t>
            </a:r>
            <a:r>
              <a:rPr lang="en-US"/>
              <a:t> vs </a:t>
            </a:r>
            <a:r>
              <a:rPr lang="el-GR"/>
              <a:t>α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A=0.5 @ Re = 13,3333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DATA'!$D$2:$D$8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DATA'!$M$2:$M$8</c:f>
              <c:numCache>
                <c:formatCode>General</c:formatCode>
                <c:ptCount val="7"/>
                <c:pt idx="0">
                  <c:v>1.8422857142857138E-4</c:v>
                </c:pt>
                <c:pt idx="1">
                  <c:v>7.856855052879845E-2</c:v>
                </c:pt>
                <c:pt idx="2">
                  <c:v>0.18980877558991446</c:v>
                </c:pt>
                <c:pt idx="3">
                  <c:v>0.32825377845334375</c:v>
                </c:pt>
                <c:pt idx="4">
                  <c:v>0.48769039162733741</c:v>
                </c:pt>
                <c:pt idx="5">
                  <c:v>0.65268697493922967</c:v>
                </c:pt>
                <c:pt idx="6">
                  <c:v>0.84334012346342846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3-4573-A083-64A92BC2B9B0}"/>
            </c:ext>
          </c:extLst>
        </c:ser>
        <c:ser>
          <c:idx val="0"/>
          <c:order val="1"/>
          <c:tx>
            <c:v>A=0.5 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'Theory DATA'!$B$2:$B$8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'Theory DATA'!$F$2:$F$8</c:f>
              <c:numCache>
                <c:formatCode>General</c:formatCode>
                <c:ptCount val="7"/>
                <c:pt idx="0">
                  <c:v>0</c:v>
                </c:pt>
                <c:pt idx="1">
                  <c:v>8.3556617475474132E-2</c:v>
                </c:pt>
                <c:pt idx="2">
                  <c:v>0.20987541733554027</c:v>
                </c:pt>
                <c:pt idx="3">
                  <c:v>0.3707079123214313</c:v>
                </c:pt>
                <c:pt idx="4">
                  <c:v>0.55508204192776944</c:v>
                </c:pt>
                <c:pt idx="5">
                  <c:v>0.75004998841411563</c:v>
                </c:pt>
                <c:pt idx="6">
                  <c:v>0.94157346424203614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573-A083-64A92BC2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887"/>
        <c:axId val="439452303"/>
      </c:scatterChart>
      <c:valAx>
        <c:axId val="4394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303"/>
        <c:crosses val="autoZero"/>
        <c:crossBetween val="midCat"/>
        <c:majorUnit val="5"/>
        <c:minorUnit val="0.5"/>
      </c:valAx>
      <c:valAx>
        <c:axId val="4394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</a:t>
            </a:r>
            <a:r>
              <a:rPr lang="en-US" sz="1800" b="0" i="0" baseline="-25000">
                <a:effectLst/>
              </a:rPr>
              <a:t>L</a:t>
            </a:r>
            <a:r>
              <a:rPr lang="en-US"/>
              <a:t> vs </a:t>
            </a:r>
            <a:r>
              <a:rPr lang="el-GR"/>
              <a:t>α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A=1.0 @ Re = 13,3333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'CFD DATA'!$D$2:$D$8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'CFD DATA'!$M$9:$M$15</c:f>
              <c:numCache>
                <c:formatCode>General</c:formatCode>
                <c:ptCount val="7"/>
                <c:pt idx="0">
                  <c:v>5.605502040816325E-4</c:v>
                </c:pt>
                <c:pt idx="1">
                  <c:v>0.13357687648342834</c:v>
                </c:pt>
                <c:pt idx="2">
                  <c:v>0.2982087585588527</c:v>
                </c:pt>
                <c:pt idx="3">
                  <c:v>0.49637991759400008</c:v>
                </c:pt>
                <c:pt idx="4">
                  <c:v>0.71610359238633092</c:v>
                </c:pt>
                <c:pt idx="5">
                  <c:v>0.9488821093985419</c:v>
                </c:pt>
                <c:pt idx="6">
                  <c:v>1.1278764690230934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3-4664-9819-012DFC07700B}"/>
            </c:ext>
          </c:extLst>
        </c:ser>
        <c:ser>
          <c:idx val="0"/>
          <c:order val="1"/>
          <c:tx>
            <c:v>A=1 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'Theory DATA'!$B$9:$B$15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'Theory DATA'!$F$9:$F$15</c:f>
              <c:numCache>
                <c:formatCode>General</c:formatCode>
                <c:ptCount val="7"/>
                <c:pt idx="0">
                  <c:v>0</c:v>
                </c:pt>
                <c:pt idx="1">
                  <c:v>0.13705518369763983</c:v>
                </c:pt>
                <c:pt idx="2">
                  <c:v>0.31383832534356337</c:v>
                </c:pt>
                <c:pt idx="3">
                  <c:v>0.51947545118746175</c:v>
                </c:pt>
                <c:pt idx="4">
                  <c:v>0.740743867626796</c:v>
                </c:pt>
                <c:pt idx="5">
                  <c:v>0.96296724489634644</c:v>
                </c:pt>
                <c:pt idx="6">
                  <c:v>1.1710127195389197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3-4664-9819-012DFC07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887"/>
        <c:axId val="439452303"/>
      </c:scatterChart>
      <c:valAx>
        <c:axId val="4394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303"/>
        <c:crosses val="autoZero"/>
        <c:crossBetween val="midCat"/>
        <c:majorUnit val="5"/>
        <c:minorUnit val="0.5"/>
      </c:valAx>
      <c:valAx>
        <c:axId val="4394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209006</xdr:colOff>
      <xdr:row>18</xdr:row>
      <xdr:rowOff>32657</xdr:rowOff>
    </xdr:from>
    <xdr:to>
      <xdr:col>5</xdr:col>
      <xdr:colOff>211183</xdr:colOff>
      <xdr:row>47</xdr:row>
      <xdr:rowOff>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B84CA-9552-42A9-9A56-59D7A6A1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1200693</xdr:colOff>
      <xdr:row>18</xdr:row>
      <xdr:rowOff>62048</xdr:rowOff>
    </xdr:from>
    <xdr:to>
      <xdr:col>14</xdr:col>
      <xdr:colOff>582385</xdr:colOff>
      <xdr:row>47</xdr:row>
      <xdr:rowOff>52795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B1A0-2DC5-4A41-A1A6-6FB0D17C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546464</xdr:colOff>
      <xdr:row>18</xdr:row>
      <xdr:rowOff>94703</xdr:rowOff>
    </xdr:from>
    <xdr:to>
      <xdr:col>26</xdr:col>
      <xdr:colOff>211184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A4276-B971-41C5-88D1-FB1AE6A21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18</xdr:row>
      <xdr:rowOff>11430</xdr:rowOff>
    </xdr:from>
    <xdr:to>
      <xdr:col>4</xdr:col>
      <xdr:colOff>960120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5DACA-84C8-4A20-9FF4-012F3ABD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0</xdr:rowOff>
    </xdr:from>
    <xdr:to>
      <xdr:col>9</xdr:col>
      <xdr:colOff>464820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927D2-EB35-4E41-93EC-D4FD5548D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27</xdr:row>
      <xdr:rowOff>152400</xdr:rowOff>
    </xdr:from>
    <xdr:to>
      <xdr:col>19</xdr:col>
      <xdr:colOff>396240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B486B-589A-4224-9CB0-2BB2C70C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27</xdr:row>
      <xdr:rowOff>160020</xdr:rowOff>
    </xdr:from>
    <xdr:to>
      <xdr:col>9</xdr:col>
      <xdr:colOff>464820</xdr:colOff>
      <xdr:row>52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C0FA2-AF28-4FA2-A25A-270AFCFD2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1</xdr:row>
      <xdr:rowOff>0</xdr:rowOff>
    </xdr:from>
    <xdr:to>
      <xdr:col>19</xdr:col>
      <xdr:colOff>228600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F5511-7342-4AE5-8A57-3E6A9CC26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99060</xdr:colOff>
      <xdr:row>0</xdr:row>
      <xdr:rowOff>175260</xdr:rowOff>
    </xdr:from>
    <xdr:to>
      <xdr:col>29</xdr:col>
      <xdr:colOff>99060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5EF2D-8F26-4CE0-A457-AEB8F5F5E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434340</xdr:colOff>
      <xdr:row>28</xdr:row>
      <xdr:rowOff>0</xdr:rowOff>
    </xdr:from>
    <xdr:to>
      <xdr:col>28</xdr:col>
      <xdr:colOff>30868</xdr:colOff>
      <xdr:row>44</xdr:row>
      <xdr:rowOff>61219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669F1F-66BD-4253-BDEF-EEEDBCB00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26340" y="5120640"/>
          <a:ext cx="4473328" cy="2987299"/>
        </a:xfrm>
        <a:prstGeom prst="rect">
          <a:avLst/>
        </a:prstGeom>
      </xdr:spPr>
    </xdr:pic>
    <xdr:clientData/>
  </xdr:twoCellAnchor>
  <xdr:twoCellAnchor editAs="oneCell">
    <xdr:from>
      <xdr:col>28</xdr:col>
      <xdr:colOff>242047</xdr:colOff>
      <xdr:row>28</xdr:row>
      <xdr:rowOff>88302</xdr:rowOff>
    </xdr:from>
    <xdr:to>
      <xdr:col>35</xdr:col>
      <xdr:colOff>608209</xdr:colOff>
      <xdr:row>50</xdr:row>
      <xdr:rowOff>46513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1A47E8-F0B3-4C88-8F72-AC3C9EE5E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10847" y="5108537"/>
          <a:ext cx="4633362" cy="3902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B997-3551-4B12-82F8-7709750EE5A3}">
  <dimension ref="A1:DQ447"/>
  <sheetViews>
    <sheetView tabSelected="1" topLeftCell="A2" zoomScale="55" zoomScaleNormal="55" workbookViewId="0">
      <selection activeCell="F58" sqref="F58"/>
    </sheetView>
  </sheetViews>
  <sheetFormatPr defaultRowHeight="14.4" x14ac:dyDescent="0.3"/>
  <cols>
    <col min="1" max="1" width="8.88671875" style="22"/>
    <col min="2" max="2" width="26.6640625" style="1" customWidth="1"/>
    <col min="3" max="3" width="14.88671875" style="1" customWidth="1"/>
    <col min="4" max="4" width="19.33203125" style="1" customWidth="1"/>
    <col min="5" max="5" width="23" style="1" customWidth="1"/>
    <col min="6" max="6" width="21.88671875" style="1" customWidth="1"/>
    <col min="7" max="121" width="8.88671875" style="22"/>
  </cols>
  <sheetData>
    <row r="1" spans="2:7" s="22" customFormat="1" ht="21.6" thickBot="1" x14ac:dyDescent="0.45">
      <c r="B1" s="23"/>
      <c r="C1" s="23"/>
      <c r="D1" s="23"/>
      <c r="E1" s="23"/>
      <c r="F1" s="23"/>
    </row>
    <row r="2" spans="2:7" ht="47.4" x14ac:dyDescent="0.95">
      <c r="B2" s="50" t="s">
        <v>6</v>
      </c>
      <c r="C2" s="51"/>
      <c r="D2" s="51"/>
      <c r="E2" s="51"/>
      <c r="F2" s="52"/>
    </row>
    <row r="3" spans="2:7" ht="29.4" thickBot="1" x14ac:dyDescent="0.6">
      <c r="B3" s="53" t="s">
        <v>19</v>
      </c>
      <c r="C3" s="54"/>
      <c r="D3" s="54"/>
      <c r="E3" s="54"/>
      <c r="F3" s="55"/>
    </row>
    <row r="4" spans="2:7" ht="21" x14ac:dyDescent="0.4">
      <c r="B4" s="9"/>
      <c r="C4" s="7" t="s">
        <v>2</v>
      </c>
      <c r="D4" s="7" t="s">
        <v>3</v>
      </c>
      <c r="E4" s="7" t="s">
        <v>4</v>
      </c>
      <c r="F4" s="8" t="s">
        <v>5</v>
      </c>
    </row>
    <row r="5" spans="2:7" ht="21" x14ac:dyDescent="0.4">
      <c r="B5" s="56" t="s">
        <v>0</v>
      </c>
      <c r="C5" s="3">
        <v>1</v>
      </c>
      <c r="D5" s="3">
        <v>30301</v>
      </c>
      <c r="E5" s="3">
        <v>0.41193800000000003</v>
      </c>
      <c r="F5" s="4">
        <v>-4.5452899999999996E-3</v>
      </c>
      <c r="G5" s="22" t="s">
        <v>9</v>
      </c>
    </row>
    <row r="6" spans="2:7" ht="21" x14ac:dyDescent="0.4">
      <c r="B6" s="56"/>
      <c r="C6" s="3">
        <v>2</v>
      </c>
      <c r="D6" s="3">
        <v>88018</v>
      </c>
      <c r="E6" s="3">
        <v>0.47067599999999998</v>
      </c>
      <c r="F6" s="4">
        <v>-8.45599E-3</v>
      </c>
    </row>
    <row r="7" spans="2:7" ht="21" x14ac:dyDescent="0.4">
      <c r="B7" s="56"/>
      <c r="C7" s="3">
        <v>3</v>
      </c>
      <c r="D7" s="3">
        <v>171639</v>
      </c>
      <c r="E7" s="3">
        <v>0.46787499999999999</v>
      </c>
      <c r="F7" s="4">
        <v>-1.0105899999999999E-2</v>
      </c>
    </row>
    <row r="8" spans="2:7" ht="21" x14ac:dyDescent="0.4">
      <c r="B8" s="56"/>
      <c r="C8" s="3">
        <v>4</v>
      </c>
      <c r="D8" s="3">
        <v>287449</v>
      </c>
      <c r="E8" s="3">
        <v>0.46324100000000001</v>
      </c>
      <c r="F8" s="4">
        <v>-1.16177E-2</v>
      </c>
    </row>
    <row r="9" spans="2:7" ht="21" x14ac:dyDescent="0.4">
      <c r="B9" s="56"/>
      <c r="C9" s="3">
        <v>5</v>
      </c>
      <c r="D9" s="3">
        <v>440275</v>
      </c>
      <c r="E9" s="3">
        <v>0.447322</v>
      </c>
      <c r="F9" s="4">
        <v>-1.31918E-2</v>
      </c>
    </row>
    <row r="10" spans="2:7" ht="21" x14ac:dyDescent="0.4">
      <c r="B10" s="56"/>
      <c r="C10" s="3">
        <v>6</v>
      </c>
      <c r="D10" s="3">
        <v>622959</v>
      </c>
      <c r="E10" s="3">
        <v>0.44854899999999998</v>
      </c>
      <c r="F10" s="4">
        <v>-1.37016E-2</v>
      </c>
    </row>
    <row r="11" spans="2:7" ht="21" x14ac:dyDescent="0.4">
      <c r="B11" s="56" t="s">
        <v>1</v>
      </c>
      <c r="C11" s="3">
        <v>7</v>
      </c>
      <c r="D11" s="3">
        <v>875365</v>
      </c>
      <c r="E11" s="3">
        <v>0.44072499999999998</v>
      </c>
      <c r="F11" s="4">
        <v>-1.4022E-2</v>
      </c>
    </row>
    <row r="12" spans="2:7" ht="21" x14ac:dyDescent="0.4">
      <c r="B12" s="56"/>
      <c r="C12" s="3">
        <v>8</v>
      </c>
      <c r="D12" s="3">
        <v>1161776</v>
      </c>
      <c r="E12" s="3">
        <v>0.43430000000000002</v>
      </c>
      <c r="F12" s="4">
        <v>-1.5550899999999999E-2</v>
      </c>
    </row>
    <row r="13" spans="2:7" ht="21" x14ac:dyDescent="0.4">
      <c r="B13" s="56"/>
      <c r="C13" s="3">
        <v>9</v>
      </c>
      <c r="D13" s="3">
        <v>1665955</v>
      </c>
      <c r="E13" s="3">
        <v>0.42963499999999999</v>
      </c>
      <c r="F13" s="4">
        <v>-1.6135900000000002E-2</v>
      </c>
    </row>
    <row r="14" spans="2:7" ht="21" x14ac:dyDescent="0.4">
      <c r="B14" s="56"/>
      <c r="C14" s="3">
        <v>10</v>
      </c>
      <c r="D14" s="3">
        <v>4442919</v>
      </c>
      <c r="E14" s="3">
        <v>0.432533</v>
      </c>
      <c r="F14" s="4">
        <v>-1.6705899999999999E-2</v>
      </c>
    </row>
    <row r="15" spans="2:7" ht="21" x14ac:dyDescent="0.4">
      <c r="B15" s="56"/>
      <c r="C15" s="3">
        <v>11</v>
      </c>
      <c r="D15" s="3">
        <v>6801407</v>
      </c>
      <c r="E15" s="3">
        <v>0.43309399999999998</v>
      </c>
      <c r="F15" s="4">
        <v>-1.7056000000000002E-2</v>
      </c>
    </row>
    <row r="16" spans="2:7" ht="21.6" thickBot="1" x14ac:dyDescent="0.45">
      <c r="B16" s="57"/>
      <c r="C16" s="5">
        <v>12</v>
      </c>
      <c r="D16" s="5">
        <v>13214219</v>
      </c>
      <c r="E16" s="5">
        <v>0.43279299999999998</v>
      </c>
      <c r="F16" s="6">
        <v>-1.65597E-2</v>
      </c>
    </row>
    <row r="17" spans="2:6" s="22" customFormat="1" ht="21" x14ac:dyDescent="0.4">
      <c r="B17" s="23"/>
      <c r="C17" s="23"/>
      <c r="D17" s="23"/>
      <c r="E17" s="23"/>
      <c r="F17" s="23"/>
    </row>
    <row r="18" spans="2:6" s="22" customFormat="1" x14ac:dyDescent="0.3">
      <c r="B18" s="24"/>
      <c r="C18" s="24"/>
      <c r="D18" s="24"/>
      <c r="E18" s="24"/>
      <c r="F18" s="24"/>
    </row>
    <row r="19" spans="2:6" s="22" customFormat="1" x14ac:dyDescent="0.3">
      <c r="B19" s="24"/>
      <c r="C19" s="24"/>
      <c r="D19" s="24"/>
      <c r="E19" s="24"/>
      <c r="F19" s="24"/>
    </row>
    <row r="20" spans="2:6" s="22" customFormat="1" x14ac:dyDescent="0.3">
      <c r="B20" s="24"/>
      <c r="C20" s="24"/>
      <c r="D20" s="24"/>
      <c r="E20" s="24"/>
      <c r="F20" s="24"/>
    </row>
    <row r="21" spans="2:6" s="22" customFormat="1" x14ac:dyDescent="0.3">
      <c r="B21" s="24"/>
      <c r="C21" s="24"/>
      <c r="D21" s="24"/>
      <c r="E21" s="24"/>
      <c r="F21" s="24"/>
    </row>
    <row r="22" spans="2:6" s="22" customFormat="1" x14ac:dyDescent="0.3">
      <c r="B22" s="24"/>
      <c r="C22" s="24"/>
      <c r="D22" s="24"/>
      <c r="E22" s="24"/>
      <c r="F22" s="24"/>
    </row>
    <row r="23" spans="2:6" s="22" customFormat="1" x14ac:dyDescent="0.3">
      <c r="B23" s="24"/>
      <c r="C23" s="24"/>
      <c r="D23" s="24"/>
      <c r="E23" s="24"/>
      <c r="F23" s="24"/>
    </row>
    <row r="24" spans="2:6" s="22" customFormat="1" x14ac:dyDescent="0.3">
      <c r="B24" s="24"/>
      <c r="C24" s="24"/>
      <c r="D24" s="24"/>
      <c r="E24" s="24"/>
      <c r="F24" s="24"/>
    </row>
    <row r="25" spans="2:6" s="22" customFormat="1" x14ac:dyDescent="0.3">
      <c r="B25" s="24"/>
      <c r="C25" s="24"/>
      <c r="D25" s="24"/>
      <c r="E25" s="24"/>
      <c r="F25" s="24"/>
    </row>
    <row r="26" spans="2:6" s="22" customFormat="1" x14ac:dyDescent="0.3">
      <c r="B26" s="24"/>
      <c r="C26" s="24"/>
      <c r="D26" s="24"/>
      <c r="E26" s="24"/>
      <c r="F26" s="24"/>
    </row>
    <row r="27" spans="2:6" s="22" customFormat="1" x14ac:dyDescent="0.3">
      <c r="B27" s="24"/>
      <c r="C27" s="24"/>
      <c r="D27" s="24"/>
      <c r="E27" s="24"/>
      <c r="F27" s="24"/>
    </row>
    <row r="28" spans="2:6" s="22" customFormat="1" x14ac:dyDescent="0.3">
      <c r="B28" s="24"/>
      <c r="C28" s="24"/>
      <c r="D28" s="24"/>
      <c r="E28" s="24"/>
      <c r="F28" s="24"/>
    </row>
    <row r="29" spans="2:6" s="22" customFormat="1" x14ac:dyDescent="0.3">
      <c r="B29" s="24"/>
      <c r="C29" s="24"/>
      <c r="D29" s="24"/>
      <c r="E29" s="24"/>
      <c r="F29" s="24"/>
    </row>
    <row r="30" spans="2:6" s="22" customFormat="1" x14ac:dyDescent="0.3">
      <c r="B30" s="24"/>
      <c r="C30" s="24"/>
      <c r="D30" s="24"/>
      <c r="E30" s="24"/>
      <c r="F30" s="24"/>
    </row>
    <row r="31" spans="2:6" s="22" customFormat="1" x14ac:dyDescent="0.3">
      <c r="B31" s="24"/>
      <c r="C31" s="24"/>
      <c r="D31" s="24"/>
      <c r="E31" s="24"/>
      <c r="F31" s="24"/>
    </row>
    <row r="32" spans="2:6" s="22" customFormat="1" x14ac:dyDescent="0.3">
      <c r="B32" s="24"/>
      <c r="C32" s="24"/>
      <c r="D32" s="24"/>
      <c r="E32" s="24"/>
      <c r="F32" s="24"/>
    </row>
    <row r="33" spans="2:6" s="22" customFormat="1" x14ac:dyDescent="0.3">
      <c r="B33" s="24"/>
      <c r="C33" s="24"/>
      <c r="D33" s="24"/>
      <c r="E33" s="24"/>
      <c r="F33" s="24"/>
    </row>
    <row r="34" spans="2:6" s="22" customFormat="1" x14ac:dyDescent="0.3">
      <c r="B34" s="24"/>
      <c r="C34" s="24"/>
      <c r="D34" s="24"/>
      <c r="E34" s="24"/>
      <c r="F34" s="24"/>
    </row>
    <row r="35" spans="2:6" s="22" customFormat="1" x14ac:dyDescent="0.3">
      <c r="B35" s="24"/>
      <c r="C35" s="24"/>
      <c r="D35" s="24"/>
      <c r="E35" s="24"/>
      <c r="F35" s="24"/>
    </row>
    <row r="36" spans="2:6" s="22" customFormat="1" x14ac:dyDescent="0.3">
      <c r="B36" s="24"/>
      <c r="C36" s="24"/>
      <c r="D36" s="24"/>
      <c r="E36" s="24"/>
      <c r="F36" s="24"/>
    </row>
    <row r="37" spans="2:6" s="22" customFormat="1" x14ac:dyDescent="0.3">
      <c r="B37" s="24"/>
      <c r="C37" s="24"/>
      <c r="D37" s="24"/>
      <c r="E37" s="24"/>
      <c r="F37" s="24"/>
    </row>
    <row r="38" spans="2:6" s="22" customFormat="1" x14ac:dyDescent="0.3">
      <c r="B38" s="24"/>
      <c r="C38" s="24"/>
      <c r="D38" s="24"/>
      <c r="E38" s="24"/>
      <c r="F38" s="24"/>
    </row>
    <row r="39" spans="2:6" s="22" customFormat="1" x14ac:dyDescent="0.3">
      <c r="B39" s="24"/>
      <c r="C39" s="24"/>
      <c r="D39" s="24"/>
      <c r="E39" s="24"/>
      <c r="F39" s="24"/>
    </row>
    <row r="40" spans="2:6" s="22" customFormat="1" x14ac:dyDescent="0.3">
      <c r="B40" s="24"/>
      <c r="C40" s="24"/>
      <c r="D40" s="24"/>
      <c r="E40" s="24"/>
      <c r="F40" s="24"/>
    </row>
    <row r="41" spans="2:6" s="22" customFormat="1" x14ac:dyDescent="0.3">
      <c r="B41" s="24"/>
      <c r="C41" s="24"/>
      <c r="D41" s="24"/>
      <c r="E41" s="24"/>
      <c r="F41" s="24"/>
    </row>
    <row r="42" spans="2:6" s="22" customFormat="1" x14ac:dyDescent="0.3">
      <c r="B42" s="24"/>
      <c r="C42" s="24"/>
      <c r="D42" s="24"/>
      <c r="E42" s="24"/>
      <c r="F42" s="24"/>
    </row>
    <row r="43" spans="2:6" s="22" customFormat="1" x14ac:dyDescent="0.3">
      <c r="B43" s="24"/>
      <c r="C43" s="24"/>
      <c r="D43" s="24"/>
      <c r="E43" s="24"/>
      <c r="F43" s="24"/>
    </row>
    <row r="44" spans="2:6" s="22" customFormat="1" x14ac:dyDescent="0.3">
      <c r="B44" s="24"/>
      <c r="C44" s="24"/>
      <c r="D44" s="24"/>
      <c r="E44" s="24"/>
      <c r="F44" s="24"/>
    </row>
    <row r="45" spans="2:6" s="22" customFormat="1" x14ac:dyDescent="0.3">
      <c r="B45" s="24"/>
      <c r="C45" s="24"/>
      <c r="D45" s="24"/>
      <c r="E45" s="24"/>
      <c r="F45" s="24"/>
    </row>
    <row r="46" spans="2:6" s="22" customFormat="1" x14ac:dyDescent="0.3">
      <c r="B46" s="24"/>
      <c r="C46" s="24"/>
      <c r="D46" s="24"/>
      <c r="E46" s="24"/>
      <c r="F46" s="24"/>
    </row>
    <row r="47" spans="2:6" s="22" customFormat="1" x14ac:dyDescent="0.3">
      <c r="B47" s="24"/>
      <c r="C47" s="24"/>
      <c r="D47" s="24"/>
      <c r="E47" s="24"/>
      <c r="F47" s="24"/>
    </row>
    <row r="48" spans="2:6" s="22" customFormat="1" x14ac:dyDescent="0.3">
      <c r="B48" s="24"/>
      <c r="C48" s="24"/>
      <c r="D48" s="24"/>
      <c r="E48" s="24"/>
      <c r="F48" s="24"/>
    </row>
    <row r="49" spans="2:6" s="22" customFormat="1" x14ac:dyDescent="0.3">
      <c r="B49" s="24"/>
      <c r="C49" s="24"/>
      <c r="D49" s="24"/>
      <c r="E49" s="24"/>
      <c r="F49" s="24"/>
    </row>
    <row r="50" spans="2:6" s="22" customFormat="1" x14ac:dyDescent="0.3">
      <c r="B50" s="24"/>
      <c r="C50" s="24"/>
      <c r="D50" s="24"/>
      <c r="E50" s="24"/>
      <c r="F50" s="24"/>
    </row>
    <row r="51" spans="2:6" s="22" customFormat="1" x14ac:dyDescent="0.3">
      <c r="B51" s="24"/>
      <c r="C51" s="24"/>
      <c r="D51" s="24"/>
      <c r="E51" s="24"/>
      <c r="F51" s="24"/>
    </row>
    <row r="52" spans="2:6" s="22" customFormat="1" x14ac:dyDescent="0.3">
      <c r="B52" s="24"/>
      <c r="C52" s="24"/>
      <c r="D52" s="24"/>
      <c r="E52" s="24"/>
      <c r="F52" s="24"/>
    </row>
    <row r="53" spans="2:6" s="22" customFormat="1" x14ac:dyDescent="0.3">
      <c r="B53" s="24"/>
      <c r="C53" s="24"/>
      <c r="D53" s="24"/>
      <c r="E53" s="24"/>
      <c r="F53" s="24"/>
    </row>
    <row r="54" spans="2:6" s="22" customFormat="1" x14ac:dyDescent="0.3">
      <c r="B54" s="24"/>
      <c r="C54" s="24"/>
      <c r="D54" s="24"/>
      <c r="E54" s="24"/>
      <c r="F54" s="24"/>
    </row>
    <row r="55" spans="2:6" s="22" customFormat="1" x14ac:dyDescent="0.3">
      <c r="B55" s="24"/>
      <c r="C55" s="24"/>
      <c r="D55" s="24"/>
      <c r="E55" s="24"/>
      <c r="F55" s="24"/>
    </row>
    <row r="56" spans="2:6" s="22" customFormat="1" x14ac:dyDescent="0.3">
      <c r="B56" s="24"/>
      <c r="C56" s="24"/>
      <c r="D56" s="24"/>
      <c r="E56" s="24"/>
      <c r="F56" s="24"/>
    </row>
    <row r="57" spans="2:6" s="22" customFormat="1" x14ac:dyDescent="0.3">
      <c r="B57" s="24"/>
      <c r="C57" s="24"/>
      <c r="D57" s="24"/>
      <c r="E57" s="24"/>
      <c r="F57" s="24"/>
    </row>
    <row r="58" spans="2:6" s="22" customFormat="1" x14ac:dyDescent="0.3">
      <c r="B58" s="24"/>
      <c r="C58" s="24"/>
      <c r="D58" s="24"/>
      <c r="E58" s="24"/>
      <c r="F58" s="24"/>
    </row>
    <row r="59" spans="2:6" s="22" customFormat="1" x14ac:dyDescent="0.3">
      <c r="B59" s="24"/>
      <c r="C59" s="24"/>
      <c r="D59" s="24"/>
      <c r="E59" s="24"/>
      <c r="F59" s="24"/>
    </row>
    <row r="60" spans="2:6" s="22" customFormat="1" x14ac:dyDescent="0.3">
      <c r="B60" s="24"/>
      <c r="C60" s="24"/>
      <c r="D60" s="24"/>
      <c r="E60" s="24"/>
      <c r="F60" s="24"/>
    </row>
    <row r="61" spans="2:6" s="22" customFormat="1" x14ac:dyDescent="0.3">
      <c r="B61" s="24"/>
      <c r="C61" s="24"/>
      <c r="D61" s="24"/>
      <c r="E61" s="24"/>
      <c r="F61" s="24"/>
    </row>
    <row r="62" spans="2:6" s="22" customFormat="1" x14ac:dyDescent="0.3">
      <c r="B62" s="24"/>
      <c r="C62" s="24"/>
      <c r="D62" s="24"/>
      <c r="E62" s="24"/>
      <c r="F62" s="24"/>
    </row>
    <row r="63" spans="2:6" s="22" customFormat="1" x14ac:dyDescent="0.3">
      <c r="B63" s="24"/>
      <c r="C63" s="24"/>
      <c r="D63" s="24"/>
      <c r="E63" s="24"/>
      <c r="F63" s="24"/>
    </row>
    <row r="64" spans="2:6" s="22" customFormat="1" x14ac:dyDescent="0.3">
      <c r="B64" s="24"/>
      <c r="C64" s="24"/>
      <c r="D64" s="24"/>
      <c r="E64" s="24"/>
      <c r="F64" s="24"/>
    </row>
    <row r="65" spans="2:6" s="22" customFormat="1" x14ac:dyDescent="0.3">
      <c r="B65" s="24"/>
      <c r="C65" s="24"/>
      <c r="D65" s="24"/>
      <c r="E65" s="24"/>
      <c r="F65" s="24"/>
    </row>
    <row r="66" spans="2:6" s="22" customFormat="1" x14ac:dyDescent="0.3">
      <c r="B66" s="24"/>
      <c r="C66" s="24"/>
      <c r="D66" s="24"/>
      <c r="E66" s="24"/>
      <c r="F66" s="24"/>
    </row>
    <row r="67" spans="2:6" s="22" customFormat="1" x14ac:dyDescent="0.3">
      <c r="B67" s="24"/>
      <c r="C67" s="24"/>
      <c r="D67" s="24"/>
      <c r="E67" s="24"/>
      <c r="F67" s="24"/>
    </row>
    <row r="68" spans="2:6" s="22" customFormat="1" x14ac:dyDescent="0.3">
      <c r="B68" s="24"/>
      <c r="C68" s="24"/>
      <c r="D68" s="24"/>
      <c r="E68" s="24"/>
      <c r="F68" s="24"/>
    </row>
    <row r="69" spans="2:6" s="22" customFormat="1" x14ac:dyDescent="0.3">
      <c r="B69" s="24"/>
      <c r="C69" s="24"/>
      <c r="D69" s="24"/>
      <c r="E69" s="24"/>
      <c r="F69" s="24"/>
    </row>
    <row r="70" spans="2:6" s="22" customFormat="1" x14ac:dyDescent="0.3">
      <c r="B70" s="24"/>
      <c r="C70" s="24"/>
      <c r="D70" s="24"/>
      <c r="E70" s="24"/>
      <c r="F70" s="24"/>
    </row>
    <row r="71" spans="2:6" s="22" customFormat="1" x14ac:dyDescent="0.3">
      <c r="B71" s="24"/>
      <c r="C71" s="24"/>
      <c r="D71" s="24"/>
      <c r="E71" s="24"/>
      <c r="F71" s="24"/>
    </row>
    <row r="72" spans="2:6" s="22" customFormat="1" x14ac:dyDescent="0.3">
      <c r="B72" s="24"/>
      <c r="C72" s="24"/>
      <c r="D72" s="24"/>
      <c r="E72" s="24"/>
      <c r="F72" s="24"/>
    </row>
    <row r="73" spans="2:6" s="22" customFormat="1" x14ac:dyDescent="0.3">
      <c r="B73" s="24"/>
      <c r="C73" s="24"/>
      <c r="D73" s="24"/>
      <c r="E73" s="24"/>
      <c r="F73" s="24"/>
    </row>
    <row r="74" spans="2:6" s="22" customFormat="1" x14ac:dyDescent="0.3">
      <c r="B74" s="24"/>
      <c r="C74" s="24"/>
      <c r="D74" s="24"/>
      <c r="E74" s="24"/>
      <c r="F74" s="24"/>
    </row>
    <row r="75" spans="2:6" s="22" customFormat="1" x14ac:dyDescent="0.3">
      <c r="B75" s="24"/>
      <c r="C75" s="24"/>
      <c r="D75" s="24"/>
      <c r="E75" s="24"/>
      <c r="F75" s="24"/>
    </row>
    <row r="76" spans="2:6" s="22" customFormat="1" x14ac:dyDescent="0.3">
      <c r="B76" s="24"/>
      <c r="C76" s="24"/>
      <c r="D76" s="24"/>
      <c r="E76" s="24"/>
      <c r="F76" s="24"/>
    </row>
    <row r="77" spans="2:6" s="22" customFormat="1" x14ac:dyDescent="0.3">
      <c r="B77" s="24"/>
      <c r="C77" s="24"/>
      <c r="D77" s="24"/>
      <c r="E77" s="24"/>
      <c r="F77" s="24"/>
    </row>
    <row r="78" spans="2:6" s="22" customFormat="1" x14ac:dyDescent="0.3">
      <c r="B78" s="24"/>
      <c r="C78" s="24"/>
      <c r="D78" s="24"/>
      <c r="E78" s="24"/>
      <c r="F78" s="24"/>
    </row>
    <row r="79" spans="2:6" s="22" customFormat="1" x14ac:dyDescent="0.3">
      <c r="B79" s="24"/>
      <c r="C79" s="24"/>
      <c r="D79" s="24"/>
      <c r="E79" s="24"/>
      <c r="F79" s="24"/>
    </row>
    <row r="80" spans="2:6" s="22" customFormat="1" x14ac:dyDescent="0.3">
      <c r="B80" s="24"/>
      <c r="C80" s="24"/>
      <c r="D80" s="24"/>
      <c r="E80" s="24"/>
      <c r="F80" s="24"/>
    </row>
    <row r="81" spans="2:6" s="22" customFormat="1" x14ac:dyDescent="0.3">
      <c r="B81" s="24"/>
      <c r="C81" s="24"/>
      <c r="D81" s="24"/>
      <c r="E81" s="24"/>
      <c r="F81" s="24"/>
    </row>
    <row r="82" spans="2:6" s="22" customFormat="1" x14ac:dyDescent="0.3">
      <c r="B82" s="24"/>
      <c r="C82" s="24"/>
      <c r="D82" s="24"/>
      <c r="E82" s="24"/>
      <c r="F82" s="24"/>
    </row>
    <row r="83" spans="2:6" s="22" customFormat="1" x14ac:dyDescent="0.3">
      <c r="B83" s="24"/>
      <c r="C83" s="24"/>
      <c r="D83" s="24"/>
      <c r="E83" s="24"/>
      <c r="F83" s="24"/>
    </row>
    <row r="84" spans="2:6" s="22" customFormat="1" x14ac:dyDescent="0.3">
      <c r="B84" s="24"/>
      <c r="C84" s="24"/>
      <c r="D84" s="24"/>
      <c r="E84" s="24"/>
      <c r="F84" s="24"/>
    </row>
    <row r="85" spans="2:6" s="22" customFormat="1" x14ac:dyDescent="0.3">
      <c r="B85" s="24"/>
      <c r="C85" s="24"/>
      <c r="D85" s="24"/>
      <c r="E85" s="24"/>
      <c r="F85" s="24"/>
    </row>
    <row r="86" spans="2:6" s="22" customFormat="1" x14ac:dyDescent="0.3">
      <c r="B86" s="24"/>
      <c r="C86" s="24"/>
      <c r="D86" s="24"/>
      <c r="E86" s="24"/>
      <c r="F86" s="24"/>
    </row>
    <row r="87" spans="2:6" s="22" customFormat="1" x14ac:dyDescent="0.3">
      <c r="B87" s="24"/>
      <c r="C87" s="24"/>
      <c r="D87" s="24"/>
      <c r="E87" s="24"/>
      <c r="F87" s="24"/>
    </row>
    <row r="88" spans="2:6" s="22" customFormat="1" x14ac:dyDescent="0.3">
      <c r="B88" s="24"/>
      <c r="C88" s="24"/>
      <c r="D88" s="24"/>
      <c r="E88" s="24"/>
      <c r="F88" s="24"/>
    </row>
    <row r="89" spans="2:6" s="22" customFormat="1" x14ac:dyDescent="0.3">
      <c r="B89" s="24"/>
      <c r="C89" s="24"/>
      <c r="D89" s="24"/>
      <c r="E89" s="24"/>
      <c r="F89" s="24"/>
    </row>
    <row r="90" spans="2:6" s="22" customFormat="1" x14ac:dyDescent="0.3">
      <c r="B90" s="24"/>
      <c r="C90" s="24"/>
      <c r="D90" s="24"/>
      <c r="E90" s="24"/>
      <c r="F90" s="24"/>
    </row>
    <row r="91" spans="2:6" s="22" customFormat="1" x14ac:dyDescent="0.3">
      <c r="B91" s="24"/>
      <c r="C91" s="24"/>
      <c r="D91" s="24"/>
      <c r="E91" s="24"/>
      <c r="F91" s="24"/>
    </row>
    <row r="92" spans="2:6" s="22" customFormat="1" x14ac:dyDescent="0.3">
      <c r="B92" s="24"/>
      <c r="C92" s="24"/>
      <c r="D92" s="24"/>
      <c r="E92" s="24"/>
      <c r="F92" s="24"/>
    </row>
    <row r="93" spans="2:6" s="22" customFormat="1" x14ac:dyDescent="0.3">
      <c r="B93" s="24"/>
      <c r="C93" s="24"/>
      <c r="D93" s="24"/>
      <c r="E93" s="24"/>
      <c r="F93" s="24"/>
    </row>
    <row r="94" spans="2:6" s="22" customFormat="1" x14ac:dyDescent="0.3">
      <c r="B94" s="24"/>
      <c r="C94" s="24"/>
      <c r="D94" s="24"/>
      <c r="E94" s="24"/>
      <c r="F94" s="24"/>
    </row>
    <row r="95" spans="2:6" s="22" customFormat="1" x14ac:dyDescent="0.3">
      <c r="B95" s="24"/>
      <c r="C95" s="24"/>
      <c r="D95" s="24"/>
      <c r="E95" s="24"/>
      <c r="F95" s="24"/>
    </row>
    <row r="96" spans="2:6" s="22" customFormat="1" x14ac:dyDescent="0.3">
      <c r="B96" s="24"/>
      <c r="C96" s="24"/>
      <c r="D96" s="24"/>
      <c r="E96" s="24"/>
      <c r="F96" s="24"/>
    </row>
    <row r="97" spans="2:6" s="22" customFormat="1" x14ac:dyDescent="0.3">
      <c r="B97" s="24"/>
      <c r="C97" s="24"/>
      <c r="D97" s="24"/>
      <c r="E97" s="24"/>
      <c r="F97" s="24"/>
    </row>
    <row r="98" spans="2:6" s="22" customFormat="1" x14ac:dyDescent="0.3">
      <c r="B98" s="24"/>
      <c r="C98" s="24"/>
      <c r="D98" s="24"/>
      <c r="E98" s="24"/>
      <c r="F98" s="24"/>
    </row>
    <row r="99" spans="2:6" s="22" customFormat="1" x14ac:dyDescent="0.3">
      <c r="B99" s="24"/>
      <c r="C99" s="24"/>
      <c r="D99" s="24"/>
      <c r="E99" s="24"/>
      <c r="F99" s="24"/>
    </row>
    <row r="100" spans="2:6" s="22" customFormat="1" x14ac:dyDescent="0.3">
      <c r="B100" s="24"/>
      <c r="C100" s="24"/>
      <c r="D100" s="24"/>
      <c r="E100" s="24"/>
      <c r="F100" s="24"/>
    </row>
    <row r="101" spans="2:6" s="22" customFormat="1" x14ac:dyDescent="0.3">
      <c r="B101" s="24"/>
      <c r="C101" s="24"/>
      <c r="D101" s="24"/>
      <c r="E101" s="24"/>
      <c r="F101" s="24"/>
    </row>
    <row r="102" spans="2:6" s="22" customFormat="1" x14ac:dyDescent="0.3">
      <c r="B102" s="24"/>
      <c r="C102" s="24"/>
      <c r="D102" s="24"/>
      <c r="E102" s="24"/>
      <c r="F102" s="24"/>
    </row>
    <row r="103" spans="2:6" s="22" customFormat="1" x14ac:dyDescent="0.3">
      <c r="B103" s="24"/>
      <c r="C103" s="24"/>
      <c r="D103" s="24"/>
      <c r="E103" s="24"/>
      <c r="F103" s="24"/>
    </row>
    <row r="104" spans="2:6" s="22" customFormat="1" x14ac:dyDescent="0.3">
      <c r="B104" s="24"/>
      <c r="C104" s="24"/>
      <c r="D104" s="24"/>
      <c r="E104" s="24"/>
      <c r="F104" s="24"/>
    </row>
    <row r="105" spans="2:6" s="22" customFormat="1" x14ac:dyDescent="0.3">
      <c r="B105" s="24"/>
      <c r="C105" s="24"/>
      <c r="D105" s="24"/>
      <c r="E105" s="24"/>
      <c r="F105" s="24"/>
    </row>
    <row r="106" spans="2:6" s="22" customFormat="1" x14ac:dyDescent="0.3">
      <c r="B106" s="24"/>
      <c r="C106" s="24"/>
      <c r="D106" s="24"/>
      <c r="E106" s="24"/>
      <c r="F106" s="24"/>
    </row>
    <row r="107" spans="2:6" s="22" customFormat="1" x14ac:dyDescent="0.3">
      <c r="B107" s="24"/>
      <c r="C107" s="24"/>
      <c r="D107" s="24"/>
      <c r="E107" s="24"/>
      <c r="F107" s="24"/>
    </row>
    <row r="108" spans="2:6" s="22" customFormat="1" x14ac:dyDescent="0.3">
      <c r="B108" s="24"/>
      <c r="C108" s="24"/>
      <c r="D108" s="24"/>
      <c r="E108" s="24"/>
      <c r="F108" s="24"/>
    </row>
    <row r="109" spans="2:6" s="22" customFormat="1" x14ac:dyDescent="0.3">
      <c r="B109" s="24"/>
      <c r="C109" s="24"/>
      <c r="D109" s="24"/>
      <c r="E109" s="24"/>
      <c r="F109" s="24"/>
    </row>
    <row r="110" spans="2:6" s="22" customFormat="1" x14ac:dyDescent="0.3">
      <c r="B110" s="24"/>
      <c r="C110" s="24"/>
      <c r="D110" s="24"/>
      <c r="E110" s="24"/>
      <c r="F110" s="24"/>
    </row>
    <row r="111" spans="2:6" s="22" customFormat="1" x14ac:dyDescent="0.3">
      <c r="B111" s="24"/>
      <c r="C111" s="24"/>
      <c r="D111" s="24"/>
      <c r="E111" s="24"/>
      <c r="F111" s="24"/>
    </row>
    <row r="112" spans="2:6" s="22" customFormat="1" x14ac:dyDescent="0.3">
      <c r="B112" s="24"/>
      <c r="C112" s="24"/>
      <c r="D112" s="24"/>
      <c r="E112" s="24"/>
      <c r="F112" s="24"/>
    </row>
    <row r="113" spans="2:6" s="22" customFormat="1" x14ac:dyDescent="0.3">
      <c r="B113" s="24"/>
      <c r="C113" s="24"/>
      <c r="D113" s="24"/>
      <c r="E113" s="24"/>
      <c r="F113" s="24"/>
    </row>
    <row r="114" spans="2:6" s="22" customFormat="1" x14ac:dyDescent="0.3">
      <c r="B114" s="24"/>
      <c r="C114" s="24"/>
      <c r="D114" s="24"/>
      <c r="E114" s="24"/>
      <c r="F114" s="24"/>
    </row>
    <row r="115" spans="2:6" s="22" customFormat="1" x14ac:dyDescent="0.3">
      <c r="B115" s="24"/>
      <c r="C115" s="24"/>
      <c r="D115" s="24"/>
      <c r="E115" s="24"/>
      <c r="F115" s="24"/>
    </row>
    <row r="116" spans="2:6" s="22" customFormat="1" x14ac:dyDescent="0.3">
      <c r="B116" s="24"/>
      <c r="C116" s="24"/>
      <c r="D116" s="24"/>
      <c r="E116" s="24"/>
      <c r="F116" s="24"/>
    </row>
    <row r="117" spans="2:6" s="22" customFormat="1" x14ac:dyDescent="0.3">
      <c r="B117" s="24"/>
      <c r="C117" s="24"/>
      <c r="D117" s="24"/>
      <c r="E117" s="24"/>
      <c r="F117" s="24"/>
    </row>
    <row r="118" spans="2:6" s="22" customFormat="1" x14ac:dyDescent="0.3">
      <c r="B118" s="24"/>
      <c r="C118" s="24"/>
      <c r="D118" s="24"/>
      <c r="E118" s="24"/>
      <c r="F118" s="24"/>
    </row>
    <row r="119" spans="2:6" s="22" customFormat="1" x14ac:dyDescent="0.3">
      <c r="B119" s="24"/>
      <c r="C119" s="24"/>
      <c r="D119" s="24"/>
      <c r="E119" s="24"/>
      <c r="F119" s="24"/>
    </row>
    <row r="120" spans="2:6" s="22" customFormat="1" x14ac:dyDescent="0.3">
      <c r="B120" s="24"/>
      <c r="C120" s="24"/>
      <c r="D120" s="24"/>
      <c r="E120" s="24"/>
      <c r="F120" s="24"/>
    </row>
    <row r="121" spans="2:6" s="22" customFormat="1" x14ac:dyDescent="0.3">
      <c r="B121" s="24"/>
      <c r="C121" s="24"/>
      <c r="D121" s="24"/>
      <c r="E121" s="24"/>
      <c r="F121" s="24"/>
    </row>
    <row r="122" spans="2:6" s="22" customFormat="1" x14ac:dyDescent="0.3">
      <c r="B122" s="24"/>
      <c r="C122" s="24"/>
      <c r="D122" s="24"/>
      <c r="E122" s="24"/>
      <c r="F122" s="24"/>
    </row>
    <row r="123" spans="2:6" s="22" customFormat="1" x14ac:dyDescent="0.3">
      <c r="B123" s="24"/>
      <c r="C123" s="24"/>
      <c r="D123" s="24"/>
      <c r="E123" s="24"/>
      <c r="F123" s="24"/>
    </row>
    <row r="124" spans="2:6" s="22" customFormat="1" x14ac:dyDescent="0.3">
      <c r="B124" s="24"/>
      <c r="C124" s="24"/>
      <c r="D124" s="24"/>
      <c r="E124" s="24"/>
      <c r="F124" s="24"/>
    </row>
    <row r="125" spans="2:6" s="22" customFormat="1" x14ac:dyDescent="0.3">
      <c r="B125" s="24"/>
      <c r="C125" s="24"/>
      <c r="D125" s="24"/>
      <c r="E125" s="24"/>
      <c r="F125" s="24"/>
    </row>
    <row r="126" spans="2:6" s="22" customFormat="1" x14ac:dyDescent="0.3">
      <c r="B126" s="24"/>
      <c r="C126" s="24"/>
      <c r="D126" s="24"/>
      <c r="E126" s="24"/>
      <c r="F126" s="24"/>
    </row>
    <row r="127" spans="2:6" s="22" customFormat="1" x14ac:dyDescent="0.3">
      <c r="B127" s="24"/>
      <c r="C127" s="24"/>
      <c r="D127" s="24"/>
      <c r="E127" s="24"/>
      <c r="F127" s="24"/>
    </row>
    <row r="128" spans="2:6" s="22" customFormat="1" x14ac:dyDescent="0.3">
      <c r="B128" s="24"/>
      <c r="C128" s="24"/>
      <c r="D128" s="24"/>
      <c r="E128" s="24"/>
      <c r="F128" s="24"/>
    </row>
    <row r="129" spans="2:6" s="22" customFormat="1" x14ac:dyDescent="0.3">
      <c r="B129" s="24"/>
      <c r="C129" s="24"/>
      <c r="D129" s="24"/>
      <c r="E129" s="24"/>
      <c r="F129" s="24"/>
    </row>
    <row r="130" spans="2:6" s="22" customFormat="1" x14ac:dyDescent="0.3">
      <c r="B130" s="24"/>
      <c r="C130" s="24"/>
      <c r="D130" s="24"/>
      <c r="E130" s="24"/>
      <c r="F130" s="24"/>
    </row>
    <row r="131" spans="2:6" s="22" customFormat="1" x14ac:dyDescent="0.3">
      <c r="B131" s="24"/>
      <c r="C131" s="24"/>
      <c r="D131" s="24"/>
      <c r="E131" s="24"/>
      <c r="F131" s="24"/>
    </row>
    <row r="132" spans="2:6" s="22" customFormat="1" x14ac:dyDescent="0.3">
      <c r="B132" s="24"/>
      <c r="C132" s="24"/>
      <c r="D132" s="24"/>
      <c r="E132" s="24"/>
      <c r="F132" s="24"/>
    </row>
    <row r="133" spans="2:6" s="22" customFormat="1" x14ac:dyDescent="0.3">
      <c r="B133" s="24"/>
      <c r="C133" s="24"/>
      <c r="D133" s="24"/>
      <c r="E133" s="24"/>
      <c r="F133" s="24"/>
    </row>
    <row r="134" spans="2:6" s="22" customFormat="1" x14ac:dyDescent="0.3">
      <c r="B134" s="24"/>
      <c r="C134" s="24"/>
      <c r="D134" s="24"/>
      <c r="E134" s="24"/>
      <c r="F134" s="24"/>
    </row>
    <row r="135" spans="2:6" s="22" customFormat="1" x14ac:dyDescent="0.3">
      <c r="B135" s="24"/>
      <c r="C135" s="24"/>
      <c r="D135" s="24"/>
      <c r="E135" s="24"/>
      <c r="F135" s="24"/>
    </row>
    <row r="136" spans="2:6" s="22" customFormat="1" x14ac:dyDescent="0.3">
      <c r="B136" s="24"/>
      <c r="C136" s="24"/>
      <c r="D136" s="24"/>
      <c r="E136" s="24"/>
      <c r="F136" s="24"/>
    </row>
    <row r="137" spans="2:6" s="22" customFormat="1" x14ac:dyDescent="0.3">
      <c r="B137" s="24"/>
      <c r="C137" s="24"/>
      <c r="D137" s="24"/>
      <c r="E137" s="24"/>
      <c r="F137" s="24"/>
    </row>
    <row r="138" spans="2:6" s="22" customFormat="1" x14ac:dyDescent="0.3">
      <c r="B138" s="24"/>
      <c r="C138" s="24"/>
      <c r="D138" s="24"/>
      <c r="E138" s="24"/>
      <c r="F138" s="24"/>
    </row>
    <row r="139" spans="2:6" s="22" customFormat="1" x14ac:dyDescent="0.3">
      <c r="B139" s="24"/>
      <c r="C139" s="24"/>
      <c r="D139" s="24"/>
      <c r="E139" s="24"/>
      <c r="F139" s="24"/>
    </row>
    <row r="140" spans="2:6" s="22" customFormat="1" x14ac:dyDescent="0.3">
      <c r="B140" s="24"/>
      <c r="C140" s="24"/>
      <c r="D140" s="24"/>
      <c r="E140" s="24"/>
      <c r="F140" s="24"/>
    </row>
    <row r="141" spans="2:6" s="22" customFormat="1" x14ac:dyDescent="0.3">
      <c r="B141" s="24"/>
      <c r="C141" s="24"/>
      <c r="D141" s="24"/>
      <c r="E141" s="24"/>
      <c r="F141" s="24"/>
    </row>
    <row r="142" spans="2:6" s="22" customFormat="1" x14ac:dyDescent="0.3">
      <c r="B142" s="24"/>
      <c r="C142" s="24"/>
      <c r="D142" s="24"/>
      <c r="E142" s="24"/>
      <c r="F142" s="24"/>
    </row>
    <row r="143" spans="2:6" s="22" customFormat="1" x14ac:dyDescent="0.3">
      <c r="B143" s="24"/>
      <c r="C143" s="24"/>
      <c r="D143" s="24"/>
      <c r="E143" s="24"/>
      <c r="F143" s="24"/>
    </row>
    <row r="144" spans="2:6" s="22" customFormat="1" x14ac:dyDescent="0.3">
      <c r="B144" s="24"/>
      <c r="C144" s="24"/>
      <c r="D144" s="24"/>
      <c r="E144" s="24"/>
      <c r="F144" s="24"/>
    </row>
    <row r="145" spans="2:6" s="22" customFormat="1" x14ac:dyDescent="0.3">
      <c r="B145" s="24"/>
      <c r="C145" s="24"/>
      <c r="D145" s="24"/>
      <c r="E145" s="24"/>
      <c r="F145" s="24"/>
    </row>
    <row r="146" spans="2:6" s="22" customFormat="1" x14ac:dyDescent="0.3">
      <c r="B146" s="24"/>
      <c r="C146" s="24"/>
      <c r="D146" s="24"/>
      <c r="E146" s="24"/>
      <c r="F146" s="24"/>
    </row>
    <row r="147" spans="2:6" s="22" customFormat="1" x14ac:dyDescent="0.3">
      <c r="B147" s="24"/>
      <c r="C147" s="24"/>
      <c r="D147" s="24"/>
      <c r="E147" s="24"/>
      <c r="F147" s="24"/>
    </row>
    <row r="148" spans="2:6" s="22" customFormat="1" x14ac:dyDescent="0.3">
      <c r="B148" s="24"/>
      <c r="C148" s="24"/>
      <c r="D148" s="24"/>
      <c r="E148" s="24"/>
      <c r="F148" s="24"/>
    </row>
    <row r="149" spans="2:6" s="22" customFormat="1" x14ac:dyDescent="0.3">
      <c r="B149" s="24"/>
      <c r="C149" s="24"/>
      <c r="D149" s="24"/>
      <c r="E149" s="24"/>
      <c r="F149" s="24"/>
    </row>
    <row r="150" spans="2:6" s="22" customFormat="1" x14ac:dyDescent="0.3">
      <c r="B150" s="24"/>
      <c r="C150" s="24"/>
      <c r="D150" s="24"/>
      <c r="E150" s="24"/>
      <c r="F150" s="24"/>
    </row>
    <row r="151" spans="2:6" s="22" customFormat="1" x14ac:dyDescent="0.3">
      <c r="B151" s="24"/>
      <c r="C151" s="24"/>
      <c r="D151" s="24"/>
      <c r="E151" s="24"/>
      <c r="F151" s="24"/>
    </row>
    <row r="152" spans="2:6" s="22" customFormat="1" x14ac:dyDescent="0.3">
      <c r="B152" s="24"/>
      <c r="C152" s="24"/>
      <c r="D152" s="24"/>
      <c r="E152" s="24"/>
      <c r="F152" s="24"/>
    </row>
    <row r="153" spans="2:6" s="22" customFormat="1" x14ac:dyDescent="0.3">
      <c r="B153" s="24"/>
      <c r="C153" s="24"/>
      <c r="D153" s="24"/>
      <c r="E153" s="24"/>
      <c r="F153" s="24"/>
    </row>
    <row r="154" spans="2:6" s="22" customFormat="1" x14ac:dyDescent="0.3">
      <c r="B154" s="24"/>
      <c r="C154" s="24"/>
      <c r="D154" s="24"/>
      <c r="E154" s="24"/>
      <c r="F154" s="24"/>
    </row>
    <row r="155" spans="2:6" s="22" customFormat="1" x14ac:dyDescent="0.3">
      <c r="B155" s="24"/>
      <c r="C155" s="24"/>
      <c r="D155" s="24"/>
      <c r="E155" s="24"/>
      <c r="F155" s="24"/>
    </row>
    <row r="156" spans="2:6" s="22" customFormat="1" x14ac:dyDescent="0.3">
      <c r="B156" s="24"/>
      <c r="C156" s="24"/>
      <c r="D156" s="24"/>
      <c r="E156" s="24"/>
      <c r="F156" s="24"/>
    </row>
    <row r="157" spans="2:6" s="22" customFormat="1" x14ac:dyDescent="0.3">
      <c r="B157" s="24"/>
      <c r="C157" s="24"/>
      <c r="D157" s="24"/>
      <c r="E157" s="24"/>
      <c r="F157" s="24"/>
    </row>
    <row r="158" spans="2:6" s="22" customFormat="1" x14ac:dyDescent="0.3">
      <c r="B158" s="24"/>
      <c r="C158" s="24"/>
      <c r="D158" s="24"/>
      <c r="E158" s="24"/>
      <c r="F158" s="24"/>
    </row>
    <row r="159" spans="2:6" s="22" customFormat="1" x14ac:dyDescent="0.3">
      <c r="B159" s="24"/>
      <c r="C159" s="24"/>
      <c r="D159" s="24"/>
      <c r="E159" s="24"/>
      <c r="F159" s="24"/>
    </row>
    <row r="160" spans="2:6" s="22" customFormat="1" x14ac:dyDescent="0.3">
      <c r="B160" s="24"/>
      <c r="C160" s="24"/>
      <c r="D160" s="24"/>
      <c r="E160" s="24"/>
      <c r="F160" s="24"/>
    </row>
    <row r="161" spans="2:6" s="22" customFormat="1" x14ac:dyDescent="0.3">
      <c r="B161" s="24"/>
      <c r="C161" s="24"/>
      <c r="D161" s="24"/>
      <c r="E161" s="24"/>
      <c r="F161" s="24"/>
    </row>
    <row r="162" spans="2:6" s="22" customFormat="1" x14ac:dyDescent="0.3">
      <c r="B162" s="24"/>
      <c r="C162" s="24"/>
      <c r="D162" s="24"/>
      <c r="E162" s="24"/>
      <c r="F162" s="24"/>
    </row>
    <row r="163" spans="2:6" s="22" customFormat="1" x14ac:dyDescent="0.3">
      <c r="B163" s="24"/>
      <c r="C163" s="24"/>
      <c r="D163" s="24"/>
      <c r="E163" s="24"/>
      <c r="F163" s="24"/>
    </row>
    <row r="164" spans="2:6" s="22" customFormat="1" x14ac:dyDescent="0.3">
      <c r="B164" s="24"/>
      <c r="C164" s="24"/>
      <c r="D164" s="24"/>
      <c r="E164" s="24"/>
      <c r="F164" s="24"/>
    </row>
    <row r="165" spans="2:6" s="22" customFormat="1" x14ac:dyDescent="0.3">
      <c r="B165" s="24"/>
      <c r="C165" s="24"/>
      <c r="D165" s="24"/>
      <c r="E165" s="24"/>
      <c r="F165" s="24"/>
    </row>
    <row r="166" spans="2:6" s="22" customFormat="1" x14ac:dyDescent="0.3">
      <c r="B166" s="24"/>
      <c r="C166" s="24"/>
      <c r="D166" s="24"/>
      <c r="E166" s="24"/>
      <c r="F166" s="24"/>
    </row>
    <row r="167" spans="2:6" s="22" customFormat="1" x14ac:dyDescent="0.3">
      <c r="B167" s="24"/>
      <c r="C167" s="24"/>
      <c r="D167" s="24"/>
      <c r="E167" s="24"/>
      <c r="F167" s="24"/>
    </row>
    <row r="168" spans="2:6" s="22" customFormat="1" x14ac:dyDescent="0.3">
      <c r="B168" s="24"/>
      <c r="C168" s="24"/>
      <c r="D168" s="24"/>
      <c r="E168" s="24"/>
      <c r="F168" s="24"/>
    </row>
    <row r="169" spans="2:6" s="22" customFormat="1" x14ac:dyDescent="0.3">
      <c r="B169" s="24"/>
      <c r="C169" s="24"/>
      <c r="D169" s="24"/>
      <c r="E169" s="24"/>
      <c r="F169" s="24"/>
    </row>
    <row r="170" spans="2:6" s="22" customFormat="1" x14ac:dyDescent="0.3">
      <c r="B170" s="24"/>
      <c r="C170" s="24"/>
      <c r="D170" s="24"/>
      <c r="E170" s="24"/>
      <c r="F170" s="24"/>
    </row>
    <row r="171" spans="2:6" s="22" customFormat="1" x14ac:dyDescent="0.3">
      <c r="B171" s="24"/>
      <c r="C171" s="24"/>
      <c r="D171" s="24"/>
      <c r="E171" s="24"/>
      <c r="F171" s="24"/>
    </row>
    <row r="172" spans="2:6" s="22" customFormat="1" x14ac:dyDescent="0.3">
      <c r="B172" s="24"/>
      <c r="C172" s="24"/>
      <c r="D172" s="24"/>
      <c r="E172" s="24"/>
      <c r="F172" s="24"/>
    </row>
    <row r="173" spans="2:6" s="22" customFormat="1" x14ac:dyDescent="0.3">
      <c r="B173" s="24"/>
      <c r="C173" s="24"/>
      <c r="D173" s="24"/>
      <c r="E173" s="24"/>
      <c r="F173" s="24"/>
    </row>
    <row r="174" spans="2:6" s="22" customFormat="1" x14ac:dyDescent="0.3">
      <c r="B174" s="24"/>
      <c r="C174" s="24"/>
      <c r="D174" s="24"/>
      <c r="E174" s="24"/>
      <c r="F174" s="24"/>
    </row>
    <row r="175" spans="2:6" s="22" customFormat="1" x14ac:dyDescent="0.3">
      <c r="B175" s="24"/>
      <c r="C175" s="24"/>
      <c r="D175" s="24"/>
      <c r="E175" s="24"/>
      <c r="F175" s="24"/>
    </row>
    <row r="176" spans="2:6" s="22" customFormat="1" x14ac:dyDescent="0.3">
      <c r="B176" s="24"/>
      <c r="C176" s="24"/>
      <c r="D176" s="24"/>
      <c r="E176" s="24"/>
      <c r="F176" s="24"/>
    </row>
    <row r="177" spans="2:6" s="22" customFormat="1" x14ac:dyDescent="0.3">
      <c r="B177" s="24"/>
      <c r="C177" s="24"/>
      <c r="D177" s="24"/>
      <c r="E177" s="24"/>
      <c r="F177" s="24"/>
    </row>
    <row r="178" spans="2:6" s="22" customFormat="1" x14ac:dyDescent="0.3">
      <c r="B178" s="24"/>
      <c r="C178" s="24"/>
      <c r="D178" s="24"/>
      <c r="E178" s="24"/>
      <c r="F178" s="24"/>
    </row>
    <row r="179" spans="2:6" s="22" customFormat="1" x14ac:dyDescent="0.3">
      <c r="B179" s="24"/>
      <c r="C179" s="24"/>
      <c r="D179" s="24"/>
      <c r="E179" s="24"/>
      <c r="F179" s="24"/>
    </row>
    <row r="180" spans="2:6" s="22" customFormat="1" x14ac:dyDescent="0.3">
      <c r="B180" s="24"/>
      <c r="C180" s="24"/>
      <c r="D180" s="24"/>
      <c r="E180" s="24"/>
      <c r="F180" s="24"/>
    </row>
    <row r="181" spans="2:6" s="22" customFormat="1" x14ac:dyDescent="0.3">
      <c r="B181" s="24"/>
      <c r="C181" s="24"/>
      <c r="D181" s="24"/>
      <c r="E181" s="24"/>
      <c r="F181" s="24"/>
    </row>
    <row r="182" spans="2:6" s="22" customFormat="1" x14ac:dyDescent="0.3">
      <c r="B182" s="24"/>
      <c r="C182" s="24"/>
      <c r="D182" s="24"/>
      <c r="E182" s="24"/>
      <c r="F182" s="24"/>
    </row>
    <row r="183" spans="2:6" s="22" customFormat="1" x14ac:dyDescent="0.3">
      <c r="B183" s="24"/>
      <c r="C183" s="24"/>
      <c r="D183" s="24"/>
      <c r="E183" s="24"/>
      <c r="F183" s="24"/>
    </row>
    <row r="184" spans="2:6" s="22" customFormat="1" x14ac:dyDescent="0.3">
      <c r="B184" s="24"/>
      <c r="C184" s="24"/>
      <c r="D184" s="24"/>
      <c r="E184" s="24"/>
      <c r="F184" s="24"/>
    </row>
    <row r="185" spans="2:6" s="22" customFormat="1" x14ac:dyDescent="0.3">
      <c r="B185" s="24"/>
      <c r="C185" s="24"/>
      <c r="D185" s="24"/>
      <c r="E185" s="24"/>
      <c r="F185" s="24"/>
    </row>
    <row r="186" spans="2:6" s="22" customFormat="1" x14ac:dyDescent="0.3">
      <c r="B186" s="24"/>
      <c r="C186" s="24"/>
      <c r="D186" s="24"/>
      <c r="E186" s="24"/>
      <c r="F186" s="24"/>
    </row>
    <row r="187" spans="2:6" s="22" customFormat="1" x14ac:dyDescent="0.3">
      <c r="B187" s="24"/>
      <c r="C187" s="24"/>
      <c r="D187" s="24"/>
      <c r="E187" s="24"/>
      <c r="F187" s="24"/>
    </row>
    <row r="188" spans="2:6" s="22" customFormat="1" x14ac:dyDescent="0.3">
      <c r="B188" s="24"/>
      <c r="C188" s="24"/>
      <c r="D188" s="24"/>
      <c r="E188" s="24"/>
      <c r="F188" s="24"/>
    </row>
    <row r="189" spans="2:6" s="22" customFormat="1" x14ac:dyDescent="0.3">
      <c r="B189" s="24"/>
      <c r="C189" s="24"/>
      <c r="D189" s="24"/>
      <c r="E189" s="24"/>
      <c r="F189" s="24"/>
    </row>
    <row r="190" spans="2:6" s="22" customFormat="1" x14ac:dyDescent="0.3">
      <c r="B190" s="24"/>
      <c r="C190" s="24"/>
      <c r="D190" s="24"/>
      <c r="E190" s="24"/>
      <c r="F190" s="24"/>
    </row>
    <row r="191" spans="2:6" s="22" customFormat="1" x14ac:dyDescent="0.3">
      <c r="B191" s="24"/>
      <c r="C191" s="24"/>
      <c r="D191" s="24"/>
      <c r="E191" s="24"/>
      <c r="F191" s="24"/>
    </row>
    <row r="192" spans="2:6" s="22" customFormat="1" x14ac:dyDescent="0.3">
      <c r="B192" s="24"/>
      <c r="C192" s="24"/>
      <c r="D192" s="24"/>
      <c r="E192" s="24"/>
      <c r="F192" s="24"/>
    </row>
    <row r="193" spans="2:6" s="22" customFormat="1" x14ac:dyDescent="0.3">
      <c r="B193" s="24"/>
      <c r="C193" s="24"/>
      <c r="D193" s="24"/>
      <c r="E193" s="24"/>
      <c r="F193" s="24"/>
    </row>
    <row r="194" spans="2:6" s="22" customFormat="1" x14ac:dyDescent="0.3">
      <c r="B194" s="24"/>
      <c r="C194" s="24"/>
      <c r="D194" s="24"/>
      <c r="E194" s="24"/>
      <c r="F194" s="24"/>
    </row>
    <row r="195" spans="2:6" s="22" customFormat="1" x14ac:dyDescent="0.3">
      <c r="B195" s="24"/>
      <c r="C195" s="24"/>
      <c r="D195" s="24"/>
      <c r="E195" s="24"/>
      <c r="F195" s="24"/>
    </row>
    <row r="196" spans="2:6" s="22" customFormat="1" x14ac:dyDescent="0.3">
      <c r="B196" s="24"/>
      <c r="C196" s="24"/>
      <c r="D196" s="24"/>
      <c r="E196" s="24"/>
      <c r="F196" s="24"/>
    </row>
    <row r="197" spans="2:6" s="22" customFormat="1" x14ac:dyDescent="0.3">
      <c r="B197" s="24"/>
      <c r="C197" s="24"/>
      <c r="D197" s="24"/>
      <c r="E197" s="24"/>
      <c r="F197" s="24"/>
    </row>
    <row r="198" spans="2:6" s="22" customFormat="1" x14ac:dyDescent="0.3">
      <c r="B198" s="24"/>
      <c r="C198" s="24"/>
      <c r="D198" s="24"/>
      <c r="E198" s="24"/>
      <c r="F198" s="24"/>
    </row>
    <row r="199" spans="2:6" s="22" customFormat="1" x14ac:dyDescent="0.3">
      <c r="B199" s="24"/>
      <c r="C199" s="24"/>
      <c r="D199" s="24"/>
      <c r="E199" s="24"/>
      <c r="F199" s="24"/>
    </row>
    <row r="200" spans="2:6" s="22" customFormat="1" x14ac:dyDescent="0.3">
      <c r="B200" s="24"/>
      <c r="C200" s="24"/>
      <c r="D200" s="24"/>
      <c r="E200" s="24"/>
      <c r="F200" s="24"/>
    </row>
    <row r="201" spans="2:6" s="22" customFormat="1" x14ac:dyDescent="0.3">
      <c r="B201" s="24"/>
      <c r="C201" s="24"/>
      <c r="D201" s="24"/>
      <c r="E201" s="24"/>
      <c r="F201" s="24"/>
    </row>
    <row r="202" spans="2:6" s="22" customFormat="1" x14ac:dyDescent="0.3">
      <c r="B202" s="24"/>
      <c r="C202" s="24"/>
      <c r="D202" s="24"/>
      <c r="E202" s="24"/>
      <c r="F202" s="24"/>
    </row>
    <row r="203" spans="2:6" s="22" customFormat="1" x14ac:dyDescent="0.3">
      <c r="B203" s="24"/>
      <c r="C203" s="24"/>
      <c r="D203" s="24"/>
      <c r="E203" s="24"/>
      <c r="F203" s="24"/>
    </row>
    <row r="204" spans="2:6" s="22" customFormat="1" x14ac:dyDescent="0.3">
      <c r="B204" s="24"/>
      <c r="C204" s="24"/>
      <c r="D204" s="24"/>
      <c r="E204" s="24"/>
      <c r="F204" s="24"/>
    </row>
    <row r="205" spans="2:6" s="22" customFormat="1" x14ac:dyDescent="0.3">
      <c r="B205" s="24"/>
      <c r="C205" s="24"/>
      <c r="D205" s="24"/>
      <c r="E205" s="24"/>
      <c r="F205" s="24"/>
    </row>
    <row r="206" spans="2:6" s="22" customFormat="1" x14ac:dyDescent="0.3">
      <c r="B206" s="24"/>
      <c r="C206" s="24"/>
      <c r="D206" s="24"/>
      <c r="E206" s="24"/>
      <c r="F206" s="24"/>
    </row>
    <row r="207" spans="2:6" s="22" customFormat="1" x14ac:dyDescent="0.3">
      <c r="B207" s="24"/>
      <c r="C207" s="24"/>
      <c r="D207" s="24"/>
      <c r="E207" s="24"/>
      <c r="F207" s="24"/>
    </row>
    <row r="208" spans="2:6" s="22" customFormat="1" x14ac:dyDescent="0.3">
      <c r="B208" s="24"/>
      <c r="C208" s="24"/>
      <c r="D208" s="24"/>
      <c r="E208" s="24"/>
      <c r="F208" s="24"/>
    </row>
    <row r="209" spans="2:6" s="22" customFormat="1" x14ac:dyDescent="0.3">
      <c r="B209" s="24"/>
      <c r="C209" s="24"/>
      <c r="D209" s="24"/>
      <c r="E209" s="24"/>
      <c r="F209" s="24"/>
    </row>
    <row r="210" spans="2:6" s="22" customFormat="1" x14ac:dyDescent="0.3">
      <c r="B210" s="24"/>
      <c r="C210" s="24"/>
      <c r="D210" s="24"/>
      <c r="E210" s="24"/>
      <c r="F210" s="24"/>
    </row>
    <row r="211" spans="2:6" s="22" customFormat="1" x14ac:dyDescent="0.3">
      <c r="B211" s="24"/>
      <c r="C211" s="24"/>
      <c r="D211" s="24"/>
      <c r="E211" s="24"/>
      <c r="F211" s="24"/>
    </row>
    <row r="212" spans="2:6" s="22" customFormat="1" x14ac:dyDescent="0.3">
      <c r="B212" s="24"/>
      <c r="C212" s="24"/>
      <c r="D212" s="24"/>
      <c r="E212" s="24"/>
      <c r="F212" s="24"/>
    </row>
    <row r="213" spans="2:6" s="22" customFormat="1" x14ac:dyDescent="0.3">
      <c r="B213" s="24"/>
      <c r="C213" s="24"/>
      <c r="D213" s="24"/>
      <c r="E213" s="24"/>
      <c r="F213" s="24"/>
    </row>
    <row r="214" spans="2:6" s="22" customFormat="1" x14ac:dyDescent="0.3">
      <c r="B214" s="24"/>
      <c r="C214" s="24"/>
      <c r="D214" s="24"/>
      <c r="E214" s="24"/>
      <c r="F214" s="24"/>
    </row>
    <row r="215" spans="2:6" s="22" customFormat="1" x14ac:dyDescent="0.3">
      <c r="B215" s="24"/>
      <c r="C215" s="24"/>
      <c r="D215" s="24"/>
      <c r="E215" s="24"/>
      <c r="F215" s="24"/>
    </row>
    <row r="216" spans="2:6" s="22" customFormat="1" x14ac:dyDescent="0.3">
      <c r="B216" s="24"/>
      <c r="C216" s="24"/>
      <c r="D216" s="24"/>
      <c r="E216" s="24"/>
      <c r="F216" s="24"/>
    </row>
    <row r="217" spans="2:6" s="22" customFormat="1" x14ac:dyDescent="0.3">
      <c r="B217" s="24"/>
      <c r="C217" s="24"/>
      <c r="D217" s="24"/>
      <c r="E217" s="24"/>
      <c r="F217" s="24"/>
    </row>
    <row r="218" spans="2:6" s="22" customFormat="1" x14ac:dyDescent="0.3">
      <c r="B218" s="24"/>
      <c r="C218" s="24"/>
      <c r="D218" s="24"/>
      <c r="E218" s="24"/>
      <c r="F218" s="24"/>
    </row>
    <row r="219" spans="2:6" s="22" customFormat="1" x14ac:dyDescent="0.3">
      <c r="B219" s="24"/>
      <c r="C219" s="24"/>
      <c r="D219" s="24"/>
      <c r="E219" s="24"/>
      <c r="F219" s="24"/>
    </row>
    <row r="220" spans="2:6" s="22" customFormat="1" x14ac:dyDescent="0.3">
      <c r="B220" s="24"/>
      <c r="C220" s="24"/>
      <c r="D220" s="24"/>
      <c r="E220" s="24"/>
      <c r="F220" s="24"/>
    </row>
    <row r="221" spans="2:6" s="22" customFormat="1" x14ac:dyDescent="0.3">
      <c r="B221" s="24"/>
      <c r="C221" s="24"/>
      <c r="D221" s="24"/>
      <c r="E221" s="24"/>
      <c r="F221" s="24"/>
    </row>
    <row r="222" spans="2:6" s="22" customFormat="1" x14ac:dyDescent="0.3">
      <c r="B222" s="24"/>
      <c r="C222" s="24"/>
      <c r="D222" s="24"/>
      <c r="E222" s="24"/>
      <c r="F222" s="24"/>
    </row>
    <row r="223" spans="2:6" s="22" customFormat="1" x14ac:dyDescent="0.3">
      <c r="B223" s="24"/>
      <c r="C223" s="24"/>
      <c r="D223" s="24"/>
      <c r="E223" s="24"/>
      <c r="F223" s="24"/>
    </row>
    <row r="224" spans="2:6" s="22" customFormat="1" x14ac:dyDescent="0.3">
      <c r="B224" s="24"/>
      <c r="C224" s="24"/>
      <c r="D224" s="24"/>
      <c r="E224" s="24"/>
      <c r="F224" s="24"/>
    </row>
    <row r="225" spans="2:6" s="22" customFormat="1" x14ac:dyDescent="0.3">
      <c r="B225" s="24"/>
      <c r="C225" s="24"/>
      <c r="D225" s="24"/>
      <c r="E225" s="24"/>
      <c r="F225" s="24"/>
    </row>
    <row r="226" spans="2:6" s="22" customFormat="1" x14ac:dyDescent="0.3">
      <c r="B226" s="24"/>
      <c r="C226" s="24"/>
      <c r="D226" s="24"/>
      <c r="E226" s="24"/>
      <c r="F226" s="24"/>
    </row>
    <row r="227" spans="2:6" s="22" customFormat="1" x14ac:dyDescent="0.3">
      <c r="B227" s="24"/>
      <c r="C227" s="24"/>
      <c r="D227" s="24"/>
      <c r="E227" s="24"/>
      <c r="F227" s="24"/>
    </row>
    <row r="228" spans="2:6" s="22" customFormat="1" x14ac:dyDescent="0.3">
      <c r="B228" s="24"/>
      <c r="C228" s="24"/>
      <c r="D228" s="24"/>
      <c r="E228" s="24"/>
      <c r="F228" s="24"/>
    </row>
    <row r="229" spans="2:6" s="22" customFormat="1" x14ac:dyDescent="0.3">
      <c r="B229" s="24"/>
      <c r="C229" s="24"/>
      <c r="D229" s="24"/>
      <c r="E229" s="24"/>
      <c r="F229" s="24"/>
    </row>
    <row r="230" spans="2:6" s="22" customFormat="1" x14ac:dyDescent="0.3">
      <c r="B230" s="24"/>
      <c r="C230" s="24"/>
      <c r="D230" s="24"/>
      <c r="E230" s="24"/>
      <c r="F230" s="24"/>
    </row>
    <row r="231" spans="2:6" s="22" customFormat="1" x14ac:dyDescent="0.3">
      <c r="B231" s="24"/>
      <c r="C231" s="24"/>
      <c r="D231" s="24"/>
      <c r="E231" s="24"/>
      <c r="F231" s="24"/>
    </row>
    <row r="232" spans="2:6" s="22" customFormat="1" x14ac:dyDescent="0.3">
      <c r="B232" s="24"/>
      <c r="C232" s="24"/>
      <c r="D232" s="24"/>
      <c r="E232" s="24"/>
      <c r="F232" s="24"/>
    </row>
    <row r="233" spans="2:6" s="22" customFormat="1" x14ac:dyDescent="0.3">
      <c r="B233" s="24"/>
      <c r="C233" s="24"/>
      <c r="D233" s="24"/>
      <c r="E233" s="24"/>
      <c r="F233" s="24"/>
    </row>
    <row r="234" spans="2:6" s="22" customFormat="1" x14ac:dyDescent="0.3">
      <c r="B234" s="24"/>
      <c r="C234" s="24"/>
      <c r="D234" s="24"/>
      <c r="E234" s="24"/>
      <c r="F234" s="24"/>
    </row>
    <row r="235" spans="2:6" s="22" customFormat="1" x14ac:dyDescent="0.3">
      <c r="B235" s="24"/>
      <c r="C235" s="24"/>
      <c r="D235" s="24"/>
      <c r="E235" s="24"/>
      <c r="F235" s="24"/>
    </row>
    <row r="236" spans="2:6" s="22" customFormat="1" x14ac:dyDescent="0.3">
      <c r="B236" s="24"/>
      <c r="C236" s="24"/>
      <c r="D236" s="24"/>
      <c r="E236" s="24"/>
      <c r="F236" s="24"/>
    </row>
    <row r="237" spans="2:6" s="22" customFormat="1" x14ac:dyDescent="0.3">
      <c r="B237" s="24"/>
      <c r="C237" s="24"/>
      <c r="D237" s="24"/>
      <c r="E237" s="24"/>
      <c r="F237" s="24"/>
    </row>
    <row r="238" spans="2:6" s="22" customFormat="1" x14ac:dyDescent="0.3">
      <c r="B238" s="24"/>
      <c r="C238" s="24"/>
      <c r="D238" s="24"/>
      <c r="E238" s="24"/>
      <c r="F238" s="24"/>
    </row>
    <row r="239" spans="2:6" s="22" customFormat="1" x14ac:dyDescent="0.3">
      <c r="B239" s="24"/>
      <c r="C239" s="24"/>
      <c r="D239" s="24"/>
      <c r="E239" s="24"/>
      <c r="F239" s="24"/>
    </row>
    <row r="240" spans="2:6" s="22" customFormat="1" x14ac:dyDescent="0.3">
      <c r="B240" s="24"/>
      <c r="C240" s="24"/>
      <c r="D240" s="24"/>
      <c r="E240" s="24"/>
      <c r="F240" s="24"/>
    </row>
    <row r="241" spans="2:6" s="22" customFormat="1" x14ac:dyDescent="0.3">
      <c r="B241" s="24"/>
      <c r="C241" s="24"/>
      <c r="D241" s="24"/>
      <c r="E241" s="24"/>
      <c r="F241" s="24"/>
    </row>
    <row r="242" spans="2:6" s="22" customFormat="1" x14ac:dyDescent="0.3">
      <c r="B242" s="24"/>
      <c r="C242" s="24"/>
      <c r="D242" s="24"/>
      <c r="E242" s="24"/>
      <c r="F242" s="24"/>
    </row>
    <row r="243" spans="2:6" s="22" customFormat="1" x14ac:dyDescent="0.3">
      <c r="B243" s="24"/>
      <c r="C243" s="24"/>
      <c r="D243" s="24"/>
      <c r="E243" s="24"/>
      <c r="F243" s="24"/>
    </row>
    <row r="244" spans="2:6" s="22" customFormat="1" x14ac:dyDescent="0.3">
      <c r="B244" s="24"/>
      <c r="C244" s="24"/>
      <c r="D244" s="24"/>
      <c r="E244" s="24"/>
      <c r="F244" s="24"/>
    </row>
    <row r="245" spans="2:6" s="22" customFormat="1" x14ac:dyDescent="0.3">
      <c r="B245" s="24"/>
      <c r="C245" s="24"/>
      <c r="D245" s="24"/>
      <c r="E245" s="24"/>
      <c r="F245" s="24"/>
    </row>
    <row r="246" spans="2:6" s="22" customFormat="1" x14ac:dyDescent="0.3">
      <c r="B246" s="24"/>
      <c r="C246" s="24"/>
      <c r="D246" s="24"/>
      <c r="E246" s="24"/>
      <c r="F246" s="24"/>
    </row>
    <row r="247" spans="2:6" s="22" customFormat="1" x14ac:dyDescent="0.3">
      <c r="B247" s="24"/>
      <c r="C247" s="24"/>
      <c r="D247" s="24"/>
      <c r="E247" s="24"/>
      <c r="F247" s="24"/>
    </row>
    <row r="248" spans="2:6" s="22" customFormat="1" x14ac:dyDescent="0.3">
      <c r="B248" s="24"/>
      <c r="C248" s="24"/>
      <c r="D248" s="24"/>
      <c r="E248" s="24"/>
      <c r="F248" s="24"/>
    </row>
    <row r="249" spans="2:6" s="22" customFormat="1" x14ac:dyDescent="0.3">
      <c r="B249" s="24"/>
      <c r="C249" s="24"/>
      <c r="D249" s="24"/>
      <c r="E249" s="24"/>
      <c r="F249" s="24"/>
    </row>
    <row r="250" spans="2:6" s="22" customFormat="1" x14ac:dyDescent="0.3">
      <c r="B250" s="24"/>
      <c r="C250" s="24"/>
      <c r="D250" s="24"/>
      <c r="E250" s="24"/>
      <c r="F250" s="24"/>
    </row>
    <row r="251" spans="2:6" s="22" customFormat="1" x14ac:dyDescent="0.3">
      <c r="B251" s="24"/>
      <c r="C251" s="24"/>
      <c r="D251" s="24"/>
      <c r="E251" s="24"/>
      <c r="F251" s="24"/>
    </row>
    <row r="252" spans="2:6" s="22" customFormat="1" x14ac:dyDescent="0.3">
      <c r="B252" s="24"/>
      <c r="C252" s="24"/>
      <c r="D252" s="24"/>
      <c r="E252" s="24"/>
      <c r="F252" s="24"/>
    </row>
    <row r="253" spans="2:6" s="22" customFormat="1" x14ac:dyDescent="0.3">
      <c r="B253" s="24"/>
      <c r="C253" s="24"/>
      <c r="D253" s="24"/>
      <c r="E253" s="24"/>
      <c r="F253" s="24"/>
    </row>
    <row r="254" spans="2:6" s="22" customFormat="1" x14ac:dyDescent="0.3">
      <c r="B254" s="24"/>
      <c r="C254" s="24"/>
      <c r="D254" s="24"/>
      <c r="E254" s="24"/>
      <c r="F254" s="24"/>
    </row>
    <row r="255" spans="2:6" s="22" customFormat="1" x14ac:dyDescent="0.3">
      <c r="B255" s="24"/>
      <c r="C255" s="24"/>
      <c r="D255" s="24"/>
      <c r="E255" s="24"/>
      <c r="F255" s="24"/>
    </row>
    <row r="256" spans="2:6" s="22" customFormat="1" x14ac:dyDescent="0.3">
      <c r="B256" s="24"/>
      <c r="C256" s="24"/>
      <c r="D256" s="24"/>
      <c r="E256" s="24"/>
      <c r="F256" s="24"/>
    </row>
    <row r="257" spans="2:6" s="22" customFormat="1" x14ac:dyDescent="0.3">
      <c r="B257" s="24"/>
      <c r="C257" s="24"/>
      <c r="D257" s="24"/>
      <c r="E257" s="24"/>
      <c r="F257" s="24"/>
    </row>
    <row r="258" spans="2:6" s="22" customFormat="1" x14ac:dyDescent="0.3">
      <c r="B258" s="24"/>
      <c r="C258" s="24"/>
      <c r="D258" s="24"/>
      <c r="E258" s="24"/>
      <c r="F258" s="24"/>
    </row>
    <row r="259" spans="2:6" s="22" customFormat="1" x14ac:dyDescent="0.3">
      <c r="B259" s="24"/>
      <c r="C259" s="24"/>
      <c r="D259" s="24"/>
      <c r="E259" s="24"/>
      <c r="F259" s="24"/>
    </row>
    <row r="260" spans="2:6" s="22" customFormat="1" x14ac:dyDescent="0.3">
      <c r="B260" s="24"/>
      <c r="C260" s="24"/>
      <c r="D260" s="24"/>
      <c r="E260" s="24"/>
      <c r="F260" s="24"/>
    </row>
    <row r="261" spans="2:6" s="22" customFormat="1" x14ac:dyDescent="0.3">
      <c r="B261" s="24"/>
      <c r="C261" s="24"/>
      <c r="D261" s="24"/>
      <c r="E261" s="24"/>
      <c r="F261" s="24"/>
    </row>
    <row r="262" spans="2:6" s="22" customFormat="1" x14ac:dyDescent="0.3">
      <c r="B262" s="24"/>
      <c r="C262" s="24"/>
      <c r="D262" s="24"/>
      <c r="E262" s="24"/>
      <c r="F262" s="24"/>
    </row>
    <row r="263" spans="2:6" s="22" customFormat="1" x14ac:dyDescent="0.3">
      <c r="B263" s="24"/>
      <c r="C263" s="24"/>
      <c r="D263" s="24"/>
      <c r="E263" s="24"/>
      <c r="F263" s="24"/>
    </row>
    <row r="264" spans="2:6" s="22" customFormat="1" x14ac:dyDescent="0.3">
      <c r="B264" s="24"/>
      <c r="C264" s="24"/>
      <c r="D264" s="24"/>
      <c r="E264" s="24"/>
      <c r="F264" s="24"/>
    </row>
    <row r="265" spans="2:6" s="22" customFormat="1" x14ac:dyDescent="0.3">
      <c r="B265" s="24"/>
      <c r="C265" s="24"/>
      <c r="D265" s="24"/>
      <c r="E265" s="24"/>
      <c r="F265" s="24"/>
    </row>
    <row r="266" spans="2:6" s="22" customFormat="1" x14ac:dyDescent="0.3">
      <c r="B266" s="24"/>
      <c r="C266" s="24"/>
      <c r="D266" s="24"/>
      <c r="E266" s="24"/>
      <c r="F266" s="24"/>
    </row>
    <row r="267" spans="2:6" s="22" customFormat="1" x14ac:dyDescent="0.3">
      <c r="B267" s="24"/>
      <c r="C267" s="24"/>
      <c r="D267" s="24"/>
      <c r="E267" s="24"/>
      <c r="F267" s="24"/>
    </row>
    <row r="268" spans="2:6" s="22" customFormat="1" x14ac:dyDescent="0.3">
      <c r="B268" s="24"/>
      <c r="C268" s="24"/>
      <c r="D268" s="24"/>
      <c r="E268" s="24"/>
      <c r="F268" s="24"/>
    </row>
    <row r="269" spans="2:6" s="22" customFormat="1" x14ac:dyDescent="0.3">
      <c r="B269" s="24"/>
      <c r="C269" s="24"/>
      <c r="D269" s="24"/>
      <c r="E269" s="24"/>
      <c r="F269" s="24"/>
    </row>
    <row r="270" spans="2:6" s="22" customFormat="1" x14ac:dyDescent="0.3">
      <c r="B270" s="24"/>
      <c r="C270" s="24"/>
      <c r="D270" s="24"/>
      <c r="E270" s="24"/>
      <c r="F270" s="24"/>
    </row>
    <row r="271" spans="2:6" s="22" customFormat="1" x14ac:dyDescent="0.3">
      <c r="B271" s="24"/>
      <c r="C271" s="24"/>
      <c r="D271" s="24"/>
      <c r="E271" s="24"/>
      <c r="F271" s="24"/>
    </row>
    <row r="272" spans="2:6" s="22" customFormat="1" x14ac:dyDescent="0.3">
      <c r="B272" s="24"/>
      <c r="C272" s="24"/>
      <c r="D272" s="24"/>
      <c r="E272" s="24"/>
      <c r="F272" s="24"/>
    </row>
    <row r="273" spans="2:6" s="22" customFormat="1" x14ac:dyDescent="0.3">
      <c r="B273" s="24"/>
      <c r="C273" s="24"/>
      <c r="D273" s="24"/>
      <c r="E273" s="24"/>
      <c r="F273" s="24"/>
    </row>
    <row r="274" spans="2:6" s="22" customFormat="1" x14ac:dyDescent="0.3">
      <c r="B274" s="24"/>
      <c r="C274" s="24"/>
      <c r="D274" s="24"/>
      <c r="E274" s="24"/>
      <c r="F274" s="24"/>
    </row>
    <row r="275" spans="2:6" s="22" customFormat="1" x14ac:dyDescent="0.3">
      <c r="B275" s="24"/>
      <c r="C275" s="24"/>
      <c r="D275" s="24"/>
      <c r="E275" s="24"/>
      <c r="F275" s="24"/>
    </row>
    <row r="276" spans="2:6" s="22" customFormat="1" x14ac:dyDescent="0.3">
      <c r="B276" s="24"/>
      <c r="C276" s="24"/>
      <c r="D276" s="24"/>
      <c r="E276" s="24"/>
      <c r="F276" s="24"/>
    </row>
    <row r="277" spans="2:6" s="22" customFormat="1" x14ac:dyDescent="0.3">
      <c r="B277" s="24"/>
      <c r="C277" s="24"/>
      <c r="D277" s="24"/>
      <c r="E277" s="24"/>
      <c r="F277" s="24"/>
    </row>
    <row r="278" spans="2:6" s="22" customFormat="1" x14ac:dyDescent="0.3">
      <c r="B278" s="24"/>
      <c r="C278" s="24"/>
      <c r="D278" s="24"/>
      <c r="E278" s="24"/>
      <c r="F278" s="24"/>
    </row>
    <row r="279" spans="2:6" s="22" customFormat="1" x14ac:dyDescent="0.3">
      <c r="B279" s="24"/>
      <c r="C279" s="24"/>
      <c r="D279" s="24"/>
      <c r="E279" s="24"/>
      <c r="F279" s="24"/>
    </row>
    <row r="280" spans="2:6" s="22" customFormat="1" x14ac:dyDescent="0.3">
      <c r="B280" s="24"/>
      <c r="C280" s="24"/>
      <c r="D280" s="24"/>
      <c r="E280" s="24"/>
      <c r="F280" s="24"/>
    </row>
    <row r="281" spans="2:6" s="22" customFormat="1" x14ac:dyDescent="0.3">
      <c r="B281" s="24"/>
      <c r="C281" s="24"/>
      <c r="D281" s="24"/>
      <c r="E281" s="24"/>
      <c r="F281" s="24"/>
    </row>
    <row r="282" spans="2:6" s="22" customFormat="1" x14ac:dyDescent="0.3">
      <c r="B282" s="24"/>
      <c r="C282" s="24"/>
      <c r="D282" s="24"/>
      <c r="E282" s="24"/>
      <c r="F282" s="24"/>
    </row>
    <row r="283" spans="2:6" s="22" customFormat="1" x14ac:dyDescent="0.3">
      <c r="B283" s="24"/>
      <c r="C283" s="24"/>
      <c r="D283" s="24"/>
      <c r="E283" s="24"/>
      <c r="F283" s="24"/>
    </row>
    <row r="284" spans="2:6" s="22" customFormat="1" x14ac:dyDescent="0.3">
      <c r="B284" s="24"/>
      <c r="C284" s="24"/>
      <c r="D284" s="24"/>
      <c r="E284" s="24"/>
      <c r="F284" s="24"/>
    </row>
    <row r="285" spans="2:6" s="22" customFormat="1" x14ac:dyDescent="0.3">
      <c r="B285" s="24"/>
      <c r="C285" s="24"/>
      <c r="D285" s="24"/>
      <c r="E285" s="24"/>
      <c r="F285" s="24"/>
    </row>
    <row r="286" spans="2:6" s="22" customFormat="1" x14ac:dyDescent="0.3">
      <c r="B286" s="24"/>
      <c r="C286" s="24"/>
      <c r="D286" s="24"/>
      <c r="E286" s="24"/>
      <c r="F286" s="24"/>
    </row>
    <row r="287" spans="2:6" s="22" customFormat="1" x14ac:dyDescent="0.3">
      <c r="B287" s="24"/>
      <c r="C287" s="24"/>
      <c r="D287" s="24"/>
      <c r="E287" s="24"/>
      <c r="F287" s="24"/>
    </row>
    <row r="288" spans="2:6" s="22" customFormat="1" x14ac:dyDescent="0.3">
      <c r="B288" s="24"/>
      <c r="C288" s="24"/>
      <c r="D288" s="24"/>
      <c r="E288" s="24"/>
      <c r="F288" s="24"/>
    </row>
    <row r="289" spans="2:6" s="22" customFormat="1" x14ac:dyDescent="0.3">
      <c r="B289" s="24"/>
      <c r="C289" s="24"/>
      <c r="D289" s="24"/>
      <c r="E289" s="24"/>
      <c r="F289" s="24"/>
    </row>
    <row r="290" spans="2:6" s="22" customFormat="1" x14ac:dyDescent="0.3">
      <c r="B290" s="24"/>
      <c r="C290" s="24"/>
      <c r="D290" s="24"/>
      <c r="E290" s="24"/>
      <c r="F290" s="24"/>
    </row>
    <row r="291" spans="2:6" s="22" customFormat="1" x14ac:dyDescent="0.3">
      <c r="B291" s="24"/>
      <c r="C291" s="24"/>
      <c r="D291" s="24"/>
      <c r="E291" s="24"/>
      <c r="F291" s="24"/>
    </row>
    <row r="292" spans="2:6" s="22" customFormat="1" x14ac:dyDescent="0.3">
      <c r="B292" s="24"/>
      <c r="C292" s="24"/>
      <c r="D292" s="24"/>
      <c r="E292" s="24"/>
      <c r="F292" s="24"/>
    </row>
    <row r="293" spans="2:6" s="22" customFormat="1" x14ac:dyDescent="0.3">
      <c r="B293" s="24"/>
      <c r="C293" s="24"/>
      <c r="D293" s="24"/>
      <c r="E293" s="24"/>
      <c r="F293" s="24"/>
    </row>
    <row r="294" spans="2:6" s="22" customFormat="1" x14ac:dyDescent="0.3">
      <c r="B294" s="24"/>
      <c r="C294" s="24"/>
      <c r="D294" s="24"/>
      <c r="E294" s="24"/>
      <c r="F294" s="24"/>
    </row>
    <row r="295" spans="2:6" s="22" customFormat="1" x14ac:dyDescent="0.3">
      <c r="B295" s="24"/>
      <c r="C295" s="24"/>
      <c r="D295" s="24"/>
      <c r="E295" s="24"/>
      <c r="F295" s="24"/>
    </row>
    <row r="296" spans="2:6" s="22" customFormat="1" x14ac:dyDescent="0.3">
      <c r="B296" s="24"/>
      <c r="C296" s="24"/>
      <c r="D296" s="24"/>
      <c r="E296" s="24"/>
      <c r="F296" s="24"/>
    </row>
    <row r="297" spans="2:6" s="22" customFormat="1" x14ac:dyDescent="0.3">
      <c r="B297" s="24"/>
      <c r="C297" s="24"/>
      <c r="D297" s="24"/>
      <c r="E297" s="24"/>
      <c r="F297" s="24"/>
    </row>
    <row r="298" spans="2:6" s="22" customFormat="1" x14ac:dyDescent="0.3">
      <c r="B298" s="24"/>
      <c r="C298" s="24"/>
      <c r="D298" s="24"/>
      <c r="E298" s="24"/>
      <c r="F298" s="24"/>
    </row>
    <row r="299" spans="2:6" s="22" customFormat="1" x14ac:dyDescent="0.3">
      <c r="B299" s="24"/>
      <c r="C299" s="24"/>
      <c r="D299" s="24"/>
      <c r="E299" s="24"/>
      <c r="F299" s="24"/>
    </row>
    <row r="300" spans="2:6" s="22" customFormat="1" x14ac:dyDescent="0.3">
      <c r="B300" s="24"/>
      <c r="C300" s="24"/>
      <c r="D300" s="24"/>
      <c r="E300" s="24"/>
      <c r="F300" s="24"/>
    </row>
    <row r="301" spans="2:6" s="22" customFormat="1" x14ac:dyDescent="0.3">
      <c r="B301" s="24"/>
      <c r="C301" s="24"/>
      <c r="D301" s="24"/>
      <c r="E301" s="24"/>
      <c r="F301" s="24"/>
    </row>
    <row r="302" spans="2:6" s="22" customFormat="1" x14ac:dyDescent="0.3">
      <c r="B302" s="24"/>
      <c r="C302" s="24"/>
      <c r="D302" s="24"/>
      <c r="E302" s="24"/>
      <c r="F302" s="24"/>
    </row>
    <row r="303" spans="2:6" s="22" customFormat="1" x14ac:dyDescent="0.3">
      <c r="B303" s="24"/>
      <c r="C303" s="24"/>
      <c r="D303" s="24"/>
      <c r="E303" s="24"/>
      <c r="F303" s="24"/>
    </row>
    <row r="304" spans="2:6" s="22" customFormat="1" x14ac:dyDescent="0.3">
      <c r="B304" s="24"/>
      <c r="C304" s="24"/>
      <c r="D304" s="24"/>
      <c r="E304" s="24"/>
      <c r="F304" s="24"/>
    </row>
    <row r="305" spans="2:6" s="22" customFormat="1" x14ac:dyDescent="0.3">
      <c r="B305" s="24"/>
      <c r="C305" s="24"/>
      <c r="D305" s="24"/>
      <c r="E305" s="24"/>
      <c r="F305" s="24"/>
    </row>
    <row r="306" spans="2:6" s="22" customFormat="1" x14ac:dyDescent="0.3">
      <c r="B306" s="24"/>
      <c r="C306" s="24"/>
      <c r="D306" s="24"/>
      <c r="E306" s="24"/>
      <c r="F306" s="24"/>
    </row>
    <row r="307" spans="2:6" s="22" customFormat="1" x14ac:dyDescent="0.3">
      <c r="B307" s="24"/>
      <c r="C307" s="24"/>
      <c r="D307" s="24"/>
      <c r="E307" s="24"/>
      <c r="F307" s="24"/>
    </row>
    <row r="308" spans="2:6" s="22" customFormat="1" x14ac:dyDescent="0.3">
      <c r="B308" s="24"/>
      <c r="C308" s="24"/>
      <c r="D308" s="24"/>
      <c r="E308" s="24"/>
      <c r="F308" s="24"/>
    </row>
    <row r="309" spans="2:6" s="22" customFormat="1" x14ac:dyDescent="0.3">
      <c r="B309" s="24"/>
      <c r="C309" s="24"/>
      <c r="D309" s="24"/>
      <c r="E309" s="24"/>
      <c r="F309" s="24"/>
    </row>
    <row r="310" spans="2:6" s="22" customFormat="1" x14ac:dyDescent="0.3">
      <c r="B310" s="24"/>
      <c r="C310" s="24"/>
      <c r="D310" s="24"/>
      <c r="E310" s="24"/>
      <c r="F310" s="24"/>
    </row>
    <row r="311" spans="2:6" s="22" customFormat="1" x14ac:dyDescent="0.3">
      <c r="B311" s="24"/>
      <c r="C311" s="24"/>
      <c r="D311" s="24"/>
      <c r="E311" s="24"/>
      <c r="F311" s="24"/>
    </row>
    <row r="312" spans="2:6" s="22" customFormat="1" x14ac:dyDescent="0.3">
      <c r="B312" s="24"/>
      <c r="C312" s="24"/>
      <c r="D312" s="24"/>
      <c r="E312" s="24"/>
      <c r="F312" s="24"/>
    </row>
    <row r="313" spans="2:6" s="22" customFormat="1" x14ac:dyDescent="0.3">
      <c r="B313" s="24"/>
      <c r="C313" s="24"/>
      <c r="D313" s="24"/>
      <c r="E313" s="24"/>
      <c r="F313" s="24"/>
    </row>
    <row r="314" spans="2:6" s="22" customFormat="1" x14ac:dyDescent="0.3">
      <c r="B314" s="24"/>
      <c r="C314" s="24"/>
      <c r="D314" s="24"/>
      <c r="E314" s="24"/>
      <c r="F314" s="24"/>
    </row>
    <row r="315" spans="2:6" s="22" customFormat="1" x14ac:dyDescent="0.3">
      <c r="B315" s="24"/>
      <c r="C315" s="24"/>
      <c r="D315" s="24"/>
      <c r="E315" s="24"/>
      <c r="F315" s="24"/>
    </row>
    <row r="316" spans="2:6" s="22" customFormat="1" x14ac:dyDescent="0.3">
      <c r="B316" s="24"/>
      <c r="C316" s="24"/>
      <c r="D316" s="24"/>
      <c r="E316" s="24"/>
      <c r="F316" s="24"/>
    </row>
    <row r="317" spans="2:6" s="22" customFormat="1" x14ac:dyDescent="0.3">
      <c r="B317" s="24"/>
      <c r="C317" s="24"/>
      <c r="D317" s="24"/>
      <c r="E317" s="24"/>
      <c r="F317" s="24"/>
    </row>
    <row r="318" spans="2:6" s="22" customFormat="1" x14ac:dyDescent="0.3">
      <c r="B318" s="24"/>
      <c r="C318" s="24"/>
      <c r="D318" s="24"/>
      <c r="E318" s="24"/>
      <c r="F318" s="24"/>
    </row>
    <row r="319" spans="2:6" s="22" customFormat="1" x14ac:dyDescent="0.3">
      <c r="B319" s="24"/>
      <c r="C319" s="24"/>
      <c r="D319" s="24"/>
      <c r="E319" s="24"/>
      <c r="F319" s="24"/>
    </row>
    <row r="320" spans="2:6" s="22" customFormat="1" x14ac:dyDescent="0.3">
      <c r="B320" s="24"/>
      <c r="C320" s="24"/>
      <c r="D320" s="24"/>
      <c r="E320" s="24"/>
      <c r="F320" s="24"/>
    </row>
    <row r="321" spans="2:6" s="22" customFormat="1" x14ac:dyDescent="0.3">
      <c r="B321" s="24"/>
      <c r="C321" s="24"/>
      <c r="D321" s="24"/>
      <c r="E321" s="24"/>
      <c r="F321" s="24"/>
    </row>
    <row r="322" spans="2:6" s="22" customFormat="1" x14ac:dyDescent="0.3">
      <c r="B322" s="24"/>
      <c r="C322" s="24"/>
      <c r="D322" s="24"/>
      <c r="E322" s="24"/>
      <c r="F322" s="24"/>
    </row>
    <row r="323" spans="2:6" s="22" customFormat="1" x14ac:dyDescent="0.3">
      <c r="B323" s="24"/>
      <c r="C323" s="24"/>
      <c r="D323" s="24"/>
      <c r="E323" s="24"/>
      <c r="F323" s="24"/>
    </row>
    <row r="324" spans="2:6" s="22" customFormat="1" x14ac:dyDescent="0.3">
      <c r="B324" s="24"/>
      <c r="C324" s="24"/>
      <c r="D324" s="24"/>
      <c r="E324" s="24"/>
      <c r="F324" s="24"/>
    </row>
    <row r="325" spans="2:6" s="22" customFormat="1" x14ac:dyDescent="0.3">
      <c r="B325" s="24"/>
      <c r="C325" s="24"/>
      <c r="D325" s="24"/>
      <c r="E325" s="24"/>
      <c r="F325" s="24"/>
    </row>
    <row r="326" spans="2:6" s="22" customFormat="1" x14ac:dyDescent="0.3">
      <c r="B326" s="24"/>
      <c r="C326" s="24"/>
      <c r="D326" s="24"/>
      <c r="E326" s="24"/>
      <c r="F326" s="24"/>
    </row>
    <row r="327" spans="2:6" s="22" customFormat="1" x14ac:dyDescent="0.3">
      <c r="B327" s="24"/>
      <c r="C327" s="24"/>
      <c r="D327" s="24"/>
      <c r="E327" s="24"/>
      <c r="F327" s="24"/>
    </row>
    <row r="328" spans="2:6" s="22" customFormat="1" x14ac:dyDescent="0.3">
      <c r="B328" s="24"/>
      <c r="C328" s="24"/>
      <c r="D328" s="24"/>
      <c r="E328" s="24"/>
      <c r="F328" s="24"/>
    </row>
    <row r="329" spans="2:6" s="22" customFormat="1" x14ac:dyDescent="0.3">
      <c r="B329" s="24"/>
      <c r="C329" s="24"/>
      <c r="D329" s="24"/>
      <c r="E329" s="24"/>
      <c r="F329" s="24"/>
    </row>
    <row r="330" spans="2:6" s="22" customFormat="1" x14ac:dyDescent="0.3">
      <c r="B330" s="24"/>
      <c r="C330" s="24"/>
      <c r="D330" s="24"/>
      <c r="E330" s="24"/>
      <c r="F330" s="24"/>
    </row>
    <row r="331" spans="2:6" s="22" customFormat="1" x14ac:dyDescent="0.3">
      <c r="B331" s="24"/>
      <c r="C331" s="24"/>
      <c r="D331" s="24"/>
      <c r="E331" s="24"/>
      <c r="F331" s="24"/>
    </row>
    <row r="332" spans="2:6" s="22" customFormat="1" x14ac:dyDescent="0.3">
      <c r="B332" s="24"/>
      <c r="C332" s="24"/>
      <c r="D332" s="24"/>
      <c r="E332" s="24"/>
      <c r="F332" s="24"/>
    </row>
    <row r="333" spans="2:6" s="22" customFormat="1" x14ac:dyDescent="0.3">
      <c r="B333" s="24"/>
      <c r="C333" s="24"/>
      <c r="D333" s="24"/>
      <c r="E333" s="24"/>
      <c r="F333" s="24"/>
    </row>
    <row r="334" spans="2:6" s="22" customFormat="1" x14ac:dyDescent="0.3">
      <c r="B334" s="24"/>
      <c r="C334" s="24"/>
      <c r="D334" s="24"/>
      <c r="E334" s="24"/>
      <c r="F334" s="24"/>
    </row>
    <row r="335" spans="2:6" s="22" customFormat="1" x14ac:dyDescent="0.3">
      <c r="B335" s="24"/>
      <c r="C335" s="24"/>
      <c r="D335" s="24"/>
      <c r="E335" s="24"/>
      <c r="F335" s="24"/>
    </row>
    <row r="336" spans="2:6" s="22" customFormat="1" x14ac:dyDescent="0.3">
      <c r="B336" s="24"/>
      <c r="C336" s="24"/>
      <c r="D336" s="24"/>
      <c r="E336" s="24"/>
      <c r="F336" s="24"/>
    </row>
    <row r="337" spans="2:6" s="22" customFormat="1" x14ac:dyDescent="0.3">
      <c r="B337" s="24"/>
      <c r="C337" s="24"/>
      <c r="D337" s="24"/>
      <c r="E337" s="24"/>
      <c r="F337" s="24"/>
    </row>
    <row r="338" spans="2:6" s="22" customFormat="1" x14ac:dyDescent="0.3">
      <c r="B338" s="24"/>
      <c r="C338" s="24"/>
      <c r="D338" s="24"/>
      <c r="E338" s="24"/>
      <c r="F338" s="24"/>
    </row>
    <row r="339" spans="2:6" s="22" customFormat="1" x14ac:dyDescent="0.3">
      <c r="B339" s="24"/>
      <c r="C339" s="24"/>
      <c r="D339" s="24"/>
      <c r="E339" s="24"/>
      <c r="F339" s="24"/>
    </row>
    <row r="340" spans="2:6" s="22" customFormat="1" x14ac:dyDescent="0.3">
      <c r="B340" s="24"/>
      <c r="C340" s="24"/>
      <c r="D340" s="24"/>
      <c r="E340" s="24"/>
      <c r="F340" s="24"/>
    </row>
    <row r="341" spans="2:6" s="22" customFormat="1" x14ac:dyDescent="0.3">
      <c r="B341" s="24"/>
      <c r="C341" s="24"/>
      <c r="D341" s="24"/>
      <c r="E341" s="24"/>
      <c r="F341" s="24"/>
    </row>
    <row r="342" spans="2:6" s="22" customFormat="1" x14ac:dyDescent="0.3">
      <c r="B342" s="24"/>
      <c r="C342" s="24"/>
      <c r="D342" s="24"/>
      <c r="E342" s="24"/>
      <c r="F342" s="24"/>
    </row>
    <row r="343" spans="2:6" s="22" customFormat="1" x14ac:dyDescent="0.3">
      <c r="B343" s="24"/>
      <c r="C343" s="24"/>
      <c r="D343" s="24"/>
      <c r="E343" s="24"/>
      <c r="F343" s="24"/>
    </row>
    <row r="344" spans="2:6" s="22" customFormat="1" x14ac:dyDescent="0.3">
      <c r="B344" s="24"/>
      <c r="C344" s="24"/>
      <c r="D344" s="24"/>
      <c r="E344" s="24"/>
      <c r="F344" s="24"/>
    </row>
    <row r="345" spans="2:6" s="22" customFormat="1" x14ac:dyDescent="0.3">
      <c r="B345" s="24"/>
      <c r="C345" s="24"/>
      <c r="D345" s="24"/>
      <c r="E345" s="24"/>
      <c r="F345" s="24"/>
    </row>
    <row r="346" spans="2:6" s="22" customFormat="1" x14ac:dyDescent="0.3">
      <c r="B346" s="24"/>
      <c r="C346" s="24"/>
      <c r="D346" s="24"/>
      <c r="E346" s="24"/>
      <c r="F346" s="24"/>
    </row>
    <row r="347" spans="2:6" s="22" customFormat="1" x14ac:dyDescent="0.3">
      <c r="B347" s="24"/>
      <c r="C347" s="24"/>
      <c r="D347" s="24"/>
      <c r="E347" s="24"/>
      <c r="F347" s="24"/>
    </row>
    <row r="348" spans="2:6" s="22" customFormat="1" x14ac:dyDescent="0.3">
      <c r="B348" s="24"/>
      <c r="C348" s="24"/>
      <c r="D348" s="24"/>
      <c r="E348" s="24"/>
      <c r="F348" s="24"/>
    </row>
    <row r="349" spans="2:6" s="22" customFormat="1" x14ac:dyDescent="0.3">
      <c r="B349" s="24"/>
      <c r="C349" s="24"/>
      <c r="D349" s="24"/>
      <c r="E349" s="24"/>
      <c r="F349" s="24"/>
    </row>
    <row r="350" spans="2:6" s="22" customFormat="1" x14ac:dyDescent="0.3">
      <c r="B350" s="24"/>
      <c r="C350" s="24"/>
      <c r="D350" s="24"/>
      <c r="E350" s="24"/>
      <c r="F350" s="24"/>
    </row>
    <row r="351" spans="2:6" s="22" customFormat="1" x14ac:dyDescent="0.3">
      <c r="B351" s="24"/>
      <c r="C351" s="24"/>
      <c r="D351" s="24"/>
      <c r="E351" s="24"/>
      <c r="F351" s="24"/>
    </row>
    <row r="352" spans="2:6" s="22" customFormat="1" x14ac:dyDescent="0.3">
      <c r="B352" s="24"/>
      <c r="C352" s="24"/>
      <c r="D352" s="24"/>
      <c r="E352" s="24"/>
      <c r="F352" s="24"/>
    </row>
    <row r="353" spans="2:6" s="22" customFormat="1" x14ac:dyDescent="0.3">
      <c r="B353" s="24"/>
      <c r="C353" s="24"/>
      <c r="D353" s="24"/>
      <c r="E353" s="24"/>
      <c r="F353" s="24"/>
    </row>
    <row r="354" spans="2:6" s="22" customFormat="1" x14ac:dyDescent="0.3">
      <c r="B354" s="24"/>
      <c r="C354" s="24"/>
      <c r="D354" s="24"/>
      <c r="E354" s="24"/>
      <c r="F354" s="24"/>
    </row>
    <row r="355" spans="2:6" s="22" customFormat="1" x14ac:dyDescent="0.3">
      <c r="B355" s="24"/>
      <c r="C355" s="24"/>
      <c r="D355" s="24"/>
      <c r="E355" s="24"/>
      <c r="F355" s="24"/>
    </row>
    <row r="356" spans="2:6" s="22" customFormat="1" x14ac:dyDescent="0.3">
      <c r="B356" s="24"/>
      <c r="C356" s="24"/>
      <c r="D356" s="24"/>
      <c r="E356" s="24"/>
      <c r="F356" s="24"/>
    </row>
    <row r="357" spans="2:6" s="22" customFormat="1" x14ac:dyDescent="0.3">
      <c r="B357" s="24"/>
      <c r="C357" s="24"/>
      <c r="D357" s="24"/>
      <c r="E357" s="24"/>
      <c r="F357" s="24"/>
    </row>
    <row r="358" spans="2:6" s="22" customFormat="1" x14ac:dyDescent="0.3">
      <c r="B358" s="24"/>
      <c r="C358" s="24"/>
      <c r="D358" s="24"/>
      <c r="E358" s="24"/>
      <c r="F358" s="24"/>
    </row>
    <row r="359" spans="2:6" s="22" customFormat="1" x14ac:dyDescent="0.3">
      <c r="B359" s="24"/>
      <c r="C359" s="24"/>
      <c r="D359" s="24"/>
      <c r="E359" s="24"/>
      <c r="F359" s="24"/>
    </row>
    <row r="360" spans="2:6" s="22" customFormat="1" x14ac:dyDescent="0.3">
      <c r="B360" s="24"/>
      <c r="C360" s="24"/>
      <c r="D360" s="24"/>
      <c r="E360" s="24"/>
      <c r="F360" s="24"/>
    </row>
    <row r="361" spans="2:6" s="22" customFormat="1" x14ac:dyDescent="0.3">
      <c r="B361" s="24"/>
      <c r="C361" s="24"/>
      <c r="D361" s="24"/>
      <c r="E361" s="24"/>
      <c r="F361" s="24"/>
    </row>
    <row r="362" spans="2:6" s="22" customFormat="1" x14ac:dyDescent="0.3">
      <c r="B362" s="24"/>
      <c r="C362" s="24"/>
      <c r="D362" s="24"/>
      <c r="E362" s="24"/>
      <c r="F362" s="24"/>
    </row>
    <row r="363" spans="2:6" s="22" customFormat="1" x14ac:dyDescent="0.3">
      <c r="B363" s="24"/>
      <c r="C363" s="24"/>
      <c r="D363" s="24"/>
      <c r="E363" s="24"/>
      <c r="F363" s="24"/>
    </row>
    <row r="364" spans="2:6" s="22" customFormat="1" x14ac:dyDescent="0.3">
      <c r="B364" s="24"/>
      <c r="C364" s="24"/>
      <c r="D364" s="24"/>
      <c r="E364" s="24"/>
      <c r="F364" s="24"/>
    </row>
    <row r="365" spans="2:6" s="22" customFormat="1" x14ac:dyDescent="0.3">
      <c r="B365" s="24"/>
      <c r="C365" s="24"/>
      <c r="D365" s="24"/>
      <c r="E365" s="24"/>
      <c r="F365" s="24"/>
    </row>
    <row r="366" spans="2:6" s="22" customFormat="1" x14ac:dyDescent="0.3">
      <c r="B366" s="24"/>
      <c r="C366" s="24"/>
      <c r="D366" s="24"/>
      <c r="E366" s="24"/>
      <c r="F366" s="24"/>
    </row>
    <row r="367" spans="2:6" s="22" customFormat="1" x14ac:dyDescent="0.3">
      <c r="B367" s="24"/>
      <c r="C367" s="24"/>
      <c r="D367" s="24"/>
      <c r="E367" s="24"/>
      <c r="F367" s="24"/>
    </row>
    <row r="368" spans="2:6" s="22" customFormat="1" x14ac:dyDescent="0.3">
      <c r="B368" s="24"/>
      <c r="C368" s="24"/>
      <c r="D368" s="24"/>
      <c r="E368" s="24"/>
      <c r="F368" s="24"/>
    </row>
    <row r="369" spans="2:6" s="22" customFormat="1" x14ac:dyDescent="0.3">
      <c r="B369" s="24"/>
      <c r="C369" s="24"/>
      <c r="D369" s="24"/>
      <c r="E369" s="24"/>
      <c r="F369" s="24"/>
    </row>
    <row r="370" spans="2:6" s="22" customFormat="1" x14ac:dyDescent="0.3">
      <c r="B370" s="24"/>
      <c r="C370" s="24"/>
      <c r="D370" s="24"/>
      <c r="E370" s="24"/>
      <c r="F370" s="24"/>
    </row>
    <row r="371" spans="2:6" s="22" customFormat="1" x14ac:dyDescent="0.3">
      <c r="B371" s="24"/>
      <c r="C371" s="24"/>
      <c r="D371" s="24"/>
      <c r="E371" s="24"/>
      <c r="F371" s="24"/>
    </row>
    <row r="372" spans="2:6" s="22" customFormat="1" x14ac:dyDescent="0.3">
      <c r="B372" s="24"/>
      <c r="C372" s="24"/>
      <c r="D372" s="24"/>
      <c r="E372" s="24"/>
      <c r="F372" s="24"/>
    </row>
    <row r="373" spans="2:6" s="22" customFormat="1" x14ac:dyDescent="0.3">
      <c r="B373" s="24"/>
      <c r="C373" s="24"/>
      <c r="D373" s="24"/>
      <c r="E373" s="24"/>
      <c r="F373" s="24"/>
    </row>
    <row r="374" spans="2:6" s="22" customFormat="1" x14ac:dyDescent="0.3">
      <c r="B374" s="24"/>
      <c r="C374" s="24"/>
      <c r="D374" s="24"/>
      <c r="E374" s="24"/>
      <c r="F374" s="24"/>
    </row>
    <row r="375" spans="2:6" s="22" customFormat="1" x14ac:dyDescent="0.3">
      <c r="B375" s="24"/>
      <c r="C375" s="24"/>
      <c r="D375" s="24"/>
      <c r="E375" s="24"/>
      <c r="F375" s="24"/>
    </row>
    <row r="376" spans="2:6" s="22" customFormat="1" x14ac:dyDescent="0.3">
      <c r="B376" s="24"/>
      <c r="C376" s="24"/>
      <c r="D376" s="24"/>
      <c r="E376" s="24"/>
      <c r="F376" s="24"/>
    </row>
    <row r="377" spans="2:6" s="22" customFormat="1" x14ac:dyDescent="0.3">
      <c r="B377" s="24"/>
      <c r="C377" s="24"/>
      <c r="D377" s="24"/>
      <c r="E377" s="24"/>
      <c r="F377" s="24"/>
    </row>
    <row r="378" spans="2:6" s="22" customFormat="1" x14ac:dyDescent="0.3">
      <c r="B378" s="24"/>
      <c r="C378" s="24"/>
      <c r="D378" s="24"/>
      <c r="E378" s="24"/>
      <c r="F378" s="24"/>
    </row>
    <row r="379" spans="2:6" s="22" customFormat="1" x14ac:dyDescent="0.3">
      <c r="B379" s="24"/>
      <c r="C379" s="24"/>
      <c r="D379" s="24"/>
      <c r="E379" s="24"/>
      <c r="F379" s="24"/>
    </row>
    <row r="380" spans="2:6" s="22" customFormat="1" x14ac:dyDescent="0.3">
      <c r="B380" s="24"/>
      <c r="C380" s="24"/>
      <c r="D380" s="24"/>
      <c r="E380" s="24"/>
      <c r="F380" s="24"/>
    </row>
    <row r="381" spans="2:6" s="22" customFormat="1" x14ac:dyDescent="0.3">
      <c r="B381" s="24"/>
      <c r="C381" s="24"/>
      <c r="D381" s="24"/>
      <c r="E381" s="24"/>
      <c r="F381" s="24"/>
    </row>
    <row r="382" spans="2:6" s="22" customFormat="1" x14ac:dyDescent="0.3">
      <c r="B382" s="24"/>
      <c r="C382" s="24"/>
      <c r="D382" s="24"/>
      <c r="E382" s="24"/>
      <c r="F382" s="24"/>
    </row>
    <row r="383" spans="2:6" s="22" customFormat="1" x14ac:dyDescent="0.3">
      <c r="B383" s="24"/>
      <c r="C383" s="24"/>
      <c r="D383" s="24"/>
      <c r="E383" s="24"/>
      <c r="F383" s="24"/>
    </row>
    <row r="384" spans="2:6" s="22" customFormat="1" x14ac:dyDescent="0.3">
      <c r="B384" s="24"/>
      <c r="C384" s="24"/>
      <c r="D384" s="24"/>
      <c r="E384" s="24"/>
      <c r="F384" s="24"/>
    </row>
    <row r="385" spans="2:6" s="22" customFormat="1" x14ac:dyDescent="0.3">
      <c r="B385" s="24"/>
      <c r="C385" s="24"/>
      <c r="D385" s="24"/>
      <c r="E385" s="24"/>
      <c r="F385" s="24"/>
    </row>
    <row r="386" spans="2:6" s="22" customFormat="1" x14ac:dyDescent="0.3">
      <c r="B386" s="24"/>
      <c r="C386" s="24"/>
      <c r="D386" s="24"/>
      <c r="E386" s="24"/>
      <c r="F386" s="24"/>
    </row>
    <row r="387" spans="2:6" s="22" customFormat="1" x14ac:dyDescent="0.3">
      <c r="B387" s="24"/>
      <c r="C387" s="24"/>
      <c r="D387" s="24"/>
      <c r="E387" s="24"/>
      <c r="F387" s="24"/>
    </row>
    <row r="388" spans="2:6" s="22" customFormat="1" x14ac:dyDescent="0.3">
      <c r="B388" s="24"/>
      <c r="C388" s="24"/>
      <c r="D388" s="24"/>
      <c r="E388" s="24"/>
      <c r="F388" s="24"/>
    </row>
    <row r="389" spans="2:6" s="22" customFormat="1" x14ac:dyDescent="0.3">
      <c r="B389" s="24"/>
      <c r="C389" s="24"/>
      <c r="D389" s="24"/>
      <c r="E389" s="24"/>
      <c r="F389" s="24"/>
    </row>
    <row r="390" spans="2:6" s="22" customFormat="1" x14ac:dyDescent="0.3">
      <c r="B390" s="24"/>
      <c r="C390" s="24"/>
      <c r="D390" s="24"/>
      <c r="E390" s="24"/>
      <c r="F390" s="24"/>
    </row>
    <row r="391" spans="2:6" s="22" customFormat="1" x14ac:dyDescent="0.3">
      <c r="B391" s="24"/>
      <c r="C391" s="24"/>
      <c r="D391" s="24"/>
      <c r="E391" s="24"/>
      <c r="F391" s="24"/>
    </row>
    <row r="392" spans="2:6" s="22" customFormat="1" x14ac:dyDescent="0.3">
      <c r="B392" s="24"/>
      <c r="C392" s="24"/>
      <c r="D392" s="24"/>
      <c r="E392" s="24"/>
      <c r="F392" s="24"/>
    </row>
    <row r="393" spans="2:6" s="22" customFormat="1" x14ac:dyDescent="0.3">
      <c r="B393" s="24"/>
      <c r="C393" s="24"/>
      <c r="D393" s="24"/>
      <c r="E393" s="24"/>
      <c r="F393" s="24"/>
    </row>
    <row r="394" spans="2:6" s="22" customFormat="1" x14ac:dyDescent="0.3">
      <c r="B394" s="24"/>
      <c r="C394" s="24"/>
      <c r="D394" s="24"/>
      <c r="E394" s="24"/>
      <c r="F394" s="24"/>
    </row>
    <row r="395" spans="2:6" s="22" customFormat="1" x14ac:dyDescent="0.3">
      <c r="B395" s="24"/>
      <c r="C395" s="24"/>
      <c r="D395" s="24"/>
      <c r="E395" s="24"/>
      <c r="F395" s="24"/>
    </row>
    <row r="396" spans="2:6" s="22" customFormat="1" x14ac:dyDescent="0.3">
      <c r="B396" s="24"/>
      <c r="C396" s="24"/>
      <c r="D396" s="24"/>
      <c r="E396" s="24"/>
      <c r="F396" s="24"/>
    </row>
    <row r="397" spans="2:6" s="22" customFormat="1" x14ac:dyDescent="0.3">
      <c r="B397" s="24"/>
      <c r="C397" s="24"/>
      <c r="D397" s="24"/>
      <c r="E397" s="24"/>
      <c r="F397" s="24"/>
    </row>
    <row r="398" spans="2:6" s="22" customFormat="1" x14ac:dyDescent="0.3">
      <c r="B398" s="24"/>
      <c r="C398" s="24"/>
      <c r="D398" s="24"/>
      <c r="E398" s="24"/>
      <c r="F398" s="24"/>
    </row>
    <row r="399" spans="2:6" s="22" customFormat="1" x14ac:dyDescent="0.3">
      <c r="B399" s="24"/>
      <c r="C399" s="24"/>
      <c r="D399" s="24"/>
      <c r="E399" s="24"/>
      <c r="F399" s="24"/>
    </row>
    <row r="400" spans="2:6" s="22" customFormat="1" x14ac:dyDescent="0.3">
      <c r="B400" s="24"/>
      <c r="C400" s="24"/>
      <c r="D400" s="24"/>
      <c r="E400" s="24"/>
      <c r="F400" s="24"/>
    </row>
    <row r="401" spans="2:6" s="22" customFormat="1" x14ac:dyDescent="0.3">
      <c r="B401" s="24"/>
      <c r="C401" s="24"/>
      <c r="D401" s="24"/>
      <c r="E401" s="24"/>
      <c r="F401" s="24"/>
    </row>
    <row r="402" spans="2:6" s="22" customFormat="1" x14ac:dyDescent="0.3">
      <c r="B402" s="24"/>
      <c r="C402" s="24"/>
      <c r="D402" s="24"/>
      <c r="E402" s="24"/>
      <c r="F402" s="24"/>
    </row>
    <row r="403" spans="2:6" s="22" customFormat="1" x14ac:dyDescent="0.3">
      <c r="B403" s="24"/>
      <c r="C403" s="24"/>
      <c r="D403" s="24"/>
      <c r="E403" s="24"/>
      <c r="F403" s="24"/>
    </row>
    <row r="404" spans="2:6" s="22" customFormat="1" x14ac:dyDescent="0.3">
      <c r="B404" s="24"/>
      <c r="C404" s="24"/>
      <c r="D404" s="24"/>
      <c r="E404" s="24"/>
      <c r="F404" s="24"/>
    </row>
    <row r="405" spans="2:6" s="22" customFormat="1" x14ac:dyDescent="0.3">
      <c r="B405" s="24"/>
      <c r="C405" s="24"/>
      <c r="D405" s="24"/>
      <c r="E405" s="24"/>
      <c r="F405" s="24"/>
    </row>
    <row r="406" spans="2:6" s="22" customFormat="1" x14ac:dyDescent="0.3">
      <c r="B406" s="24"/>
      <c r="C406" s="24"/>
      <c r="D406" s="24"/>
      <c r="E406" s="24"/>
      <c r="F406" s="24"/>
    </row>
    <row r="407" spans="2:6" s="22" customFormat="1" x14ac:dyDescent="0.3">
      <c r="B407" s="24"/>
      <c r="C407" s="24"/>
      <c r="D407" s="24"/>
      <c r="E407" s="24"/>
      <c r="F407" s="24"/>
    </row>
    <row r="408" spans="2:6" s="22" customFormat="1" x14ac:dyDescent="0.3">
      <c r="B408" s="24"/>
      <c r="C408" s="24"/>
      <c r="D408" s="24"/>
      <c r="E408" s="24"/>
      <c r="F408" s="24"/>
    </row>
    <row r="409" spans="2:6" s="22" customFormat="1" x14ac:dyDescent="0.3">
      <c r="B409" s="24"/>
      <c r="C409" s="24"/>
      <c r="D409" s="24"/>
      <c r="E409" s="24"/>
      <c r="F409" s="24"/>
    </row>
    <row r="410" spans="2:6" s="22" customFormat="1" x14ac:dyDescent="0.3">
      <c r="B410" s="24"/>
      <c r="C410" s="24"/>
      <c r="D410" s="24"/>
      <c r="E410" s="24"/>
      <c r="F410" s="24"/>
    </row>
    <row r="411" spans="2:6" s="22" customFormat="1" x14ac:dyDescent="0.3">
      <c r="B411" s="24"/>
      <c r="C411" s="24"/>
      <c r="D411" s="24"/>
      <c r="E411" s="24"/>
      <c r="F411" s="24"/>
    </row>
    <row r="412" spans="2:6" s="22" customFormat="1" x14ac:dyDescent="0.3">
      <c r="B412" s="24"/>
      <c r="C412" s="24"/>
      <c r="D412" s="24"/>
      <c r="E412" s="24"/>
      <c r="F412" s="24"/>
    </row>
    <row r="413" spans="2:6" s="22" customFormat="1" x14ac:dyDescent="0.3">
      <c r="B413" s="24"/>
      <c r="C413" s="24"/>
      <c r="D413" s="24"/>
      <c r="E413" s="24"/>
      <c r="F413" s="24"/>
    </row>
    <row r="414" spans="2:6" s="22" customFormat="1" x14ac:dyDescent="0.3">
      <c r="B414" s="24"/>
      <c r="C414" s="24"/>
      <c r="D414" s="24"/>
      <c r="E414" s="24"/>
      <c r="F414" s="24"/>
    </row>
    <row r="415" spans="2:6" s="22" customFormat="1" x14ac:dyDescent="0.3">
      <c r="B415" s="24"/>
      <c r="C415" s="24"/>
      <c r="D415" s="24"/>
      <c r="E415" s="24"/>
      <c r="F415" s="24"/>
    </row>
    <row r="416" spans="2:6" s="22" customFormat="1" x14ac:dyDescent="0.3">
      <c r="B416" s="24"/>
      <c r="C416" s="24"/>
      <c r="D416" s="24"/>
      <c r="E416" s="24"/>
      <c r="F416" s="24"/>
    </row>
    <row r="417" spans="2:6" s="22" customFormat="1" x14ac:dyDescent="0.3">
      <c r="B417" s="24"/>
      <c r="C417" s="24"/>
      <c r="D417" s="24"/>
      <c r="E417" s="24"/>
      <c r="F417" s="24"/>
    </row>
    <row r="418" spans="2:6" s="22" customFormat="1" x14ac:dyDescent="0.3">
      <c r="B418" s="24"/>
      <c r="C418" s="24"/>
      <c r="D418" s="24"/>
      <c r="E418" s="24"/>
      <c r="F418" s="24"/>
    </row>
    <row r="419" spans="2:6" s="22" customFormat="1" x14ac:dyDescent="0.3">
      <c r="B419" s="24"/>
      <c r="C419" s="24"/>
      <c r="D419" s="24"/>
      <c r="E419" s="24"/>
      <c r="F419" s="24"/>
    </row>
    <row r="420" spans="2:6" s="22" customFormat="1" x14ac:dyDescent="0.3">
      <c r="B420" s="24"/>
      <c r="C420" s="24"/>
      <c r="D420" s="24"/>
      <c r="E420" s="24"/>
      <c r="F420" s="24"/>
    </row>
    <row r="421" spans="2:6" s="22" customFormat="1" x14ac:dyDescent="0.3">
      <c r="B421" s="24"/>
      <c r="C421" s="24"/>
      <c r="D421" s="24"/>
      <c r="E421" s="24"/>
      <c r="F421" s="24"/>
    </row>
    <row r="422" spans="2:6" s="22" customFormat="1" x14ac:dyDescent="0.3">
      <c r="B422" s="24"/>
      <c r="C422" s="24"/>
      <c r="D422" s="24"/>
      <c r="E422" s="24"/>
      <c r="F422" s="24"/>
    </row>
    <row r="423" spans="2:6" s="22" customFormat="1" x14ac:dyDescent="0.3">
      <c r="B423" s="24"/>
      <c r="C423" s="24"/>
      <c r="D423" s="24"/>
      <c r="E423" s="24"/>
      <c r="F423" s="24"/>
    </row>
    <row r="424" spans="2:6" s="22" customFormat="1" x14ac:dyDescent="0.3">
      <c r="B424" s="24"/>
      <c r="C424" s="24"/>
      <c r="D424" s="24"/>
      <c r="E424" s="24"/>
      <c r="F424" s="24"/>
    </row>
    <row r="425" spans="2:6" s="22" customFormat="1" x14ac:dyDescent="0.3">
      <c r="B425" s="24"/>
      <c r="C425" s="24"/>
      <c r="D425" s="24"/>
      <c r="E425" s="24"/>
      <c r="F425" s="24"/>
    </row>
    <row r="426" spans="2:6" s="22" customFormat="1" x14ac:dyDescent="0.3">
      <c r="B426" s="24"/>
      <c r="C426" s="24"/>
      <c r="D426" s="24"/>
      <c r="E426" s="24"/>
      <c r="F426" s="24"/>
    </row>
    <row r="427" spans="2:6" s="22" customFormat="1" x14ac:dyDescent="0.3">
      <c r="B427" s="24"/>
      <c r="C427" s="24"/>
      <c r="D427" s="24"/>
      <c r="E427" s="24"/>
      <c r="F427" s="24"/>
    </row>
    <row r="428" spans="2:6" s="22" customFormat="1" x14ac:dyDescent="0.3">
      <c r="B428" s="24"/>
      <c r="C428" s="24"/>
      <c r="D428" s="24"/>
      <c r="E428" s="24"/>
      <c r="F428" s="24"/>
    </row>
    <row r="429" spans="2:6" s="22" customFormat="1" x14ac:dyDescent="0.3">
      <c r="B429" s="24"/>
      <c r="C429" s="24"/>
      <c r="D429" s="24"/>
      <c r="E429" s="24"/>
      <c r="F429" s="24"/>
    </row>
    <row r="430" spans="2:6" s="22" customFormat="1" x14ac:dyDescent="0.3">
      <c r="B430" s="24"/>
      <c r="C430" s="24"/>
      <c r="D430" s="24"/>
      <c r="E430" s="24"/>
      <c r="F430" s="24"/>
    </row>
    <row r="431" spans="2:6" s="22" customFormat="1" x14ac:dyDescent="0.3">
      <c r="B431" s="24"/>
      <c r="C431" s="24"/>
      <c r="D431" s="24"/>
      <c r="E431" s="24"/>
      <c r="F431" s="24"/>
    </row>
    <row r="432" spans="2:6" s="22" customFormat="1" x14ac:dyDescent="0.3">
      <c r="B432" s="24"/>
      <c r="C432" s="24"/>
      <c r="D432" s="24"/>
      <c r="E432" s="24"/>
      <c r="F432" s="24"/>
    </row>
    <row r="433" spans="2:6" s="22" customFormat="1" x14ac:dyDescent="0.3">
      <c r="B433" s="24"/>
      <c r="C433" s="24"/>
      <c r="D433" s="24"/>
      <c r="E433" s="24"/>
      <c r="F433" s="24"/>
    </row>
    <row r="434" spans="2:6" s="22" customFormat="1" x14ac:dyDescent="0.3">
      <c r="B434" s="24"/>
      <c r="C434" s="24"/>
      <c r="D434" s="24"/>
      <c r="E434" s="24"/>
      <c r="F434" s="24"/>
    </row>
    <row r="435" spans="2:6" s="22" customFormat="1" x14ac:dyDescent="0.3">
      <c r="B435" s="24"/>
      <c r="C435" s="24"/>
      <c r="D435" s="24"/>
      <c r="E435" s="24"/>
      <c r="F435" s="24"/>
    </row>
    <row r="436" spans="2:6" s="22" customFormat="1" x14ac:dyDescent="0.3">
      <c r="B436" s="24"/>
      <c r="C436" s="24"/>
      <c r="D436" s="24"/>
      <c r="E436" s="24"/>
      <c r="F436" s="24"/>
    </row>
    <row r="437" spans="2:6" s="22" customFormat="1" x14ac:dyDescent="0.3">
      <c r="B437" s="24"/>
      <c r="C437" s="24"/>
      <c r="D437" s="24"/>
      <c r="E437" s="24"/>
      <c r="F437" s="24"/>
    </row>
    <row r="438" spans="2:6" s="22" customFormat="1" x14ac:dyDescent="0.3">
      <c r="B438" s="24"/>
      <c r="C438" s="24"/>
      <c r="D438" s="24"/>
      <c r="E438" s="24"/>
      <c r="F438" s="24"/>
    </row>
    <row r="439" spans="2:6" s="22" customFormat="1" x14ac:dyDescent="0.3">
      <c r="B439" s="24"/>
      <c r="C439" s="24"/>
      <c r="D439" s="24"/>
      <c r="E439" s="24"/>
      <c r="F439" s="24"/>
    </row>
    <row r="440" spans="2:6" s="22" customFormat="1" x14ac:dyDescent="0.3">
      <c r="B440" s="24"/>
      <c r="C440" s="24"/>
      <c r="D440" s="24"/>
      <c r="E440" s="24"/>
      <c r="F440" s="24"/>
    </row>
    <row r="441" spans="2:6" s="22" customFormat="1" x14ac:dyDescent="0.3">
      <c r="B441" s="24"/>
      <c r="C441" s="24"/>
      <c r="D441" s="24"/>
      <c r="E441" s="24"/>
      <c r="F441" s="24"/>
    </row>
    <row r="442" spans="2:6" s="22" customFormat="1" x14ac:dyDescent="0.3">
      <c r="B442" s="24"/>
      <c r="C442" s="24"/>
      <c r="D442" s="24"/>
      <c r="E442" s="24"/>
      <c r="F442" s="24"/>
    </row>
    <row r="443" spans="2:6" s="22" customFormat="1" x14ac:dyDescent="0.3">
      <c r="B443" s="24"/>
      <c r="C443" s="24"/>
      <c r="D443" s="24"/>
      <c r="E443" s="24"/>
      <c r="F443" s="24"/>
    </row>
    <row r="444" spans="2:6" s="22" customFormat="1" x14ac:dyDescent="0.3">
      <c r="B444" s="24"/>
      <c r="C444" s="24"/>
      <c r="D444" s="24"/>
      <c r="E444" s="24"/>
      <c r="F444" s="24"/>
    </row>
    <row r="445" spans="2:6" s="22" customFormat="1" x14ac:dyDescent="0.3">
      <c r="B445" s="24"/>
      <c r="C445" s="24"/>
      <c r="D445" s="24"/>
      <c r="E445" s="24"/>
      <c r="F445" s="24"/>
    </row>
    <row r="446" spans="2:6" s="22" customFormat="1" x14ac:dyDescent="0.3">
      <c r="B446" s="24"/>
      <c r="C446" s="24"/>
      <c r="D446" s="24"/>
      <c r="E446" s="24"/>
      <c r="F446" s="24"/>
    </row>
    <row r="447" spans="2:6" s="22" customFormat="1" x14ac:dyDescent="0.3">
      <c r="B447" s="24"/>
      <c r="C447" s="24"/>
      <c r="D447" s="24"/>
      <c r="E447" s="24"/>
      <c r="F447" s="24"/>
    </row>
  </sheetData>
  <mergeCells count="4">
    <mergeCell ref="B2:F2"/>
    <mergeCell ref="B3:F3"/>
    <mergeCell ref="B11:B16"/>
    <mergeCell ref="B5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8A6D-2691-4B97-8D3A-CA7B613C24BC}">
  <dimension ref="A1:CI82"/>
  <sheetViews>
    <sheetView zoomScale="70" zoomScaleNormal="70" workbookViewId="0">
      <selection activeCell="E39" sqref="E39"/>
    </sheetView>
  </sheetViews>
  <sheetFormatPr defaultRowHeight="14.4" x14ac:dyDescent="0.3"/>
  <cols>
    <col min="1" max="1" width="41.109375" style="2" bestFit="1" customWidth="1"/>
    <col min="2" max="2" width="15.5546875" style="2" bestFit="1" customWidth="1"/>
    <col min="3" max="3" width="13.77734375" style="2" bestFit="1" customWidth="1"/>
    <col min="4" max="4" width="12.88671875" style="2" bestFit="1" customWidth="1"/>
    <col min="5" max="7" width="15.5546875" style="2" bestFit="1" customWidth="1"/>
    <col min="8" max="9" width="24.6640625" style="1" bestFit="1" customWidth="1"/>
    <col min="10" max="11" width="15.5546875" style="1" bestFit="1" customWidth="1"/>
    <col min="12" max="12" width="19.21875" style="1" bestFit="1" customWidth="1"/>
    <col min="13" max="13" width="13.6640625" style="1" customWidth="1"/>
    <col min="14" max="14" width="13.5546875" style="1" customWidth="1"/>
    <col min="15" max="15" width="18" style="1" customWidth="1"/>
    <col min="16" max="17" width="8.88671875" style="24"/>
    <col min="18" max="87" width="8.88671875" style="22"/>
  </cols>
  <sheetData>
    <row r="1" spans="1:17" ht="22.2" thickBot="1" x14ac:dyDescent="0.35">
      <c r="A1" s="10" t="s">
        <v>35</v>
      </c>
      <c r="B1" s="13" t="s">
        <v>34</v>
      </c>
      <c r="C1" s="11" t="s">
        <v>13</v>
      </c>
      <c r="D1" s="11" t="s">
        <v>10</v>
      </c>
      <c r="E1" s="11" t="s">
        <v>11</v>
      </c>
      <c r="F1" s="11" t="s">
        <v>12</v>
      </c>
      <c r="G1" s="11" t="s">
        <v>18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20</v>
      </c>
      <c r="M1" s="14" t="s">
        <v>7</v>
      </c>
      <c r="N1" s="15" t="s">
        <v>8</v>
      </c>
      <c r="O1" s="12" t="s">
        <v>23</v>
      </c>
    </row>
    <row r="2" spans="1:17" s="22" customFormat="1" ht="15.6" x14ac:dyDescent="0.3">
      <c r="A2" s="64">
        <v>0.5</v>
      </c>
      <c r="B2" s="58">
        <f>C2*$P$3</f>
        <v>1.2500000000000002E-3</v>
      </c>
      <c r="C2" s="61">
        <f>1/4*A2*$P$3</f>
        <v>1.2500000000000001E-2</v>
      </c>
      <c r="D2" s="25">
        <v>0</v>
      </c>
      <c r="E2" s="25">
        <v>0</v>
      </c>
      <c r="F2" s="25">
        <f>20*SIN(D2*PI()/180)</f>
        <v>0</v>
      </c>
      <c r="G2" s="25">
        <f>20*COS(D2*PI()/180)</f>
        <v>20</v>
      </c>
      <c r="H2" s="26">
        <v>5.6419999999999999E-5</v>
      </c>
      <c r="I2" s="26">
        <v>-2.2668499999999999E-3</v>
      </c>
      <c r="J2" s="26">
        <f t="shared" ref="J2:J12" si="0">H2*COS(D2*PI()/180)-I2*SIN(D2*PI()/180)</f>
        <v>5.6419999999999999E-5</v>
      </c>
      <c r="K2" s="26">
        <f>ABS(-I2*COS(D2*PI()/180)-H2*SIN(D2*PI()/180))</f>
        <v>2.2668499999999999E-3</v>
      </c>
      <c r="L2" s="26">
        <f>$B$2*COS(D2*PI()/180)</f>
        <v>1.2500000000000002E-3</v>
      </c>
      <c r="M2" s="26">
        <f>J2/($P$2*L2)</f>
        <v>1.8422857142857138E-4</v>
      </c>
      <c r="N2" s="27">
        <f>K2/($P$2*L2)</f>
        <v>7.4019591836734676E-3</v>
      </c>
      <c r="O2" s="28">
        <f>M2/N2</f>
        <v>2.4889163376491608E-2</v>
      </c>
      <c r="P2" s="24">
        <f>0.5*1.225*20*20</f>
        <v>245</v>
      </c>
      <c r="Q2" s="24" t="s">
        <v>21</v>
      </c>
    </row>
    <row r="3" spans="1:17" s="22" customFormat="1" ht="15.6" x14ac:dyDescent="0.3">
      <c r="A3" s="65"/>
      <c r="B3" s="59"/>
      <c r="C3" s="62"/>
      <c r="D3" s="29">
        <v>5</v>
      </c>
      <c r="E3" s="29">
        <v>0</v>
      </c>
      <c r="F3" s="29">
        <f t="shared" ref="F3:F15" si="1">20*SIN(D3*PI()/180)</f>
        <v>1.7431148549531632</v>
      </c>
      <c r="G3" s="29">
        <f t="shared" ref="G3:G15" si="2">20*COS(D3*PI()/180)</f>
        <v>19.92389396183491</v>
      </c>
      <c r="H3" s="30">
        <v>2.3747899999999999E-2</v>
      </c>
      <c r="I3" s="30">
        <v>-3.58582E-3</v>
      </c>
      <c r="J3" s="30">
        <f t="shared" si="0"/>
        <v>2.3970056876272371E-2</v>
      </c>
      <c r="K3" s="30">
        <f t="shared" ref="K3:K15" si="3">ABS(-I3*COS(D3*PI()/180)-H3*SIN(D3*PI()/180))</f>
        <v>1.5024090091142316E-3</v>
      </c>
      <c r="L3" s="30">
        <f t="shared" ref="L3:L8" si="4">$B$2*COS(D3*PI()/180)</f>
        <v>1.2452433726146822E-3</v>
      </c>
      <c r="M3" s="30">
        <f t="shared" ref="M3:M15" si="5">J3/($P$2*L3)</f>
        <v>7.856855052879845E-2</v>
      </c>
      <c r="N3" s="31">
        <f t="shared" ref="N3:N15" si="6">K3/($P$2*L3)</f>
        <v>4.9245647916823163E-3</v>
      </c>
      <c r="O3" s="32">
        <f t="shared" ref="O3:O15" si="7">M3/N3</f>
        <v>15.954415030035188</v>
      </c>
      <c r="P3" s="24">
        <v>0.1</v>
      </c>
      <c r="Q3" s="24" t="s">
        <v>22</v>
      </c>
    </row>
    <row r="4" spans="1:17" s="22" customFormat="1" ht="15.6" x14ac:dyDescent="0.3">
      <c r="A4" s="65"/>
      <c r="B4" s="59"/>
      <c r="C4" s="62"/>
      <c r="D4" s="29">
        <v>10</v>
      </c>
      <c r="E4" s="29">
        <v>0</v>
      </c>
      <c r="F4" s="29">
        <f t="shared" si="1"/>
        <v>3.4729635533386065</v>
      </c>
      <c r="G4" s="29">
        <f t="shared" si="2"/>
        <v>19.696155060244159</v>
      </c>
      <c r="H4" s="30">
        <v>5.7282300000000001E-2</v>
      </c>
      <c r="I4" s="30">
        <v>-4.8015200000000001E-3</v>
      </c>
      <c r="J4" s="30">
        <f t="shared" si="0"/>
        <v>5.7245828348402528E-2</v>
      </c>
      <c r="K4" s="30">
        <f t="shared" si="3"/>
        <v>5.2183928853272261E-3</v>
      </c>
      <c r="L4" s="30">
        <f t="shared" si="4"/>
        <v>1.2310096912652602E-3</v>
      </c>
      <c r="M4" s="30">
        <f t="shared" si="5"/>
        <v>0.18980877558991446</v>
      </c>
      <c r="N4" s="31">
        <f t="shared" si="6"/>
        <v>1.730251430869062E-2</v>
      </c>
      <c r="O4" s="32">
        <f t="shared" si="7"/>
        <v>10.970011190487979</v>
      </c>
      <c r="P4" s="24">
        <f>20*0.1/(0.000015)</f>
        <v>133333.33333333334</v>
      </c>
      <c r="Q4" s="24" t="s">
        <v>24</v>
      </c>
    </row>
    <row r="5" spans="1:17" s="22" customFormat="1" ht="15.6" x14ac:dyDescent="0.3">
      <c r="A5" s="65"/>
      <c r="B5" s="59"/>
      <c r="C5" s="62"/>
      <c r="D5" s="29">
        <v>15</v>
      </c>
      <c r="E5" s="29">
        <v>0</v>
      </c>
      <c r="F5" s="29">
        <f t="shared" si="1"/>
        <v>5.1763809020504148</v>
      </c>
      <c r="G5" s="29">
        <f t="shared" si="2"/>
        <v>19.318516525781366</v>
      </c>
      <c r="H5" s="30">
        <v>9.8892900000000006E-2</v>
      </c>
      <c r="I5" s="30">
        <v>-6.10123E-3</v>
      </c>
      <c r="J5" s="30">
        <f t="shared" si="0"/>
        <v>9.710232066917307E-2</v>
      </c>
      <c r="K5" s="30">
        <f t="shared" si="3"/>
        <v>1.9702030316289421E-2</v>
      </c>
      <c r="L5" s="30">
        <f t="shared" si="4"/>
        <v>1.2074072828613357E-3</v>
      </c>
      <c r="M5" s="30">
        <f t="shared" si="5"/>
        <v>0.32825377845334375</v>
      </c>
      <c r="N5" s="31">
        <f t="shared" si="6"/>
        <v>6.6602588382601677E-2</v>
      </c>
      <c r="O5" s="32">
        <f t="shared" si="7"/>
        <v>4.9285438663085372</v>
      </c>
      <c r="P5" s="24"/>
      <c r="Q5" s="24"/>
    </row>
    <row r="6" spans="1:17" s="22" customFormat="1" ht="15.6" x14ac:dyDescent="0.3">
      <c r="A6" s="65"/>
      <c r="B6" s="59"/>
      <c r="C6" s="62"/>
      <c r="D6" s="29">
        <v>20</v>
      </c>
      <c r="E6" s="29">
        <v>0</v>
      </c>
      <c r="F6" s="29">
        <f t="shared" si="1"/>
        <v>6.840402866513374</v>
      </c>
      <c r="G6" s="29">
        <f t="shared" si="2"/>
        <v>18.79385241571817</v>
      </c>
      <c r="H6" s="30">
        <v>0.146643</v>
      </c>
      <c r="I6" s="30">
        <v>-7.4516599999999997E-3</v>
      </c>
      <c r="J6" s="30">
        <f t="shared" si="0"/>
        <v>0.14034796281112213</v>
      </c>
      <c r="K6" s="30">
        <f t="shared" si="3"/>
        <v>4.3152589963100514E-2</v>
      </c>
      <c r="L6" s="30">
        <f t="shared" si="4"/>
        <v>1.1746157759823857E-3</v>
      </c>
      <c r="M6" s="30">
        <f t="shared" si="5"/>
        <v>0.48769039162733741</v>
      </c>
      <c r="N6" s="31">
        <f t="shared" si="6"/>
        <v>0.14994947612571002</v>
      </c>
      <c r="O6" s="32">
        <f t="shared" si="7"/>
        <v>3.2523647579700947</v>
      </c>
      <c r="P6" s="24"/>
      <c r="Q6" s="24"/>
    </row>
    <row r="7" spans="1:17" s="22" customFormat="1" ht="15.6" x14ac:dyDescent="0.3">
      <c r="A7" s="65"/>
      <c r="B7" s="59"/>
      <c r="C7" s="62"/>
      <c r="D7" s="29">
        <v>25</v>
      </c>
      <c r="E7" s="29">
        <v>0</v>
      </c>
      <c r="F7" s="29">
        <f t="shared" si="1"/>
        <v>8.452365234813989</v>
      </c>
      <c r="G7" s="29">
        <f t="shared" si="2"/>
        <v>18.126155740732997</v>
      </c>
      <c r="H7" s="30">
        <v>0.19597500000000001</v>
      </c>
      <c r="I7" s="30">
        <v>-8.3858500000000002E-3</v>
      </c>
      <c r="J7" s="30">
        <f t="shared" si="0"/>
        <v>0.18115768191472573</v>
      </c>
      <c r="K7" s="30">
        <f t="shared" si="3"/>
        <v>7.5222452688712277E-2</v>
      </c>
      <c r="L7" s="30">
        <f t="shared" si="4"/>
        <v>1.1328847337958125E-3</v>
      </c>
      <c r="M7" s="30">
        <f t="shared" si="5"/>
        <v>0.65268697493922967</v>
      </c>
      <c r="N7" s="31">
        <f t="shared" si="6"/>
        <v>0.27101646794098233</v>
      </c>
      <c r="O7" s="32">
        <f t="shared" si="7"/>
        <v>2.4082926764485819</v>
      </c>
      <c r="P7" s="24"/>
      <c r="Q7" s="24"/>
    </row>
    <row r="8" spans="1:17" s="22" customFormat="1" ht="16.2" thickBot="1" x14ac:dyDescent="0.35">
      <c r="A8" s="66"/>
      <c r="B8" s="60"/>
      <c r="C8" s="63"/>
      <c r="D8" s="33">
        <v>30</v>
      </c>
      <c r="E8" s="33">
        <v>0</v>
      </c>
      <c r="F8" s="33">
        <f t="shared" si="1"/>
        <v>9.9999999999999982</v>
      </c>
      <c r="G8" s="33">
        <f t="shared" si="2"/>
        <v>17.320508075688775</v>
      </c>
      <c r="H8" s="34">
        <v>0.25230900000000001</v>
      </c>
      <c r="I8" s="34">
        <v>-1.03298E-2</v>
      </c>
      <c r="J8" s="34">
        <f t="shared" si="0"/>
        <v>0.22367090360344796</v>
      </c>
      <c r="K8" s="34">
        <f t="shared" si="3"/>
        <v>0.11720863078398748</v>
      </c>
      <c r="L8" s="34">
        <f t="shared" si="4"/>
        <v>1.0825317547305485E-3</v>
      </c>
      <c r="M8" s="34">
        <f t="shared" si="5"/>
        <v>0.84334012346342846</v>
      </c>
      <c r="N8" s="35">
        <f t="shared" si="6"/>
        <v>0.44192936838845787</v>
      </c>
      <c r="O8" s="36">
        <f t="shared" si="7"/>
        <v>1.9083142777742002</v>
      </c>
      <c r="P8" s="24"/>
      <c r="Q8" s="24"/>
    </row>
    <row r="9" spans="1:17" s="22" customFormat="1" ht="15.6" x14ac:dyDescent="0.3">
      <c r="A9" s="64">
        <v>1</v>
      </c>
      <c r="B9" s="58">
        <f>C9*$P$3</f>
        <v>2.5000000000000005E-3</v>
      </c>
      <c r="C9" s="58">
        <f>1/4*A9*$P$3</f>
        <v>2.5000000000000001E-2</v>
      </c>
      <c r="D9" s="25">
        <v>0</v>
      </c>
      <c r="E9" s="25">
        <v>0</v>
      </c>
      <c r="F9" s="25">
        <f t="shared" si="1"/>
        <v>0</v>
      </c>
      <c r="G9" s="25">
        <f t="shared" si="2"/>
        <v>20</v>
      </c>
      <c r="H9" s="26">
        <v>3.4333699999999998E-4</v>
      </c>
      <c r="I9" s="26">
        <v>-4.0115699999999999E-3</v>
      </c>
      <c r="J9" s="26">
        <f t="shared" si="0"/>
        <v>3.4333699999999998E-4</v>
      </c>
      <c r="K9" s="26">
        <f t="shared" si="3"/>
        <v>4.0115699999999999E-3</v>
      </c>
      <c r="L9" s="26">
        <f>$B$9*COS(D9*PI()/180)</f>
        <v>2.5000000000000005E-3</v>
      </c>
      <c r="M9" s="26">
        <f t="shared" si="5"/>
        <v>5.605502040816325E-4</v>
      </c>
      <c r="N9" s="27">
        <f t="shared" si="6"/>
        <v>6.5495020408163247E-3</v>
      </c>
      <c r="O9" s="28">
        <f t="shared" si="7"/>
        <v>8.5586690497735304E-2</v>
      </c>
      <c r="P9" s="24"/>
      <c r="Q9" s="24"/>
    </row>
    <row r="10" spans="1:17" s="22" customFormat="1" ht="15.6" x14ac:dyDescent="0.3">
      <c r="A10" s="65"/>
      <c r="B10" s="59"/>
      <c r="C10" s="59"/>
      <c r="D10" s="29">
        <v>5</v>
      </c>
      <c r="E10" s="29">
        <v>0</v>
      </c>
      <c r="F10" s="29">
        <f t="shared" si="1"/>
        <v>1.7431148549531632</v>
      </c>
      <c r="G10" s="29">
        <f t="shared" si="2"/>
        <v>19.92389396183491</v>
      </c>
      <c r="H10" s="30">
        <v>8.1206899999999999E-2</v>
      </c>
      <c r="I10" s="30">
        <v>-6.9601799999999998E-3</v>
      </c>
      <c r="J10" s="30">
        <f t="shared" si="0"/>
        <v>8.1504502886023969E-2</v>
      </c>
      <c r="K10" s="30">
        <f t="shared" si="3"/>
        <v>1.439532719705967E-4</v>
      </c>
      <c r="L10" s="30">
        <f t="shared" ref="L10:L15" si="8">$B$9*COS(D10*PI()/180)</f>
        <v>2.4904867452293644E-3</v>
      </c>
      <c r="M10" s="30">
        <f t="shared" si="5"/>
        <v>0.13357687648342834</v>
      </c>
      <c r="N10" s="31">
        <f t="shared" si="6"/>
        <v>2.3592351034017577E-4</v>
      </c>
      <c r="O10" s="32">
        <f t="shared" si="7"/>
        <v>566.18722013259787</v>
      </c>
      <c r="P10" s="24"/>
      <c r="Q10" s="24"/>
    </row>
    <row r="11" spans="1:17" s="22" customFormat="1" ht="15.6" x14ac:dyDescent="0.3">
      <c r="A11" s="65"/>
      <c r="B11" s="59"/>
      <c r="C11" s="59"/>
      <c r="D11" s="29">
        <v>10</v>
      </c>
      <c r="E11" s="29">
        <v>0</v>
      </c>
      <c r="F11" s="29">
        <f t="shared" si="1"/>
        <v>3.4729635533386065</v>
      </c>
      <c r="G11" s="29">
        <f t="shared" si="2"/>
        <v>19.696155060244159</v>
      </c>
      <c r="H11" s="30">
        <v>0.18087600000000001</v>
      </c>
      <c r="I11" s="30">
        <v>-1.00771E-2</v>
      </c>
      <c r="J11" s="30">
        <f t="shared" si="0"/>
        <v>0.17987795718500357</v>
      </c>
      <c r="K11" s="30">
        <f t="shared" si="3"/>
        <v>2.1484781575804371E-2</v>
      </c>
      <c r="L11" s="30">
        <f t="shared" si="8"/>
        <v>2.4620193825305205E-3</v>
      </c>
      <c r="M11" s="30">
        <f t="shared" si="5"/>
        <v>0.2982087585588527</v>
      </c>
      <c r="N11" s="31">
        <f t="shared" si="6"/>
        <v>3.5618316673672337E-2</v>
      </c>
      <c r="O11" s="32">
        <f t="shared" si="7"/>
        <v>8.3723428395277573</v>
      </c>
      <c r="P11" s="24"/>
      <c r="Q11" s="24"/>
    </row>
    <row r="12" spans="1:17" s="22" customFormat="1" ht="15.6" x14ac:dyDescent="0.3">
      <c r="A12" s="65"/>
      <c r="B12" s="59"/>
      <c r="C12" s="59"/>
      <c r="D12" s="29">
        <v>15</v>
      </c>
      <c r="E12" s="29">
        <v>0</v>
      </c>
      <c r="F12" s="29">
        <f t="shared" si="1"/>
        <v>5.1763809020504148</v>
      </c>
      <c r="G12" s="29">
        <f t="shared" si="2"/>
        <v>19.318516525781366</v>
      </c>
      <c r="H12" s="30">
        <v>0.30046299999999998</v>
      </c>
      <c r="I12" s="30">
        <v>-1.33223E-2</v>
      </c>
      <c r="J12" s="30">
        <f t="shared" si="0"/>
        <v>0.29367303650886162</v>
      </c>
      <c r="K12" s="30">
        <f t="shared" si="3"/>
        <v>6.4897193113067825E-2</v>
      </c>
      <c r="L12" s="30">
        <f t="shared" si="8"/>
        <v>2.4148145657226713E-3</v>
      </c>
      <c r="M12" s="30">
        <f t="shared" si="5"/>
        <v>0.49637991759400008</v>
      </c>
      <c r="N12" s="31">
        <f t="shared" si="6"/>
        <v>0.1096922746211141</v>
      </c>
      <c r="O12" s="32">
        <f t="shared" si="7"/>
        <v>4.5252039791182748</v>
      </c>
      <c r="P12" s="24"/>
      <c r="Q12" s="24"/>
    </row>
    <row r="13" spans="1:17" s="22" customFormat="1" ht="15.6" x14ac:dyDescent="0.3">
      <c r="A13" s="65"/>
      <c r="B13" s="59"/>
      <c r="C13" s="59"/>
      <c r="D13" s="29">
        <v>20</v>
      </c>
      <c r="E13" s="29">
        <v>0</v>
      </c>
      <c r="F13" s="29">
        <f t="shared" si="1"/>
        <v>6.840402866513374</v>
      </c>
      <c r="G13" s="29">
        <f t="shared" si="2"/>
        <v>18.79385241571817</v>
      </c>
      <c r="H13" s="30">
        <v>0.432533</v>
      </c>
      <c r="I13" s="30">
        <v>-1.6705899999999999E-2</v>
      </c>
      <c r="J13" s="30">
        <f>H13*COS(D13*PI()/180)-I13*SIN(D13*PI()/180)</f>
        <v>0.41216182265877566</v>
      </c>
      <c r="K13" s="30">
        <f t="shared" si="3"/>
        <v>0.13223658769949415</v>
      </c>
      <c r="L13" s="30">
        <f t="shared" si="8"/>
        <v>2.3492315519647714E-3</v>
      </c>
      <c r="M13" s="30">
        <f>J13/($P$2*L13)</f>
        <v>0.71610359238633092</v>
      </c>
      <c r="N13" s="31">
        <f t="shared" si="6"/>
        <v>0.22975222422508285</v>
      </c>
      <c r="O13" s="32">
        <f t="shared" si="7"/>
        <v>3.1168516204865164</v>
      </c>
      <c r="P13" s="24"/>
      <c r="Q13" s="24"/>
    </row>
    <row r="14" spans="1:17" s="22" customFormat="1" ht="15.6" x14ac:dyDescent="0.3">
      <c r="A14" s="65"/>
      <c r="B14" s="59"/>
      <c r="C14" s="59"/>
      <c r="D14" s="29">
        <v>25</v>
      </c>
      <c r="E14" s="29">
        <v>0</v>
      </c>
      <c r="F14" s="29">
        <f t="shared" si="1"/>
        <v>8.452365234813989</v>
      </c>
      <c r="G14" s="29">
        <f t="shared" si="2"/>
        <v>18.126155740732997</v>
      </c>
      <c r="H14" s="30">
        <v>0.571828</v>
      </c>
      <c r="I14" s="30">
        <v>-2.0077500000000002E-2</v>
      </c>
      <c r="J14" s="30">
        <f t="shared" ref="J14:J15" si="9">H14*COS(D14*PI()/180)-I14*SIN(D14*PI()/180)</f>
        <v>0.52673728739569237</v>
      </c>
      <c r="K14" s="30">
        <f t="shared" si="3"/>
        <v>0.22346856078043234</v>
      </c>
      <c r="L14" s="30">
        <f t="shared" si="8"/>
        <v>2.2657694675916251E-3</v>
      </c>
      <c r="M14" s="30">
        <f t="shared" si="5"/>
        <v>0.9488821093985419</v>
      </c>
      <c r="N14" s="31">
        <f t="shared" si="6"/>
        <v>0.40256371517952083</v>
      </c>
      <c r="O14" s="32">
        <f t="shared" si="7"/>
        <v>2.3570979539857282</v>
      </c>
      <c r="P14" s="24"/>
      <c r="Q14" s="24"/>
    </row>
    <row r="15" spans="1:17" s="22" customFormat="1" ht="16.2" thickBot="1" x14ac:dyDescent="0.35">
      <c r="A15" s="66"/>
      <c r="B15" s="60"/>
      <c r="C15" s="60"/>
      <c r="D15" s="33">
        <v>30</v>
      </c>
      <c r="E15" s="33">
        <v>0</v>
      </c>
      <c r="F15" s="33">
        <f t="shared" si="1"/>
        <v>9.9999999999999982</v>
      </c>
      <c r="G15" s="33">
        <f t="shared" si="2"/>
        <v>17.320508075688775</v>
      </c>
      <c r="H15" s="34">
        <v>0.67823100000000003</v>
      </c>
      <c r="I15" s="34">
        <v>-2.18123E-2</v>
      </c>
      <c r="J15" s="34">
        <f t="shared" si="9"/>
        <v>0.59827142563412361</v>
      </c>
      <c r="K15" s="34">
        <f t="shared" si="3"/>
        <v>0.32022549408503265</v>
      </c>
      <c r="L15" s="34">
        <f t="shared" si="8"/>
        <v>2.1650635094610971E-3</v>
      </c>
      <c r="M15" s="34">
        <f t="shared" si="5"/>
        <v>1.1278764690230934</v>
      </c>
      <c r="N15" s="35">
        <f t="shared" si="6"/>
        <v>0.60369722517999824</v>
      </c>
      <c r="O15" s="36">
        <f t="shared" si="7"/>
        <v>1.8682816848906436</v>
      </c>
      <c r="P15" s="24"/>
      <c r="Q15" s="24"/>
    </row>
    <row r="16" spans="1:17" s="22" customFormat="1" x14ac:dyDescent="0.3">
      <c r="A16" s="37"/>
      <c r="B16" s="37"/>
      <c r="C16" s="37"/>
      <c r="D16" s="37"/>
      <c r="E16" s="37"/>
      <c r="F16" s="37"/>
      <c r="G16" s="37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s="22" customFormat="1" x14ac:dyDescent="0.3">
      <c r="A17" s="37"/>
      <c r="B17" s="37"/>
      <c r="C17" s="37"/>
      <c r="D17" s="37"/>
      <c r="E17" s="37"/>
      <c r="F17" s="37"/>
      <c r="G17" s="37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s="22" customFormat="1" x14ac:dyDescent="0.3">
      <c r="A18" s="37"/>
      <c r="B18" s="37"/>
      <c r="C18" s="37"/>
      <c r="D18" s="37"/>
      <c r="E18" s="37"/>
      <c r="F18" s="37"/>
      <c r="G18" s="37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s="22" customFormat="1" x14ac:dyDescent="0.3">
      <c r="A19" s="37"/>
      <c r="B19" s="37"/>
      <c r="C19" s="37"/>
      <c r="D19" s="37"/>
      <c r="E19" s="37"/>
      <c r="F19" s="37"/>
      <c r="G19" s="37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s="22" customFormat="1" x14ac:dyDescent="0.3">
      <c r="A20" s="37"/>
      <c r="B20" s="37"/>
      <c r="C20" s="37"/>
      <c r="D20" s="37"/>
      <c r="E20" s="37"/>
      <c r="F20" s="37"/>
      <c r="G20" s="37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s="22" customFormat="1" x14ac:dyDescent="0.3">
      <c r="A21" s="37"/>
      <c r="B21" s="37"/>
      <c r="C21" s="37"/>
      <c r="D21" s="37"/>
      <c r="E21" s="37"/>
      <c r="F21" s="37"/>
      <c r="G21" s="37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s="22" customFormat="1" x14ac:dyDescent="0.3">
      <c r="A22" s="37"/>
      <c r="B22" s="37"/>
      <c r="C22" s="37"/>
      <c r="D22" s="37"/>
      <c r="E22" s="37"/>
      <c r="F22" s="37"/>
      <c r="G22" s="37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s="22" customFormat="1" x14ac:dyDescent="0.3">
      <c r="A23" s="37"/>
      <c r="B23" s="37"/>
      <c r="C23" s="37"/>
      <c r="D23" s="37"/>
      <c r="E23" s="37"/>
      <c r="F23" s="37"/>
      <c r="G23" s="37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s="22" customFormat="1" x14ac:dyDescent="0.3">
      <c r="A24" s="37"/>
      <c r="B24" s="37"/>
      <c r="C24" s="37"/>
      <c r="D24" s="37"/>
      <c r="E24" s="37"/>
      <c r="F24" s="37"/>
      <c r="G24" s="37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s="22" customFormat="1" x14ac:dyDescent="0.3">
      <c r="A25" s="37"/>
      <c r="B25" s="37"/>
      <c r="C25" s="37"/>
      <c r="D25" s="37"/>
      <c r="E25" s="37"/>
      <c r="F25" s="37"/>
      <c r="G25" s="37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s="22" customFormat="1" x14ac:dyDescent="0.3">
      <c r="A26" s="37"/>
      <c r="B26" s="37"/>
      <c r="C26" s="37"/>
      <c r="D26" s="37"/>
      <c r="E26" s="37"/>
      <c r="F26" s="37"/>
      <c r="G26" s="37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s="22" customFormat="1" x14ac:dyDescent="0.3">
      <c r="A27" s="37"/>
      <c r="B27" s="37"/>
      <c r="C27" s="37"/>
      <c r="D27" s="37"/>
      <c r="E27" s="37"/>
      <c r="F27" s="37"/>
      <c r="G27" s="37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s="22" customFormat="1" x14ac:dyDescent="0.3">
      <c r="A28" s="37"/>
      <c r="B28" s="37"/>
      <c r="C28" s="37"/>
      <c r="D28" s="37"/>
      <c r="E28" s="37"/>
      <c r="F28" s="37"/>
      <c r="G28" s="37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s="22" customFormat="1" x14ac:dyDescent="0.3">
      <c r="A29" s="37"/>
      <c r="B29" s="37"/>
      <c r="C29" s="37"/>
      <c r="D29" s="37"/>
      <c r="E29" s="37"/>
      <c r="F29" s="37"/>
      <c r="G29" s="37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s="22" customFormat="1" x14ac:dyDescent="0.3">
      <c r="A30" s="37"/>
      <c r="B30" s="37"/>
      <c r="C30" s="37"/>
      <c r="D30" s="37"/>
      <c r="E30" s="37"/>
      <c r="F30" s="37"/>
      <c r="G30" s="37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s="22" customFormat="1" x14ac:dyDescent="0.3">
      <c r="A31" s="37"/>
      <c r="B31" s="37"/>
      <c r="C31" s="37"/>
      <c r="D31" s="37"/>
      <c r="E31" s="37"/>
      <c r="F31" s="37"/>
      <c r="G31" s="37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s="22" customFormat="1" x14ac:dyDescent="0.3">
      <c r="A32" s="37"/>
      <c r="B32" s="37"/>
      <c r="C32" s="37"/>
      <c r="D32" s="37"/>
      <c r="E32" s="37"/>
      <c r="F32" s="37"/>
      <c r="G32" s="37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s="22" customFormat="1" x14ac:dyDescent="0.3">
      <c r="A33" s="37"/>
      <c r="B33" s="37"/>
      <c r="C33" s="37"/>
      <c r="D33" s="37"/>
      <c r="E33" s="37"/>
      <c r="F33" s="37"/>
      <c r="G33" s="37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s="22" customFormat="1" x14ac:dyDescent="0.3">
      <c r="A34" s="37"/>
      <c r="B34" s="37"/>
      <c r="C34" s="37"/>
      <c r="D34" s="37"/>
      <c r="E34" s="37"/>
      <c r="F34" s="37"/>
      <c r="G34" s="37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s="22" customFormat="1" x14ac:dyDescent="0.3">
      <c r="A35" s="37"/>
      <c r="B35" s="37"/>
      <c r="C35" s="37"/>
      <c r="D35" s="37"/>
      <c r="E35" s="37"/>
      <c r="F35" s="37"/>
      <c r="G35" s="37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 s="22" customFormat="1" x14ac:dyDescent="0.3">
      <c r="A36" s="37"/>
      <c r="B36" s="37"/>
      <c r="C36" s="37"/>
      <c r="D36" s="37"/>
      <c r="E36" s="37"/>
      <c r="F36" s="37"/>
      <c r="G36" s="37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 s="22" customFormat="1" x14ac:dyDescent="0.3">
      <c r="A37" s="37"/>
      <c r="B37" s="37"/>
      <c r="C37" s="37"/>
      <c r="D37" s="37"/>
      <c r="E37" s="37"/>
      <c r="F37" s="37"/>
      <c r="G37" s="37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 s="22" customFormat="1" x14ac:dyDescent="0.3">
      <c r="A38" s="37"/>
      <c r="B38" s="37"/>
      <c r="C38" s="37"/>
      <c r="D38" s="37"/>
      <c r="E38" s="37"/>
      <c r="F38" s="37"/>
      <c r="G38" s="37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 s="22" customFormat="1" x14ac:dyDescent="0.3">
      <c r="A39" s="37"/>
      <c r="B39" s="37"/>
      <c r="C39" s="37"/>
      <c r="D39" s="37"/>
      <c r="E39" s="37"/>
      <c r="F39" s="37"/>
      <c r="G39" s="37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 s="22" customFormat="1" x14ac:dyDescent="0.3">
      <c r="A40" s="37"/>
      <c r="B40" s="37"/>
      <c r="C40" s="37"/>
      <c r="D40" s="37"/>
      <c r="E40" s="37"/>
      <c r="F40" s="37"/>
      <c r="G40" s="37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s="22" customFormat="1" x14ac:dyDescent="0.3">
      <c r="A41" s="37"/>
      <c r="B41" s="37"/>
      <c r="C41" s="37"/>
      <c r="D41" s="37"/>
      <c r="E41" s="37"/>
      <c r="F41" s="37"/>
      <c r="G41" s="37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s="22" customFormat="1" x14ac:dyDescent="0.3">
      <c r="A42" s="37"/>
      <c r="B42" s="37"/>
      <c r="C42" s="37"/>
      <c r="D42" s="37"/>
      <c r="E42" s="37"/>
      <c r="F42" s="37"/>
      <c r="G42" s="37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s="22" customFormat="1" x14ac:dyDescent="0.3">
      <c r="A43" s="37"/>
      <c r="B43" s="37"/>
      <c r="C43" s="37"/>
      <c r="D43" s="37"/>
      <c r="E43" s="37"/>
      <c r="F43" s="37"/>
      <c r="G43" s="37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s="22" customFormat="1" x14ac:dyDescent="0.3">
      <c r="A44" s="37"/>
      <c r="B44" s="37"/>
      <c r="C44" s="37"/>
      <c r="D44" s="37"/>
      <c r="E44" s="37"/>
      <c r="F44" s="37"/>
      <c r="G44" s="37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s="22" customFormat="1" x14ac:dyDescent="0.3">
      <c r="A45" s="37"/>
      <c r="B45" s="37"/>
      <c r="C45" s="37"/>
      <c r="D45" s="37"/>
      <c r="E45" s="37"/>
      <c r="F45" s="37"/>
      <c r="G45" s="37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s="22" customFormat="1" x14ac:dyDescent="0.3">
      <c r="A46" s="37"/>
      <c r="B46" s="37"/>
      <c r="C46" s="37"/>
      <c r="D46" s="37"/>
      <c r="E46" s="37"/>
      <c r="F46" s="37"/>
      <c r="G46" s="37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s="22" customFormat="1" x14ac:dyDescent="0.3">
      <c r="A47" s="37"/>
      <c r="B47" s="37"/>
      <c r="C47" s="37"/>
      <c r="D47" s="37"/>
      <c r="E47" s="37"/>
      <c r="F47" s="37"/>
      <c r="G47" s="37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22" customFormat="1" x14ac:dyDescent="0.3">
      <c r="A48" s="37"/>
      <c r="B48" s="37"/>
      <c r="C48" s="37"/>
      <c r="D48" s="37"/>
      <c r="E48" s="37"/>
      <c r="F48" s="37"/>
      <c r="G48" s="37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s="22" customFormat="1" x14ac:dyDescent="0.3">
      <c r="A49" s="37"/>
      <c r="B49" s="37"/>
      <c r="C49" s="37"/>
      <c r="D49" s="37"/>
      <c r="E49" s="37"/>
      <c r="F49" s="37"/>
      <c r="G49" s="37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 s="22" customFormat="1" x14ac:dyDescent="0.3">
      <c r="A50" s="37"/>
      <c r="B50" s="37"/>
      <c r="C50" s="37"/>
      <c r="D50" s="37"/>
      <c r="E50" s="37"/>
      <c r="F50" s="37"/>
      <c r="G50" s="37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 s="22" customFormat="1" x14ac:dyDescent="0.3">
      <c r="A51" s="37"/>
      <c r="B51" s="37"/>
      <c r="C51" s="37"/>
      <c r="D51" s="37"/>
      <c r="E51" s="37"/>
      <c r="F51" s="37"/>
      <c r="G51" s="37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s="22" customFormat="1" x14ac:dyDescent="0.3">
      <c r="A52" s="37"/>
      <c r="B52" s="37"/>
      <c r="C52" s="37"/>
      <c r="D52" s="37"/>
      <c r="E52" s="37"/>
      <c r="F52" s="37"/>
      <c r="G52" s="37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s="22" customFormat="1" x14ac:dyDescent="0.3">
      <c r="A53" s="37"/>
      <c r="B53" s="37"/>
      <c r="C53" s="37"/>
      <c r="D53" s="37"/>
      <c r="E53" s="37"/>
      <c r="F53" s="37"/>
      <c r="G53" s="37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s="22" customFormat="1" x14ac:dyDescent="0.3">
      <c r="A54" s="37"/>
      <c r="B54" s="37"/>
      <c r="C54" s="37"/>
      <c r="D54" s="37"/>
      <c r="E54" s="37"/>
      <c r="F54" s="37"/>
      <c r="G54" s="37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s="22" customFormat="1" x14ac:dyDescent="0.3">
      <c r="A55" s="37"/>
      <c r="B55" s="37"/>
      <c r="C55" s="37"/>
      <c r="D55" s="37"/>
      <c r="E55" s="37"/>
      <c r="F55" s="37"/>
      <c r="G55" s="37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s="22" customFormat="1" x14ac:dyDescent="0.3">
      <c r="A56" s="37"/>
      <c r="B56" s="37"/>
      <c r="C56" s="37"/>
      <c r="D56" s="37"/>
      <c r="E56" s="37"/>
      <c r="F56" s="37"/>
      <c r="G56" s="37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s="22" customFormat="1" x14ac:dyDescent="0.3">
      <c r="A57" s="37"/>
      <c r="B57" s="37"/>
      <c r="C57" s="37"/>
      <c r="D57" s="37"/>
      <c r="E57" s="37"/>
      <c r="F57" s="37"/>
      <c r="G57" s="37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s="22" customFormat="1" x14ac:dyDescent="0.3">
      <c r="A58" s="37"/>
      <c r="B58" s="37"/>
      <c r="C58" s="37"/>
      <c r="D58" s="37"/>
      <c r="E58" s="37"/>
      <c r="F58" s="37"/>
      <c r="G58" s="37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s="22" customFormat="1" x14ac:dyDescent="0.3">
      <c r="A59" s="37"/>
      <c r="B59" s="37"/>
      <c r="C59" s="37"/>
      <c r="D59" s="37"/>
      <c r="E59" s="37"/>
      <c r="F59" s="37"/>
      <c r="G59" s="37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s="22" customFormat="1" x14ac:dyDescent="0.3">
      <c r="A60" s="37"/>
      <c r="B60" s="37"/>
      <c r="C60" s="37"/>
      <c r="D60" s="37"/>
      <c r="E60" s="37"/>
      <c r="F60" s="37"/>
      <c r="G60" s="37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s="22" customFormat="1" x14ac:dyDescent="0.3">
      <c r="A61" s="37"/>
      <c r="B61" s="37"/>
      <c r="C61" s="37"/>
      <c r="D61" s="37"/>
      <c r="E61" s="37"/>
      <c r="F61" s="37"/>
      <c r="G61" s="37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s="22" customFormat="1" x14ac:dyDescent="0.3">
      <c r="A62" s="37"/>
      <c r="B62" s="37"/>
      <c r="C62" s="37"/>
      <c r="D62" s="37"/>
      <c r="E62" s="37"/>
      <c r="F62" s="37"/>
      <c r="G62" s="37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s="22" customFormat="1" x14ac:dyDescent="0.3">
      <c r="A63" s="37"/>
      <c r="B63" s="37"/>
      <c r="C63" s="37"/>
      <c r="D63" s="37"/>
      <c r="E63" s="37"/>
      <c r="F63" s="37"/>
      <c r="G63" s="37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s="22" customFormat="1" x14ac:dyDescent="0.3">
      <c r="A64" s="37"/>
      <c r="B64" s="37"/>
      <c r="C64" s="37"/>
      <c r="D64" s="37"/>
      <c r="E64" s="37"/>
      <c r="F64" s="37"/>
      <c r="G64" s="37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s="22" customFormat="1" x14ac:dyDescent="0.3">
      <c r="A65" s="37"/>
      <c r="B65" s="37"/>
      <c r="C65" s="37"/>
      <c r="D65" s="37"/>
      <c r="E65" s="37"/>
      <c r="F65" s="37"/>
      <c r="G65" s="37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s="22" customFormat="1" x14ac:dyDescent="0.3">
      <c r="A66" s="37"/>
      <c r="B66" s="37"/>
      <c r="C66" s="37"/>
      <c r="D66" s="37"/>
      <c r="E66" s="37"/>
      <c r="F66" s="37"/>
      <c r="G66" s="37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s="22" customFormat="1" x14ac:dyDescent="0.3">
      <c r="A67" s="37"/>
      <c r="B67" s="37"/>
      <c r="C67" s="37"/>
      <c r="D67" s="37"/>
      <c r="E67" s="37"/>
      <c r="F67" s="37"/>
      <c r="G67" s="37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s="22" customFormat="1" x14ac:dyDescent="0.3">
      <c r="A68" s="37"/>
      <c r="B68" s="37"/>
      <c r="C68" s="37"/>
      <c r="D68" s="37"/>
      <c r="E68" s="37"/>
      <c r="F68" s="37"/>
      <c r="G68" s="37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s="22" customFormat="1" x14ac:dyDescent="0.3">
      <c r="A69" s="37"/>
      <c r="B69" s="37"/>
      <c r="C69" s="37"/>
      <c r="D69" s="37"/>
      <c r="E69" s="37"/>
      <c r="F69" s="37"/>
      <c r="G69" s="37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s="22" customFormat="1" x14ac:dyDescent="0.3">
      <c r="A70" s="37"/>
      <c r="B70" s="37"/>
      <c r="C70" s="37"/>
      <c r="D70" s="37"/>
      <c r="E70" s="37"/>
      <c r="F70" s="37"/>
      <c r="G70" s="37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 s="22" customFormat="1" x14ac:dyDescent="0.3">
      <c r="A71" s="37"/>
      <c r="B71" s="37"/>
      <c r="C71" s="37"/>
      <c r="D71" s="37"/>
      <c r="E71" s="37"/>
      <c r="F71" s="37"/>
      <c r="G71" s="37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1:17" s="22" customFormat="1" x14ac:dyDescent="0.3">
      <c r="A72" s="37"/>
      <c r="B72" s="37"/>
      <c r="C72" s="37"/>
      <c r="D72" s="37"/>
      <c r="E72" s="37"/>
      <c r="F72" s="37"/>
      <c r="G72" s="37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1:17" s="22" customFormat="1" x14ac:dyDescent="0.3">
      <c r="A73" s="37"/>
      <c r="B73" s="37"/>
      <c r="C73" s="37"/>
      <c r="D73" s="37"/>
      <c r="E73" s="37"/>
      <c r="F73" s="37"/>
      <c r="G73" s="37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 s="22" customFormat="1" x14ac:dyDescent="0.3">
      <c r="A74" s="37"/>
      <c r="B74" s="37"/>
      <c r="C74" s="37"/>
      <c r="D74" s="37"/>
      <c r="E74" s="37"/>
      <c r="F74" s="37"/>
      <c r="G74" s="37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1:17" s="22" customFormat="1" x14ac:dyDescent="0.3">
      <c r="A75" s="37"/>
      <c r="B75" s="37"/>
      <c r="C75" s="37"/>
      <c r="D75" s="37"/>
      <c r="E75" s="37"/>
      <c r="F75" s="37"/>
      <c r="G75" s="37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1:17" s="22" customFormat="1" x14ac:dyDescent="0.3">
      <c r="A76" s="37"/>
      <c r="B76" s="37"/>
      <c r="C76" s="37"/>
      <c r="D76" s="37"/>
      <c r="E76" s="37"/>
      <c r="F76" s="37"/>
      <c r="G76" s="37"/>
      <c r="H76" s="24"/>
      <c r="I76" s="24"/>
      <c r="J76" s="24"/>
      <c r="K76" s="24"/>
      <c r="L76" s="24"/>
      <c r="M76" s="24"/>
      <c r="N76" s="24"/>
      <c r="O76" s="24"/>
      <c r="P76" s="24"/>
      <c r="Q76" s="24"/>
    </row>
    <row r="77" spans="1:17" s="22" customFormat="1" x14ac:dyDescent="0.3">
      <c r="A77" s="37"/>
      <c r="B77" s="37"/>
      <c r="C77" s="37"/>
      <c r="D77" s="37"/>
      <c r="E77" s="37"/>
      <c r="F77" s="37"/>
      <c r="G77" s="37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spans="1:17" s="22" customFormat="1" x14ac:dyDescent="0.3">
      <c r="A78" s="37"/>
      <c r="B78" s="37"/>
      <c r="C78" s="37"/>
      <c r="D78" s="37"/>
      <c r="E78" s="37"/>
      <c r="F78" s="37"/>
      <c r="G78" s="37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17" s="22" customFormat="1" x14ac:dyDescent="0.3">
      <c r="A79" s="37"/>
      <c r="B79" s="37"/>
      <c r="C79" s="37"/>
      <c r="D79" s="37"/>
      <c r="E79" s="37"/>
      <c r="F79" s="37"/>
      <c r="G79" s="37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17" s="22" customFormat="1" x14ac:dyDescent="0.3">
      <c r="A80" s="37"/>
      <c r="B80" s="37"/>
      <c r="C80" s="37"/>
      <c r="D80" s="37"/>
      <c r="E80" s="37"/>
      <c r="F80" s="37"/>
      <c r="G80" s="37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1:17" s="22" customFormat="1" x14ac:dyDescent="0.3">
      <c r="A81" s="37"/>
      <c r="B81" s="37"/>
      <c r="C81" s="37"/>
      <c r="D81" s="37"/>
      <c r="E81" s="37"/>
      <c r="F81" s="37"/>
      <c r="G81" s="37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spans="1:17" s="22" customFormat="1" x14ac:dyDescent="0.3">
      <c r="A82" s="37"/>
      <c r="B82" s="37"/>
      <c r="C82" s="37"/>
      <c r="D82" s="37"/>
      <c r="E82" s="37"/>
      <c r="F82" s="37"/>
      <c r="G82" s="37"/>
      <c r="H82" s="24"/>
      <c r="I82" s="24"/>
      <c r="J82" s="24"/>
      <c r="K82" s="24"/>
      <c r="L82" s="24"/>
      <c r="M82" s="24"/>
      <c r="N82" s="24"/>
      <c r="O82" s="24"/>
      <c r="P82" s="24"/>
      <c r="Q82" s="24"/>
    </row>
  </sheetData>
  <mergeCells count="6">
    <mergeCell ref="C9:C15"/>
    <mergeCell ref="C2:C8"/>
    <mergeCell ref="A9:A15"/>
    <mergeCell ref="A2:A8"/>
    <mergeCell ref="B9:B15"/>
    <mergeCell ref="B2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D439-F988-49DD-BA46-322E51177219}">
  <dimension ref="A1:DV59"/>
  <sheetViews>
    <sheetView workbookViewId="0">
      <selection activeCell="C20" sqref="C20"/>
    </sheetView>
  </sheetViews>
  <sheetFormatPr defaultRowHeight="14.4" x14ac:dyDescent="0.3"/>
  <cols>
    <col min="1" max="6" width="20.77734375" customWidth="1"/>
    <col min="7" max="126" width="8.88671875" style="22"/>
  </cols>
  <sheetData>
    <row r="1" spans="1:126" s="18" customFormat="1" ht="16.8" thickBot="1" x14ac:dyDescent="0.35">
      <c r="A1" s="19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1" t="s">
        <v>7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</row>
    <row r="2" spans="1:126" s="22" customFormat="1" ht="15.6" x14ac:dyDescent="0.3">
      <c r="A2" s="67">
        <v>0.5</v>
      </c>
      <c r="B2" s="38">
        <v>0</v>
      </c>
      <c r="C2" s="38">
        <f>B2*PI()/180</f>
        <v>0</v>
      </c>
      <c r="D2" s="38">
        <v>0.69013999999999998</v>
      </c>
      <c r="E2" s="38">
        <v>3.1535839999999999</v>
      </c>
      <c r="F2" s="39">
        <f>(D2*SIN(C2)*COS(C2)*COS(C2))+(E2*COS(C2)*SIN(C2)*SIN(C2))</f>
        <v>0</v>
      </c>
    </row>
    <row r="3" spans="1:126" s="22" customFormat="1" ht="15.6" x14ac:dyDescent="0.3">
      <c r="A3" s="68"/>
      <c r="B3" s="40">
        <v>5</v>
      </c>
      <c r="C3" s="40">
        <f t="shared" ref="C3:C15" si="0">B3*PI()/180</f>
        <v>8.7266462599716474E-2</v>
      </c>
      <c r="D3" s="40">
        <v>0.69013999999999998</v>
      </c>
      <c r="E3" s="40">
        <v>3.1535839999999999</v>
      </c>
      <c r="F3" s="41">
        <f t="shared" ref="F3:F15" si="1">(D3*SIN(C3)*COS(C3)*COS(C3))+(E3*COS(C3)*SIN(C3)*SIN(C3))</f>
        <v>8.3556617475474132E-2</v>
      </c>
    </row>
    <row r="4" spans="1:126" s="22" customFormat="1" ht="15.6" x14ac:dyDescent="0.3">
      <c r="A4" s="68"/>
      <c r="B4" s="40">
        <v>10</v>
      </c>
      <c r="C4" s="40">
        <f t="shared" si="0"/>
        <v>0.17453292519943295</v>
      </c>
      <c r="D4" s="40">
        <v>0.69013999999999998</v>
      </c>
      <c r="E4" s="40">
        <v>3.1535839999999999</v>
      </c>
      <c r="F4" s="41">
        <f t="shared" si="1"/>
        <v>0.20987541733554027</v>
      </c>
    </row>
    <row r="5" spans="1:126" s="22" customFormat="1" ht="15.6" x14ac:dyDescent="0.3">
      <c r="A5" s="68"/>
      <c r="B5" s="40">
        <v>15</v>
      </c>
      <c r="C5" s="40">
        <f t="shared" si="0"/>
        <v>0.26179938779914941</v>
      </c>
      <c r="D5" s="40">
        <v>0.69013999999999998</v>
      </c>
      <c r="E5" s="40">
        <v>3.1535839999999999</v>
      </c>
      <c r="F5" s="41">
        <f t="shared" si="1"/>
        <v>0.3707079123214313</v>
      </c>
    </row>
    <row r="6" spans="1:126" s="22" customFormat="1" ht="15.6" x14ac:dyDescent="0.3">
      <c r="A6" s="68"/>
      <c r="B6" s="40">
        <v>20</v>
      </c>
      <c r="C6" s="40">
        <f t="shared" si="0"/>
        <v>0.3490658503988659</v>
      </c>
      <c r="D6" s="40">
        <v>0.69013999999999998</v>
      </c>
      <c r="E6" s="40">
        <v>3.1535839999999999</v>
      </c>
      <c r="F6" s="41">
        <f t="shared" si="1"/>
        <v>0.55508204192776944</v>
      </c>
    </row>
    <row r="7" spans="1:126" s="22" customFormat="1" ht="15.6" x14ac:dyDescent="0.3">
      <c r="A7" s="68"/>
      <c r="B7" s="40">
        <v>25</v>
      </c>
      <c r="C7" s="40">
        <f t="shared" si="0"/>
        <v>0.43633231299858238</v>
      </c>
      <c r="D7" s="40">
        <v>0.69013999999999998</v>
      </c>
      <c r="E7" s="40">
        <v>3.1535839999999999</v>
      </c>
      <c r="F7" s="41">
        <f t="shared" si="1"/>
        <v>0.75004998841411563</v>
      </c>
    </row>
    <row r="8" spans="1:126" s="22" customFormat="1" ht="16.2" thickBot="1" x14ac:dyDescent="0.35">
      <c r="A8" s="69"/>
      <c r="B8" s="42">
        <v>30</v>
      </c>
      <c r="C8" s="42">
        <f t="shared" si="0"/>
        <v>0.52359877559829882</v>
      </c>
      <c r="D8" s="42">
        <v>0.69013999999999998</v>
      </c>
      <c r="E8" s="42">
        <v>3.1535839999999999</v>
      </c>
      <c r="F8" s="43">
        <f t="shared" si="1"/>
        <v>0.94157346424203614</v>
      </c>
    </row>
    <row r="9" spans="1:126" s="22" customFormat="1" ht="15.6" x14ac:dyDescent="0.3">
      <c r="A9" s="67">
        <v>1</v>
      </c>
      <c r="B9" s="38">
        <v>0</v>
      </c>
      <c r="C9" s="38">
        <f t="shared" si="0"/>
        <v>0</v>
      </c>
      <c r="D9" s="38">
        <v>1.30986</v>
      </c>
      <c r="E9" s="38">
        <v>3.1399319999999999</v>
      </c>
      <c r="F9" s="39">
        <f t="shared" si="1"/>
        <v>0</v>
      </c>
    </row>
    <row r="10" spans="1:126" s="22" customFormat="1" ht="15.6" x14ac:dyDescent="0.3">
      <c r="A10" s="68"/>
      <c r="B10" s="40">
        <v>5</v>
      </c>
      <c r="C10" s="40">
        <f t="shared" si="0"/>
        <v>8.7266462599716474E-2</v>
      </c>
      <c r="D10" s="40">
        <v>1.30986</v>
      </c>
      <c r="E10" s="40">
        <v>3.1399319999999999</v>
      </c>
      <c r="F10" s="41">
        <f t="shared" si="1"/>
        <v>0.13705518369763983</v>
      </c>
    </row>
    <row r="11" spans="1:126" s="22" customFormat="1" ht="15.6" x14ac:dyDescent="0.3">
      <c r="A11" s="68"/>
      <c r="B11" s="40">
        <v>10</v>
      </c>
      <c r="C11" s="40">
        <f t="shared" si="0"/>
        <v>0.17453292519943295</v>
      </c>
      <c r="D11" s="40">
        <v>1.30986</v>
      </c>
      <c r="E11" s="40">
        <v>3.1399319999999999</v>
      </c>
      <c r="F11" s="41">
        <f t="shared" si="1"/>
        <v>0.31383832534356337</v>
      </c>
    </row>
    <row r="12" spans="1:126" s="22" customFormat="1" ht="15.6" x14ac:dyDescent="0.3">
      <c r="A12" s="68"/>
      <c r="B12" s="40">
        <v>15</v>
      </c>
      <c r="C12" s="40">
        <f t="shared" si="0"/>
        <v>0.26179938779914941</v>
      </c>
      <c r="D12" s="40">
        <v>1.30986</v>
      </c>
      <c r="E12" s="40">
        <v>3.1399319999999999</v>
      </c>
      <c r="F12" s="41">
        <f t="shared" si="1"/>
        <v>0.51947545118746175</v>
      </c>
    </row>
    <row r="13" spans="1:126" s="22" customFormat="1" ht="15.6" x14ac:dyDescent="0.3">
      <c r="A13" s="68"/>
      <c r="B13" s="40">
        <v>20</v>
      </c>
      <c r="C13" s="40">
        <f t="shared" si="0"/>
        <v>0.3490658503988659</v>
      </c>
      <c r="D13" s="40">
        <v>1.30986</v>
      </c>
      <c r="E13" s="40">
        <v>3.1399319999999999</v>
      </c>
      <c r="F13" s="41">
        <f t="shared" si="1"/>
        <v>0.740743867626796</v>
      </c>
    </row>
    <row r="14" spans="1:126" s="22" customFormat="1" ht="15.6" x14ac:dyDescent="0.3">
      <c r="A14" s="68"/>
      <c r="B14" s="40">
        <v>25</v>
      </c>
      <c r="C14" s="40">
        <f t="shared" si="0"/>
        <v>0.43633231299858238</v>
      </c>
      <c r="D14" s="40">
        <v>1.30986</v>
      </c>
      <c r="E14" s="40">
        <v>3.1399319999999999</v>
      </c>
      <c r="F14" s="41">
        <f t="shared" si="1"/>
        <v>0.96296724489634644</v>
      </c>
    </row>
    <row r="15" spans="1:126" s="22" customFormat="1" ht="16.2" thickBot="1" x14ac:dyDescent="0.35">
      <c r="A15" s="69"/>
      <c r="B15" s="42">
        <v>30</v>
      </c>
      <c r="C15" s="42">
        <f t="shared" si="0"/>
        <v>0.52359877559829882</v>
      </c>
      <c r="D15" s="42">
        <v>1.30986</v>
      </c>
      <c r="E15" s="42">
        <v>3.1399319999999999</v>
      </c>
      <c r="F15" s="43">
        <f t="shared" si="1"/>
        <v>1.1710127195389197</v>
      </c>
    </row>
    <row r="16" spans="1:126" s="22" customFormat="1" x14ac:dyDescent="0.3"/>
    <row r="17" s="22" customFormat="1" x14ac:dyDescent="0.3"/>
    <row r="18" s="22" customFormat="1" x14ac:dyDescent="0.3"/>
    <row r="19" s="22" customFormat="1" x14ac:dyDescent="0.3"/>
    <row r="20" s="22" customFormat="1" x14ac:dyDescent="0.3"/>
    <row r="21" s="22" customFormat="1" x14ac:dyDescent="0.3"/>
    <row r="22" s="22" customFormat="1" x14ac:dyDescent="0.3"/>
    <row r="23" s="22" customFormat="1" x14ac:dyDescent="0.3"/>
    <row r="24" s="22" customFormat="1" x14ac:dyDescent="0.3"/>
    <row r="25" s="22" customFormat="1" x14ac:dyDescent="0.3"/>
    <row r="26" s="22" customFormat="1" x14ac:dyDescent="0.3"/>
    <row r="27" s="22" customFormat="1" x14ac:dyDescent="0.3"/>
    <row r="28" s="22" customFormat="1" x14ac:dyDescent="0.3"/>
    <row r="29" s="22" customFormat="1" x14ac:dyDescent="0.3"/>
    <row r="30" s="22" customFormat="1" x14ac:dyDescent="0.3"/>
    <row r="31" s="22" customFormat="1" x14ac:dyDescent="0.3"/>
    <row r="32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  <row r="47" s="22" customFormat="1" x14ac:dyDescent="0.3"/>
    <row r="48" s="22" customFormat="1" x14ac:dyDescent="0.3"/>
    <row r="49" s="22" customFormat="1" x14ac:dyDescent="0.3"/>
    <row r="50" s="22" customFormat="1" x14ac:dyDescent="0.3"/>
    <row r="51" s="22" customFormat="1" x14ac:dyDescent="0.3"/>
    <row r="52" s="22" customFormat="1" x14ac:dyDescent="0.3"/>
    <row r="53" s="22" customFormat="1" x14ac:dyDescent="0.3"/>
    <row r="54" s="22" customFormat="1" x14ac:dyDescent="0.3"/>
    <row r="55" s="22" customFormat="1" x14ac:dyDescent="0.3"/>
    <row r="56" s="22" customFormat="1" x14ac:dyDescent="0.3"/>
    <row r="57" s="22" customFormat="1" x14ac:dyDescent="0.3"/>
    <row r="58" s="22" customFormat="1" x14ac:dyDescent="0.3"/>
    <row r="59" s="22" customFormat="1" x14ac:dyDescent="0.3"/>
  </sheetData>
  <mergeCells count="2">
    <mergeCell ref="A2:A8"/>
    <mergeCell ref="A9:A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BDE7-51B5-4537-84C5-DB5A58E46986}">
  <dimension ref="A1:AC61"/>
  <sheetViews>
    <sheetView workbookViewId="0">
      <selection activeCell="B33" sqref="B33"/>
    </sheetView>
  </sheetViews>
  <sheetFormatPr defaultRowHeight="15.6" x14ac:dyDescent="0.3"/>
  <cols>
    <col min="1" max="6" width="28.33203125" style="17" customWidth="1"/>
    <col min="7" max="27" width="8.88671875" style="46"/>
    <col min="28" max="29" width="8.88671875" style="22"/>
  </cols>
  <sheetData>
    <row r="1" spans="1:29" s="18" customFormat="1" ht="16.8" thickBot="1" x14ac:dyDescent="0.4">
      <c r="A1" s="19" t="s">
        <v>25</v>
      </c>
      <c r="B1" s="20" t="s">
        <v>26</v>
      </c>
      <c r="C1" s="20" t="s">
        <v>30</v>
      </c>
      <c r="D1" s="20" t="s">
        <v>31</v>
      </c>
      <c r="E1" s="20" t="s">
        <v>33</v>
      </c>
      <c r="F1" s="21" t="s">
        <v>32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4"/>
      <c r="AC1" s="44"/>
    </row>
    <row r="2" spans="1:29" s="22" customFormat="1" x14ac:dyDescent="0.3">
      <c r="A2" s="67">
        <v>0.5</v>
      </c>
      <c r="B2" s="38">
        <v>0</v>
      </c>
      <c r="C2" s="38">
        <v>1.8422857142857138E-4</v>
      </c>
      <c r="D2" s="38">
        <v>0</v>
      </c>
      <c r="E2" s="38">
        <f>ABS(C2-D2)</f>
        <v>1.8422857142857138E-4</v>
      </c>
      <c r="F2" s="45">
        <f>100*E2/C2</f>
        <v>99.999999999999986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9" s="22" customFormat="1" x14ac:dyDescent="0.3">
      <c r="A3" s="68"/>
      <c r="B3" s="40">
        <v>5</v>
      </c>
      <c r="C3" s="40">
        <v>7.856855052879845E-2</v>
      </c>
      <c r="D3" s="40">
        <v>8.3556617475474132E-2</v>
      </c>
      <c r="E3" s="40">
        <f t="shared" ref="E3:E15" si="0">ABS(C3-D3)</f>
        <v>4.9880669466756816E-3</v>
      </c>
      <c r="F3" s="47">
        <f t="shared" ref="F3:F15" si="1">100*E3/C3</f>
        <v>6.3486813910959956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9" s="22" customFormat="1" x14ac:dyDescent="0.3">
      <c r="A4" s="68"/>
      <c r="B4" s="40">
        <v>10</v>
      </c>
      <c r="C4" s="40">
        <v>0.18980877558991446</v>
      </c>
      <c r="D4" s="40">
        <v>0.20987541733554027</v>
      </c>
      <c r="E4" s="40">
        <f t="shared" si="0"/>
        <v>2.0066641745625807E-2</v>
      </c>
      <c r="F4" s="47">
        <f t="shared" si="1"/>
        <v>10.572030551938322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9" s="22" customFormat="1" x14ac:dyDescent="0.3">
      <c r="A5" s="68"/>
      <c r="B5" s="40">
        <v>15</v>
      </c>
      <c r="C5" s="40">
        <v>0.32825377845334375</v>
      </c>
      <c r="D5" s="40">
        <v>0.3707079123214313</v>
      </c>
      <c r="E5" s="40">
        <f t="shared" si="0"/>
        <v>4.2454133868087551E-2</v>
      </c>
      <c r="F5" s="47">
        <f t="shared" si="1"/>
        <v>12.933326790059098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9" s="22" customFormat="1" x14ac:dyDescent="0.3">
      <c r="A6" s="68"/>
      <c r="B6" s="40">
        <v>20</v>
      </c>
      <c r="C6" s="40">
        <v>0.48769039162733741</v>
      </c>
      <c r="D6" s="40">
        <v>0.55508204192776944</v>
      </c>
      <c r="E6" s="40">
        <f t="shared" si="0"/>
        <v>6.7391650300432038E-2</v>
      </c>
      <c r="F6" s="47">
        <f t="shared" si="1"/>
        <v>13.818531481737399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9" s="22" customFormat="1" x14ac:dyDescent="0.3">
      <c r="A7" s="68"/>
      <c r="B7" s="40">
        <v>25</v>
      </c>
      <c r="C7" s="40">
        <v>0.65268697493922967</v>
      </c>
      <c r="D7" s="40">
        <v>0.75004998841411563</v>
      </c>
      <c r="E7" s="40">
        <f t="shared" si="0"/>
        <v>9.7363013474885962E-2</v>
      </c>
      <c r="F7" s="47">
        <f t="shared" si="1"/>
        <v>14.91726006696414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9" s="22" customFormat="1" ht="16.2" thickBot="1" x14ac:dyDescent="0.35">
      <c r="A8" s="69"/>
      <c r="B8" s="42">
        <v>30</v>
      </c>
      <c r="C8" s="42">
        <v>0.84334012346342846</v>
      </c>
      <c r="D8" s="42">
        <v>0.94157346424203614</v>
      </c>
      <c r="E8" s="42">
        <f t="shared" si="0"/>
        <v>9.8233340778607681E-2</v>
      </c>
      <c r="F8" s="48">
        <f t="shared" si="1"/>
        <v>11.648128441367533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9" s="22" customFormat="1" x14ac:dyDescent="0.3">
      <c r="A9" s="67">
        <v>1</v>
      </c>
      <c r="B9" s="38">
        <v>0</v>
      </c>
      <c r="C9" s="38">
        <v>5.605502040816325E-4</v>
      </c>
      <c r="D9" s="38">
        <v>0</v>
      </c>
      <c r="E9" s="38">
        <f t="shared" si="0"/>
        <v>5.605502040816325E-4</v>
      </c>
      <c r="F9" s="45">
        <f t="shared" si="1"/>
        <v>100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9" s="22" customFormat="1" x14ac:dyDescent="0.3">
      <c r="A10" s="68"/>
      <c r="B10" s="40">
        <v>5</v>
      </c>
      <c r="C10" s="40">
        <v>0.13357687648342834</v>
      </c>
      <c r="D10" s="40">
        <v>0.13705518369763983</v>
      </c>
      <c r="E10" s="40">
        <f t="shared" si="0"/>
        <v>3.4783072142114957E-3</v>
      </c>
      <c r="F10" s="47">
        <f t="shared" si="1"/>
        <v>2.6039740603180053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9" s="22" customFormat="1" x14ac:dyDescent="0.3">
      <c r="A11" s="68"/>
      <c r="B11" s="40">
        <v>10</v>
      </c>
      <c r="C11" s="40">
        <v>0.2982087585588527</v>
      </c>
      <c r="D11" s="40">
        <v>0.31383832534356337</v>
      </c>
      <c r="E11" s="40">
        <f t="shared" si="0"/>
        <v>1.5629566784710669E-2</v>
      </c>
      <c r="F11" s="47">
        <f t="shared" si="1"/>
        <v>5.2411494753686485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9" s="22" customFormat="1" x14ac:dyDescent="0.3">
      <c r="A12" s="68"/>
      <c r="B12" s="40">
        <v>15</v>
      </c>
      <c r="C12" s="40">
        <v>0.49637991759400008</v>
      </c>
      <c r="D12" s="40">
        <v>0.51947545118746175</v>
      </c>
      <c r="E12" s="40">
        <f t="shared" si="0"/>
        <v>2.309553359346167E-2</v>
      </c>
      <c r="F12" s="47">
        <f t="shared" si="1"/>
        <v>4.6527937120034766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9" s="22" customFormat="1" x14ac:dyDescent="0.3">
      <c r="A13" s="68"/>
      <c r="B13" s="40">
        <v>20</v>
      </c>
      <c r="C13" s="40">
        <v>0.71610359238633092</v>
      </c>
      <c r="D13" s="40">
        <v>0.740743867626796</v>
      </c>
      <c r="E13" s="40">
        <f t="shared" si="0"/>
        <v>2.4640275240465082E-2</v>
      </c>
      <c r="F13" s="47">
        <f t="shared" si="1"/>
        <v>3.4408813895702246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9" s="22" customFormat="1" x14ac:dyDescent="0.3">
      <c r="A14" s="68"/>
      <c r="B14" s="40">
        <v>25</v>
      </c>
      <c r="C14" s="40">
        <v>0.9488821093985419</v>
      </c>
      <c r="D14" s="40">
        <v>0.96296724489634644</v>
      </c>
      <c r="E14" s="40">
        <f t="shared" si="0"/>
        <v>1.4085135497804546E-2</v>
      </c>
      <c r="F14" s="47">
        <f t="shared" si="1"/>
        <v>1.4843925666100446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9" s="22" customFormat="1" ht="16.2" thickBot="1" x14ac:dyDescent="0.35">
      <c r="A15" s="69"/>
      <c r="B15" s="42">
        <v>30</v>
      </c>
      <c r="C15" s="42">
        <v>1.1278764690230934</v>
      </c>
      <c r="D15" s="42">
        <v>1.1710127195389197</v>
      </c>
      <c r="E15" s="42">
        <f t="shared" si="0"/>
        <v>4.3136250515826369E-2</v>
      </c>
      <c r="F15" s="48">
        <f t="shared" si="1"/>
        <v>3.8245545235276248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9" s="22" customFormat="1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s="22" customFormat="1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22" customFormat="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s="22" customFormat="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s="22" customForma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s="22" customForma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22" customForma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s="22" customFormat="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22" customFormat="1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22" customFormat="1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22" customFormat="1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s="22" customFormat="1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s="22" customForma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s="22" customFormat="1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s="22" customFormat="1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s="22" customFormat="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s="22" customFormat="1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s="22" customForma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s="22" customFormat="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s="22" customForma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s="22" customFormat="1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s="22" customForma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s="22" customForma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s="22" customFormat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s="22" customFormat="1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s="22" customFormat="1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s="22" customFormat="1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s="22" customForma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s="22" customFormat="1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s="22" customFormat="1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s="22" customFormat="1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s="22" customFormat="1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s="22" customForma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s="22" customFormat="1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s="22" customFormat="1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s="22" customFormat="1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s="22" customFormat="1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s="22" customFormat="1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s="22" customFormat="1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s="22" customFormat="1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s="22" customFormat="1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s="22" customFormat="1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s="22" customForma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s="22" customFormat="1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s="22" customFormat="1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s="22" customFormat="1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</sheetData>
  <mergeCells count="2">
    <mergeCell ref="A9:A15"/>
    <mergeCell ref="A2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DEB5-65A7-4E9F-A504-5A1FAE806B2B}">
  <dimension ref="A1:AN1"/>
  <sheetViews>
    <sheetView zoomScaleNormal="100" workbookViewId="0">
      <selection activeCell="AE15" sqref="AE15"/>
    </sheetView>
  </sheetViews>
  <sheetFormatPr defaultRowHeight="14.4" x14ac:dyDescent="0.3"/>
  <cols>
    <col min="1" max="40" width="8.8867187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Mesh Refinement</vt:lpstr>
      <vt:lpstr>CFD DATA</vt:lpstr>
      <vt:lpstr>Theory DATA</vt:lpstr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Crouse</dc:creator>
  <cp:lastModifiedBy>James Crouse</cp:lastModifiedBy>
  <dcterms:created xsi:type="dcterms:W3CDTF">2021-06-10T21:48:15Z</dcterms:created>
  <dcterms:modified xsi:type="dcterms:W3CDTF">2021-07-08T03:13:13Z</dcterms:modified>
</cp:coreProperties>
</file>