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484863\Desktop\"/>
    </mc:Choice>
  </mc:AlternateContent>
  <bookViews>
    <workbookView xWindow="480" yWindow="105" windowWidth="9435" windowHeight="6150" tabRatio="749"/>
  </bookViews>
  <sheets>
    <sheet name="Calculator" sheetId="9" r:id="rId1"/>
    <sheet name="Sheet2" sheetId="15" state="hidden" r:id="rId2"/>
    <sheet name="Annuity Rates" sheetId="1" state="hidden" r:id="rId3"/>
    <sheet name="annuity rates (New)" sheetId="12" state="hidden" r:id="rId4"/>
    <sheet name="incentive" sheetId="13" state="hidden" r:id="rId5"/>
  </sheets>
  <definedNames>
    <definedName name="_xlnm._FilterDatabase" localSheetId="2" hidden="1">'Annuity Rates'!$A$1:$E$456</definedName>
  </definedNames>
  <calcPr calcId="152511"/>
</workbook>
</file>

<file path=xl/calcChain.xml><?xml version="1.0" encoding="utf-8"?>
<calcChain xmlns="http://schemas.openxmlformats.org/spreadsheetml/2006/main">
  <c r="B7" i="9" l="1"/>
  <c r="B8" i="9" s="1"/>
  <c r="AF15" i="12" l="1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14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K10" i="9" l="1"/>
  <c r="K11" i="9" s="1"/>
  <c r="K7" i="9"/>
  <c r="K8" i="9" s="1"/>
  <c r="H10" i="9"/>
  <c r="H11" i="9" s="1"/>
  <c r="H7" i="9"/>
  <c r="H8" i="9" s="1"/>
  <c r="E10" i="9"/>
  <c r="E11" i="9" s="1"/>
  <c r="E7" i="9"/>
  <c r="E8" i="9" s="1"/>
  <c r="K12" i="9" l="1"/>
  <c r="K14" i="9"/>
  <c r="H12" i="9"/>
  <c r="H14" i="9"/>
  <c r="E12" i="9"/>
  <c r="E14" i="9"/>
  <c r="E15" i="9"/>
  <c r="E13" i="9"/>
  <c r="K13" i="9"/>
  <c r="H13" i="9"/>
  <c r="H15" i="9"/>
  <c r="K15" i="9"/>
  <c r="L6" i="9"/>
  <c r="I6" i="9"/>
  <c r="F6" i="9"/>
  <c r="K17" i="9" l="1"/>
  <c r="H17" i="9"/>
  <c r="I19" i="9" s="1"/>
  <c r="E17" i="9"/>
  <c r="F19" i="9" s="1"/>
  <c r="B10" i="9"/>
  <c r="B11" i="9" s="1"/>
  <c r="B15" i="9" s="1"/>
  <c r="L19" i="9" l="1"/>
  <c r="L20" i="9" s="1"/>
  <c r="I20" i="9"/>
  <c r="F20" i="9"/>
  <c r="B14" i="9"/>
  <c r="B13" i="9"/>
  <c r="C6" i="9"/>
  <c r="B12" i="9"/>
  <c r="B17" i="9" l="1"/>
  <c r="C19" i="9" s="1"/>
</calcChain>
</file>

<file path=xl/comments1.xml><?xml version="1.0" encoding="utf-8"?>
<comments xmlns="http://schemas.openxmlformats.org/spreadsheetml/2006/main">
  <authors>
    <author>Anith  Nair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Anith  Nair:</t>
        </r>
        <r>
          <rPr>
            <sz val="9"/>
            <color indexed="81"/>
            <rFont val="Tahoma"/>
            <family val="2"/>
          </rPr>
          <t xml:space="preserve">
(Please withdrawal proportion 1/2 or 1/3) 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Anith  Nair:</t>
        </r>
        <r>
          <rPr>
            <sz val="9"/>
            <color indexed="81"/>
            <rFont val="Tahoma"/>
            <family val="2"/>
          </rPr>
          <t xml:space="preserve">
(Please withdrawal proportion 1/2 or 1/3) 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Anith  Nair:</t>
        </r>
        <r>
          <rPr>
            <sz val="9"/>
            <color indexed="81"/>
            <rFont val="Tahoma"/>
            <family val="2"/>
          </rPr>
          <t xml:space="preserve">
(Please withdrawal proportion 1/2 or 1/3) 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Anith  Nair:</t>
        </r>
        <r>
          <rPr>
            <sz val="9"/>
            <color indexed="81"/>
            <rFont val="Tahoma"/>
            <family val="2"/>
          </rPr>
          <t xml:space="preserve">
(Please withdrawal proportion 1/2 or 1/3) </t>
        </r>
      </text>
    </comment>
  </commentList>
</comments>
</file>

<file path=xl/sharedStrings.xml><?xml version="1.0" encoding="utf-8"?>
<sst xmlns="http://schemas.openxmlformats.org/spreadsheetml/2006/main" count="613" uniqueCount="531">
  <si>
    <t>YLY</t>
  </si>
  <si>
    <t xml:space="preserve">Incentive for Higher Purchase price w.e.f </t>
  </si>
  <si>
    <t>Purchase Price (in Rs.)</t>
  </si>
  <si>
    <t>Mode of</t>
  </si>
  <si>
    <t>Annuity</t>
  </si>
  <si>
    <t>Less than</t>
  </si>
  <si>
    <t>Yearly</t>
  </si>
  <si>
    <t>Half Yearly</t>
  </si>
  <si>
    <t>Quarterly</t>
  </si>
  <si>
    <t>Monthly</t>
  </si>
  <si>
    <t>Age</t>
  </si>
  <si>
    <t>Your Age</t>
  </si>
  <si>
    <t>Superannuation Balance</t>
  </si>
  <si>
    <t>LIFE PENSION WITH RETURN OF CORPUS21</t>
  </si>
  <si>
    <t>LIFE PENSION WITH RETURN OF CORPUS22</t>
  </si>
  <si>
    <t>LIFE PENSION WITH RETURN OF CORPUS23</t>
  </si>
  <si>
    <t>LIFE PENSION WITH RETURN OF CORPUS24</t>
  </si>
  <si>
    <t>LIFE PENSION WITH RETURN OF CORPUS25</t>
  </si>
  <si>
    <t>LIFE PENSION WITH RETURN OF CORPUS26</t>
  </si>
  <si>
    <t>LIFE PENSION WITH RETURN OF CORPUS27</t>
  </si>
  <si>
    <t>LIFE PENSION WITH RETURN OF CORPUS28</t>
  </si>
  <si>
    <t>LIFE PENSION WITH RETURN OF CORPUS29</t>
  </si>
  <si>
    <t>LIFE PENSION WITH RETURN OF CORPUS30</t>
  </si>
  <si>
    <t>LIFE PENSION WITH RETURN OF CORPUS31</t>
  </si>
  <si>
    <t>LIFE PENSION WITH RETURN OF CORPUS32</t>
  </si>
  <si>
    <t>LIFE PENSION WITH RETURN OF CORPUS33</t>
  </si>
  <si>
    <t>LIFE PENSION WITH RETURN OF CORPUS34</t>
  </si>
  <si>
    <t>LIFE PENSION WITH RETURN OF CORPUS35</t>
  </si>
  <si>
    <t>LIFE PENSION WITH RETURN OF CORPUS36</t>
  </si>
  <si>
    <t>LIFE PENSION WITH RETURN OF CORPUS37</t>
  </si>
  <si>
    <t>LIFE PENSION WITH RETURN OF CORPUS38</t>
  </si>
  <si>
    <t>LIFE PENSION WITH RETURN OF CORPUS39</t>
  </si>
  <si>
    <t>LIFE PENSION WITH RETURN OF CORPUS40</t>
  </si>
  <si>
    <t>LIFE PENSION WITH RETURN OF CORPUS41</t>
  </si>
  <si>
    <t>LIFE PENSION WITH RETURN OF CORPUS42</t>
  </si>
  <si>
    <t>LIFE PENSION WITH RETURN OF CORPUS43</t>
  </si>
  <si>
    <t>LIFE PENSION WITH RETURN OF CORPUS44</t>
  </si>
  <si>
    <t>LIFE PENSION WITH RETURN OF CORPUS45</t>
  </si>
  <si>
    <t>LIFE PENSION WITH RETURN OF CORPUS46</t>
  </si>
  <si>
    <t>LIFE PENSION WITH RETURN OF CORPUS47</t>
  </si>
  <si>
    <t>LIFE PENSION WITH RETURN OF CORPUS48</t>
  </si>
  <si>
    <t>LIFE PENSION WITH RETURN OF CORPUS49</t>
  </si>
  <si>
    <t>LIFE PENSION WITH RETURN OF CORPUS50</t>
  </si>
  <si>
    <t>LIFE PENSION WITH RETURN OF CORPUS51</t>
  </si>
  <si>
    <t>LIFE PENSION WITH RETURN OF CORPUS52</t>
  </si>
  <si>
    <t>LIFE PENSION WITH RETURN OF CORPUS53</t>
  </si>
  <si>
    <t>LIFE PENSION WITH RETURN OF CORPUS54</t>
  </si>
  <si>
    <t>LIFE PENSION WITH RETURN OF CORPUS55</t>
  </si>
  <si>
    <t>LIFE PENSION WITH RETURN OF CORPUS56</t>
  </si>
  <si>
    <t>LIFE PENSION WITH RETURN OF CORPUS57</t>
  </si>
  <si>
    <t>LIFE PENSION WITH RETURN OF CORPUS58</t>
  </si>
  <si>
    <t>LIFE PENSION WITH RETURN OF CORPUS59</t>
  </si>
  <si>
    <t>LIFE PENSION WITH RETURN OF CORPUS60</t>
  </si>
  <si>
    <t>LIFE PENSION WITH RETURN OF CORPUS61</t>
  </si>
  <si>
    <t>LIFE PENSION WITH RETURN OF CORPUS62</t>
  </si>
  <si>
    <t>LIFE PENSION WITH RETURN OF CORPUS63</t>
  </si>
  <si>
    <t>LIFE PENSION WITH RETURN OF CORPUS64</t>
  </si>
  <si>
    <t>LIFE PENSION WITH RETURN OF CORPUS65</t>
  </si>
  <si>
    <t>LIFE PENSION WITH RETURN OF CORPUS66</t>
  </si>
  <si>
    <t>LIFE PENSION WITH RETURN OF CORPUS67</t>
  </si>
  <si>
    <t>LIFE PENSION WITH RETURN OF CORPUS68</t>
  </si>
  <si>
    <t>LIFE PENSION WITH RETURN OF CORPUS69</t>
  </si>
  <si>
    <t>LIFE PENSION WITH RETURN OF CORPUS70</t>
  </si>
  <si>
    <t>LIFE PENSION WITH RETURN OF CORPUS71</t>
  </si>
  <si>
    <t>LIFE PENSION WITH RETURN OF CORPUS72</t>
  </si>
  <si>
    <t>LIFE PENSION WITH RETURN OF CORPUS73</t>
  </si>
  <si>
    <t>LIFE PENSION WITH RETURN OF CORPUS74</t>
  </si>
  <si>
    <t>LIFE PENSION WITH RETURN OF CORPUS75</t>
  </si>
  <si>
    <t>LIFE PENSION WITH RETURN OF CORPUS76</t>
  </si>
  <si>
    <t>LIFE PENSION WITH RETURN OF CORPUS77</t>
  </si>
  <si>
    <t>LIFE PENSION WITH RETURN OF CORPUS78</t>
  </si>
  <si>
    <t>LIFE PENSION WITH RETURN OF CORPUS79</t>
  </si>
  <si>
    <t>LIFE PENSION WITH RETURN OF CORPUS80</t>
  </si>
  <si>
    <t>LIFE PENSION WITH RETURN OF CORPUS81</t>
  </si>
  <si>
    <t>LIFE PENSION WITH RETURN OF CORPUS82</t>
  </si>
  <si>
    <t>LIFE PENSION WITH RETURN OF CORPUS83</t>
  </si>
  <si>
    <t>LIFE PENSION WITH RETURN OF CORPUS84</t>
  </si>
  <si>
    <t>LIFE PENSION WITH RETURN OF CORPUS85</t>
  </si>
  <si>
    <t>PENSION GUARANTEED FOR 15 YRS + LIFE21</t>
  </si>
  <si>
    <t>PENSION GUARANTEED FOR 15 YRS + LIFE22</t>
  </si>
  <si>
    <t>PENSION GUARANTEED FOR 15 YRS + LIFE23</t>
  </si>
  <si>
    <t>PENSION GUARANTEED FOR 15 YRS + LIFE24</t>
  </si>
  <si>
    <t>PENSION GUARANTEED FOR 15 YRS + LIFE25</t>
  </si>
  <si>
    <t>PENSION GUARANTEED FOR 15 YRS + LIFE26</t>
  </si>
  <si>
    <t>PENSION GUARANTEED FOR 15 YRS + LIFE27</t>
  </si>
  <si>
    <t>PENSION GUARANTEED FOR 15 YRS + LIFE28</t>
  </si>
  <si>
    <t>PENSION GUARANTEED FOR 15 YRS + LIFE29</t>
  </si>
  <si>
    <t>PENSION GUARANTEED FOR 15 YRS + LIFE30</t>
  </si>
  <si>
    <t>PENSION GUARANTEED FOR 15 YRS + LIFE31</t>
  </si>
  <si>
    <t>PENSION GUARANTEED FOR 15 YRS + LIFE32</t>
  </si>
  <si>
    <t>PENSION GUARANTEED FOR 15 YRS + LIFE33</t>
  </si>
  <si>
    <t>PENSION GUARANTEED FOR 15 YRS + LIFE34</t>
  </si>
  <si>
    <t>PENSION GUARANTEED FOR 15 YRS + LIFE35</t>
  </si>
  <si>
    <t>PENSION GUARANTEED FOR 15 YRS + LIFE36</t>
  </si>
  <si>
    <t>PENSION GUARANTEED FOR 15 YRS + LIFE37</t>
  </si>
  <si>
    <t>PENSION GUARANTEED FOR 15 YRS + LIFE38</t>
  </si>
  <si>
    <t>PENSION GUARANTEED FOR 15 YRS + LIFE39</t>
  </si>
  <si>
    <t>PENSION GUARANTEED FOR 15 YRS + LIFE40</t>
  </si>
  <si>
    <t>PENSION GUARANTEED FOR 15 YRS + LIFE41</t>
  </si>
  <si>
    <t>PENSION GUARANTEED FOR 15 YRS + LIFE42</t>
  </si>
  <si>
    <t>PENSION GUARANTEED FOR 15 YRS + LIFE43</t>
  </si>
  <si>
    <t>PENSION GUARANTEED FOR 15 YRS + LIFE44</t>
  </si>
  <si>
    <t>PENSION GUARANTEED FOR 15 YRS + LIFE45</t>
  </si>
  <si>
    <t>PENSION GUARANTEED FOR 15 YRS + LIFE46</t>
  </si>
  <si>
    <t>PENSION GUARANTEED FOR 15 YRS + LIFE47</t>
  </si>
  <si>
    <t>PENSION GUARANTEED FOR 15 YRS + LIFE48</t>
  </si>
  <si>
    <t>PENSION GUARANTEED FOR 15 YRS + LIFE49</t>
  </si>
  <si>
    <t>PENSION GUARANTEED FOR 15 YRS + LIFE50</t>
  </si>
  <si>
    <t>PENSION GUARANTEED FOR 15 YRS + LIFE51</t>
  </si>
  <si>
    <t>PENSION GUARANTEED FOR 15 YRS + LIFE52</t>
  </si>
  <si>
    <t>PENSION GUARANTEED FOR 15 YRS + LIFE53</t>
  </si>
  <si>
    <t>PENSION GUARANTEED FOR 15 YRS + LIFE54</t>
  </si>
  <si>
    <t>PENSION GUARANTEED FOR 15 YRS + LIFE55</t>
  </si>
  <si>
    <t>PENSION GUARANTEED FOR 15 YRS + LIFE56</t>
  </si>
  <si>
    <t>PENSION GUARANTEED FOR 15 YRS + LIFE57</t>
  </si>
  <si>
    <t>PENSION GUARANTEED FOR 15 YRS + LIFE58</t>
  </si>
  <si>
    <t>PENSION GUARANTEED FOR 15 YRS + LIFE59</t>
  </si>
  <si>
    <t>PENSION GUARANTEED FOR 15 YRS + LIFE60</t>
  </si>
  <si>
    <t>PENSION GUARANTEED FOR 15 YRS + LIFE61</t>
  </si>
  <si>
    <t>PENSION GUARANTEED FOR 15 YRS + LIFE62</t>
  </si>
  <si>
    <t>PENSION GUARANTEED FOR 15 YRS + LIFE63</t>
  </si>
  <si>
    <t>PENSION GUARANTEED FOR 15 YRS + LIFE64</t>
  </si>
  <si>
    <t>PENSION GUARANTEED FOR 15 YRS + LIFE65</t>
  </si>
  <si>
    <t>PENSION GUARANTEED FOR 15 YRS + LIFE66</t>
  </si>
  <si>
    <t>PENSION GUARANTEED FOR 15 YRS + LIFE67</t>
  </si>
  <si>
    <t>PENSION GUARANTEED FOR 15 YRS + LIFE68</t>
  </si>
  <si>
    <t>PENSION GUARANTEED FOR 15 YRS + LIFE69</t>
  </si>
  <si>
    <t>PENSION GUARANTEED FOR 15 YRS + LIFE70</t>
  </si>
  <si>
    <t>PENSION GUARANTEED FOR 15 YRS + LIFE71</t>
  </si>
  <si>
    <t>PENSION GUARANTEED FOR 15 YRS + LIFE72</t>
  </si>
  <si>
    <t>PENSION GUARANTEED FOR 15 YRS + LIFE73</t>
  </si>
  <si>
    <t>PENSION GUARANTEED FOR 15 YRS + LIFE74</t>
  </si>
  <si>
    <t>PENSION GUARANTEED FOR 15 YRS + LIFE75</t>
  </si>
  <si>
    <t>PENSION GUARANTEED FOR 15 YRS + LIFE76</t>
  </si>
  <si>
    <t>PENSION GUARANTEED FOR 15 YRS + LIFE77</t>
  </si>
  <si>
    <t>PENSION GUARANTEED FOR 15 YRS + LIFE78</t>
  </si>
  <si>
    <t>PENSION GUARANTEED FOR 15 YRS + LIFE79</t>
  </si>
  <si>
    <t>PENSION GUARANTEED FOR 15 YRS + LIFE80</t>
  </si>
  <si>
    <t>PENSION GUARANTEED FOR 15 YRS + LIFE81</t>
  </si>
  <si>
    <t>PENSION GUARANTEED FOR 15 YRS + LIFE82</t>
  </si>
  <si>
    <t>PENSION GUARANTEED FOR 15 YRS + LIFE83</t>
  </si>
  <si>
    <t>PENSION GUARANTEED FOR 15 YRS + LIFE84</t>
  </si>
  <si>
    <t>PENSION GUARANTEED FOR 15 YRS + LIFE85</t>
  </si>
  <si>
    <t>PENSION GUARANTEED FOR 10 YRS + LIFE21</t>
  </si>
  <si>
    <t>PENSION GUARANTEED FOR 10 YRS + LIFE22</t>
  </si>
  <si>
    <t>PENSION GUARANTEED FOR 10 YRS + LIFE23</t>
  </si>
  <si>
    <t>PENSION GUARANTEED FOR 10 YRS + LIFE24</t>
  </si>
  <si>
    <t>PENSION GUARANTEED FOR 10 YRS + LIFE25</t>
  </si>
  <si>
    <t>PENSION GUARANTEED FOR 10 YRS + LIFE26</t>
  </si>
  <si>
    <t>PENSION GUARANTEED FOR 10 YRS + LIFE27</t>
  </si>
  <si>
    <t>PENSION GUARANTEED FOR 10 YRS + LIFE28</t>
  </si>
  <si>
    <t>PENSION GUARANTEED FOR 10 YRS + LIFE29</t>
  </si>
  <si>
    <t>PENSION GUARANTEED FOR 10 YRS + LIFE30</t>
  </si>
  <si>
    <t>PENSION GUARANTEED FOR 10 YRS + LIFE31</t>
  </si>
  <si>
    <t>PENSION GUARANTEED FOR 10 YRS + LIFE32</t>
  </si>
  <si>
    <t>PENSION GUARANTEED FOR 10 YRS + LIFE33</t>
  </si>
  <si>
    <t>PENSION GUARANTEED FOR 10 YRS + LIFE34</t>
  </si>
  <si>
    <t>PENSION GUARANTEED FOR 10 YRS + LIFE35</t>
  </si>
  <si>
    <t>PENSION GUARANTEED FOR 10 YRS + LIFE36</t>
  </si>
  <si>
    <t>PENSION GUARANTEED FOR 10 YRS + LIFE37</t>
  </si>
  <si>
    <t>PENSION GUARANTEED FOR 10 YRS + LIFE38</t>
  </si>
  <si>
    <t>PENSION GUARANTEED FOR 10 YRS + LIFE39</t>
  </si>
  <si>
    <t>PENSION GUARANTEED FOR 10 YRS + LIFE40</t>
  </si>
  <si>
    <t>PENSION GUARANTEED FOR 10 YRS + LIFE41</t>
  </si>
  <si>
    <t>PENSION GUARANTEED FOR 10 YRS + LIFE42</t>
  </si>
  <si>
    <t>PENSION GUARANTEED FOR 10 YRS + LIFE43</t>
  </si>
  <si>
    <t>PENSION GUARANTEED FOR 10 YRS + LIFE44</t>
  </si>
  <si>
    <t>PENSION GUARANTEED FOR 10 YRS + LIFE45</t>
  </si>
  <si>
    <t>PENSION GUARANTEED FOR 10 YRS + LIFE46</t>
  </si>
  <si>
    <t>PENSION GUARANTEED FOR 10 YRS + LIFE47</t>
  </si>
  <si>
    <t>PENSION GUARANTEED FOR 10 YRS + LIFE48</t>
  </si>
  <si>
    <t>PENSION GUARANTEED FOR 10 YRS + LIFE49</t>
  </si>
  <si>
    <t>PENSION GUARANTEED FOR 10 YRS + LIFE50</t>
  </si>
  <si>
    <t>PENSION GUARANTEED FOR 10 YRS + LIFE51</t>
  </si>
  <si>
    <t>PENSION GUARANTEED FOR 10 YRS + LIFE52</t>
  </si>
  <si>
    <t>PENSION GUARANTEED FOR 10 YRS + LIFE53</t>
  </si>
  <si>
    <t>PENSION GUARANTEED FOR 10 YRS + LIFE54</t>
  </si>
  <si>
    <t>PENSION GUARANTEED FOR 10 YRS + LIFE55</t>
  </si>
  <si>
    <t>PENSION GUARANTEED FOR 10 YRS + LIFE56</t>
  </si>
  <si>
    <t>PENSION GUARANTEED FOR 10 YRS + LIFE57</t>
  </si>
  <si>
    <t>PENSION GUARANTEED FOR 10 YRS + LIFE58</t>
  </si>
  <si>
    <t>PENSION GUARANTEED FOR 10 YRS + LIFE59</t>
  </si>
  <si>
    <t>PENSION GUARANTEED FOR 10 YRS + LIFE60</t>
  </si>
  <si>
    <t>PENSION GUARANTEED FOR 10 YRS + LIFE61</t>
  </si>
  <si>
    <t>PENSION GUARANTEED FOR 10 YRS + LIFE62</t>
  </si>
  <si>
    <t>PENSION GUARANTEED FOR 10 YRS + LIFE63</t>
  </si>
  <si>
    <t>PENSION GUARANTEED FOR 10 YRS + LIFE64</t>
  </si>
  <si>
    <t>PENSION GUARANTEED FOR 10 YRS + LIFE65</t>
  </si>
  <si>
    <t>PENSION GUARANTEED FOR 10 YRS + LIFE66</t>
  </si>
  <si>
    <t>PENSION GUARANTEED FOR 10 YRS + LIFE67</t>
  </si>
  <si>
    <t>PENSION GUARANTEED FOR 10 YRS + LIFE68</t>
  </si>
  <si>
    <t>PENSION GUARANTEED FOR 10 YRS + LIFE69</t>
  </si>
  <si>
    <t>PENSION GUARANTEED FOR 10 YRS + LIFE70</t>
  </si>
  <si>
    <t>PENSION GUARANTEED FOR 10 YRS + LIFE71</t>
  </si>
  <si>
    <t>PENSION GUARANTEED FOR 10 YRS + LIFE72</t>
  </si>
  <si>
    <t>PENSION GUARANTEED FOR 10 YRS + LIFE73</t>
  </si>
  <si>
    <t>PENSION GUARANTEED FOR 10 YRS + LIFE74</t>
  </si>
  <si>
    <t>PENSION GUARANTEED FOR 10 YRS + LIFE75</t>
  </si>
  <si>
    <t>PENSION GUARANTEED FOR 10 YRS + LIFE76</t>
  </si>
  <si>
    <t>PENSION GUARANTEED FOR 10 YRS + LIFE77</t>
  </si>
  <si>
    <t>PENSION GUARANTEED FOR 10 YRS + LIFE78</t>
  </si>
  <si>
    <t>PENSION GUARANTEED FOR 10 YRS + LIFE79</t>
  </si>
  <si>
    <t>PENSION GUARANTEED FOR 10 YRS + LIFE80</t>
  </si>
  <si>
    <t>PENSION GUARANTEED FOR 10 YRS + LIFE81</t>
  </si>
  <si>
    <t>PENSION GUARANTEED FOR 10 YRS + LIFE82</t>
  </si>
  <si>
    <t>PENSION GUARANTEED FOR 10 YRS + LIFE83</t>
  </si>
  <si>
    <t>PENSION GUARANTEED FOR 10 YRS + LIFE84</t>
  </si>
  <si>
    <t>PENSION GUARANTEED FOR 10 YRS + LIFE85</t>
  </si>
  <si>
    <t>PENSION GUARANTEED FOR 5 YRS + LIFE21</t>
  </si>
  <si>
    <t>PENSION GUARANTEED FOR 5 YRS + LIFE22</t>
  </si>
  <si>
    <t>PENSION GUARANTEED FOR 5 YRS + LIFE23</t>
  </si>
  <si>
    <t>PENSION GUARANTEED FOR 5 YRS + LIFE24</t>
  </si>
  <si>
    <t>PENSION GUARANTEED FOR 5 YRS + LIFE25</t>
  </si>
  <si>
    <t>PENSION GUARANTEED FOR 5 YRS + LIFE26</t>
  </si>
  <si>
    <t>PENSION GUARANTEED FOR 5 YRS + LIFE27</t>
  </si>
  <si>
    <t>PENSION GUARANTEED FOR 5 YRS + LIFE28</t>
  </si>
  <si>
    <t>PENSION GUARANTEED FOR 5 YRS + LIFE29</t>
  </si>
  <si>
    <t>PENSION GUARANTEED FOR 5 YRS + LIFE30</t>
  </si>
  <si>
    <t>PENSION GUARANTEED FOR 5 YRS + LIFE31</t>
  </si>
  <si>
    <t>PENSION GUARANTEED FOR 5 YRS + LIFE32</t>
  </si>
  <si>
    <t>PENSION GUARANTEED FOR 5 YRS + LIFE33</t>
  </si>
  <si>
    <t>PENSION GUARANTEED FOR 5 YRS + LIFE34</t>
  </si>
  <si>
    <t>PENSION GUARANTEED FOR 5 YRS + LIFE35</t>
  </si>
  <si>
    <t>PENSION GUARANTEED FOR 5 YRS + LIFE36</t>
  </si>
  <si>
    <t>PENSION GUARANTEED FOR 5 YRS + LIFE37</t>
  </si>
  <si>
    <t>PENSION GUARANTEED FOR 5 YRS + LIFE38</t>
  </si>
  <si>
    <t>PENSION GUARANTEED FOR 5 YRS + LIFE39</t>
  </si>
  <si>
    <t>PENSION GUARANTEED FOR 5 YRS + LIFE40</t>
  </si>
  <si>
    <t>PENSION GUARANTEED FOR 5 YRS + LIFE41</t>
  </si>
  <si>
    <t>PENSION GUARANTEED FOR 5 YRS + LIFE42</t>
  </si>
  <si>
    <t>PENSION GUARANTEED FOR 5 YRS + LIFE43</t>
  </si>
  <si>
    <t>PENSION GUARANTEED FOR 5 YRS + LIFE44</t>
  </si>
  <si>
    <t>PENSION GUARANTEED FOR 5 YRS + LIFE45</t>
  </si>
  <si>
    <t>PENSION GUARANTEED FOR 5 YRS + LIFE46</t>
  </si>
  <si>
    <t>PENSION GUARANTEED FOR 5 YRS + LIFE47</t>
  </si>
  <si>
    <t>PENSION GUARANTEED FOR 5 YRS + LIFE48</t>
  </si>
  <si>
    <t>PENSION GUARANTEED FOR 5 YRS + LIFE49</t>
  </si>
  <si>
    <t>PENSION GUARANTEED FOR 5 YRS + LIFE50</t>
  </si>
  <si>
    <t>PENSION GUARANTEED FOR 5 YRS + LIFE51</t>
  </si>
  <si>
    <t>PENSION GUARANTEED FOR 5 YRS + LIFE52</t>
  </si>
  <si>
    <t>PENSION GUARANTEED FOR 5 YRS + LIFE53</t>
  </si>
  <si>
    <t>PENSION GUARANTEED FOR 5 YRS + LIFE54</t>
  </si>
  <si>
    <t>PENSION GUARANTEED FOR 5 YRS + LIFE55</t>
  </si>
  <si>
    <t>PENSION GUARANTEED FOR 5 YRS + LIFE56</t>
  </si>
  <si>
    <t>PENSION GUARANTEED FOR 5 YRS + LIFE57</t>
  </si>
  <si>
    <t>PENSION GUARANTEED FOR 5 YRS + LIFE58</t>
  </si>
  <si>
    <t>PENSION GUARANTEED FOR 5 YRS + LIFE59</t>
  </si>
  <si>
    <t>PENSION GUARANTEED FOR 5 YRS + LIFE60</t>
  </si>
  <si>
    <t>PENSION GUARANTEED FOR 5 YRS + LIFE61</t>
  </si>
  <si>
    <t>PENSION GUARANTEED FOR 5 YRS + LIFE62</t>
  </si>
  <si>
    <t>PENSION GUARANTEED FOR 5 YRS + LIFE63</t>
  </si>
  <si>
    <t>PENSION GUARANTEED FOR 5 YRS + LIFE64</t>
  </si>
  <si>
    <t>PENSION GUARANTEED FOR 5 YRS + LIFE65</t>
  </si>
  <si>
    <t>PENSION GUARANTEED FOR 5 YRS + LIFE66</t>
  </si>
  <si>
    <t>PENSION GUARANTEED FOR 5 YRS + LIFE67</t>
  </si>
  <si>
    <t>PENSION GUARANTEED FOR 5 YRS + LIFE68</t>
  </si>
  <si>
    <t>PENSION GUARANTEED FOR 5 YRS + LIFE69</t>
  </si>
  <si>
    <t>PENSION GUARANTEED FOR 5 YRS + LIFE70</t>
  </si>
  <si>
    <t>PENSION GUARANTEED FOR 5 YRS + LIFE71</t>
  </si>
  <si>
    <t>PENSION GUARANTEED FOR 5 YRS + LIFE72</t>
  </si>
  <si>
    <t>PENSION GUARANTEED FOR 5 YRS + LIFE73</t>
  </si>
  <si>
    <t>PENSION GUARANTEED FOR 5 YRS + LIFE74</t>
  </si>
  <si>
    <t>PENSION GUARANTEED FOR 5 YRS + LIFE75</t>
  </si>
  <si>
    <t>PENSION GUARANTEED FOR 5 YRS + LIFE76</t>
  </si>
  <si>
    <t>PENSION GUARANTEED FOR 5 YRS + LIFE77</t>
  </si>
  <si>
    <t>PENSION GUARANTEED FOR 5 YRS + LIFE78</t>
  </si>
  <si>
    <t>PENSION GUARANTEED FOR 5 YRS + LIFE79</t>
  </si>
  <si>
    <t>PENSION GUARANTEED FOR 5 YRS + LIFE80</t>
  </si>
  <si>
    <t>PENSION GUARANTEED FOR 5 YRS + LIFE81</t>
  </si>
  <si>
    <t>PENSION GUARANTEED FOR 5 YRS + LIFE82</t>
  </si>
  <si>
    <t>PENSION GUARANTEED FOR 5 YRS + LIFE83</t>
  </si>
  <si>
    <t>PENSION GUARANTEED FOR 5 YRS + LIFE84</t>
  </si>
  <si>
    <t>PENSION GUARANTEED FOR 5 YRS + LIFE85</t>
  </si>
  <si>
    <t>LIFE PENSION21</t>
  </si>
  <si>
    <t>LIFE PENSION22</t>
  </si>
  <si>
    <t>LIFE PENSION23</t>
  </si>
  <si>
    <t>LIFE PENSION24</t>
  </si>
  <si>
    <t>LIFE PENSION25</t>
  </si>
  <si>
    <t>LIFE PENSION26</t>
  </si>
  <si>
    <t>LIFE PENSION27</t>
  </si>
  <si>
    <t>LIFE PENSION28</t>
  </si>
  <si>
    <t>LIFE PENSION29</t>
  </si>
  <si>
    <t>LIFE PENSION30</t>
  </si>
  <si>
    <t>LIFE PENSION31</t>
  </si>
  <si>
    <t>LIFE PENSION32</t>
  </si>
  <si>
    <t>LIFE PENSION33</t>
  </si>
  <si>
    <t>LIFE PENSION34</t>
  </si>
  <si>
    <t>LIFE PENSION35</t>
  </si>
  <si>
    <t>LIFE PENSION36</t>
  </si>
  <si>
    <t>LIFE PENSION37</t>
  </si>
  <si>
    <t>LIFE PENSION38</t>
  </si>
  <si>
    <t>LIFE PENSION39</t>
  </si>
  <si>
    <t>LIFE PENSION40</t>
  </si>
  <si>
    <t>LIFE PENSION41</t>
  </si>
  <si>
    <t>LIFE PENSION42</t>
  </si>
  <si>
    <t>LIFE PENSION43</t>
  </si>
  <si>
    <t>LIFE PENSION44</t>
  </si>
  <si>
    <t>LIFE PENSION45</t>
  </si>
  <si>
    <t>LIFE PENSION46</t>
  </si>
  <si>
    <t>LIFE PENSION47</t>
  </si>
  <si>
    <t>LIFE PENSION48</t>
  </si>
  <si>
    <t>LIFE PENSION49</t>
  </si>
  <si>
    <t>LIFE PENSION50</t>
  </si>
  <si>
    <t>LIFE PENSION51</t>
  </si>
  <si>
    <t>LIFE PENSION52</t>
  </si>
  <si>
    <t>LIFE PENSION53</t>
  </si>
  <si>
    <t>LIFE PENSION54</t>
  </si>
  <si>
    <t>LIFE PENSION55</t>
  </si>
  <si>
    <t>LIFE PENSION56</t>
  </si>
  <si>
    <t>LIFE PENSION57</t>
  </si>
  <si>
    <t>LIFE PENSION58</t>
  </si>
  <si>
    <t>LIFE PENSION59</t>
  </si>
  <si>
    <t>LIFE PENSION60</t>
  </si>
  <si>
    <t>LIFE PENSION61</t>
  </si>
  <si>
    <t>LIFE PENSION62</t>
  </si>
  <si>
    <t>LIFE PENSION63</t>
  </si>
  <si>
    <t>LIFE PENSION64</t>
  </si>
  <si>
    <t>LIFE PENSION65</t>
  </si>
  <si>
    <t>LIFE PENSION66</t>
  </si>
  <si>
    <t>LIFE PENSION67</t>
  </si>
  <si>
    <t>LIFE PENSION68</t>
  </si>
  <si>
    <t>LIFE PENSION69</t>
  </si>
  <si>
    <t>LIFE PENSION70</t>
  </si>
  <si>
    <t>LIFE PENSION71</t>
  </si>
  <si>
    <t>LIFE PENSION72</t>
  </si>
  <si>
    <t>LIFE PENSION73</t>
  </si>
  <si>
    <t>LIFE PENSION74</t>
  </si>
  <si>
    <t>LIFE PENSION75</t>
  </si>
  <si>
    <t>LIFE PENSION76</t>
  </si>
  <si>
    <t>LIFE PENSION77</t>
  </si>
  <si>
    <t>LIFE PENSION78</t>
  </si>
  <si>
    <t>LIFE PENSION79</t>
  </si>
  <si>
    <t>LIFE PENSION80</t>
  </si>
  <si>
    <t>LIFE PENSION81</t>
  </si>
  <si>
    <t>LIFE PENSION82</t>
  </si>
  <si>
    <t>LIFE PENSION83</t>
  </si>
  <si>
    <t>LIFE PENSION84</t>
  </si>
  <si>
    <t>LIFE PENSION85</t>
  </si>
  <si>
    <t>Amount</t>
  </si>
  <si>
    <t>LIC Factor</t>
  </si>
  <si>
    <t>Amount Retain by LIC</t>
  </si>
  <si>
    <t>Amount Commuted</t>
  </si>
  <si>
    <t>Yearly Pension Amount</t>
  </si>
  <si>
    <t>Select Scheme</t>
  </si>
  <si>
    <t>MLY</t>
  </si>
  <si>
    <t>QLY</t>
  </si>
  <si>
    <t>HLY</t>
  </si>
  <si>
    <t>Mode of Payments</t>
  </si>
  <si>
    <t>aa</t>
  </si>
  <si>
    <t>AGE</t>
  </si>
  <si>
    <t>Rs.1000/- will purchase</t>
  </si>
  <si>
    <t xml:space="preserve">for 15 years and life thereafter which </t>
  </si>
  <si>
    <t xml:space="preserve">for 10 years and life thereafter which </t>
  </si>
  <si>
    <t xml:space="preserve">for 5 years and life thereafter which </t>
  </si>
  <si>
    <t xml:space="preserve">with Return of Purchase Price which </t>
  </si>
  <si>
    <t>which Rs.1000/- will purchase</t>
  </si>
  <si>
    <t>Annexure - V</t>
  </si>
  <si>
    <t>Annexure - IV</t>
  </si>
  <si>
    <t>Annexure - III</t>
  </si>
  <si>
    <t>Annexure - II</t>
  </si>
  <si>
    <t>Annexure - I</t>
  </si>
  <si>
    <t>REVISED ANNUITY RATES WEF 01.08.2012</t>
  </si>
  <si>
    <t>Rs. 9,99,999</t>
  </si>
  <si>
    <t>Rs.10,00,000 &amp; above</t>
  </si>
  <si>
    <t>Rs. 7,50,000 to</t>
  </si>
  <si>
    <t>Rs.500,000 to Rs.749,999</t>
  </si>
  <si>
    <t>Rs.250,000 to Rs.499,999</t>
  </si>
  <si>
    <t>Less than Rs. 250000</t>
  </si>
  <si>
    <t>Addition to Annuity rates (in Rs.) For Purchase Prices</t>
  </si>
  <si>
    <t>Mode of Annuity</t>
  </si>
  <si>
    <t>Rs.250,000</t>
  </si>
  <si>
    <t>250,000 to</t>
  </si>
  <si>
    <t>500,000 to</t>
  </si>
  <si>
    <t>Annexure - IX</t>
  </si>
  <si>
    <t>Half Yearly Pension Amount</t>
  </si>
  <si>
    <t>Monthly Pension Amount</t>
  </si>
  <si>
    <t>Quaterly Pension Amount</t>
  </si>
  <si>
    <t xml:space="preserve">JOINT LIFE AND LAST SURVIVOR ANNUITY PER </t>
  </si>
  <si>
    <t xml:space="preserve">PAYABLE  TO SPOUSE ON THE DEATH OF ANNUITANT </t>
  </si>
  <si>
    <t>FOR Rs. 1000/- PURCHASE PRICE</t>
  </si>
  <si>
    <t>ANNUM (in arrears) WITH A PROVISION OF 100% ANNUITY</t>
  </si>
  <si>
    <t xml:space="preserve">JOINT LIFE AND LAST SURVIVOR ANNUITY PAYABLE ( IN ARREARS )PER ANNUM </t>
  </si>
  <si>
    <t xml:space="preserve">A PROVISION OF 100% ANNUITY PAYABLE  TO SPOUSE ON THE DEATH  </t>
  </si>
  <si>
    <t xml:space="preserve">WITH RETURN OF PURCHASE PRICE ON THE DEATH  </t>
  </si>
  <si>
    <t xml:space="preserve">JOINT LIFE  WITH ROC </t>
  </si>
  <si>
    <t>JOINT LIFE  WITH PROVISION FOR 100%  ANNUITY</t>
  </si>
  <si>
    <r>
      <t xml:space="preserve">Annuity p.a payable </t>
    </r>
    <r>
      <rPr>
        <b/>
        <sz val="10"/>
        <color indexed="12"/>
        <rFont val="Arial"/>
        <family val="2"/>
      </rPr>
      <t>(in arrears) for life</t>
    </r>
    <r>
      <rPr>
        <sz val="10"/>
        <color indexed="12"/>
        <rFont val="Arial"/>
        <family val="2"/>
      </rPr>
      <t xml:space="preserve"> </t>
    </r>
  </si>
  <si>
    <r>
      <t xml:space="preserve">Annuity p.a payable </t>
    </r>
    <r>
      <rPr>
        <b/>
        <sz val="10"/>
        <color indexed="12"/>
        <rFont val="Arial"/>
        <family val="2"/>
      </rPr>
      <t>(in arrears) for life</t>
    </r>
    <r>
      <rPr>
        <sz val="10"/>
        <color indexed="12"/>
        <rFont val="Arial"/>
        <family val="2"/>
      </rPr>
      <t xml:space="preserve"> with </t>
    </r>
  </si>
  <si>
    <r>
      <t xml:space="preserve">Annuity p.a payable </t>
    </r>
    <r>
      <rPr>
        <b/>
        <sz val="10"/>
        <color indexed="12"/>
        <rFont val="Arial"/>
        <family val="2"/>
      </rPr>
      <t xml:space="preserve">(in arrears) certain </t>
    </r>
  </si>
  <si>
    <t xml:space="preserve">Life Pension </t>
  </si>
  <si>
    <t xml:space="preserve">Life Pension with ROC </t>
  </si>
  <si>
    <t>PENSION GUARANTEED FOR 5 YRS</t>
  </si>
  <si>
    <t>PENSION GUARANTEED FOR 10 YRS</t>
  </si>
  <si>
    <t>PENSION GUARANTEED FOR 15 YRS</t>
  </si>
  <si>
    <t>Life Pension</t>
  </si>
  <si>
    <t>Pension Guaranteed For 5 Yrs + Life</t>
  </si>
  <si>
    <t>Pension Guaranteed For 10 Yrs + Life</t>
  </si>
  <si>
    <t>Pension Guaranteed For 15 Yrs + Life</t>
  </si>
  <si>
    <t>Life Pension With Return Of Corpus</t>
  </si>
  <si>
    <t>Joint Life with Provision for 100% Annunity21</t>
  </si>
  <si>
    <t>Joint Life with Provision for 100% Annunity22</t>
  </si>
  <si>
    <t>Joint Life with Provision for 100% Annunity23</t>
  </si>
  <si>
    <t>Joint Life with Provision for 100% Annunity24</t>
  </si>
  <si>
    <t>Joint Life with Provision for 100% Annunity25</t>
  </si>
  <si>
    <t>Joint Life with Provision for 100% Annunity26</t>
  </si>
  <si>
    <t>Joint Life with Provision for 100% Annunity27</t>
  </si>
  <si>
    <t>Joint Life with Provision for 100% Annunity28</t>
  </si>
  <si>
    <t>Joint Life with Provision for 100% Annunity29</t>
  </si>
  <si>
    <t>Joint Life with Provision for 100% Annunity30</t>
  </si>
  <si>
    <t>Joint Life with Provision for 100% Annunity31</t>
  </si>
  <si>
    <t>Joint Life with Provision for 100% Annunity32</t>
  </si>
  <si>
    <t>Joint Life with Provision for 100% Annunity33</t>
  </si>
  <si>
    <t>Joint Life with Provision for 100% Annunity34</t>
  </si>
  <si>
    <t>Joint Life with Provision for 100% Annunity35</t>
  </si>
  <si>
    <t>Joint Life with Provision for 100% Annunity36</t>
  </si>
  <si>
    <t>Joint Life with Provision for 100% Annunity37</t>
  </si>
  <si>
    <t>Joint Life with Provision for 100% Annunity38</t>
  </si>
  <si>
    <t>Joint Life with Provision for 100% Annunity39</t>
  </si>
  <si>
    <t>Joint Life with Provision for 100% Annunity40</t>
  </si>
  <si>
    <t>Joint Life with Provision for 100% Annunity41</t>
  </si>
  <si>
    <t>Joint Life with Provision for 100% Annunity42</t>
  </si>
  <si>
    <t>Joint Life with Provision for 100% Annunity43</t>
  </si>
  <si>
    <t>Joint Life with Provision for 100% Annunity44</t>
  </si>
  <si>
    <t>Joint Life with Provision for 100% Annunity45</t>
  </si>
  <si>
    <t>Joint Life with Provision for 100% Annunity46</t>
  </si>
  <si>
    <t>Joint Life with Provision for 100% Annunity47</t>
  </si>
  <si>
    <t>Joint Life with Provision for 100% Annunity48</t>
  </si>
  <si>
    <t>Joint Life with Provision for 100% Annunity49</t>
  </si>
  <si>
    <t>Joint Life with Provision for 100% Annunity50</t>
  </si>
  <si>
    <t>Joint Life with Provision for 100% Annunity51</t>
  </si>
  <si>
    <t>Joint Life with Provision for 100% Annunity52</t>
  </si>
  <si>
    <t>Joint Life with Provision for 100% Annunity53</t>
  </si>
  <si>
    <t>Joint Life with Provision for 100% Annunity54</t>
  </si>
  <si>
    <t>Joint Life with Provision for 100% Annunity55</t>
  </si>
  <si>
    <t>Joint Life with Provision for 100% Annunity56</t>
  </si>
  <si>
    <t>Joint Life with Provision for 100% Annunity57</t>
  </si>
  <si>
    <t>Joint Life with Provision for 100% Annunity58</t>
  </si>
  <si>
    <t>Joint Life with Provision for 100% Annunity59</t>
  </si>
  <si>
    <t>Joint Life with Provision for 100% Annunity60</t>
  </si>
  <si>
    <t>Joint Life with Provision for 100% Annunity61</t>
  </si>
  <si>
    <t>Joint Life with Provision for 100% Annunity62</t>
  </si>
  <si>
    <t>Joint Life with Provision for 100% Annunity63</t>
  </si>
  <si>
    <t>Joint Life with Provision for 100% Annunity64</t>
  </si>
  <si>
    <t>Joint Life with Provision for 100% Annunity65</t>
  </si>
  <si>
    <t>Joint Life with Provision for 100% Annunity66</t>
  </si>
  <si>
    <t>Joint Life with Provision for 100% Annunity67</t>
  </si>
  <si>
    <t>Joint Life with Provision for 100% Annunity68</t>
  </si>
  <si>
    <t>Joint Life with Provision for 100% Annunity69</t>
  </si>
  <si>
    <t>Joint Life with Provision for 100% Annunity70</t>
  </si>
  <si>
    <t>Joint Life with Provision for 100% Annunity71</t>
  </si>
  <si>
    <t>Joint Life with Provision for 100% Annunity72</t>
  </si>
  <si>
    <t>Joint Life with Provision for 100% Annunity73</t>
  </si>
  <si>
    <t>Joint Life with Provision for 100% Annunity74</t>
  </si>
  <si>
    <t>Joint Life with Provision for 100% Annunity75</t>
  </si>
  <si>
    <t>Joint Life with Provision for 100% Annunity76</t>
  </si>
  <si>
    <t>Joint Life with Provision for 100% Annunity77</t>
  </si>
  <si>
    <t>Joint Life with Provision for 100% Annunity78</t>
  </si>
  <si>
    <t>Joint Life with Provision for 100% Annunity79</t>
  </si>
  <si>
    <t>Joint Life with Provision for 100% Annunity80</t>
  </si>
  <si>
    <t>Joint Life with Provision for 100% Annunity81</t>
  </si>
  <si>
    <t>Joint Life with Provision for 100% Annunity82</t>
  </si>
  <si>
    <t>Joint Life with Provision for 100% Annunity83</t>
  </si>
  <si>
    <t>Joint Life with Provision for 100% Annunity84</t>
  </si>
  <si>
    <t>Joint Life with Provision for 100% Annunity85</t>
  </si>
  <si>
    <t>Joint Life with Provision for 100% Annunity</t>
  </si>
  <si>
    <t>Joint Life with ROC21</t>
  </si>
  <si>
    <t>Joint Life with ROC22</t>
  </si>
  <si>
    <t>Joint Life with ROC23</t>
  </si>
  <si>
    <t>Joint Life with ROC24</t>
  </si>
  <si>
    <t>Joint Life with ROC25</t>
  </si>
  <si>
    <t>Joint Life with ROC26</t>
  </si>
  <si>
    <t>Joint Life with ROC27</t>
  </si>
  <si>
    <t>Joint Life with ROC28</t>
  </si>
  <si>
    <t>Joint Life with ROC29</t>
  </si>
  <si>
    <t>Joint Life with ROC30</t>
  </si>
  <si>
    <t>Joint Life with ROC31</t>
  </si>
  <si>
    <t>Joint Life with ROC32</t>
  </si>
  <si>
    <t>Joint Life with ROC33</t>
  </si>
  <si>
    <t>Joint Life with ROC34</t>
  </si>
  <si>
    <t>Joint Life with ROC35</t>
  </si>
  <si>
    <t>Joint Life with ROC36</t>
  </si>
  <si>
    <t>Joint Life with ROC37</t>
  </si>
  <si>
    <t>Joint Life with ROC38</t>
  </si>
  <si>
    <t>Joint Life with ROC39</t>
  </si>
  <si>
    <t>Joint Life with ROC40</t>
  </si>
  <si>
    <t>Joint Life with ROC41</t>
  </si>
  <si>
    <t>Joint Life with ROC42</t>
  </si>
  <si>
    <t>Joint Life with ROC43</t>
  </si>
  <si>
    <t>Joint Life with ROC44</t>
  </si>
  <si>
    <t>Joint Life with ROC45</t>
  </si>
  <si>
    <t>Joint Life with ROC46</t>
  </si>
  <si>
    <t>Joint Life with ROC47</t>
  </si>
  <si>
    <t>Joint Life with ROC48</t>
  </si>
  <si>
    <t>Joint Life with ROC49</t>
  </si>
  <si>
    <t>Joint Life with ROC50</t>
  </si>
  <si>
    <t>Joint Life with ROC51</t>
  </si>
  <si>
    <t>Joint Life with ROC52</t>
  </si>
  <si>
    <t>Joint Life with ROC53</t>
  </si>
  <si>
    <t>Joint Life with ROC54</t>
  </si>
  <si>
    <t>Joint Life with ROC55</t>
  </si>
  <si>
    <t>Joint Life with ROC56</t>
  </si>
  <si>
    <t>Joint Life with ROC57</t>
  </si>
  <si>
    <t>Joint Life with ROC58</t>
  </si>
  <si>
    <t>Joint Life with ROC59</t>
  </si>
  <si>
    <t>Joint Life with ROC60</t>
  </si>
  <si>
    <t>Joint Life with ROC61</t>
  </si>
  <si>
    <t>Joint Life with ROC62</t>
  </si>
  <si>
    <t>Joint Life with ROC63</t>
  </si>
  <si>
    <t>Joint Life with ROC64</t>
  </si>
  <si>
    <t>Joint Life with ROC65</t>
  </si>
  <si>
    <t>Joint Life with ROC66</t>
  </si>
  <si>
    <t>Joint Life with ROC67</t>
  </si>
  <si>
    <t>Joint Life with ROC68</t>
  </si>
  <si>
    <t>Joint Life with ROC69</t>
  </si>
  <si>
    <t>Joint Life with ROC70</t>
  </si>
  <si>
    <t>Joint Life with ROC71</t>
  </si>
  <si>
    <t>Joint Life with ROC72</t>
  </si>
  <si>
    <t>Joint Life with ROC73</t>
  </si>
  <si>
    <t>Joint Life with ROC74</t>
  </si>
  <si>
    <t>Joint Life with ROC75</t>
  </si>
  <si>
    <t>Joint Life with ROC76</t>
  </si>
  <si>
    <t>Joint Life with ROC77</t>
  </si>
  <si>
    <t>Joint Life with ROC78</t>
  </si>
  <si>
    <t>Joint Life with ROC79</t>
  </si>
  <si>
    <t>Joint Life with ROC80</t>
  </si>
  <si>
    <t>Joint Life with ROC81</t>
  </si>
  <si>
    <t>Joint Life with ROC82</t>
  </si>
  <si>
    <t>Joint Life with ROC83</t>
  </si>
  <si>
    <t>Joint Life with ROC84</t>
  </si>
  <si>
    <t>Joint Life with ROC85</t>
  </si>
  <si>
    <t>Joint Life with 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</si>
</sst>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FF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rgb="FF0000FF"/>
      <name val="Calibri"/>
      <family val="2"/>
      <scheme val="minor"/>
    </font>
    <font>
      <b/>
      <sz val="10"/>
      <color indexed="12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EEA75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1" fillId="0" borderId="0" xfId="1"/>
    <xf numFmtId="0" fontId="7" fillId="0" borderId="7" xfId="1" applyFont="1" applyBorder="1" applyAlignment="1">
      <alignment vertical="top" wrapText="1"/>
    </xf>
    <xf numFmtId="0" fontId="7" fillId="0" borderId="8" xfId="1" applyFont="1" applyBorder="1" applyAlignment="1">
      <alignment vertical="top" wrapText="1"/>
    </xf>
    <xf numFmtId="0" fontId="8" fillId="0" borderId="7" xfId="1" applyFont="1" applyBorder="1" applyAlignment="1">
      <alignment vertical="top" wrapText="1"/>
    </xf>
    <xf numFmtId="0" fontId="8" fillId="0" borderId="10" xfId="1" applyFont="1" applyBorder="1" applyAlignment="1">
      <alignment vertical="top" wrapText="1"/>
    </xf>
    <xf numFmtId="0" fontId="8" fillId="0" borderId="14" xfId="1" applyFont="1" applyBorder="1" applyAlignment="1">
      <alignment vertical="top" wrapText="1"/>
    </xf>
    <xf numFmtId="9" fontId="14" fillId="0" borderId="0" xfId="0" applyNumberFormat="1" applyFont="1" applyAlignment="1">
      <alignment horizontal="right"/>
    </xf>
    <xf numFmtId="0" fontId="15" fillId="0" borderId="0" xfId="1" applyFont="1"/>
    <xf numFmtId="164" fontId="13" fillId="0" borderId="0" xfId="1" applyNumberFormat="1" applyFont="1"/>
    <xf numFmtId="0" fontId="12" fillId="0" borderId="0" xfId="1" applyFont="1"/>
    <xf numFmtId="0" fontId="17" fillId="0" borderId="0" xfId="0" applyFont="1"/>
    <xf numFmtId="164" fontId="17" fillId="0" borderId="0" xfId="0" applyNumberFormat="1" applyFont="1"/>
    <xf numFmtId="0" fontId="18" fillId="0" borderId="0" xfId="1" applyFont="1"/>
    <xf numFmtId="0" fontId="19" fillId="0" borderId="0" xfId="1" applyFont="1"/>
    <xf numFmtId="0" fontId="20" fillId="0" borderId="0" xfId="1" applyFont="1"/>
    <xf numFmtId="0" fontId="18" fillId="0" borderId="0" xfId="0" applyFont="1"/>
    <xf numFmtId="0" fontId="20" fillId="0" borderId="0" xfId="0" applyFont="1"/>
    <xf numFmtId="0" fontId="13" fillId="0" borderId="0" xfId="0" applyFont="1"/>
    <xf numFmtId="0" fontId="13" fillId="0" borderId="0" xfId="1" applyFont="1"/>
    <xf numFmtId="0" fontId="21" fillId="0" borderId="0" xfId="1" applyFont="1"/>
    <xf numFmtId="0" fontId="24" fillId="0" borderId="0" xfId="1" applyFont="1"/>
    <xf numFmtId="0" fontId="24" fillId="0" borderId="0" xfId="0" applyFont="1"/>
    <xf numFmtId="164" fontId="21" fillId="0" borderId="0" xfId="1" applyNumberFormat="1" applyFont="1"/>
    <xf numFmtId="0" fontId="25" fillId="0" borderId="0" xfId="0" applyFont="1"/>
    <xf numFmtId="164" fontId="24" fillId="0" borderId="0" xfId="0" applyNumberFormat="1" applyFont="1"/>
    <xf numFmtId="0" fontId="17" fillId="0" borderId="0" xfId="1" applyFont="1"/>
    <xf numFmtId="164" fontId="17" fillId="0" borderId="0" xfId="1" applyNumberFormat="1" applyFont="1"/>
    <xf numFmtId="0" fontId="14" fillId="0" borderId="0" xfId="1" applyFont="1" applyAlignment="1">
      <alignment horizontal="right"/>
    </xf>
    <xf numFmtId="0" fontId="2" fillId="0" borderId="5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2" fontId="2" fillId="0" borderId="4" xfId="1" applyNumberFormat="1" applyFont="1" applyBorder="1" applyAlignment="1">
      <alignment horizontal="center"/>
    </xf>
    <xf numFmtId="2" fontId="2" fillId="0" borderId="3" xfId="1" applyNumberFormat="1" applyFont="1" applyBorder="1" applyAlignment="1">
      <alignment horizontal="center"/>
    </xf>
    <xf numFmtId="2" fontId="15" fillId="0" borderId="0" xfId="1" applyNumberFormat="1" applyFont="1"/>
    <xf numFmtId="2" fontId="2" fillId="0" borderId="0" xfId="1" applyNumberFormat="1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3" fillId="0" borderId="6" xfId="1" applyFont="1" applyBorder="1" applyAlignment="1">
      <alignment horizontal="center"/>
    </xf>
    <xf numFmtId="2" fontId="13" fillId="0" borderId="0" xfId="1" applyNumberFormat="1" applyFont="1" applyAlignment="1">
      <alignment horizontal="center"/>
    </xf>
    <xf numFmtId="2" fontId="13" fillId="0" borderId="2" xfId="1" applyNumberFormat="1" applyFont="1" applyBorder="1" applyAlignment="1">
      <alignment horizontal="center"/>
    </xf>
    <xf numFmtId="0" fontId="15" fillId="0" borderId="6" xfId="1" applyFont="1" applyBorder="1" applyAlignment="1">
      <alignment horizontal="center"/>
    </xf>
    <xf numFmtId="2" fontId="15" fillId="0" borderId="0" xfId="1" applyNumberFormat="1" applyFont="1" applyAlignment="1">
      <alignment horizontal="center"/>
    </xf>
    <xf numFmtId="2" fontId="15" fillId="0" borderId="2" xfId="1" applyNumberFormat="1" applyFont="1" applyBorder="1" applyAlignment="1">
      <alignment horizontal="center"/>
    </xf>
    <xf numFmtId="1" fontId="15" fillId="0" borderId="6" xfId="1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1" fontId="13" fillId="0" borderId="6" xfId="1" applyNumberFormat="1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164" fontId="24" fillId="0" borderId="0" xfId="1" applyNumberFormat="1" applyFont="1"/>
    <xf numFmtId="0" fontId="10" fillId="0" borderId="0" xfId="0" applyFont="1" applyAlignment="1">
      <alignment horizontal="left" vertical="center"/>
    </xf>
    <xf numFmtId="2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1" fillId="0" borderId="0" xfId="1" applyNumberFormat="1" applyFont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Protection="1">
      <protection hidden="1"/>
    </xf>
    <xf numFmtId="2" fontId="9" fillId="0" borderId="1" xfId="0" applyNumberFormat="1" applyFont="1" applyBorder="1" applyAlignment="1" applyProtection="1">
      <alignment horizontal="right"/>
      <protection hidden="1"/>
    </xf>
    <xf numFmtId="1" fontId="9" fillId="0" borderId="0" xfId="0" applyNumberFormat="1" applyFont="1" applyAlignment="1" applyProtection="1">
      <alignment horizontal="center"/>
      <protection hidden="1"/>
    </xf>
    <xf numFmtId="1" fontId="9" fillId="0" borderId="1" xfId="0" applyNumberFormat="1" applyFont="1" applyBorder="1" applyAlignment="1" applyProtection="1">
      <alignment horizontal="right"/>
      <protection hidden="1"/>
    </xf>
    <xf numFmtId="1" fontId="9" fillId="2" borderId="1" xfId="0" applyNumberFormat="1" applyFont="1" applyFill="1" applyBorder="1" applyAlignment="1" applyProtection="1">
      <alignment horizontal="right"/>
      <protection hidden="1"/>
    </xf>
    <xf numFmtId="0" fontId="10" fillId="0" borderId="0" xfId="0" applyFont="1" applyBorder="1" applyProtection="1">
      <protection hidden="1"/>
    </xf>
    <xf numFmtId="1" fontId="9" fillId="0" borderId="0" xfId="0" applyNumberFormat="1" applyFont="1" applyBorder="1" applyAlignment="1" applyProtection="1">
      <alignment horizontal="right"/>
      <protection hidden="1"/>
    </xf>
    <xf numFmtId="12" fontId="0" fillId="0" borderId="0" xfId="0" applyNumberFormat="1"/>
    <xf numFmtId="1" fontId="9" fillId="2" borderId="1" xfId="0" applyNumberFormat="1" applyFont="1" applyFill="1" applyBorder="1" applyProtection="1">
      <protection hidden="1"/>
    </xf>
    <xf numFmtId="0" fontId="9" fillId="0" borderId="1" xfId="0" applyFont="1" applyBorder="1" applyProtection="1">
      <protection locked="0"/>
    </xf>
    <xf numFmtId="0" fontId="9" fillId="0" borderId="1" xfId="0" applyFont="1" applyBorder="1" applyAlignment="1" applyProtection="1">
      <alignment horizontal="right"/>
      <protection locked="0"/>
    </xf>
    <xf numFmtId="2" fontId="9" fillId="0" borderId="1" xfId="0" applyNumberFormat="1" applyFont="1" applyBorder="1" applyAlignment="1" applyProtection="1">
      <alignment horizontal="right"/>
      <protection locked="0"/>
    </xf>
    <xf numFmtId="1" fontId="26" fillId="0" borderId="1" xfId="0" applyNumberFormat="1" applyFont="1" applyBorder="1" applyAlignment="1" applyProtection="1">
      <alignment horizontal="right"/>
      <protection hidden="1"/>
    </xf>
    <xf numFmtId="0" fontId="27" fillId="0" borderId="0" xfId="0" applyFont="1" applyProtection="1">
      <protection hidden="1"/>
    </xf>
    <xf numFmtId="0" fontId="13" fillId="2" borderId="6" xfId="1" applyFont="1" applyFill="1" applyBorder="1" applyAlignment="1">
      <alignment horizontal="center"/>
    </xf>
    <xf numFmtId="2" fontId="13" fillId="2" borderId="0" xfId="1" applyNumberFormat="1" applyFont="1" applyFill="1" applyAlignment="1">
      <alignment horizontal="center"/>
    </xf>
    <xf numFmtId="2" fontId="13" fillId="2" borderId="2" xfId="1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2" fontId="10" fillId="2" borderId="0" xfId="0" applyNumberFormat="1" applyFont="1" applyFill="1" applyAlignment="1">
      <alignment horizontal="center" vertical="center"/>
    </xf>
    <xf numFmtId="2" fontId="11" fillId="2" borderId="0" xfId="1" applyNumberFormat="1" applyFont="1" applyFill="1" applyAlignment="1">
      <alignment horizontal="center" vertical="center"/>
    </xf>
    <xf numFmtId="0" fontId="15" fillId="2" borderId="6" xfId="1" applyFont="1" applyFill="1" applyBorder="1" applyAlignment="1">
      <alignment horizontal="center"/>
    </xf>
    <xf numFmtId="2" fontId="15" fillId="2" borderId="0" xfId="1" applyNumberFormat="1" applyFont="1" applyFill="1" applyAlignment="1">
      <alignment horizontal="center"/>
    </xf>
    <xf numFmtId="2" fontId="15" fillId="2" borderId="2" xfId="1" applyNumberFormat="1" applyFont="1" applyFill="1" applyBorder="1" applyAlignment="1">
      <alignment horizontal="center"/>
    </xf>
    <xf numFmtId="0" fontId="9" fillId="0" borderId="1" xfId="0" applyFont="1" applyBorder="1" applyProtection="1">
      <protection hidden="1"/>
    </xf>
    <xf numFmtId="0" fontId="9" fillId="0" borderId="1" xfId="0" applyFont="1" applyBorder="1" applyAlignment="1" applyProtection="1">
      <alignment horizontal="left"/>
      <protection locked="0"/>
    </xf>
    <xf numFmtId="2" fontId="9" fillId="0" borderId="1" xfId="0" applyNumberFormat="1" applyFont="1" applyBorder="1" applyProtection="1">
      <protection hidden="1"/>
    </xf>
    <xf numFmtId="0" fontId="28" fillId="0" borderId="1" xfId="0" applyFont="1" applyBorder="1" applyProtection="1">
      <protection hidden="1"/>
    </xf>
    <xf numFmtId="165" fontId="28" fillId="0" borderId="1" xfId="0" applyNumberFormat="1" applyFont="1" applyBorder="1" applyProtection="1">
      <protection hidden="1"/>
    </xf>
    <xf numFmtId="0" fontId="10" fillId="0" borderId="1" xfId="0" applyFont="1" applyBorder="1" applyProtection="1">
      <protection hidden="1"/>
    </xf>
    <xf numFmtId="165" fontId="9" fillId="0" borderId="1" xfId="0" applyNumberFormat="1" applyFont="1" applyBorder="1" applyProtection="1">
      <protection hidden="1"/>
    </xf>
    <xf numFmtId="0" fontId="9" fillId="2" borderId="1" xfId="0" applyFont="1" applyFill="1" applyBorder="1" applyProtection="1">
      <protection hidden="1"/>
    </xf>
    <xf numFmtId="0" fontId="26" fillId="0" borderId="1" xfId="0" applyFont="1" applyBorder="1" applyProtection="1">
      <protection hidden="1"/>
    </xf>
    <xf numFmtId="0" fontId="13" fillId="0" borderId="0" xfId="0" applyFont="1" applyAlignment="1">
      <alignment horizontal="left" vertical="center"/>
    </xf>
    <xf numFmtId="1" fontId="10" fillId="0" borderId="0" xfId="0" applyNumberFormat="1" applyFont="1" applyAlignment="1" applyProtection="1">
      <alignment horizontal="center"/>
      <protection hidden="1"/>
    </xf>
    <xf numFmtId="49" fontId="10" fillId="0" borderId="0" xfId="0" applyNumberFormat="1" applyFont="1" applyProtection="1">
      <protection hidden="1"/>
    </xf>
    <xf numFmtId="0" fontId="0" fillId="0" borderId="0" xfId="0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6" fillId="0" borderId="0" xfId="1" applyFont="1" applyAlignment="1">
      <alignment horizontal="center"/>
    </xf>
    <xf numFmtId="0" fontId="5" fillId="0" borderId="13" xfId="1" applyFont="1" applyBorder="1" applyAlignment="1">
      <alignment vertical="top" wrapText="1"/>
    </xf>
    <xf numFmtId="0" fontId="5" fillId="0" borderId="12" xfId="1" applyFont="1" applyBorder="1" applyAlignment="1">
      <alignment vertical="top" wrapText="1"/>
    </xf>
    <xf numFmtId="0" fontId="5" fillId="0" borderId="11" xfId="1" applyFont="1" applyBorder="1" applyAlignment="1">
      <alignment vertical="top" wrapText="1"/>
    </xf>
    <xf numFmtId="0" fontId="7" fillId="0" borderId="9" xfId="1" applyFont="1" applyBorder="1" applyAlignment="1">
      <alignment vertical="top" wrapText="1"/>
    </xf>
    <xf numFmtId="0" fontId="7" fillId="0" borderId="8" xfId="1" applyFont="1" applyBorder="1" applyAlignment="1">
      <alignment vertical="top" wrapText="1"/>
    </xf>
    <xf numFmtId="0" fontId="8" fillId="0" borderId="9" xfId="1" applyFont="1" applyBorder="1" applyAlignment="1">
      <alignment vertical="top" wrapText="1"/>
    </xf>
    <xf numFmtId="0" fontId="8" fillId="0" borderId="8" xfId="1" applyFont="1" applyBorder="1" applyAlignment="1">
      <alignment vertical="top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B2:XFD1048560"/>
  <sheetViews>
    <sheetView tabSelected="1" zoomScale="90" zoomScaleNormal="90" workbookViewId="0">
      <selection activeCell="C20" sqref="C20"/>
    </sheetView>
  </sheetViews>
  <sheetFormatPr defaultRowHeight="12.75" x14ac:dyDescent="0.2"/>
  <cols>
    <col min="1" max="1" width="3.140625" style="64" customWidth="1"/>
    <col min="2" max="3" width="24" style="64" customWidth="1"/>
    <col min="4" max="4" width="3.5703125" style="64" customWidth="1"/>
    <col min="5" max="6" width="24" style="64" customWidth="1"/>
    <col min="7" max="7" width="3.5703125" style="64" customWidth="1"/>
    <col min="8" max="9" width="24" style="64" customWidth="1"/>
    <col min="10" max="10" width="3" style="64" customWidth="1"/>
    <col min="11" max="12" width="24" style="64" customWidth="1"/>
    <col min="13" max="16380" width="9.140625" style="64"/>
    <col min="16381" max="16381" width="9.140625" style="64" customWidth="1"/>
    <col min="16382" max="16383" width="9.140625" style="64"/>
    <col min="16384" max="16384" width="36.140625" style="64" customWidth="1"/>
  </cols>
  <sheetData>
    <row r="2" spans="2:12" x14ac:dyDescent="0.2">
      <c r="B2" s="87" t="s">
        <v>12</v>
      </c>
      <c r="C2" s="73">
        <v>1000</v>
      </c>
      <c r="E2" s="87" t="s">
        <v>12</v>
      </c>
      <c r="F2" s="73">
        <v>20000</v>
      </c>
      <c r="H2" s="87" t="s">
        <v>12</v>
      </c>
      <c r="I2" s="73">
        <v>1000</v>
      </c>
      <c r="K2" s="87" t="s">
        <v>12</v>
      </c>
      <c r="L2" s="73">
        <v>1000</v>
      </c>
    </row>
    <row r="3" spans="2:12" x14ac:dyDescent="0.2">
      <c r="B3" s="87" t="s">
        <v>11</v>
      </c>
      <c r="C3" s="74">
        <v>42</v>
      </c>
      <c r="E3" s="87" t="s">
        <v>11</v>
      </c>
      <c r="F3" s="74">
        <v>42</v>
      </c>
      <c r="H3" s="87" t="s">
        <v>11</v>
      </c>
      <c r="I3" s="74">
        <v>60</v>
      </c>
      <c r="K3" s="87" t="s">
        <v>11</v>
      </c>
      <c r="L3" s="74">
        <v>60</v>
      </c>
    </row>
    <row r="4" spans="2:12" x14ac:dyDescent="0.2">
      <c r="B4" s="87" t="s">
        <v>343</v>
      </c>
      <c r="C4" s="88" t="s">
        <v>397</v>
      </c>
      <c r="E4" s="87" t="s">
        <v>343</v>
      </c>
      <c r="F4" s="88" t="s">
        <v>394</v>
      </c>
      <c r="H4" s="87" t="s">
        <v>343</v>
      </c>
      <c r="I4" s="88" t="s">
        <v>394</v>
      </c>
      <c r="K4" s="87" t="s">
        <v>343</v>
      </c>
      <c r="L4" s="88" t="s">
        <v>394</v>
      </c>
    </row>
    <row r="5" spans="2:12" x14ac:dyDescent="0.2">
      <c r="B5" s="87" t="s">
        <v>341</v>
      </c>
      <c r="C5" s="75">
        <v>0.33</v>
      </c>
      <c r="D5" s="66"/>
      <c r="E5" s="87" t="s">
        <v>341</v>
      </c>
      <c r="F5" s="75">
        <v>0</v>
      </c>
      <c r="H5" s="87" t="s">
        <v>341</v>
      </c>
      <c r="I5" s="75">
        <v>0</v>
      </c>
      <c r="K5" s="87" t="s">
        <v>341</v>
      </c>
      <c r="L5" s="75">
        <v>0</v>
      </c>
    </row>
    <row r="6" spans="2:12" x14ac:dyDescent="0.2">
      <c r="B6" s="87" t="s">
        <v>340</v>
      </c>
      <c r="C6" s="67">
        <f>B11</f>
        <v>670</v>
      </c>
      <c r="E6" s="87" t="s">
        <v>340</v>
      </c>
      <c r="F6" s="67">
        <f>E11</f>
        <v>20000</v>
      </c>
      <c r="H6" s="87" t="s">
        <v>340</v>
      </c>
      <c r="I6" s="67">
        <f>H11</f>
        <v>1000</v>
      </c>
      <c r="K6" s="87" t="s">
        <v>340</v>
      </c>
      <c r="L6" s="67">
        <f>K11</f>
        <v>1000</v>
      </c>
    </row>
    <row r="7" spans="2:12" hidden="1" x14ac:dyDescent="0.2">
      <c r="B7" s="87" t="str">
        <f>C4&amp;C3</f>
        <v>Pension Guaranteed For 15 Yrs + Life42</v>
      </c>
      <c r="C7" s="67"/>
      <c r="E7" s="87" t="str">
        <f>F4&amp;F3</f>
        <v>Life Pension42</v>
      </c>
      <c r="F7" s="67"/>
      <c r="H7" s="87" t="str">
        <f>I4&amp;I3</f>
        <v>Life Pension60</v>
      </c>
      <c r="I7" s="67"/>
      <c r="K7" s="87" t="str">
        <f>L4&amp;L3</f>
        <v>Life Pension60</v>
      </c>
      <c r="L7" s="67"/>
    </row>
    <row r="8" spans="2:12" hidden="1" x14ac:dyDescent="0.2">
      <c r="B8" s="65">
        <f>VLOOKUP(B7,'Annuity Rates'!A:E,2,0)</f>
        <v>6.9799999999999995</v>
      </c>
      <c r="C8" s="67"/>
      <c r="E8" s="89">
        <f>VLOOKUP(E7,'Annuity Rates'!A:C,3,0)</f>
        <v>6.92</v>
      </c>
      <c r="F8" s="67"/>
      <c r="H8" s="89">
        <f>VLOOKUP(H7,'Annuity Rates'!A:D,4,0)</f>
        <v>8.5599999999999987</v>
      </c>
      <c r="I8" s="67"/>
      <c r="K8" s="89">
        <f>VLOOKUP(K7,'Annuity Rates'!A:E,5,0)</f>
        <v>8.5</v>
      </c>
      <c r="L8" s="67"/>
    </row>
    <row r="9" spans="2:12" hidden="1" x14ac:dyDescent="0.2">
      <c r="B9" s="87" t="s">
        <v>338</v>
      </c>
      <c r="C9" s="67"/>
      <c r="E9" s="87" t="s">
        <v>338</v>
      </c>
      <c r="F9" s="67"/>
      <c r="H9" s="87" t="s">
        <v>338</v>
      </c>
      <c r="I9" s="67"/>
      <c r="K9" s="87" t="s">
        <v>338</v>
      </c>
      <c r="L9" s="67"/>
    </row>
    <row r="10" spans="2:12" hidden="1" x14ac:dyDescent="0.2">
      <c r="B10" s="87">
        <f>C2*C5</f>
        <v>330</v>
      </c>
      <c r="C10" s="67"/>
      <c r="E10" s="87">
        <f>F2*F5</f>
        <v>0</v>
      </c>
      <c r="F10" s="67"/>
      <c r="H10" s="87">
        <f>I2*I5</f>
        <v>0</v>
      </c>
      <c r="I10" s="67"/>
      <c r="K10" s="87">
        <f>L2*L5</f>
        <v>0</v>
      </c>
      <c r="L10" s="67"/>
    </row>
    <row r="11" spans="2:12" hidden="1" x14ac:dyDescent="0.2">
      <c r="B11" s="87">
        <f>C2-B10</f>
        <v>670</v>
      </c>
      <c r="C11" s="67"/>
      <c r="E11" s="87">
        <f>F2-E10</f>
        <v>20000</v>
      </c>
      <c r="F11" s="67"/>
      <c r="H11" s="87">
        <f>I2-H10</f>
        <v>1000</v>
      </c>
      <c r="I11" s="67"/>
      <c r="K11" s="87">
        <f>L2-K10</f>
        <v>1000</v>
      </c>
      <c r="L11" s="67"/>
    </row>
    <row r="12" spans="2:12" hidden="1" x14ac:dyDescent="0.2">
      <c r="B12" s="90">
        <f>IF(AND(B11&gt;=250000,B11&lt;=499999),0.375,0)</f>
        <v>0</v>
      </c>
      <c r="C12" s="67"/>
      <c r="E12" s="90">
        <f>IF(AND(E11&gt;=250000,E11&lt;=499999),0.345,0)</f>
        <v>0</v>
      </c>
      <c r="F12" s="67"/>
      <c r="H12" s="90">
        <f>IF(AND(H11&gt;=250000,H11&lt;=499999),0.335,0)</f>
        <v>0</v>
      </c>
      <c r="I12" s="67"/>
      <c r="K12" s="90">
        <f>IF(AND(K11&gt;=250000,K11&lt;=499999),0.29,0)</f>
        <v>0</v>
      </c>
      <c r="L12" s="67"/>
    </row>
    <row r="13" spans="2:12" hidden="1" x14ac:dyDescent="0.2">
      <c r="B13" s="90">
        <f>IF(AND(B11&gt;=500000,B11&lt;=749999),0.4,0)</f>
        <v>0</v>
      </c>
      <c r="C13" s="67"/>
      <c r="E13" s="90">
        <f>IF(AND(E11&gt;=500000,E11&lt;=749999),0.37,0)</f>
        <v>0</v>
      </c>
      <c r="F13" s="67"/>
      <c r="H13" s="90">
        <f>IF(AND(H11&gt;=500000,H11&lt;=749999),0.36,0)</f>
        <v>0</v>
      </c>
      <c r="I13" s="67"/>
      <c r="K13" s="90">
        <f>IF(AND(K11&gt;=500000,K11&lt;=749999),0.35,0)</f>
        <v>0</v>
      </c>
      <c r="L13" s="67"/>
    </row>
    <row r="14" spans="2:12" hidden="1" x14ac:dyDescent="0.2">
      <c r="B14" s="90">
        <f>IF(AND(B11&gt;=750000,B11&lt;=999999),0.43,0)</f>
        <v>0</v>
      </c>
      <c r="C14" s="67"/>
      <c r="E14" s="90">
        <f>IF(AND(E11&gt;=750000,E11&lt;=999999),0.4,0)</f>
        <v>0</v>
      </c>
      <c r="F14" s="67"/>
      <c r="H14" s="90">
        <f>IF(AND(H11&gt;=750000,H11&lt;=999999),0.39,0)</f>
        <v>0</v>
      </c>
      <c r="I14" s="67"/>
      <c r="K14" s="90">
        <f>IF(AND(K11&gt;=750000,K11&lt;=999999),0.38,0)</f>
        <v>0</v>
      </c>
      <c r="L14" s="67"/>
    </row>
    <row r="15" spans="2:12" hidden="1" x14ac:dyDescent="0.2">
      <c r="B15" s="90">
        <f>IF((B11&gt;=1000000),0.435,0)</f>
        <v>0</v>
      </c>
      <c r="C15" s="67"/>
      <c r="E15" s="90">
        <f>IF((E11&gt;=1000000),0.405,0)</f>
        <v>0</v>
      </c>
      <c r="F15" s="67"/>
      <c r="H15" s="90">
        <f>IF((H11&gt;=1000000),0.395,0)</f>
        <v>0</v>
      </c>
      <c r="I15" s="67"/>
      <c r="K15" s="91">
        <f>IF((K11&gt;=1000000),0.39,0)</f>
        <v>0</v>
      </c>
      <c r="L15" s="67"/>
    </row>
    <row r="16" spans="2:12" hidden="1" x14ac:dyDescent="0.2">
      <c r="B16" s="92" t="s">
        <v>339</v>
      </c>
      <c r="C16" s="67"/>
      <c r="E16" s="92" t="s">
        <v>339</v>
      </c>
      <c r="F16" s="67"/>
      <c r="H16" s="92" t="s">
        <v>339</v>
      </c>
      <c r="I16" s="67"/>
      <c r="K16" s="92" t="s">
        <v>339</v>
      </c>
      <c r="L16" s="67"/>
    </row>
    <row r="17" spans="2:12" hidden="1" x14ac:dyDescent="0.2">
      <c r="B17" s="93">
        <f>B8+B12+B13+B14+B15</f>
        <v>6.9799999999999995</v>
      </c>
      <c r="C17" s="67"/>
      <c r="E17" s="87">
        <f>E8+E12+E13+E14+E15</f>
        <v>6.92</v>
      </c>
      <c r="F17" s="67"/>
      <c r="H17" s="87">
        <f>H8+H12+H13+H14+H15</f>
        <v>8.5599999999999987</v>
      </c>
      <c r="I17" s="67"/>
      <c r="K17" s="93">
        <f>K8+K12+K13+K14+K15</f>
        <v>8.5</v>
      </c>
      <c r="L17" s="67"/>
    </row>
    <row r="18" spans="2:12" hidden="1" x14ac:dyDescent="0.2">
      <c r="B18" s="87"/>
      <c r="C18" s="67"/>
      <c r="E18" s="87"/>
      <c r="F18" s="67"/>
      <c r="H18" s="87"/>
      <c r="I18" s="67"/>
      <c r="K18" s="87"/>
      <c r="L18" s="67"/>
    </row>
    <row r="19" spans="2:12" x14ac:dyDescent="0.2">
      <c r="B19" s="94" t="s">
        <v>342</v>
      </c>
      <c r="C19" s="68">
        <f>C6*B17%</f>
        <v>46.765999999999998</v>
      </c>
      <c r="E19" s="95" t="s">
        <v>342</v>
      </c>
      <c r="F19" s="76">
        <f>F6*E17%</f>
        <v>1384</v>
      </c>
      <c r="G19" s="77"/>
      <c r="H19" s="95" t="s">
        <v>342</v>
      </c>
      <c r="I19" s="76">
        <f>I6*H17%</f>
        <v>85.59999999999998</v>
      </c>
      <c r="J19" s="77"/>
      <c r="K19" s="95" t="s">
        <v>342</v>
      </c>
      <c r="L19" s="76">
        <f>L6*K17%</f>
        <v>85</v>
      </c>
    </row>
    <row r="20" spans="2:12" x14ac:dyDescent="0.2">
      <c r="B20" s="69"/>
      <c r="C20" s="70"/>
      <c r="E20" s="94" t="s">
        <v>374</v>
      </c>
      <c r="F20" s="72">
        <f>F19/2</f>
        <v>692</v>
      </c>
      <c r="H20" s="94" t="s">
        <v>376</v>
      </c>
      <c r="I20" s="72">
        <f>I19/4</f>
        <v>21.399999999999995</v>
      </c>
      <c r="K20" s="94" t="s">
        <v>375</v>
      </c>
      <c r="L20" s="72">
        <f>L19/12</f>
        <v>7.083333333333333</v>
      </c>
    </row>
    <row r="21" spans="2:12" x14ac:dyDescent="0.2">
      <c r="E21" s="97"/>
      <c r="F21" s="97"/>
      <c r="G21" s="97"/>
    </row>
    <row r="1048554" spans="16375:16384" x14ac:dyDescent="0.2">
      <c r="XFD1048554" s="64" t="s">
        <v>394</v>
      </c>
    </row>
    <row r="1048555" spans="16375:16384" x14ac:dyDescent="0.2">
      <c r="XFD1048555" s="64" t="s">
        <v>395</v>
      </c>
    </row>
    <row r="1048556" spans="16375:16384" x14ac:dyDescent="0.2">
      <c r="XFD1048556" s="64" t="s">
        <v>396</v>
      </c>
    </row>
    <row r="1048557" spans="16375:16384" x14ac:dyDescent="0.2">
      <c r="XFD1048557" s="64" t="s">
        <v>397</v>
      </c>
    </row>
    <row r="1048558" spans="16375:16384" x14ac:dyDescent="0.2">
      <c r="XEU1048558" s="98"/>
      <c r="XFD1048558" s="64" t="s">
        <v>398</v>
      </c>
    </row>
    <row r="1048559" spans="16375:16384" x14ac:dyDescent="0.2">
      <c r="XEU1048559" s="98"/>
      <c r="XFD1048559" s="64" t="s">
        <v>464</v>
      </c>
    </row>
    <row r="1048560" spans="16375:16384" x14ac:dyDescent="0.2">
      <c r="XFD1048560" s="64" t="s">
        <v>530</v>
      </c>
    </row>
  </sheetData>
  <sheetProtection algorithmName="SHA-512" hashValue="0+DFkjZ201NhFr3vbKcLkOBzCwTl51NpMTvxfbHpq5kFpgvpZHAZaJhYY9k+Cmh9iijJVtkFkExZhHS6UnRvjQ==" saltValue="8qliqDKeO7Y6zvZiJAydbA==" spinCount="100000" sheet="1" objects="1" scenarios="1" autoFilter="0" pivotTables="0"/>
  <protectedRanges>
    <protectedRange sqref="C3 I3 L3 F3" name="Range1_1"/>
    <protectedRange sqref="C4:C5 C2 F4:F5 I4:I5 L4:L5 I2 L2 F2" name="Range1"/>
  </protectedRanges>
  <dataConsolidate/>
  <dataValidations count="1">
    <dataValidation type="list" allowBlank="1" showInputMessage="1" showErrorMessage="1" error="Please select the option from the list." prompt="Please select the pension scheme" sqref="C4 I4 F4 L4">
      <formula1>$XFD$1048554:$XFD$1048576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Sheet2!$A$2:$A$4</xm:f>
          </x14:formula1>
          <xm:sqref>C5 F5 I5 L5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4"/>
  <sheetViews>
    <sheetView workbookViewId="0">
      <selection activeCell="B33" sqref="B33"/>
    </sheetView>
  </sheetViews>
  <sheetFormatPr defaultRowHeight="12.75" x14ac:dyDescent="0.2"/>
  <sheetData>
    <row r="2" spans="1:3" x14ac:dyDescent="0.2">
      <c r="A2" s="71">
        <v>0</v>
      </c>
      <c r="C2">
        <v>2106870</v>
      </c>
    </row>
    <row r="3" spans="1:3" x14ac:dyDescent="0.2">
      <c r="A3" s="71">
        <v>0.5</v>
      </c>
    </row>
    <row r="4" spans="1:3" x14ac:dyDescent="0.2">
      <c r="A4" s="71">
        <v>0.33</v>
      </c>
    </row>
  </sheetData>
  <sheetProtection algorithmName="SHA-512" hashValue="pslHOegdBcrHpKBrosItvurzIuztIlbPDw1kljWkgwsGw18wlI8eFQHXC/Ne+Mq9OLrfvwc8cyjnOWtOVThvaw==" saltValue="FhT7SkXsRTg5Z4KKwEua1g==" spinCount="100000" sheet="1" objects="1" scenarios="1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</sheetPr>
  <dimension ref="A1:N456"/>
  <sheetViews>
    <sheetView zoomScale="120" zoomScaleNormal="120" workbookViewId="0">
      <pane ySplit="1" topLeftCell="A2" activePane="bottomLeft" state="frozen"/>
      <selection activeCell="B33" sqref="B33"/>
      <selection pane="bottomLeft" activeCell="B33" sqref="B33"/>
    </sheetView>
  </sheetViews>
  <sheetFormatPr defaultRowHeight="12.75" x14ac:dyDescent="0.2"/>
  <cols>
    <col min="1" max="1" width="35.42578125" style="48" customWidth="1"/>
    <col min="2" max="2" width="6" style="63" bestFit="1" customWidth="1"/>
    <col min="3" max="3" width="9" style="63" customWidth="1"/>
    <col min="4" max="5" width="6.5703125" style="63" bestFit="1" customWidth="1"/>
    <col min="6" max="6" width="33.85546875" style="50" bestFit="1" customWidth="1"/>
    <col min="7" max="8" width="9.140625" style="50"/>
    <col min="9" max="9" width="10" style="48" bestFit="1" customWidth="1"/>
    <col min="10" max="10" width="11.85546875" style="48" customWidth="1"/>
    <col min="11" max="11" width="10.7109375" style="48" customWidth="1"/>
    <col min="12" max="12" width="9.28515625" style="48" customWidth="1"/>
    <col min="13" max="13" width="12.42578125" style="48" customWidth="1"/>
    <col min="14" max="14" width="12.28515625" style="48" customWidth="1"/>
    <col min="15" max="16384" width="9.140625" style="50"/>
  </cols>
  <sheetData>
    <row r="1" spans="1:14" x14ac:dyDescent="0.2">
      <c r="A1" s="54" t="s">
        <v>10</v>
      </c>
      <c r="B1" s="54" t="s">
        <v>0</v>
      </c>
      <c r="C1" s="54" t="s">
        <v>346</v>
      </c>
      <c r="D1" s="54" t="s">
        <v>345</v>
      </c>
      <c r="E1" s="54" t="s">
        <v>344</v>
      </c>
      <c r="H1" s="55"/>
    </row>
    <row r="2" spans="1:14" ht="15" x14ac:dyDescent="0.2">
      <c r="A2" s="48" t="s">
        <v>273</v>
      </c>
      <c r="B2" s="49">
        <v>6.4599999999999991</v>
      </c>
      <c r="C2" s="56">
        <v>6.35</v>
      </c>
      <c r="D2" s="56">
        <v>6.3</v>
      </c>
      <c r="E2" s="56">
        <v>6.2700000000000005</v>
      </c>
      <c r="G2" s="51"/>
      <c r="I2" s="100" t="s">
        <v>1</v>
      </c>
      <c r="J2" s="100"/>
      <c r="K2" s="100"/>
      <c r="L2" s="100"/>
    </row>
    <row r="3" spans="1:14" ht="15" x14ac:dyDescent="0.2">
      <c r="A3" s="48" t="s">
        <v>274</v>
      </c>
      <c r="B3" s="49">
        <v>6.4700000000000006</v>
      </c>
      <c r="C3" s="56">
        <v>6.37</v>
      </c>
      <c r="D3" s="56">
        <v>6.3100000000000005</v>
      </c>
      <c r="E3" s="56">
        <v>6.2799999999999994</v>
      </c>
      <c r="G3" s="51"/>
      <c r="I3" s="57"/>
      <c r="J3" s="101" t="s">
        <v>2</v>
      </c>
      <c r="K3" s="101"/>
      <c r="L3" s="101"/>
      <c r="M3" s="101"/>
      <c r="N3" s="58"/>
    </row>
    <row r="4" spans="1:14" ht="25.5" x14ac:dyDescent="0.2">
      <c r="A4" s="48" t="s">
        <v>275</v>
      </c>
      <c r="B4" s="49">
        <v>6.49</v>
      </c>
      <c r="C4" s="56">
        <v>6.38</v>
      </c>
      <c r="D4" s="56">
        <v>6.33</v>
      </c>
      <c r="E4" s="56">
        <v>6.29</v>
      </c>
      <c r="G4" s="51"/>
      <c r="I4" s="52" t="s">
        <v>3</v>
      </c>
      <c r="J4" s="53" t="s">
        <v>5</v>
      </c>
      <c r="K4" s="53" t="s">
        <v>371</v>
      </c>
      <c r="L4" s="53" t="s">
        <v>372</v>
      </c>
      <c r="M4" s="53" t="s">
        <v>364</v>
      </c>
      <c r="N4" s="53" t="s">
        <v>363</v>
      </c>
    </row>
    <row r="5" spans="1:14" ht="15" x14ac:dyDescent="0.2">
      <c r="A5" s="48" t="s">
        <v>276</v>
      </c>
      <c r="B5" s="49">
        <v>6.5</v>
      </c>
      <c r="C5" s="56">
        <v>6.39</v>
      </c>
      <c r="D5" s="56">
        <v>6.34</v>
      </c>
      <c r="E5" s="56">
        <v>6.3100000000000005</v>
      </c>
      <c r="G5" s="51"/>
      <c r="I5" s="52" t="s">
        <v>4</v>
      </c>
      <c r="J5" s="53" t="s">
        <v>370</v>
      </c>
      <c r="K5" s="59">
        <v>499999</v>
      </c>
      <c r="L5" s="59">
        <v>749999</v>
      </c>
      <c r="M5" s="53" t="s">
        <v>362</v>
      </c>
      <c r="N5" s="53"/>
    </row>
    <row r="6" spans="1:14" ht="15" x14ac:dyDescent="0.2">
      <c r="A6" s="48" t="s">
        <v>277</v>
      </c>
      <c r="B6" s="49">
        <v>6.5200000000000005</v>
      </c>
      <c r="C6" s="56">
        <v>6.4099999999999993</v>
      </c>
      <c r="D6" s="56">
        <v>6.35</v>
      </c>
      <c r="E6" s="56">
        <v>6.32</v>
      </c>
      <c r="G6" s="51"/>
      <c r="I6" s="58" t="s">
        <v>6</v>
      </c>
      <c r="J6" s="60">
        <v>0</v>
      </c>
      <c r="K6" s="60">
        <v>3.75</v>
      </c>
      <c r="L6" s="60">
        <v>4</v>
      </c>
      <c r="M6" s="60">
        <v>4.3</v>
      </c>
      <c r="N6" s="61">
        <v>4.3499999999999996</v>
      </c>
    </row>
    <row r="7" spans="1:14" ht="15" x14ac:dyDescent="0.2">
      <c r="A7" s="48" t="s">
        <v>278</v>
      </c>
      <c r="B7" s="49">
        <v>6.5299999999999994</v>
      </c>
      <c r="C7" s="56">
        <v>6.42</v>
      </c>
      <c r="D7" s="56">
        <v>6.37</v>
      </c>
      <c r="E7" s="56">
        <v>6.34</v>
      </c>
      <c r="G7" s="51"/>
      <c r="I7" s="58" t="s">
        <v>7</v>
      </c>
      <c r="J7" s="60">
        <v>0</v>
      </c>
      <c r="K7" s="60">
        <v>3.45</v>
      </c>
      <c r="L7" s="60">
        <v>3.7</v>
      </c>
      <c r="M7" s="60">
        <v>4</v>
      </c>
      <c r="N7" s="61">
        <v>4.05</v>
      </c>
    </row>
    <row r="8" spans="1:14" ht="15" x14ac:dyDescent="0.2">
      <c r="A8" s="48" t="s">
        <v>279</v>
      </c>
      <c r="B8" s="49">
        <v>6.55</v>
      </c>
      <c r="C8" s="56">
        <v>6.44</v>
      </c>
      <c r="D8" s="56">
        <v>6.39</v>
      </c>
      <c r="E8" s="56">
        <v>6.35</v>
      </c>
      <c r="G8" s="51"/>
      <c r="I8" s="58" t="s">
        <v>8</v>
      </c>
      <c r="J8" s="60">
        <v>0</v>
      </c>
      <c r="K8" s="60">
        <v>3.35</v>
      </c>
      <c r="L8" s="60">
        <v>3.6</v>
      </c>
      <c r="M8" s="60">
        <v>3.9</v>
      </c>
      <c r="N8" s="61">
        <v>3.95</v>
      </c>
    </row>
    <row r="9" spans="1:14" ht="15" x14ac:dyDescent="0.2">
      <c r="A9" s="48" t="s">
        <v>280</v>
      </c>
      <c r="B9" s="49">
        <v>6.57</v>
      </c>
      <c r="C9" s="56">
        <v>6.4599999999999991</v>
      </c>
      <c r="D9" s="56">
        <v>6.4099999999999993</v>
      </c>
      <c r="E9" s="56">
        <v>6.37</v>
      </c>
      <c r="G9" s="51"/>
      <c r="I9" s="58" t="s">
        <v>9</v>
      </c>
      <c r="J9" s="60">
        <v>0</v>
      </c>
      <c r="K9" s="60">
        <v>2.9</v>
      </c>
      <c r="L9" s="60">
        <v>3.5</v>
      </c>
      <c r="M9" s="60">
        <v>3.8</v>
      </c>
      <c r="N9" s="61">
        <v>3.9</v>
      </c>
    </row>
    <row r="10" spans="1:14" ht="15" x14ac:dyDescent="0.2">
      <c r="A10" s="48" t="s">
        <v>281</v>
      </c>
      <c r="B10" s="49">
        <v>6.5900000000000007</v>
      </c>
      <c r="C10" s="56">
        <v>6.4799999999999995</v>
      </c>
      <c r="D10" s="56">
        <v>6.43</v>
      </c>
      <c r="E10" s="56">
        <v>6.39</v>
      </c>
      <c r="G10" s="51"/>
    </row>
    <row r="11" spans="1:14" ht="15" x14ac:dyDescent="0.2">
      <c r="A11" s="48" t="s">
        <v>282</v>
      </c>
      <c r="B11" s="49">
        <v>6.6099999999999994</v>
      </c>
      <c r="C11" s="56">
        <v>6.5</v>
      </c>
      <c r="D11" s="56">
        <v>6.45</v>
      </c>
      <c r="E11" s="56">
        <v>6.4099999999999993</v>
      </c>
      <c r="G11" s="51"/>
    </row>
    <row r="12" spans="1:14" ht="15" x14ac:dyDescent="0.2">
      <c r="A12" s="48" t="s">
        <v>283</v>
      </c>
      <c r="B12" s="49">
        <v>6.65</v>
      </c>
      <c r="C12" s="56">
        <v>6.5200000000000005</v>
      </c>
      <c r="D12" s="56">
        <v>6.4700000000000006</v>
      </c>
      <c r="E12" s="56">
        <v>6.43</v>
      </c>
      <c r="G12" s="51"/>
    </row>
    <row r="13" spans="1:14" ht="15" x14ac:dyDescent="0.2">
      <c r="A13" s="48" t="s">
        <v>284</v>
      </c>
      <c r="B13" s="49">
        <v>6.67</v>
      </c>
      <c r="C13" s="56">
        <v>6.55</v>
      </c>
      <c r="D13" s="56">
        <v>6.49</v>
      </c>
      <c r="E13" s="56">
        <v>6.4599999999999991</v>
      </c>
      <c r="F13" s="96"/>
      <c r="G13" s="51"/>
    </row>
    <row r="14" spans="1:14" ht="15" x14ac:dyDescent="0.2">
      <c r="A14" s="48" t="s">
        <v>285</v>
      </c>
      <c r="B14" s="49">
        <v>6.7</v>
      </c>
      <c r="C14" s="56">
        <v>6.57</v>
      </c>
      <c r="D14" s="56">
        <v>6.5200000000000005</v>
      </c>
      <c r="E14" s="56">
        <v>6.4799999999999995</v>
      </c>
      <c r="G14" s="51"/>
    </row>
    <row r="15" spans="1:14" ht="15" x14ac:dyDescent="0.2">
      <c r="A15" s="48" t="s">
        <v>286</v>
      </c>
      <c r="B15" s="49">
        <v>6.7299999999999995</v>
      </c>
      <c r="C15" s="56">
        <v>6.6</v>
      </c>
      <c r="D15" s="56">
        <v>6.55</v>
      </c>
      <c r="E15" s="56">
        <v>6.51</v>
      </c>
      <c r="G15" s="51"/>
    </row>
    <row r="16" spans="1:14" ht="15" x14ac:dyDescent="0.2">
      <c r="A16" s="48" t="s">
        <v>287</v>
      </c>
      <c r="B16" s="49">
        <v>6.76</v>
      </c>
      <c r="C16" s="56">
        <v>6.6400000000000006</v>
      </c>
      <c r="D16" s="56">
        <v>6.58</v>
      </c>
      <c r="E16" s="56">
        <v>6.5400000000000009</v>
      </c>
      <c r="G16" s="51"/>
    </row>
    <row r="17" spans="1:7" ht="15" x14ac:dyDescent="0.2">
      <c r="A17" s="48" t="s">
        <v>288</v>
      </c>
      <c r="B17" s="49">
        <v>6.7900000000000009</v>
      </c>
      <c r="C17" s="56">
        <v>6.68</v>
      </c>
      <c r="D17" s="56">
        <v>6.6099999999999994</v>
      </c>
      <c r="E17" s="56">
        <v>6.57</v>
      </c>
      <c r="G17" s="51"/>
    </row>
    <row r="18" spans="1:7" ht="15" x14ac:dyDescent="0.2">
      <c r="A18" s="48" t="s">
        <v>289</v>
      </c>
      <c r="B18" s="49">
        <v>6.83</v>
      </c>
      <c r="C18" s="56">
        <v>6.7099999999999991</v>
      </c>
      <c r="D18" s="56">
        <v>6.65</v>
      </c>
      <c r="E18" s="56">
        <v>6.6</v>
      </c>
      <c r="G18" s="51"/>
    </row>
    <row r="19" spans="1:7" ht="15" x14ac:dyDescent="0.2">
      <c r="A19" s="48" t="s">
        <v>290</v>
      </c>
      <c r="B19" s="49">
        <v>6.87</v>
      </c>
      <c r="C19" s="56">
        <v>6.75</v>
      </c>
      <c r="D19" s="56">
        <v>6.69</v>
      </c>
      <c r="E19" s="56">
        <v>6.65</v>
      </c>
      <c r="G19" s="51"/>
    </row>
    <row r="20" spans="1:7" ht="15" x14ac:dyDescent="0.2">
      <c r="A20" s="48" t="s">
        <v>291</v>
      </c>
      <c r="B20" s="49">
        <v>6.9099999999999993</v>
      </c>
      <c r="C20" s="56">
        <v>6.7900000000000009</v>
      </c>
      <c r="D20" s="56">
        <v>6.7299999999999995</v>
      </c>
      <c r="E20" s="56">
        <v>6.69</v>
      </c>
      <c r="G20" s="51"/>
    </row>
    <row r="21" spans="1:7" ht="15" x14ac:dyDescent="0.2">
      <c r="A21" s="48" t="s">
        <v>292</v>
      </c>
      <c r="B21" s="49">
        <v>6.95</v>
      </c>
      <c r="C21" s="56">
        <v>6.83</v>
      </c>
      <c r="D21" s="56">
        <v>6.7700000000000005</v>
      </c>
      <c r="E21" s="56">
        <v>6.7299999999999995</v>
      </c>
      <c r="G21" s="51"/>
    </row>
    <row r="22" spans="1:7" ht="15" x14ac:dyDescent="0.2">
      <c r="A22" s="48" t="s">
        <v>293</v>
      </c>
      <c r="B22" s="49">
        <v>7</v>
      </c>
      <c r="C22" s="56">
        <v>6.88</v>
      </c>
      <c r="D22" s="56">
        <v>6.81</v>
      </c>
      <c r="E22" s="56">
        <v>6.7700000000000005</v>
      </c>
      <c r="G22" s="51"/>
    </row>
    <row r="23" spans="1:7" ht="15" x14ac:dyDescent="0.2">
      <c r="A23" s="48" t="s">
        <v>294</v>
      </c>
      <c r="B23" s="49">
        <v>7.05</v>
      </c>
      <c r="C23" s="56">
        <v>6.92</v>
      </c>
      <c r="D23" s="56">
        <v>6.8599999999999994</v>
      </c>
      <c r="E23" s="56">
        <v>6.82</v>
      </c>
      <c r="G23" s="51"/>
    </row>
    <row r="24" spans="1:7" ht="15" x14ac:dyDescent="0.2">
      <c r="A24" s="48" t="s">
        <v>295</v>
      </c>
      <c r="B24" s="49">
        <v>7.1099999999999994</v>
      </c>
      <c r="C24" s="56">
        <v>6.9799999999999995</v>
      </c>
      <c r="D24" s="56">
        <v>6.9099999999999993</v>
      </c>
      <c r="E24" s="56">
        <v>6.87</v>
      </c>
      <c r="G24" s="51"/>
    </row>
    <row r="25" spans="1:7" ht="15" x14ac:dyDescent="0.2">
      <c r="A25" s="48" t="s">
        <v>296</v>
      </c>
      <c r="B25" s="49">
        <v>7.17</v>
      </c>
      <c r="C25" s="56">
        <v>7.0299999999999994</v>
      </c>
      <c r="D25" s="56">
        <v>6.9700000000000006</v>
      </c>
      <c r="E25" s="56">
        <v>6.93</v>
      </c>
      <c r="G25" s="51"/>
    </row>
    <row r="26" spans="1:7" ht="15" x14ac:dyDescent="0.2">
      <c r="A26" s="48" t="s">
        <v>297</v>
      </c>
      <c r="B26" s="49">
        <v>7.2299999999999995</v>
      </c>
      <c r="C26" s="56">
        <v>7.0900000000000007</v>
      </c>
      <c r="D26" s="56">
        <v>7.0299999999999994</v>
      </c>
      <c r="E26" s="56">
        <v>6.9799999999999995</v>
      </c>
      <c r="G26" s="51"/>
    </row>
    <row r="27" spans="1:7" ht="15" x14ac:dyDescent="0.2">
      <c r="A27" s="48" t="s">
        <v>298</v>
      </c>
      <c r="B27" s="49">
        <v>7.3</v>
      </c>
      <c r="C27" s="56">
        <v>7.1599999999999993</v>
      </c>
      <c r="D27" s="56">
        <v>7.0900000000000007</v>
      </c>
      <c r="E27" s="56">
        <v>7.0400000000000009</v>
      </c>
      <c r="G27" s="51"/>
    </row>
    <row r="28" spans="1:7" ht="15" x14ac:dyDescent="0.2">
      <c r="A28" s="48" t="s">
        <v>299</v>
      </c>
      <c r="B28" s="49">
        <v>7.37</v>
      </c>
      <c r="C28" s="56">
        <v>7.2299999999999995</v>
      </c>
      <c r="D28" s="56">
        <v>7.1599999999999993</v>
      </c>
      <c r="E28" s="56">
        <v>7.1099999999999994</v>
      </c>
      <c r="G28" s="51"/>
    </row>
    <row r="29" spans="1:7" ht="15" x14ac:dyDescent="0.2">
      <c r="A29" s="48" t="s">
        <v>300</v>
      </c>
      <c r="B29" s="49">
        <v>7.45</v>
      </c>
      <c r="C29" s="56">
        <v>7.3</v>
      </c>
      <c r="D29" s="56">
        <v>7.24</v>
      </c>
      <c r="E29" s="56">
        <v>7.19</v>
      </c>
      <c r="G29" s="51"/>
    </row>
    <row r="30" spans="1:7" ht="15" x14ac:dyDescent="0.2">
      <c r="A30" s="48" t="s">
        <v>301</v>
      </c>
      <c r="B30" s="49">
        <v>7.5299999999999994</v>
      </c>
      <c r="C30" s="56">
        <v>7.38</v>
      </c>
      <c r="D30" s="56">
        <v>7.31</v>
      </c>
      <c r="E30" s="56">
        <v>7.2700000000000005</v>
      </c>
      <c r="G30" s="51"/>
    </row>
    <row r="31" spans="1:7" ht="15" x14ac:dyDescent="0.2">
      <c r="A31" s="48" t="s">
        <v>302</v>
      </c>
      <c r="B31" s="49">
        <v>7.6099999999999994</v>
      </c>
      <c r="C31" s="56">
        <v>7.4599999999999991</v>
      </c>
      <c r="D31" s="56">
        <v>7.3900000000000006</v>
      </c>
      <c r="E31" s="56">
        <v>7.35</v>
      </c>
      <c r="G31" s="51"/>
    </row>
    <row r="32" spans="1:7" ht="15" x14ac:dyDescent="0.2">
      <c r="A32" s="48" t="s">
        <v>303</v>
      </c>
      <c r="B32" s="49">
        <v>7.7099999999999991</v>
      </c>
      <c r="C32" s="56">
        <v>7.55</v>
      </c>
      <c r="D32" s="56">
        <v>7.4799999999999995</v>
      </c>
      <c r="E32" s="56">
        <v>7.43</v>
      </c>
      <c r="G32" s="51"/>
    </row>
    <row r="33" spans="1:7" ht="15" x14ac:dyDescent="0.2">
      <c r="A33" s="48" t="s">
        <v>304</v>
      </c>
      <c r="B33" s="49">
        <v>7.81</v>
      </c>
      <c r="C33" s="56">
        <v>7.6599999999999993</v>
      </c>
      <c r="D33" s="56">
        <v>7.57</v>
      </c>
      <c r="E33" s="56">
        <v>7.5200000000000005</v>
      </c>
      <c r="G33" s="51"/>
    </row>
    <row r="34" spans="1:7" ht="15" x14ac:dyDescent="0.2">
      <c r="A34" s="48" t="s">
        <v>305</v>
      </c>
      <c r="B34" s="49">
        <v>7.92</v>
      </c>
      <c r="C34" s="56">
        <v>7.76</v>
      </c>
      <c r="D34" s="56">
        <v>7.68</v>
      </c>
      <c r="E34" s="56">
        <v>7.62</v>
      </c>
      <c r="G34" s="51"/>
    </row>
    <row r="35" spans="1:7" ht="15" x14ac:dyDescent="0.2">
      <c r="A35" s="48" t="s">
        <v>306</v>
      </c>
      <c r="B35" s="49">
        <v>8.02</v>
      </c>
      <c r="C35" s="56">
        <v>7.8599999999999994</v>
      </c>
      <c r="D35" s="56">
        <v>7.7799999999999994</v>
      </c>
      <c r="E35" s="56">
        <v>7.7299999999999995</v>
      </c>
      <c r="G35" s="51"/>
    </row>
    <row r="36" spans="1:7" ht="15" x14ac:dyDescent="0.2">
      <c r="A36" s="81" t="s">
        <v>307</v>
      </c>
      <c r="B36" s="82">
        <v>8.14</v>
      </c>
      <c r="C36" s="83">
        <v>7.9700000000000006</v>
      </c>
      <c r="D36" s="83">
        <v>7.8900000000000006</v>
      </c>
      <c r="E36" s="83">
        <v>7.83</v>
      </c>
      <c r="G36" s="51"/>
    </row>
    <row r="37" spans="1:7" ht="15" x14ac:dyDescent="0.2">
      <c r="A37" s="48" t="s">
        <v>308</v>
      </c>
      <c r="B37" s="49">
        <v>8.27</v>
      </c>
      <c r="C37" s="56">
        <v>8.09</v>
      </c>
      <c r="D37" s="56">
        <v>8</v>
      </c>
      <c r="E37" s="56">
        <v>7.95</v>
      </c>
      <c r="G37" s="51"/>
    </row>
    <row r="38" spans="1:7" ht="15" x14ac:dyDescent="0.2">
      <c r="A38" s="48" t="s">
        <v>309</v>
      </c>
      <c r="B38" s="49">
        <v>8.4</v>
      </c>
      <c r="C38" s="56">
        <v>8.2200000000000006</v>
      </c>
      <c r="D38" s="56">
        <v>8.129999999999999</v>
      </c>
      <c r="E38" s="56">
        <v>8.07</v>
      </c>
      <c r="G38" s="51"/>
    </row>
    <row r="39" spans="1:7" ht="15" x14ac:dyDescent="0.2">
      <c r="A39" s="48" t="s">
        <v>310</v>
      </c>
      <c r="B39" s="49">
        <v>8.5400000000000009</v>
      </c>
      <c r="C39" s="56">
        <v>8.36</v>
      </c>
      <c r="D39" s="56">
        <v>8.27</v>
      </c>
      <c r="E39" s="56">
        <v>8.2099999999999991</v>
      </c>
      <c r="G39" s="51"/>
    </row>
    <row r="40" spans="1:7" ht="15" x14ac:dyDescent="0.2">
      <c r="A40" s="48" t="s">
        <v>311</v>
      </c>
      <c r="B40" s="49">
        <v>8.6999999999999993</v>
      </c>
      <c r="C40" s="56">
        <v>8.5</v>
      </c>
      <c r="D40" s="56">
        <v>8.41</v>
      </c>
      <c r="E40" s="56">
        <v>8.35</v>
      </c>
      <c r="G40" s="51"/>
    </row>
    <row r="41" spans="1:7" ht="15" x14ac:dyDescent="0.2">
      <c r="A41" s="81" t="s">
        <v>312</v>
      </c>
      <c r="B41" s="82">
        <v>8.870000000000001</v>
      </c>
      <c r="C41" s="83">
        <v>8.67</v>
      </c>
      <c r="D41" s="83">
        <v>8.5599999999999987</v>
      </c>
      <c r="E41" s="83">
        <v>8.5</v>
      </c>
      <c r="G41" s="51"/>
    </row>
    <row r="42" spans="1:7" ht="15" x14ac:dyDescent="0.2">
      <c r="A42" s="48" t="s">
        <v>313</v>
      </c>
      <c r="B42" s="49">
        <v>9.0400000000000009</v>
      </c>
      <c r="C42" s="56">
        <v>8.83</v>
      </c>
      <c r="D42" s="56">
        <v>8.73</v>
      </c>
      <c r="E42" s="56">
        <v>8.67</v>
      </c>
      <c r="G42" s="51"/>
    </row>
    <row r="43" spans="1:7" ht="15" x14ac:dyDescent="0.2">
      <c r="A43" s="48" t="s">
        <v>314</v>
      </c>
      <c r="B43" s="49">
        <v>9.24</v>
      </c>
      <c r="C43" s="56">
        <v>9.01</v>
      </c>
      <c r="D43" s="56">
        <v>8.91</v>
      </c>
      <c r="E43" s="56">
        <v>8.84</v>
      </c>
      <c r="G43" s="51"/>
    </row>
    <row r="44" spans="1:7" ht="15" x14ac:dyDescent="0.2">
      <c r="A44" s="48" t="s">
        <v>315</v>
      </c>
      <c r="B44" s="49">
        <v>9.4499999999999993</v>
      </c>
      <c r="C44" s="56">
        <v>9.2200000000000006</v>
      </c>
      <c r="D44" s="56">
        <v>9.1</v>
      </c>
      <c r="E44" s="56">
        <v>9.0299999999999994</v>
      </c>
      <c r="G44" s="51"/>
    </row>
    <row r="45" spans="1:7" ht="15" x14ac:dyDescent="0.2">
      <c r="A45" s="48" t="s">
        <v>316</v>
      </c>
      <c r="B45" s="49">
        <v>9.6900000000000013</v>
      </c>
      <c r="C45" s="56">
        <v>9.4400000000000013</v>
      </c>
      <c r="D45" s="56">
        <v>9.33</v>
      </c>
      <c r="E45" s="56">
        <v>9.25</v>
      </c>
      <c r="G45" s="51"/>
    </row>
    <row r="46" spans="1:7" ht="15" x14ac:dyDescent="0.2">
      <c r="A46" s="48" t="s">
        <v>317</v>
      </c>
      <c r="B46" s="49">
        <v>9.9400000000000013</v>
      </c>
      <c r="C46" s="56">
        <v>9.6900000000000013</v>
      </c>
      <c r="D46" s="56">
        <v>9.5599999999999987</v>
      </c>
      <c r="E46" s="56">
        <v>9.48</v>
      </c>
      <c r="G46" s="51"/>
    </row>
    <row r="47" spans="1:7" ht="15" x14ac:dyDescent="0.2">
      <c r="A47" s="48" t="s">
        <v>318</v>
      </c>
      <c r="B47" s="49">
        <v>10.23</v>
      </c>
      <c r="C47" s="56">
        <v>9.9599999999999991</v>
      </c>
      <c r="D47" s="56">
        <v>9.83</v>
      </c>
      <c r="E47" s="56">
        <v>9.75</v>
      </c>
      <c r="G47" s="51"/>
    </row>
    <row r="48" spans="1:7" ht="15" x14ac:dyDescent="0.2">
      <c r="A48" s="48" t="s">
        <v>319</v>
      </c>
      <c r="B48" s="49">
        <v>10.540000000000001</v>
      </c>
      <c r="C48" s="56">
        <v>10.26</v>
      </c>
      <c r="D48" s="56">
        <v>10.11</v>
      </c>
      <c r="E48" s="56">
        <v>10.02</v>
      </c>
      <c r="G48" s="51"/>
    </row>
    <row r="49" spans="1:7" ht="15" x14ac:dyDescent="0.2">
      <c r="A49" s="48" t="s">
        <v>320</v>
      </c>
      <c r="B49" s="49">
        <v>10.879999999999999</v>
      </c>
      <c r="C49" s="56">
        <v>10.57</v>
      </c>
      <c r="D49" s="56">
        <v>10.43</v>
      </c>
      <c r="E49" s="56">
        <v>10.33</v>
      </c>
      <c r="G49" s="51"/>
    </row>
    <row r="50" spans="1:7" ht="15" x14ac:dyDescent="0.2">
      <c r="A50" s="48" t="s">
        <v>321</v>
      </c>
      <c r="B50" s="49">
        <v>11.25</v>
      </c>
      <c r="C50" s="56">
        <v>10.92</v>
      </c>
      <c r="D50" s="56">
        <v>10.76</v>
      </c>
      <c r="E50" s="56">
        <v>10.65</v>
      </c>
      <c r="G50" s="51"/>
    </row>
    <row r="51" spans="1:7" ht="15" x14ac:dyDescent="0.2">
      <c r="A51" s="48" t="s">
        <v>322</v>
      </c>
      <c r="B51" s="49">
        <v>11.629999999999999</v>
      </c>
      <c r="C51" s="56">
        <v>11.290000000000001</v>
      </c>
      <c r="D51" s="56">
        <v>11.120000000000001</v>
      </c>
      <c r="E51" s="56">
        <v>11.01</v>
      </c>
      <c r="G51" s="51"/>
    </row>
    <row r="52" spans="1:7" ht="15" x14ac:dyDescent="0.2">
      <c r="A52" s="48" t="s">
        <v>323</v>
      </c>
      <c r="B52" s="49">
        <v>12.059999999999999</v>
      </c>
      <c r="C52" s="56">
        <v>11.68</v>
      </c>
      <c r="D52" s="56">
        <v>11.51</v>
      </c>
      <c r="E52" s="56">
        <v>11.39</v>
      </c>
      <c r="G52" s="51"/>
    </row>
    <row r="53" spans="1:7" ht="15" x14ac:dyDescent="0.2">
      <c r="A53" s="48" t="s">
        <v>324</v>
      </c>
      <c r="B53" s="49">
        <v>12.52</v>
      </c>
      <c r="C53" s="56">
        <v>12.11</v>
      </c>
      <c r="D53" s="56">
        <v>11.92</v>
      </c>
      <c r="E53" s="56">
        <v>11.8</v>
      </c>
      <c r="G53" s="51"/>
    </row>
    <row r="54" spans="1:7" ht="15" x14ac:dyDescent="0.2">
      <c r="A54" s="48" t="s">
        <v>325</v>
      </c>
      <c r="B54" s="49">
        <v>13.01</v>
      </c>
      <c r="C54" s="56">
        <v>12.57</v>
      </c>
      <c r="D54" s="56">
        <v>12.370000000000001</v>
      </c>
      <c r="E54" s="56">
        <v>12.24</v>
      </c>
      <c r="G54" s="51"/>
    </row>
    <row r="55" spans="1:7" ht="15" x14ac:dyDescent="0.2">
      <c r="A55" s="48" t="s">
        <v>326</v>
      </c>
      <c r="B55" s="49">
        <v>13.530000000000001</v>
      </c>
      <c r="C55" s="56">
        <v>13.059999999999999</v>
      </c>
      <c r="D55" s="56">
        <v>12.84</v>
      </c>
      <c r="E55" s="56">
        <v>12.690000000000001</v>
      </c>
      <c r="G55" s="51"/>
    </row>
    <row r="56" spans="1:7" ht="15" x14ac:dyDescent="0.2">
      <c r="A56" s="48" t="s">
        <v>327</v>
      </c>
      <c r="B56" s="49">
        <v>14.09</v>
      </c>
      <c r="C56" s="56">
        <v>13.580000000000002</v>
      </c>
      <c r="D56" s="56">
        <v>13.34</v>
      </c>
      <c r="E56" s="56">
        <v>13.180000000000001</v>
      </c>
      <c r="G56" s="51"/>
    </row>
    <row r="57" spans="1:7" ht="15" x14ac:dyDescent="0.2">
      <c r="A57" s="48" t="s">
        <v>328</v>
      </c>
      <c r="B57" s="49">
        <v>14.680000000000001</v>
      </c>
      <c r="C57" s="56">
        <v>14.13</v>
      </c>
      <c r="D57" s="56">
        <v>13.88</v>
      </c>
      <c r="E57" s="56">
        <v>13.7</v>
      </c>
      <c r="G57" s="51"/>
    </row>
    <row r="58" spans="1:7" ht="15" x14ac:dyDescent="0.2">
      <c r="A58" s="48" t="s">
        <v>329</v>
      </c>
      <c r="B58" s="49">
        <v>15.330000000000002</v>
      </c>
      <c r="C58" s="56">
        <v>14.719999999999999</v>
      </c>
      <c r="D58" s="56">
        <v>14.440000000000001</v>
      </c>
      <c r="E58" s="56">
        <v>14.25</v>
      </c>
      <c r="G58" s="51"/>
    </row>
    <row r="59" spans="1:7" ht="15" x14ac:dyDescent="0.2">
      <c r="A59" s="48" t="s">
        <v>330</v>
      </c>
      <c r="B59" s="49">
        <v>16</v>
      </c>
      <c r="C59" s="56">
        <v>15.35</v>
      </c>
      <c r="D59" s="56">
        <v>15.040000000000001</v>
      </c>
      <c r="E59" s="56">
        <v>14.85</v>
      </c>
      <c r="G59" s="51"/>
    </row>
    <row r="60" spans="1:7" ht="15" x14ac:dyDescent="0.2">
      <c r="A60" s="48" t="s">
        <v>331</v>
      </c>
      <c r="B60" s="49">
        <v>16.72</v>
      </c>
      <c r="C60" s="56">
        <v>16.009999999999998</v>
      </c>
      <c r="D60" s="56">
        <v>15.680000000000001</v>
      </c>
      <c r="E60" s="56">
        <v>15.469999999999999</v>
      </c>
      <c r="G60" s="51"/>
    </row>
    <row r="61" spans="1:7" ht="15" x14ac:dyDescent="0.2">
      <c r="A61" s="48" t="s">
        <v>332</v>
      </c>
      <c r="B61" s="49">
        <v>17.5</v>
      </c>
      <c r="C61" s="56">
        <v>16.71</v>
      </c>
      <c r="D61" s="56">
        <v>16.36</v>
      </c>
      <c r="E61" s="56">
        <v>16.119999999999997</v>
      </c>
      <c r="G61" s="51"/>
    </row>
    <row r="62" spans="1:7" ht="15" x14ac:dyDescent="0.2">
      <c r="A62" s="48" t="s">
        <v>333</v>
      </c>
      <c r="B62" s="49">
        <v>18.309999999999999</v>
      </c>
      <c r="C62" s="56">
        <v>17.46</v>
      </c>
      <c r="D62" s="56">
        <v>17.059999999999999</v>
      </c>
      <c r="E62" s="56">
        <v>16.809999999999999</v>
      </c>
      <c r="G62" s="51"/>
    </row>
    <row r="63" spans="1:7" ht="15" x14ac:dyDescent="0.2">
      <c r="A63" s="48" t="s">
        <v>334</v>
      </c>
      <c r="B63" s="49">
        <v>19.18</v>
      </c>
      <c r="C63" s="56">
        <v>18.240000000000002</v>
      </c>
      <c r="D63" s="56">
        <v>17.809999999999999</v>
      </c>
      <c r="E63" s="56">
        <v>17.54</v>
      </c>
      <c r="G63" s="51"/>
    </row>
    <row r="64" spans="1:7" ht="15" x14ac:dyDescent="0.2">
      <c r="A64" s="48" t="s">
        <v>335</v>
      </c>
      <c r="B64" s="49">
        <v>20.100000000000001</v>
      </c>
      <c r="C64" s="56">
        <v>19.080000000000002</v>
      </c>
      <c r="D64" s="56">
        <v>18.61</v>
      </c>
      <c r="E64" s="56">
        <v>18.3</v>
      </c>
      <c r="G64" s="51"/>
    </row>
    <row r="65" spans="1:8" ht="15" x14ac:dyDescent="0.2">
      <c r="A65" s="48" t="s">
        <v>336</v>
      </c>
      <c r="B65" s="49">
        <v>21.07</v>
      </c>
      <c r="C65" s="56">
        <v>19.96</v>
      </c>
      <c r="D65" s="56">
        <v>19.440000000000001</v>
      </c>
      <c r="E65" s="56">
        <v>19.11</v>
      </c>
      <c r="G65" s="51"/>
    </row>
    <row r="66" spans="1:8" ht="15" x14ac:dyDescent="0.2">
      <c r="A66" s="48" t="s">
        <v>337</v>
      </c>
      <c r="B66" s="49">
        <v>22.11</v>
      </c>
      <c r="C66" s="56">
        <v>20.880000000000003</v>
      </c>
      <c r="D66" s="56">
        <v>20.309999999999999</v>
      </c>
      <c r="E66" s="56">
        <v>19.96</v>
      </c>
      <c r="G66" s="51"/>
    </row>
    <row r="67" spans="1:8" ht="15" x14ac:dyDescent="0.2">
      <c r="A67" s="48" t="s">
        <v>208</v>
      </c>
      <c r="B67" s="49">
        <v>6.4599999999999991</v>
      </c>
      <c r="C67" s="56">
        <v>6.35</v>
      </c>
      <c r="D67" s="56">
        <v>6.3</v>
      </c>
      <c r="E67" s="56">
        <v>6.26</v>
      </c>
    </row>
    <row r="68" spans="1:8" ht="15" x14ac:dyDescent="0.2">
      <c r="A68" s="48" t="s">
        <v>209</v>
      </c>
      <c r="B68" s="49">
        <v>6.4700000000000006</v>
      </c>
      <c r="C68" s="56">
        <v>6.36</v>
      </c>
      <c r="D68" s="56">
        <v>6.3100000000000005</v>
      </c>
      <c r="E68" s="56">
        <v>6.2799999999999994</v>
      </c>
    </row>
    <row r="69" spans="1:8" ht="15" x14ac:dyDescent="0.2">
      <c r="A69" s="48" t="s">
        <v>210</v>
      </c>
      <c r="B69" s="49">
        <v>6.4799999999999995</v>
      </c>
      <c r="C69" s="56">
        <v>6.38</v>
      </c>
      <c r="D69" s="56">
        <v>6.32</v>
      </c>
      <c r="E69" s="56">
        <v>6.29</v>
      </c>
    </row>
    <row r="70" spans="1:8" ht="15" x14ac:dyDescent="0.2">
      <c r="A70" s="48" t="s">
        <v>211</v>
      </c>
      <c r="B70" s="49">
        <v>6.5</v>
      </c>
      <c r="C70" s="56">
        <v>6.39</v>
      </c>
      <c r="D70" s="56">
        <v>6.34</v>
      </c>
      <c r="E70" s="56">
        <v>6.3</v>
      </c>
    </row>
    <row r="71" spans="1:8" ht="15" x14ac:dyDescent="0.2">
      <c r="A71" s="48" t="s">
        <v>212</v>
      </c>
      <c r="B71" s="49">
        <v>6.51</v>
      </c>
      <c r="C71" s="56">
        <v>6.4</v>
      </c>
      <c r="D71" s="56">
        <v>6.35</v>
      </c>
      <c r="E71" s="56">
        <v>6.32</v>
      </c>
    </row>
    <row r="72" spans="1:8" ht="15" x14ac:dyDescent="0.2">
      <c r="A72" s="48" t="s">
        <v>213</v>
      </c>
      <c r="B72" s="49">
        <v>6.5299999999999994</v>
      </c>
      <c r="C72" s="56">
        <v>6.42</v>
      </c>
      <c r="D72" s="56">
        <v>6.37</v>
      </c>
      <c r="E72" s="56">
        <v>6.33</v>
      </c>
    </row>
    <row r="73" spans="1:8" ht="15" x14ac:dyDescent="0.2">
      <c r="A73" s="48" t="s">
        <v>214</v>
      </c>
      <c r="B73" s="49">
        <v>6.55</v>
      </c>
      <c r="C73" s="56">
        <v>6.44</v>
      </c>
      <c r="D73" s="56">
        <v>6.38</v>
      </c>
      <c r="E73" s="56">
        <v>6.35</v>
      </c>
    </row>
    <row r="74" spans="1:8" ht="15" x14ac:dyDescent="0.2">
      <c r="A74" s="48" t="s">
        <v>215</v>
      </c>
      <c r="B74" s="49">
        <v>6.57</v>
      </c>
      <c r="C74" s="56">
        <v>6.4599999999999991</v>
      </c>
      <c r="D74" s="56">
        <v>6.4</v>
      </c>
      <c r="E74" s="56">
        <v>6.37</v>
      </c>
    </row>
    <row r="75" spans="1:8" ht="15" x14ac:dyDescent="0.2">
      <c r="A75" s="48" t="s">
        <v>216</v>
      </c>
      <c r="B75" s="49">
        <v>6.5900000000000007</v>
      </c>
      <c r="C75" s="56">
        <v>6.4799999999999995</v>
      </c>
      <c r="D75" s="56">
        <v>6.42</v>
      </c>
      <c r="E75" s="56">
        <v>6.39</v>
      </c>
    </row>
    <row r="76" spans="1:8" ht="15" x14ac:dyDescent="0.2">
      <c r="A76" s="48" t="s">
        <v>217</v>
      </c>
      <c r="B76" s="49">
        <v>6.6099999999999994</v>
      </c>
      <c r="C76" s="56">
        <v>6.5</v>
      </c>
      <c r="D76" s="56">
        <v>6.44</v>
      </c>
      <c r="E76" s="56">
        <v>6.4099999999999993</v>
      </c>
    </row>
    <row r="77" spans="1:8" ht="15" x14ac:dyDescent="0.2">
      <c r="A77" s="48" t="s">
        <v>218</v>
      </c>
      <c r="B77" s="49">
        <v>6.6400000000000006</v>
      </c>
      <c r="C77" s="56">
        <v>6.5200000000000005</v>
      </c>
      <c r="D77" s="56">
        <v>6.4599999999999991</v>
      </c>
      <c r="E77" s="56">
        <v>6.43</v>
      </c>
      <c r="H77" s="99"/>
    </row>
    <row r="78" spans="1:8" ht="15" x14ac:dyDescent="0.2">
      <c r="A78" s="48" t="s">
        <v>219</v>
      </c>
      <c r="B78" s="49">
        <v>6.67</v>
      </c>
      <c r="C78" s="56">
        <v>6.5400000000000009</v>
      </c>
      <c r="D78" s="56">
        <v>6.49</v>
      </c>
      <c r="E78" s="56">
        <v>6.45</v>
      </c>
      <c r="H78" s="99"/>
    </row>
    <row r="79" spans="1:8" ht="15" x14ac:dyDescent="0.2">
      <c r="A79" s="48" t="s">
        <v>220</v>
      </c>
      <c r="B79" s="49">
        <v>6.69</v>
      </c>
      <c r="C79" s="56">
        <v>6.57</v>
      </c>
      <c r="D79" s="56">
        <v>6.51</v>
      </c>
      <c r="E79" s="56">
        <v>6.4799999999999995</v>
      </c>
    </row>
    <row r="80" spans="1:8" ht="15" x14ac:dyDescent="0.2">
      <c r="A80" s="48" t="s">
        <v>221</v>
      </c>
      <c r="B80" s="49">
        <v>6.7200000000000006</v>
      </c>
      <c r="C80" s="56">
        <v>6.6</v>
      </c>
      <c r="D80" s="56">
        <v>6.5400000000000009</v>
      </c>
      <c r="E80" s="56">
        <v>6.5</v>
      </c>
    </row>
    <row r="81" spans="1:5" ht="15" x14ac:dyDescent="0.2">
      <c r="A81" s="48" t="s">
        <v>222</v>
      </c>
      <c r="B81" s="49">
        <v>6.75</v>
      </c>
      <c r="C81" s="56">
        <v>6.6400000000000006</v>
      </c>
      <c r="D81" s="56">
        <v>6.57</v>
      </c>
      <c r="E81" s="56">
        <v>6.5299999999999994</v>
      </c>
    </row>
    <row r="82" spans="1:5" ht="15" x14ac:dyDescent="0.2">
      <c r="A82" s="48" t="s">
        <v>223</v>
      </c>
      <c r="B82" s="49">
        <v>6.7900000000000009</v>
      </c>
      <c r="C82" s="56">
        <v>6.67</v>
      </c>
      <c r="D82" s="56">
        <v>6.6</v>
      </c>
      <c r="E82" s="56">
        <v>6.57</v>
      </c>
    </row>
    <row r="83" spans="1:5" ht="15" x14ac:dyDescent="0.2">
      <c r="A83" s="48" t="s">
        <v>224</v>
      </c>
      <c r="B83" s="49">
        <v>6.82</v>
      </c>
      <c r="C83" s="56">
        <v>6.7</v>
      </c>
      <c r="D83" s="56">
        <v>6.65</v>
      </c>
      <c r="E83" s="56">
        <v>6.6</v>
      </c>
    </row>
    <row r="84" spans="1:5" ht="15" x14ac:dyDescent="0.2">
      <c r="A84" s="48" t="s">
        <v>225</v>
      </c>
      <c r="B84" s="49">
        <v>6.8599999999999994</v>
      </c>
      <c r="C84" s="56">
        <v>6.74</v>
      </c>
      <c r="D84" s="56">
        <v>6.68</v>
      </c>
      <c r="E84" s="56">
        <v>6.6400000000000006</v>
      </c>
    </row>
    <row r="85" spans="1:5" ht="15" x14ac:dyDescent="0.2">
      <c r="A85" s="48" t="s">
        <v>226</v>
      </c>
      <c r="B85" s="49">
        <v>6.9</v>
      </c>
      <c r="C85" s="56">
        <v>6.7799999999999994</v>
      </c>
      <c r="D85" s="56">
        <v>6.7200000000000006</v>
      </c>
      <c r="E85" s="56">
        <v>6.68</v>
      </c>
    </row>
    <row r="86" spans="1:5" ht="15" x14ac:dyDescent="0.2">
      <c r="A86" s="48" t="s">
        <v>227</v>
      </c>
      <c r="B86" s="49">
        <v>6.95</v>
      </c>
      <c r="C86" s="56">
        <v>6.82</v>
      </c>
      <c r="D86" s="56">
        <v>6.76</v>
      </c>
      <c r="E86" s="56">
        <v>6.7200000000000006</v>
      </c>
    </row>
    <row r="87" spans="1:5" ht="15" x14ac:dyDescent="0.2">
      <c r="A87" s="48" t="s">
        <v>228</v>
      </c>
      <c r="B87" s="49">
        <v>6.99</v>
      </c>
      <c r="C87" s="56">
        <v>6.87</v>
      </c>
      <c r="D87" s="56">
        <v>6.81</v>
      </c>
      <c r="E87" s="56">
        <v>6.7700000000000005</v>
      </c>
    </row>
    <row r="88" spans="1:5" ht="15" x14ac:dyDescent="0.2">
      <c r="A88" s="48" t="s">
        <v>229</v>
      </c>
      <c r="B88" s="49">
        <v>7.0400000000000009</v>
      </c>
      <c r="C88" s="56">
        <v>6.92</v>
      </c>
      <c r="D88" s="56">
        <v>6.85</v>
      </c>
      <c r="E88" s="56">
        <v>6.81</v>
      </c>
    </row>
    <row r="89" spans="1:5" ht="15" x14ac:dyDescent="0.2">
      <c r="A89" s="48" t="s">
        <v>230</v>
      </c>
      <c r="B89" s="49">
        <v>7.0900000000000007</v>
      </c>
      <c r="C89" s="56">
        <v>6.9700000000000006</v>
      </c>
      <c r="D89" s="56">
        <v>6.9</v>
      </c>
      <c r="E89" s="56">
        <v>6.8599999999999994</v>
      </c>
    </row>
    <row r="90" spans="1:5" ht="15" x14ac:dyDescent="0.2">
      <c r="A90" s="48" t="s">
        <v>231</v>
      </c>
      <c r="B90" s="49">
        <v>7.1599999999999993</v>
      </c>
      <c r="C90" s="56">
        <v>7.0200000000000005</v>
      </c>
      <c r="D90" s="56">
        <v>6.9599999999999991</v>
      </c>
      <c r="E90" s="56">
        <v>6.92</v>
      </c>
    </row>
    <row r="91" spans="1:5" ht="15" x14ac:dyDescent="0.2">
      <c r="A91" s="48" t="s">
        <v>232</v>
      </c>
      <c r="B91" s="49">
        <v>7.2200000000000006</v>
      </c>
      <c r="C91" s="56">
        <v>7.08</v>
      </c>
      <c r="D91" s="56">
        <v>7.01</v>
      </c>
      <c r="E91" s="56">
        <v>6.9700000000000006</v>
      </c>
    </row>
    <row r="92" spans="1:5" ht="15" x14ac:dyDescent="0.2">
      <c r="A92" s="48" t="s">
        <v>233</v>
      </c>
      <c r="B92" s="49">
        <v>7.2799999999999994</v>
      </c>
      <c r="C92" s="56">
        <v>7.15</v>
      </c>
      <c r="D92" s="56">
        <v>7.08</v>
      </c>
      <c r="E92" s="56">
        <v>7.0299999999999994</v>
      </c>
    </row>
    <row r="93" spans="1:5" ht="15" x14ac:dyDescent="0.2">
      <c r="A93" s="48" t="s">
        <v>234</v>
      </c>
      <c r="B93" s="49">
        <v>7.35</v>
      </c>
      <c r="C93" s="56">
        <v>7.2200000000000006</v>
      </c>
      <c r="D93" s="56">
        <v>7.15</v>
      </c>
      <c r="E93" s="56">
        <v>7.1</v>
      </c>
    </row>
    <row r="94" spans="1:5" ht="15" x14ac:dyDescent="0.2">
      <c r="A94" s="48" t="s">
        <v>235</v>
      </c>
      <c r="B94" s="49">
        <v>7.43</v>
      </c>
      <c r="C94" s="56">
        <v>7.2900000000000009</v>
      </c>
      <c r="D94" s="56">
        <v>7.2200000000000006</v>
      </c>
      <c r="E94" s="56">
        <v>7.17</v>
      </c>
    </row>
    <row r="95" spans="1:5" ht="15" x14ac:dyDescent="0.2">
      <c r="A95" s="48" t="s">
        <v>236</v>
      </c>
      <c r="B95" s="49">
        <v>7.5</v>
      </c>
      <c r="C95" s="56">
        <v>7.3599999999999994</v>
      </c>
      <c r="D95" s="56">
        <v>7.2900000000000009</v>
      </c>
      <c r="E95" s="56">
        <v>7.25</v>
      </c>
    </row>
    <row r="96" spans="1:5" ht="15" x14ac:dyDescent="0.2">
      <c r="A96" s="48" t="s">
        <v>237</v>
      </c>
      <c r="B96" s="49">
        <v>7.5900000000000007</v>
      </c>
      <c r="C96" s="56">
        <v>7.44</v>
      </c>
      <c r="D96" s="56">
        <v>7.37</v>
      </c>
      <c r="E96" s="56">
        <v>7.32</v>
      </c>
    </row>
    <row r="97" spans="1:5" ht="15" x14ac:dyDescent="0.2">
      <c r="A97" s="48" t="s">
        <v>238</v>
      </c>
      <c r="B97" s="49">
        <v>7.68</v>
      </c>
      <c r="C97" s="56">
        <v>7.5299999999999994</v>
      </c>
      <c r="D97" s="56">
        <v>7.45</v>
      </c>
      <c r="E97" s="56">
        <v>7.4099999999999993</v>
      </c>
    </row>
    <row r="98" spans="1:5" ht="15" x14ac:dyDescent="0.2">
      <c r="A98" s="48" t="s">
        <v>239</v>
      </c>
      <c r="B98" s="49">
        <v>7.7799999999999994</v>
      </c>
      <c r="C98" s="56">
        <v>7.62</v>
      </c>
      <c r="D98" s="56">
        <v>7.5400000000000009</v>
      </c>
      <c r="E98" s="56">
        <v>7.49</v>
      </c>
    </row>
    <row r="99" spans="1:5" ht="15" x14ac:dyDescent="0.2">
      <c r="A99" s="48" t="s">
        <v>240</v>
      </c>
      <c r="B99" s="49">
        <v>7.87</v>
      </c>
      <c r="C99" s="56">
        <v>7.7200000000000006</v>
      </c>
      <c r="D99" s="56">
        <v>7.63</v>
      </c>
      <c r="E99" s="56">
        <v>7.5900000000000007</v>
      </c>
    </row>
    <row r="100" spans="1:5" ht="15" x14ac:dyDescent="0.2">
      <c r="A100" s="48" t="s">
        <v>241</v>
      </c>
      <c r="B100" s="49">
        <v>7.9799999999999995</v>
      </c>
      <c r="C100" s="56">
        <v>7.82</v>
      </c>
      <c r="D100" s="56">
        <v>7.74</v>
      </c>
      <c r="E100" s="56">
        <v>7.69</v>
      </c>
    </row>
    <row r="101" spans="1:5" ht="15" x14ac:dyDescent="0.2">
      <c r="A101" s="48" t="s">
        <v>242</v>
      </c>
      <c r="B101" s="49">
        <v>8.09</v>
      </c>
      <c r="C101" s="56">
        <v>7.93</v>
      </c>
      <c r="D101" s="56">
        <v>7.85</v>
      </c>
      <c r="E101" s="56">
        <v>7.7900000000000009</v>
      </c>
    </row>
    <row r="102" spans="1:5" ht="15" x14ac:dyDescent="0.2">
      <c r="A102" s="48" t="s">
        <v>243</v>
      </c>
      <c r="B102" s="49">
        <v>8.2200000000000006</v>
      </c>
      <c r="C102" s="56">
        <v>8.0400000000000009</v>
      </c>
      <c r="D102" s="56">
        <v>7.9599999999999991</v>
      </c>
      <c r="E102" s="56">
        <v>7.9</v>
      </c>
    </row>
    <row r="103" spans="1:5" ht="15" x14ac:dyDescent="0.2">
      <c r="A103" s="48" t="s">
        <v>244</v>
      </c>
      <c r="B103" s="49">
        <v>8.34</v>
      </c>
      <c r="C103" s="56">
        <v>8.17</v>
      </c>
      <c r="D103" s="56">
        <v>8.07</v>
      </c>
      <c r="E103" s="56">
        <v>8.02</v>
      </c>
    </row>
    <row r="104" spans="1:5" ht="15" x14ac:dyDescent="0.2">
      <c r="A104" s="48" t="s">
        <v>245</v>
      </c>
      <c r="B104" s="49">
        <v>8.4700000000000006</v>
      </c>
      <c r="C104" s="56">
        <v>8.3000000000000007</v>
      </c>
      <c r="D104" s="56">
        <v>8.2099999999999991</v>
      </c>
      <c r="E104" s="56">
        <v>8.14</v>
      </c>
    </row>
    <row r="105" spans="1:5" ht="15" x14ac:dyDescent="0.2">
      <c r="A105" s="48" t="s">
        <v>246</v>
      </c>
      <c r="B105" s="49">
        <v>8.620000000000001</v>
      </c>
      <c r="C105" s="56">
        <v>8.43</v>
      </c>
      <c r="D105" s="56">
        <v>8.34</v>
      </c>
      <c r="E105" s="56">
        <v>8.2900000000000009</v>
      </c>
    </row>
    <row r="106" spans="1:5" ht="15" x14ac:dyDescent="0.2">
      <c r="A106" s="48" t="s">
        <v>247</v>
      </c>
      <c r="B106" s="49">
        <v>8.7799999999999994</v>
      </c>
      <c r="C106" s="56">
        <v>8.58</v>
      </c>
      <c r="D106" s="56">
        <v>8.49</v>
      </c>
      <c r="E106" s="56">
        <v>8.43</v>
      </c>
    </row>
    <row r="107" spans="1:5" ht="15" x14ac:dyDescent="0.2">
      <c r="A107" s="48" t="s">
        <v>248</v>
      </c>
      <c r="B107" s="49">
        <v>8.9499999999999993</v>
      </c>
      <c r="C107" s="56">
        <v>8.75</v>
      </c>
      <c r="D107" s="56">
        <v>8.64</v>
      </c>
      <c r="E107" s="56">
        <v>8.58</v>
      </c>
    </row>
    <row r="108" spans="1:5" ht="15" x14ac:dyDescent="0.2">
      <c r="A108" s="48" t="s">
        <v>249</v>
      </c>
      <c r="B108" s="49">
        <v>9.129999999999999</v>
      </c>
      <c r="C108" s="56">
        <v>8.92</v>
      </c>
      <c r="D108" s="56">
        <v>8.82</v>
      </c>
      <c r="E108" s="56">
        <v>8.76</v>
      </c>
    </row>
    <row r="109" spans="1:5" ht="15" x14ac:dyDescent="0.2">
      <c r="A109" s="48" t="s">
        <v>250</v>
      </c>
      <c r="B109" s="49">
        <v>9.33</v>
      </c>
      <c r="C109" s="56">
        <v>9.11</v>
      </c>
      <c r="D109" s="56">
        <v>9.01</v>
      </c>
      <c r="E109" s="56">
        <v>8.9400000000000013</v>
      </c>
    </row>
    <row r="110" spans="1:5" ht="15" x14ac:dyDescent="0.2">
      <c r="A110" s="48" t="s">
        <v>251</v>
      </c>
      <c r="B110" s="49">
        <v>9.5500000000000007</v>
      </c>
      <c r="C110" s="56">
        <v>9.33</v>
      </c>
      <c r="D110" s="56">
        <v>9.2200000000000006</v>
      </c>
      <c r="E110" s="56">
        <v>9.14</v>
      </c>
    </row>
    <row r="111" spans="1:5" ht="15" x14ac:dyDescent="0.2">
      <c r="A111" s="48" t="s">
        <v>252</v>
      </c>
      <c r="B111" s="49">
        <v>9.7900000000000009</v>
      </c>
      <c r="C111" s="56">
        <v>9.5500000000000007</v>
      </c>
      <c r="D111" s="56">
        <v>9.4400000000000013</v>
      </c>
      <c r="E111" s="56">
        <v>9.36</v>
      </c>
    </row>
    <row r="112" spans="1:5" ht="15" x14ac:dyDescent="0.2">
      <c r="A112" s="48" t="s">
        <v>253</v>
      </c>
      <c r="B112" s="49">
        <v>10.040000000000001</v>
      </c>
      <c r="C112" s="56">
        <v>9.8000000000000007</v>
      </c>
      <c r="D112" s="56">
        <v>9.67</v>
      </c>
      <c r="E112" s="56">
        <v>9.6</v>
      </c>
    </row>
    <row r="113" spans="1:5" ht="15" x14ac:dyDescent="0.2">
      <c r="A113" s="48" t="s">
        <v>254</v>
      </c>
      <c r="B113" s="49">
        <v>10.32</v>
      </c>
      <c r="C113" s="56">
        <v>10.059999999999999</v>
      </c>
      <c r="D113" s="56">
        <v>9.93</v>
      </c>
      <c r="E113" s="56">
        <v>9.85</v>
      </c>
    </row>
    <row r="114" spans="1:5" ht="15" x14ac:dyDescent="0.2">
      <c r="A114" s="48" t="s">
        <v>255</v>
      </c>
      <c r="B114" s="49">
        <v>10.6</v>
      </c>
      <c r="C114" s="56">
        <v>10.34</v>
      </c>
      <c r="D114" s="56">
        <v>10.209999999999999</v>
      </c>
      <c r="E114" s="56">
        <v>10.120000000000001</v>
      </c>
    </row>
    <row r="115" spans="1:5" ht="15" x14ac:dyDescent="0.2">
      <c r="A115" s="48" t="s">
        <v>256</v>
      </c>
      <c r="B115" s="49">
        <v>10.92</v>
      </c>
      <c r="C115" s="56">
        <v>10.629999999999999</v>
      </c>
      <c r="D115" s="56">
        <v>10.5</v>
      </c>
      <c r="E115" s="56">
        <v>10.41</v>
      </c>
    </row>
    <row r="116" spans="1:5" ht="15" x14ac:dyDescent="0.2">
      <c r="A116" s="48" t="s">
        <v>257</v>
      </c>
      <c r="B116" s="49">
        <v>11.25</v>
      </c>
      <c r="C116" s="56">
        <v>10.95</v>
      </c>
      <c r="D116" s="56">
        <v>10.809999999999999</v>
      </c>
      <c r="E116" s="56">
        <v>10.72</v>
      </c>
    </row>
    <row r="117" spans="1:5" ht="15" x14ac:dyDescent="0.2">
      <c r="A117" s="48" t="s">
        <v>258</v>
      </c>
      <c r="B117" s="49">
        <v>11.58</v>
      </c>
      <c r="C117" s="56">
        <v>11.28</v>
      </c>
      <c r="D117" s="56">
        <v>11.120000000000001</v>
      </c>
      <c r="E117" s="56">
        <v>11.03</v>
      </c>
    </row>
    <row r="118" spans="1:5" ht="15" x14ac:dyDescent="0.2">
      <c r="A118" s="48" t="s">
        <v>259</v>
      </c>
      <c r="B118" s="49">
        <v>11.95</v>
      </c>
      <c r="C118" s="56">
        <v>11.620000000000001</v>
      </c>
      <c r="D118" s="56">
        <v>11.459999999999999</v>
      </c>
      <c r="E118" s="56">
        <v>11.36</v>
      </c>
    </row>
    <row r="119" spans="1:5" ht="15" x14ac:dyDescent="0.2">
      <c r="A119" s="48" t="s">
        <v>260</v>
      </c>
      <c r="B119" s="49">
        <v>12.32</v>
      </c>
      <c r="C119" s="56">
        <v>11.98</v>
      </c>
      <c r="D119" s="56">
        <v>11.82</v>
      </c>
      <c r="E119" s="56">
        <v>11.7</v>
      </c>
    </row>
    <row r="120" spans="1:5" ht="15" x14ac:dyDescent="0.2">
      <c r="A120" s="48" t="s">
        <v>261</v>
      </c>
      <c r="B120" s="49">
        <v>12.7</v>
      </c>
      <c r="C120" s="56">
        <v>12.36</v>
      </c>
      <c r="D120" s="56">
        <v>12.18</v>
      </c>
      <c r="E120" s="56">
        <v>12.07</v>
      </c>
    </row>
    <row r="121" spans="1:5" ht="15" x14ac:dyDescent="0.2">
      <c r="A121" s="48" t="s">
        <v>262</v>
      </c>
      <c r="B121" s="49">
        <v>13.11</v>
      </c>
      <c r="C121" s="56">
        <v>12.73</v>
      </c>
      <c r="D121" s="56">
        <v>12.559999999999999</v>
      </c>
      <c r="E121" s="56">
        <v>12.440000000000001</v>
      </c>
    </row>
    <row r="122" spans="1:5" ht="15" x14ac:dyDescent="0.2">
      <c r="A122" s="48" t="s">
        <v>263</v>
      </c>
      <c r="B122" s="49">
        <v>13.52</v>
      </c>
      <c r="C122" s="56">
        <v>13.13</v>
      </c>
      <c r="D122" s="56">
        <v>12.95</v>
      </c>
      <c r="E122" s="56">
        <v>12.830000000000002</v>
      </c>
    </row>
    <row r="123" spans="1:5" ht="15" x14ac:dyDescent="0.2">
      <c r="A123" s="48" t="s">
        <v>264</v>
      </c>
      <c r="B123" s="49">
        <v>13.95</v>
      </c>
      <c r="C123" s="56">
        <v>13.540000000000001</v>
      </c>
      <c r="D123" s="56">
        <v>13.35</v>
      </c>
      <c r="E123" s="56">
        <v>13.219999999999999</v>
      </c>
    </row>
    <row r="124" spans="1:5" ht="15" x14ac:dyDescent="0.2">
      <c r="A124" s="48" t="s">
        <v>265</v>
      </c>
      <c r="B124" s="49">
        <v>14.38</v>
      </c>
      <c r="C124" s="56">
        <v>13.959999999999999</v>
      </c>
      <c r="D124" s="56">
        <v>13.75</v>
      </c>
      <c r="E124" s="56">
        <v>13.62</v>
      </c>
    </row>
    <row r="125" spans="1:5" ht="15" x14ac:dyDescent="0.2">
      <c r="A125" s="48" t="s">
        <v>266</v>
      </c>
      <c r="B125" s="49">
        <v>14.819999999999999</v>
      </c>
      <c r="C125" s="56">
        <v>14.38</v>
      </c>
      <c r="D125" s="56">
        <v>14.16</v>
      </c>
      <c r="E125" s="56">
        <v>14.030000000000001</v>
      </c>
    </row>
    <row r="126" spans="1:5" ht="15" x14ac:dyDescent="0.2">
      <c r="A126" s="48" t="s">
        <v>267</v>
      </c>
      <c r="B126" s="49">
        <v>15.25</v>
      </c>
      <c r="C126" s="56">
        <v>14.8</v>
      </c>
      <c r="D126" s="56">
        <v>14.580000000000002</v>
      </c>
      <c r="E126" s="56">
        <v>14.440000000000001</v>
      </c>
    </row>
    <row r="127" spans="1:5" ht="15" x14ac:dyDescent="0.2">
      <c r="A127" s="48" t="s">
        <v>268</v>
      </c>
      <c r="B127" s="49">
        <v>15.690000000000001</v>
      </c>
      <c r="C127" s="56">
        <v>15.219999999999999</v>
      </c>
      <c r="D127" s="56">
        <v>15</v>
      </c>
      <c r="E127" s="56">
        <v>14.86</v>
      </c>
    </row>
    <row r="128" spans="1:5" ht="15" x14ac:dyDescent="0.2">
      <c r="A128" s="48" t="s">
        <v>269</v>
      </c>
      <c r="B128" s="49">
        <v>16.130000000000003</v>
      </c>
      <c r="C128" s="56">
        <v>15.65</v>
      </c>
      <c r="D128" s="56">
        <v>15.419999999999998</v>
      </c>
      <c r="E128" s="56">
        <v>15.27</v>
      </c>
    </row>
    <row r="129" spans="1:5" ht="15" x14ac:dyDescent="0.2">
      <c r="A129" s="48" t="s">
        <v>270</v>
      </c>
      <c r="B129" s="49">
        <v>16.57</v>
      </c>
      <c r="C129" s="56">
        <v>16.080000000000002</v>
      </c>
      <c r="D129" s="56">
        <v>15.84</v>
      </c>
      <c r="E129" s="56">
        <v>15.680000000000001</v>
      </c>
    </row>
    <row r="130" spans="1:5" ht="15" x14ac:dyDescent="0.2">
      <c r="A130" s="48" t="s">
        <v>271</v>
      </c>
      <c r="B130" s="49">
        <v>17.009999999999998</v>
      </c>
      <c r="C130" s="56">
        <v>16.5</v>
      </c>
      <c r="D130" s="56">
        <v>16.25</v>
      </c>
      <c r="E130" s="56">
        <v>16.100000000000001</v>
      </c>
    </row>
    <row r="131" spans="1:5" ht="15" x14ac:dyDescent="0.2">
      <c r="A131" s="48" t="s">
        <v>272</v>
      </c>
      <c r="B131" s="49">
        <v>17.43</v>
      </c>
      <c r="C131" s="56">
        <v>16.919999999999998</v>
      </c>
      <c r="D131" s="56">
        <v>16.66</v>
      </c>
      <c r="E131" s="56">
        <v>16.5</v>
      </c>
    </row>
    <row r="132" spans="1:5" ht="15" x14ac:dyDescent="0.2">
      <c r="A132" s="48" t="s">
        <v>143</v>
      </c>
      <c r="B132" s="62">
        <v>6.45</v>
      </c>
      <c r="C132" s="56">
        <v>6.34</v>
      </c>
      <c r="D132" s="56">
        <v>6.29</v>
      </c>
      <c r="E132" s="56">
        <v>6.26</v>
      </c>
    </row>
    <row r="133" spans="1:5" ht="15" x14ac:dyDescent="0.2">
      <c r="A133" s="48" t="s">
        <v>144</v>
      </c>
      <c r="B133" s="62">
        <v>6.4599999999999991</v>
      </c>
      <c r="C133" s="56">
        <v>6.35</v>
      </c>
      <c r="D133" s="56">
        <v>6.3</v>
      </c>
      <c r="E133" s="56">
        <v>6.2700000000000005</v>
      </c>
    </row>
    <row r="134" spans="1:5" ht="15" x14ac:dyDescent="0.2">
      <c r="A134" s="48" t="s">
        <v>145</v>
      </c>
      <c r="B134" s="62">
        <v>6.4700000000000006</v>
      </c>
      <c r="C134" s="56">
        <v>6.37</v>
      </c>
      <c r="D134" s="56">
        <v>6.32</v>
      </c>
      <c r="E134" s="56">
        <v>6.2799999999999994</v>
      </c>
    </row>
    <row r="135" spans="1:5" ht="15" x14ac:dyDescent="0.2">
      <c r="A135" s="48" t="s">
        <v>146</v>
      </c>
      <c r="B135" s="62">
        <v>6.49</v>
      </c>
      <c r="C135" s="56">
        <v>6.38</v>
      </c>
      <c r="D135" s="56">
        <v>6.33</v>
      </c>
      <c r="E135" s="56">
        <v>6.3</v>
      </c>
    </row>
    <row r="136" spans="1:5" ht="15" x14ac:dyDescent="0.2">
      <c r="A136" s="48" t="s">
        <v>147</v>
      </c>
      <c r="B136" s="62">
        <v>6.5</v>
      </c>
      <c r="C136" s="56">
        <v>6.4</v>
      </c>
      <c r="D136" s="56">
        <v>6.34</v>
      </c>
      <c r="E136" s="56">
        <v>6.3100000000000005</v>
      </c>
    </row>
    <row r="137" spans="1:5" ht="15" x14ac:dyDescent="0.2">
      <c r="A137" s="48" t="s">
        <v>148</v>
      </c>
      <c r="B137" s="62">
        <v>6.5200000000000005</v>
      </c>
      <c r="C137" s="56">
        <v>6.4099999999999993</v>
      </c>
      <c r="D137" s="56">
        <v>6.36</v>
      </c>
      <c r="E137" s="56">
        <v>6.33</v>
      </c>
    </row>
    <row r="138" spans="1:5" ht="15" x14ac:dyDescent="0.2">
      <c r="A138" s="48" t="s">
        <v>149</v>
      </c>
      <c r="B138" s="62">
        <v>6.5400000000000009</v>
      </c>
      <c r="C138" s="56">
        <v>6.43</v>
      </c>
      <c r="D138" s="56">
        <v>6.38</v>
      </c>
      <c r="E138" s="56">
        <v>6.34</v>
      </c>
    </row>
    <row r="139" spans="1:5" ht="15" x14ac:dyDescent="0.2">
      <c r="A139" s="48" t="s">
        <v>150</v>
      </c>
      <c r="B139" s="62">
        <v>6.56</v>
      </c>
      <c r="C139" s="56">
        <v>6.45</v>
      </c>
      <c r="D139" s="56">
        <v>6.39</v>
      </c>
      <c r="E139" s="56">
        <v>6.36</v>
      </c>
    </row>
    <row r="140" spans="1:5" ht="15" x14ac:dyDescent="0.2">
      <c r="A140" s="48" t="s">
        <v>151</v>
      </c>
      <c r="B140" s="62">
        <v>6.58</v>
      </c>
      <c r="C140" s="56">
        <v>6.4700000000000006</v>
      </c>
      <c r="D140" s="56">
        <v>6.4099999999999993</v>
      </c>
      <c r="E140" s="56">
        <v>6.38</v>
      </c>
    </row>
    <row r="141" spans="1:5" ht="15" x14ac:dyDescent="0.2">
      <c r="A141" s="48" t="s">
        <v>152</v>
      </c>
      <c r="B141" s="62">
        <v>6.6</v>
      </c>
      <c r="C141" s="56">
        <v>6.49</v>
      </c>
      <c r="D141" s="56">
        <v>6.43</v>
      </c>
      <c r="E141" s="56">
        <v>6.4</v>
      </c>
    </row>
    <row r="142" spans="1:5" ht="15" x14ac:dyDescent="0.2">
      <c r="A142" s="48" t="s">
        <v>153</v>
      </c>
      <c r="B142" s="62">
        <v>6.63</v>
      </c>
      <c r="C142" s="56">
        <v>6.51</v>
      </c>
      <c r="D142" s="56">
        <v>6.4599999999999991</v>
      </c>
      <c r="E142" s="56">
        <v>6.42</v>
      </c>
    </row>
    <row r="143" spans="1:5" ht="15" x14ac:dyDescent="0.2">
      <c r="A143" s="48" t="s">
        <v>154</v>
      </c>
      <c r="B143" s="62">
        <v>6.6599999999999993</v>
      </c>
      <c r="C143" s="56">
        <v>6.5299999999999994</v>
      </c>
      <c r="D143" s="56">
        <v>6.4799999999999995</v>
      </c>
      <c r="E143" s="56">
        <v>6.44</v>
      </c>
    </row>
    <row r="144" spans="1:5" ht="15" x14ac:dyDescent="0.2">
      <c r="A144" s="48" t="s">
        <v>155</v>
      </c>
      <c r="B144" s="62">
        <v>6.68</v>
      </c>
      <c r="C144" s="56">
        <v>6.56</v>
      </c>
      <c r="D144" s="56">
        <v>6.5</v>
      </c>
      <c r="E144" s="56">
        <v>6.4700000000000006</v>
      </c>
    </row>
    <row r="145" spans="1:5" ht="15" x14ac:dyDescent="0.2">
      <c r="A145" s="48" t="s">
        <v>156</v>
      </c>
      <c r="B145" s="62">
        <v>6.7099999999999991</v>
      </c>
      <c r="C145" s="56">
        <v>6.5900000000000007</v>
      </c>
      <c r="D145" s="56">
        <v>6.5299999999999994</v>
      </c>
      <c r="E145" s="56">
        <v>6.49</v>
      </c>
    </row>
    <row r="146" spans="1:5" ht="15" x14ac:dyDescent="0.2">
      <c r="A146" s="48" t="s">
        <v>157</v>
      </c>
      <c r="B146" s="62">
        <v>6.74</v>
      </c>
      <c r="C146" s="56">
        <v>6.63</v>
      </c>
      <c r="D146" s="56">
        <v>6.56</v>
      </c>
      <c r="E146" s="56">
        <v>6.5200000000000005</v>
      </c>
    </row>
    <row r="147" spans="1:5" ht="15" x14ac:dyDescent="0.2">
      <c r="A147" s="48" t="s">
        <v>158</v>
      </c>
      <c r="B147" s="62">
        <v>6.7700000000000005</v>
      </c>
      <c r="C147" s="56">
        <v>6.6599999999999993</v>
      </c>
      <c r="D147" s="56">
        <v>6.5900000000000007</v>
      </c>
      <c r="E147" s="56">
        <v>6.55</v>
      </c>
    </row>
    <row r="148" spans="1:5" ht="15" x14ac:dyDescent="0.2">
      <c r="A148" s="48" t="s">
        <v>159</v>
      </c>
      <c r="B148" s="62">
        <v>6.81</v>
      </c>
      <c r="C148" s="56">
        <v>6.69</v>
      </c>
      <c r="D148" s="56">
        <v>6.63</v>
      </c>
      <c r="E148" s="56">
        <v>6.5900000000000007</v>
      </c>
    </row>
    <row r="149" spans="1:5" ht="15" x14ac:dyDescent="0.2">
      <c r="A149" s="48" t="s">
        <v>160</v>
      </c>
      <c r="B149" s="62">
        <v>6.8400000000000007</v>
      </c>
      <c r="C149" s="56">
        <v>6.7299999999999995</v>
      </c>
      <c r="D149" s="56">
        <v>6.67</v>
      </c>
      <c r="E149" s="56">
        <v>6.63</v>
      </c>
    </row>
    <row r="150" spans="1:5" ht="15" x14ac:dyDescent="0.2">
      <c r="A150" s="48" t="s">
        <v>161</v>
      </c>
      <c r="B150" s="62">
        <v>6.88</v>
      </c>
      <c r="C150" s="56">
        <v>6.76</v>
      </c>
      <c r="D150" s="56">
        <v>6.7099999999999991</v>
      </c>
      <c r="E150" s="56">
        <v>6.67</v>
      </c>
    </row>
    <row r="151" spans="1:5" ht="15" x14ac:dyDescent="0.2">
      <c r="A151" s="48" t="s">
        <v>162</v>
      </c>
      <c r="B151" s="62">
        <v>6.93</v>
      </c>
      <c r="C151" s="56">
        <v>6.8</v>
      </c>
      <c r="D151" s="56">
        <v>6.75</v>
      </c>
      <c r="E151" s="56">
        <v>6.7099999999999991</v>
      </c>
    </row>
    <row r="152" spans="1:5" ht="15" x14ac:dyDescent="0.2">
      <c r="A152" s="48" t="s">
        <v>163</v>
      </c>
      <c r="B152" s="62">
        <v>6.9700000000000006</v>
      </c>
      <c r="C152" s="56">
        <v>6.85</v>
      </c>
      <c r="D152" s="56">
        <v>6.7900000000000009</v>
      </c>
      <c r="E152" s="56">
        <v>6.75</v>
      </c>
    </row>
    <row r="153" spans="1:5" ht="15" x14ac:dyDescent="0.2">
      <c r="A153" s="48" t="s">
        <v>164</v>
      </c>
      <c r="B153" s="62">
        <v>7.0200000000000005</v>
      </c>
      <c r="C153" s="56">
        <v>6.8900000000000006</v>
      </c>
      <c r="D153" s="56">
        <v>6.83</v>
      </c>
      <c r="E153" s="56">
        <v>6.7900000000000009</v>
      </c>
    </row>
    <row r="154" spans="1:5" ht="15" x14ac:dyDescent="0.2">
      <c r="A154" s="48" t="s">
        <v>165</v>
      </c>
      <c r="B154" s="62">
        <v>7.07</v>
      </c>
      <c r="C154" s="56">
        <v>6.94</v>
      </c>
      <c r="D154" s="56">
        <v>6.88</v>
      </c>
      <c r="E154" s="56">
        <v>6.8400000000000007</v>
      </c>
    </row>
    <row r="155" spans="1:5" ht="15" x14ac:dyDescent="0.2">
      <c r="A155" s="48" t="s">
        <v>166</v>
      </c>
      <c r="B155" s="62">
        <v>7.12</v>
      </c>
      <c r="C155" s="56">
        <v>6.99</v>
      </c>
      <c r="D155" s="56">
        <v>6.93</v>
      </c>
      <c r="E155" s="56">
        <v>6.8900000000000006</v>
      </c>
    </row>
    <row r="156" spans="1:5" ht="15" x14ac:dyDescent="0.2">
      <c r="A156" s="48" t="s">
        <v>167</v>
      </c>
      <c r="B156" s="62">
        <v>7.19</v>
      </c>
      <c r="C156" s="56">
        <v>7.05</v>
      </c>
      <c r="D156" s="56">
        <v>6.9799999999999995</v>
      </c>
      <c r="E156" s="56">
        <v>6.94</v>
      </c>
    </row>
    <row r="157" spans="1:5" ht="15" x14ac:dyDescent="0.2">
      <c r="A157" s="48" t="s">
        <v>168</v>
      </c>
      <c r="B157" s="62">
        <v>7.25</v>
      </c>
      <c r="C157" s="56">
        <v>7.1</v>
      </c>
      <c r="D157" s="56">
        <v>7.0400000000000009</v>
      </c>
      <c r="E157" s="56">
        <v>7</v>
      </c>
    </row>
    <row r="158" spans="1:5" ht="15" x14ac:dyDescent="0.2">
      <c r="A158" s="48" t="s">
        <v>169</v>
      </c>
      <c r="B158" s="62">
        <v>7.31</v>
      </c>
      <c r="C158" s="56">
        <v>7.18</v>
      </c>
      <c r="D158" s="56">
        <v>7.1</v>
      </c>
      <c r="E158" s="56">
        <v>7.06</v>
      </c>
    </row>
    <row r="159" spans="1:5" ht="15" x14ac:dyDescent="0.2">
      <c r="A159" s="48" t="s">
        <v>170</v>
      </c>
      <c r="B159" s="62">
        <v>7.38</v>
      </c>
      <c r="C159" s="56">
        <v>7.24</v>
      </c>
      <c r="D159" s="56">
        <v>7.17</v>
      </c>
      <c r="E159" s="56">
        <v>7.12</v>
      </c>
    </row>
    <row r="160" spans="1:5" ht="15" x14ac:dyDescent="0.2">
      <c r="A160" s="48" t="s">
        <v>171</v>
      </c>
      <c r="B160" s="62">
        <v>7.45</v>
      </c>
      <c r="C160" s="56">
        <v>7.31</v>
      </c>
      <c r="D160" s="56">
        <v>7.24</v>
      </c>
      <c r="E160" s="56">
        <v>7.2</v>
      </c>
    </row>
    <row r="161" spans="1:5" ht="15" x14ac:dyDescent="0.2">
      <c r="A161" s="48" t="s">
        <v>172</v>
      </c>
      <c r="B161" s="62">
        <v>7.5200000000000005</v>
      </c>
      <c r="C161" s="56">
        <v>7.38</v>
      </c>
      <c r="D161" s="56">
        <v>7.31</v>
      </c>
      <c r="E161" s="56">
        <v>7.2700000000000005</v>
      </c>
    </row>
    <row r="162" spans="1:5" ht="15" x14ac:dyDescent="0.2">
      <c r="A162" s="48" t="s">
        <v>173</v>
      </c>
      <c r="B162" s="62">
        <v>7.6</v>
      </c>
      <c r="C162" s="56">
        <v>7.4599999999999991</v>
      </c>
      <c r="D162" s="56">
        <v>7.3900000000000006</v>
      </c>
      <c r="E162" s="56">
        <v>7.3400000000000007</v>
      </c>
    </row>
    <row r="163" spans="1:5" ht="15" x14ac:dyDescent="0.2">
      <c r="A163" s="48" t="s">
        <v>174</v>
      </c>
      <c r="B163" s="62">
        <v>7.7</v>
      </c>
      <c r="C163" s="56">
        <v>7.5400000000000009</v>
      </c>
      <c r="D163" s="56">
        <v>7.4700000000000006</v>
      </c>
      <c r="E163" s="56">
        <v>7.42</v>
      </c>
    </row>
    <row r="164" spans="1:5" ht="15" x14ac:dyDescent="0.2">
      <c r="A164" s="48" t="s">
        <v>175</v>
      </c>
      <c r="B164" s="62">
        <v>7.7900000000000009</v>
      </c>
      <c r="C164" s="56">
        <v>7.63</v>
      </c>
      <c r="D164" s="56">
        <v>7.55</v>
      </c>
      <c r="E164" s="56">
        <v>7.51</v>
      </c>
    </row>
    <row r="165" spans="1:5" ht="15" x14ac:dyDescent="0.2">
      <c r="A165" s="48" t="s">
        <v>176</v>
      </c>
      <c r="B165" s="62">
        <v>7.88</v>
      </c>
      <c r="C165" s="56">
        <v>7.7299999999999995</v>
      </c>
      <c r="D165" s="56">
        <v>7.65</v>
      </c>
      <c r="E165" s="56">
        <v>7.5900000000000007</v>
      </c>
    </row>
    <row r="166" spans="1:5" ht="15" x14ac:dyDescent="0.2">
      <c r="A166" s="48" t="s">
        <v>177</v>
      </c>
      <c r="B166" s="62">
        <v>7.9799999999999995</v>
      </c>
      <c r="C166" s="56">
        <v>7.82</v>
      </c>
      <c r="D166" s="56">
        <v>7.75</v>
      </c>
      <c r="E166" s="56">
        <v>7.7</v>
      </c>
    </row>
    <row r="167" spans="1:5" ht="15" x14ac:dyDescent="0.2">
      <c r="A167" s="48" t="s">
        <v>178</v>
      </c>
      <c r="B167" s="62">
        <v>8.08</v>
      </c>
      <c r="C167" s="56">
        <v>7.93</v>
      </c>
      <c r="D167" s="56">
        <v>7.85</v>
      </c>
      <c r="E167" s="56">
        <v>7.8</v>
      </c>
    </row>
    <row r="168" spans="1:5" ht="15" x14ac:dyDescent="0.2">
      <c r="A168" s="48" t="s">
        <v>179</v>
      </c>
      <c r="B168" s="62">
        <v>8.2099999999999991</v>
      </c>
      <c r="C168" s="56">
        <v>8.0299999999999994</v>
      </c>
      <c r="D168" s="56">
        <v>7.95</v>
      </c>
      <c r="E168" s="56">
        <v>7.9</v>
      </c>
    </row>
    <row r="169" spans="1:5" ht="15" x14ac:dyDescent="0.2">
      <c r="A169" s="48" t="s">
        <v>180</v>
      </c>
      <c r="B169" s="62">
        <v>8.33</v>
      </c>
      <c r="C169" s="56">
        <v>8.16</v>
      </c>
      <c r="D169" s="56">
        <v>8.07</v>
      </c>
      <c r="E169" s="56">
        <v>8.01</v>
      </c>
    </row>
    <row r="170" spans="1:5" ht="15" x14ac:dyDescent="0.2">
      <c r="A170" s="48" t="s">
        <v>181</v>
      </c>
      <c r="B170" s="62">
        <v>8.4499999999999993</v>
      </c>
      <c r="C170" s="56">
        <v>8.2799999999999994</v>
      </c>
      <c r="D170" s="56">
        <v>8.1999999999999993</v>
      </c>
      <c r="E170" s="56">
        <v>8.129999999999999</v>
      </c>
    </row>
    <row r="171" spans="1:5" ht="15" x14ac:dyDescent="0.2">
      <c r="A171" s="48" t="s">
        <v>182</v>
      </c>
      <c r="B171" s="62">
        <v>8.59</v>
      </c>
      <c r="C171" s="56">
        <v>8.41</v>
      </c>
      <c r="D171" s="56">
        <v>8.33</v>
      </c>
      <c r="E171" s="56">
        <v>8.27</v>
      </c>
    </row>
    <row r="172" spans="1:5" ht="15" x14ac:dyDescent="0.2">
      <c r="A172" s="48" t="s">
        <v>183</v>
      </c>
      <c r="B172" s="62">
        <v>8.74</v>
      </c>
      <c r="C172" s="56">
        <v>8.5500000000000007</v>
      </c>
      <c r="D172" s="56">
        <v>8.4599999999999991</v>
      </c>
      <c r="E172" s="56">
        <v>8.4</v>
      </c>
    </row>
    <row r="173" spans="1:5" ht="15" x14ac:dyDescent="0.2">
      <c r="A173" s="48" t="s">
        <v>184</v>
      </c>
      <c r="B173" s="62">
        <v>8.89</v>
      </c>
      <c r="C173" s="56">
        <v>8.7099999999999991</v>
      </c>
      <c r="D173" s="56">
        <v>8.6</v>
      </c>
      <c r="E173" s="56">
        <v>8.5400000000000009</v>
      </c>
    </row>
    <row r="174" spans="1:5" ht="15" x14ac:dyDescent="0.2">
      <c r="A174" s="48" t="s">
        <v>185</v>
      </c>
      <c r="B174" s="62">
        <v>9.0500000000000007</v>
      </c>
      <c r="C174" s="56">
        <v>8.86</v>
      </c>
      <c r="D174" s="56">
        <v>8.77</v>
      </c>
      <c r="E174" s="56">
        <v>8.7099999999999991</v>
      </c>
    </row>
    <row r="175" spans="1:5" ht="15" x14ac:dyDescent="0.2">
      <c r="A175" s="48" t="s">
        <v>186</v>
      </c>
      <c r="B175" s="62">
        <v>9.23</v>
      </c>
      <c r="C175" s="56">
        <v>9.02</v>
      </c>
      <c r="D175" s="56">
        <v>8.93</v>
      </c>
      <c r="E175" s="56">
        <v>8.870000000000001</v>
      </c>
    </row>
    <row r="176" spans="1:5" ht="15" x14ac:dyDescent="0.2">
      <c r="A176" s="48" t="s">
        <v>187</v>
      </c>
      <c r="B176" s="62">
        <v>9.41</v>
      </c>
      <c r="C176" s="56">
        <v>9.2099999999999991</v>
      </c>
      <c r="D176" s="56">
        <v>9.1</v>
      </c>
      <c r="E176" s="56">
        <v>9.0299999999999994</v>
      </c>
    </row>
    <row r="177" spans="1:5" ht="15" x14ac:dyDescent="0.2">
      <c r="A177" s="48" t="s">
        <v>188</v>
      </c>
      <c r="B177" s="62">
        <v>9.6</v>
      </c>
      <c r="C177" s="56">
        <v>9.39</v>
      </c>
      <c r="D177" s="56">
        <v>9.2900000000000009</v>
      </c>
      <c r="E177" s="56">
        <v>9.2200000000000006</v>
      </c>
    </row>
    <row r="178" spans="1:5" ht="15" x14ac:dyDescent="0.2">
      <c r="A178" s="48" t="s">
        <v>189</v>
      </c>
      <c r="B178" s="62">
        <v>9.8000000000000007</v>
      </c>
      <c r="C178" s="56">
        <v>9.57</v>
      </c>
      <c r="D178" s="56">
        <v>9.4700000000000006</v>
      </c>
      <c r="E178" s="56">
        <v>9.4</v>
      </c>
    </row>
    <row r="179" spans="1:5" ht="15" x14ac:dyDescent="0.2">
      <c r="A179" s="48" t="s">
        <v>190</v>
      </c>
      <c r="B179" s="62">
        <v>9.99</v>
      </c>
      <c r="C179" s="56">
        <v>9.77</v>
      </c>
      <c r="D179" s="56">
        <v>9.66</v>
      </c>
      <c r="E179" s="56">
        <v>9.59</v>
      </c>
    </row>
    <row r="180" spans="1:5" ht="15" x14ac:dyDescent="0.2">
      <c r="A180" s="48" t="s">
        <v>191</v>
      </c>
      <c r="B180" s="62">
        <v>10.199999999999999</v>
      </c>
      <c r="C180" s="56">
        <v>9.9700000000000006</v>
      </c>
      <c r="D180" s="56">
        <v>9.86</v>
      </c>
      <c r="E180" s="56">
        <v>9.7900000000000009</v>
      </c>
    </row>
    <row r="181" spans="1:5" ht="15" x14ac:dyDescent="0.2">
      <c r="A181" s="48" t="s">
        <v>192</v>
      </c>
      <c r="B181" s="62">
        <v>10.4</v>
      </c>
      <c r="C181" s="56">
        <v>10.16</v>
      </c>
      <c r="D181" s="56">
        <v>10.050000000000001</v>
      </c>
      <c r="E181" s="56">
        <v>9.98</v>
      </c>
    </row>
    <row r="182" spans="1:5" ht="15" x14ac:dyDescent="0.2">
      <c r="A182" s="48" t="s">
        <v>193</v>
      </c>
      <c r="B182" s="62">
        <v>10.6</v>
      </c>
      <c r="C182" s="56">
        <v>10.370000000000001</v>
      </c>
      <c r="D182" s="56">
        <v>10.26</v>
      </c>
      <c r="E182" s="56">
        <v>10.17</v>
      </c>
    </row>
    <row r="183" spans="1:5" ht="15" x14ac:dyDescent="0.2">
      <c r="A183" s="48" t="s">
        <v>194</v>
      </c>
      <c r="B183" s="62">
        <v>10.809999999999999</v>
      </c>
      <c r="C183" s="56">
        <v>10.559999999999999</v>
      </c>
      <c r="D183" s="56">
        <v>10.45</v>
      </c>
      <c r="E183" s="56">
        <v>10.370000000000001</v>
      </c>
    </row>
    <row r="184" spans="1:5" ht="15" x14ac:dyDescent="0.2">
      <c r="A184" s="48" t="s">
        <v>195</v>
      </c>
      <c r="B184" s="62">
        <v>11.01</v>
      </c>
      <c r="C184" s="56">
        <v>10.77</v>
      </c>
      <c r="D184" s="56">
        <v>10.64</v>
      </c>
      <c r="E184" s="56">
        <v>10.559999999999999</v>
      </c>
    </row>
    <row r="185" spans="1:5" ht="15" x14ac:dyDescent="0.2">
      <c r="A185" s="48" t="s">
        <v>196</v>
      </c>
      <c r="B185" s="62">
        <v>11.2</v>
      </c>
      <c r="C185" s="56">
        <v>10.959999999999999</v>
      </c>
      <c r="D185" s="56">
        <v>10.84</v>
      </c>
      <c r="E185" s="56">
        <v>10.76</v>
      </c>
    </row>
    <row r="186" spans="1:5" ht="15" x14ac:dyDescent="0.2">
      <c r="A186" s="48" t="s">
        <v>197</v>
      </c>
      <c r="B186" s="62">
        <v>11.4</v>
      </c>
      <c r="C186" s="56">
        <v>11.14</v>
      </c>
      <c r="D186" s="56">
        <v>11.02</v>
      </c>
      <c r="E186" s="56">
        <v>10.940000000000001</v>
      </c>
    </row>
    <row r="187" spans="1:5" ht="15" x14ac:dyDescent="0.2">
      <c r="A187" s="48" t="s">
        <v>198</v>
      </c>
      <c r="B187" s="62">
        <v>11.58</v>
      </c>
      <c r="C187" s="56">
        <v>11.33</v>
      </c>
      <c r="D187" s="56">
        <v>11.2</v>
      </c>
      <c r="E187" s="56">
        <v>11.120000000000001</v>
      </c>
    </row>
    <row r="188" spans="1:5" ht="15" x14ac:dyDescent="0.2">
      <c r="A188" s="48" t="s">
        <v>199</v>
      </c>
      <c r="B188" s="62">
        <v>11.76</v>
      </c>
      <c r="C188" s="56">
        <v>11.5</v>
      </c>
      <c r="D188" s="56">
        <v>11.379999999999999</v>
      </c>
      <c r="E188" s="56">
        <v>11.3</v>
      </c>
    </row>
    <row r="189" spans="1:5" ht="15" x14ac:dyDescent="0.2">
      <c r="A189" s="48" t="s">
        <v>200</v>
      </c>
      <c r="B189" s="62">
        <v>11.92</v>
      </c>
      <c r="C189" s="56">
        <v>11.66</v>
      </c>
      <c r="D189" s="56">
        <v>11.540000000000001</v>
      </c>
      <c r="E189" s="56">
        <v>11.459999999999999</v>
      </c>
    </row>
    <row r="190" spans="1:5" ht="15" x14ac:dyDescent="0.2">
      <c r="A190" s="48" t="s">
        <v>201</v>
      </c>
      <c r="B190" s="62">
        <v>12.08</v>
      </c>
      <c r="C190" s="56">
        <v>11.82</v>
      </c>
      <c r="D190" s="56">
        <v>11.690000000000001</v>
      </c>
      <c r="E190" s="56">
        <v>11.61</v>
      </c>
    </row>
    <row r="191" spans="1:5" ht="15" x14ac:dyDescent="0.2">
      <c r="A191" s="48" t="s">
        <v>202</v>
      </c>
      <c r="B191" s="62">
        <v>12.22</v>
      </c>
      <c r="C191" s="56">
        <v>11.97</v>
      </c>
      <c r="D191" s="56">
        <v>11.84</v>
      </c>
      <c r="E191" s="56">
        <v>11.76</v>
      </c>
    </row>
    <row r="192" spans="1:5" ht="15" x14ac:dyDescent="0.2">
      <c r="A192" s="48" t="s">
        <v>203</v>
      </c>
      <c r="B192" s="62">
        <v>12.36</v>
      </c>
      <c r="C192" s="56">
        <v>12.1</v>
      </c>
      <c r="D192" s="56">
        <v>11.98</v>
      </c>
      <c r="E192" s="56">
        <v>11.9</v>
      </c>
    </row>
    <row r="193" spans="1:5" ht="15" x14ac:dyDescent="0.2">
      <c r="A193" s="48" t="s">
        <v>204</v>
      </c>
      <c r="B193" s="62">
        <v>12.48</v>
      </c>
      <c r="C193" s="56">
        <v>12.22</v>
      </c>
      <c r="D193" s="56">
        <v>12.1</v>
      </c>
      <c r="E193" s="56">
        <v>12.02</v>
      </c>
    </row>
    <row r="194" spans="1:5" ht="15" x14ac:dyDescent="0.2">
      <c r="A194" s="48" t="s">
        <v>205</v>
      </c>
      <c r="B194" s="62">
        <v>12.59</v>
      </c>
      <c r="C194" s="56">
        <v>12.34</v>
      </c>
      <c r="D194" s="56">
        <v>12.209999999999999</v>
      </c>
      <c r="E194" s="56">
        <v>12.129999999999999</v>
      </c>
    </row>
    <row r="195" spans="1:5" ht="15" x14ac:dyDescent="0.2">
      <c r="A195" s="48" t="s">
        <v>206</v>
      </c>
      <c r="B195" s="62">
        <v>12.690000000000001</v>
      </c>
      <c r="C195" s="56">
        <v>12.440000000000001</v>
      </c>
      <c r="D195" s="56">
        <v>12.32</v>
      </c>
      <c r="E195" s="56">
        <v>12.24</v>
      </c>
    </row>
    <row r="196" spans="1:5" ht="15" x14ac:dyDescent="0.2">
      <c r="A196" s="48" t="s">
        <v>207</v>
      </c>
      <c r="B196" s="62">
        <v>12.790000000000001</v>
      </c>
      <c r="C196" s="56">
        <v>12.53</v>
      </c>
      <c r="D196" s="56">
        <v>12.41</v>
      </c>
      <c r="E196" s="56">
        <v>12.34</v>
      </c>
    </row>
    <row r="197" spans="1:5" ht="15" x14ac:dyDescent="0.2">
      <c r="A197" s="48" t="s">
        <v>78</v>
      </c>
      <c r="B197" s="62">
        <v>6.44</v>
      </c>
      <c r="C197" s="56">
        <v>6.33</v>
      </c>
      <c r="D197" s="56">
        <v>6.2799999999999994</v>
      </c>
      <c r="E197" s="56">
        <v>6.25</v>
      </c>
    </row>
    <row r="198" spans="1:5" ht="15" x14ac:dyDescent="0.2">
      <c r="A198" s="48" t="s">
        <v>79</v>
      </c>
      <c r="B198" s="62">
        <v>6.45</v>
      </c>
      <c r="C198" s="56">
        <v>6.35</v>
      </c>
      <c r="D198" s="56">
        <v>6.29</v>
      </c>
      <c r="E198" s="56">
        <v>6.26</v>
      </c>
    </row>
    <row r="199" spans="1:5" ht="15" x14ac:dyDescent="0.2">
      <c r="A199" s="48" t="s">
        <v>80</v>
      </c>
      <c r="B199" s="62">
        <v>6.4599999999999991</v>
      </c>
      <c r="C199" s="56">
        <v>6.36</v>
      </c>
      <c r="D199" s="56">
        <v>6.3100000000000005</v>
      </c>
      <c r="E199" s="56">
        <v>6.2700000000000005</v>
      </c>
    </row>
    <row r="200" spans="1:5" ht="15" x14ac:dyDescent="0.2">
      <c r="A200" s="48" t="s">
        <v>81</v>
      </c>
      <c r="B200" s="62">
        <v>6.4799999999999995</v>
      </c>
      <c r="C200" s="56">
        <v>6.37</v>
      </c>
      <c r="D200" s="56">
        <v>6.32</v>
      </c>
      <c r="E200" s="56">
        <v>6.29</v>
      </c>
    </row>
    <row r="201" spans="1:5" ht="15" x14ac:dyDescent="0.2">
      <c r="A201" s="48" t="s">
        <v>82</v>
      </c>
      <c r="B201" s="62">
        <v>6.49</v>
      </c>
      <c r="C201" s="56">
        <v>6.39</v>
      </c>
      <c r="D201" s="56">
        <v>6.34</v>
      </c>
      <c r="E201" s="56">
        <v>6.3</v>
      </c>
    </row>
    <row r="202" spans="1:5" ht="15" x14ac:dyDescent="0.2">
      <c r="A202" s="48" t="s">
        <v>83</v>
      </c>
      <c r="B202" s="62">
        <v>6.51</v>
      </c>
      <c r="C202" s="56">
        <v>6.4</v>
      </c>
      <c r="D202" s="56">
        <v>6.35</v>
      </c>
      <c r="E202" s="56">
        <v>6.32</v>
      </c>
    </row>
    <row r="203" spans="1:5" ht="15" x14ac:dyDescent="0.2">
      <c r="A203" s="48" t="s">
        <v>84</v>
      </c>
      <c r="B203" s="62">
        <v>6.5299999999999994</v>
      </c>
      <c r="C203" s="56">
        <v>6.42</v>
      </c>
      <c r="D203" s="56">
        <v>6.37</v>
      </c>
      <c r="E203" s="56">
        <v>6.33</v>
      </c>
    </row>
    <row r="204" spans="1:5" ht="15" x14ac:dyDescent="0.2">
      <c r="A204" s="48" t="s">
        <v>85</v>
      </c>
      <c r="B204" s="62">
        <v>6.55</v>
      </c>
      <c r="C204" s="56">
        <v>6.44</v>
      </c>
      <c r="D204" s="56">
        <v>6.38</v>
      </c>
      <c r="E204" s="56">
        <v>6.35</v>
      </c>
    </row>
    <row r="205" spans="1:5" ht="15" x14ac:dyDescent="0.2">
      <c r="A205" s="48" t="s">
        <v>86</v>
      </c>
      <c r="B205" s="62">
        <v>6.57</v>
      </c>
      <c r="C205" s="56">
        <v>6.4599999999999991</v>
      </c>
      <c r="D205" s="56">
        <v>6.4</v>
      </c>
      <c r="E205" s="56">
        <v>6.37</v>
      </c>
    </row>
    <row r="206" spans="1:5" ht="15" x14ac:dyDescent="0.2">
      <c r="A206" s="48" t="s">
        <v>87</v>
      </c>
      <c r="B206" s="62">
        <v>6.5900000000000007</v>
      </c>
      <c r="C206" s="56">
        <v>6.4799999999999995</v>
      </c>
      <c r="D206" s="56">
        <v>6.42</v>
      </c>
      <c r="E206" s="56">
        <v>6.39</v>
      </c>
    </row>
    <row r="207" spans="1:5" ht="15" x14ac:dyDescent="0.2">
      <c r="A207" s="48" t="s">
        <v>88</v>
      </c>
      <c r="B207" s="62">
        <v>6.6099999999999994</v>
      </c>
      <c r="C207" s="56">
        <v>6.5</v>
      </c>
      <c r="D207" s="56">
        <v>6.44</v>
      </c>
      <c r="E207" s="56">
        <v>6.4099999999999993</v>
      </c>
    </row>
    <row r="208" spans="1:5" ht="15" x14ac:dyDescent="0.2">
      <c r="A208" s="48" t="s">
        <v>89</v>
      </c>
      <c r="B208" s="62">
        <v>6.6400000000000006</v>
      </c>
      <c r="C208" s="56">
        <v>6.5200000000000005</v>
      </c>
      <c r="D208" s="56">
        <v>6.4700000000000006</v>
      </c>
      <c r="E208" s="56">
        <v>6.43</v>
      </c>
    </row>
    <row r="209" spans="1:5" ht="15" x14ac:dyDescent="0.2">
      <c r="A209" s="48" t="s">
        <v>90</v>
      </c>
      <c r="B209" s="62">
        <v>6.67</v>
      </c>
      <c r="C209" s="56">
        <v>6.55</v>
      </c>
      <c r="D209" s="56">
        <v>6.49</v>
      </c>
      <c r="E209" s="56">
        <v>6.45</v>
      </c>
    </row>
    <row r="210" spans="1:5" ht="15" x14ac:dyDescent="0.2">
      <c r="A210" s="48" t="s">
        <v>91</v>
      </c>
      <c r="B210" s="62">
        <v>6.69</v>
      </c>
      <c r="C210" s="56">
        <v>6.57</v>
      </c>
      <c r="D210" s="56">
        <v>6.5200000000000005</v>
      </c>
      <c r="E210" s="56">
        <v>6.4799999999999995</v>
      </c>
    </row>
    <row r="211" spans="1:5" ht="15" x14ac:dyDescent="0.2">
      <c r="A211" s="48" t="s">
        <v>92</v>
      </c>
      <c r="B211" s="62">
        <v>6.7200000000000006</v>
      </c>
      <c r="C211" s="56">
        <v>6.6</v>
      </c>
      <c r="D211" s="56">
        <v>6.5400000000000009</v>
      </c>
      <c r="E211" s="56">
        <v>6.51</v>
      </c>
    </row>
    <row r="212" spans="1:5" ht="15" x14ac:dyDescent="0.2">
      <c r="A212" s="48" t="s">
        <v>93</v>
      </c>
      <c r="B212" s="62">
        <v>6.75</v>
      </c>
      <c r="C212" s="56">
        <v>6.6400000000000006</v>
      </c>
      <c r="D212" s="56">
        <v>6.57</v>
      </c>
      <c r="E212" s="56">
        <v>6.5400000000000009</v>
      </c>
    </row>
    <row r="213" spans="1:5" ht="15" x14ac:dyDescent="0.2">
      <c r="A213" s="48" t="s">
        <v>94</v>
      </c>
      <c r="B213" s="62">
        <v>6.7900000000000009</v>
      </c>
      <c r="C213" s="56">
        <v>6.67</v>
      </c>
      <c r="D213" s="56">
        <v>6.6</v>
      </c>
      <c r="E213" s="56">
        <v>6.57</v>
      </c>
    </row>
    <row r="214" spans="1:5" ht="15" x14ac:dyDescent="0.2">
      <c r="A214" s="48" t="s">
        <v>95</v>
      </c>
      <c r="B214" s="62">
        <v>6.82</v>
      </c>
      <c r="C214" s="56">
        <v>6.7</v>
      </c>
      <c r="D214" s="56">
        <v>6.65</v>
      </c>
      <c r="E214" s="56">
        <v>6.6</v>
      </c>
    </row>
    <row r="215" spans="1:5" ht="15" x14ac:dyDescent="0.2">
      <c r="A215" s="48" t="s">
        <v>96</v>
      </c>
      <c r="B215" s="62">
        <v>6.8599999999999994</v>
      </c>
      <c r="C215" s="56">
        <v>6.74</v>
      </c>
      <c r="D215" s="56">
        <v>6.68</v>
      </c>
      <c r="E215" s="56">
        <v>6.6400000000000006</v>
      </c>
    </row>
    <row r="216" spans="1:5" ht="15" x14ac:dyDescent="0.2">
      <c r="A216" s="48" t="s">
        <v>97</v>
      </c>
      <c r="B216" s="62">
        <v>6.9</v>
      </c>
      <c r="C216" s="56">
        <v>6.7799999999999994</v>
      </c>
      <c r="D216" s="56">
        <v>6.7200000000000006</v>
      </c>
      <c r="E216" s="56">
        <v>6.68</v>
      </c>
    </row>
    <row r="217" spans="1:5" ht="15" x14ac:dyDescent="0.2">
      <c r="A217" s="48" t="s">
        <v>98</v>
      </c>
      <c r="B217" s="62">
        <v>6.94</v>
      </c>
      <c r="C217" s="56">
        <v>6.82</v>
      </c>
      <c r="D217" s="56">
        <v>6.76</v>
      </c>
      <c r="E217" s="56">
        <v>6.7200000000000006</v>
      </c>
    </row>
    <row r="218" spans="1:5" ht="15" x14ac:dyDescent="0.2">
      <c r="A218" s="48" t="s">
        <v>99</v>
      </c>
      <c r="B218" s="62">
        <v>6.9799999999999995</v>
      </c>
      <c r="C218" s="56">
        <v>6.8599999999999994</v>
      </c>
      <c r="D218" s="56">
        <v>6.8</v>
      </c>
      <c r="E218" s="56">
        <v>6.76</v>
      </c>
    </row>
    <row r="219" spans="1:5" ht="15" x14ac:dyDescent="0.2">
      <c r="A219" s="48" t="s">
        <v>100</v>
      </c>
      <c r="B219" s="62">
        <v>7.0299999999999994</v>
      </c>
      <c r="C219" s="56">
        <v>6.9</v>
      </c>
      <c r="D219" s="56">
        <v>6.8400000000000007</v>
      </c>
      <c r="E219" s="56">
        <v>6.8</v>
      </c>
    </row>
    <row r="220" spans="1:5" ht="15" x14ac:dyDescent="0.2">
      <c r="A220" s="48" t="s">
        <v>101</v>
      </c>
      <c r="B220" s="62">
        <v>7.08</v>
      </c>
      <c r="C220" s="56">
        <v>6.95</v>
      </c>
      <c r="D220" s="56">
        <v>6.8900000000000006</v>
      </c>
      <c r="E220" s="56">
        <v>6.85</v>
      </c>
    </row>
    <row r="221" spans="1:5" ht="15" x14ac:dyDescent="0.2">
      <c r="A221" s="48" t="s">
        <v>102</v>
      </c>
      <c r="B221" s="62">
        <v>7.1400000000000006</v>
      </c>
      <c r="C221" s="56">
        <v>7</v>
      </c>
      <c r="D221" s="56">
        <v>6.94</v>
      </c>
      <c r="E221" s="56">
        <v>6.9</v>
      </c>
    </row>
    <row r="222" spans="1:5" ht="15" x14ac:dyDescent="0.2">
      <c r="A222" s="48" t="s">
        <v>103</v>
      </c>
      <c r="B222" s="62">
        <v>7.19</v>
      </c>
      <c r="C222" s="56">
        <v>7.05</v>
      </c>
      <c r="D222" s="56">
        <v>6.99</v>
      </c>
      <c r="E222" s="56">
        <v>6.95</v>
      </c>
    </row>
    <row r="223" spans="1:5" ht="15" x14ac:dyDescent="0.2">
      <c r="A223" s="48" t="s">
        <v>104</v>
      </c>
      <c r="B223" s="62">
        <v>7.25</v>
      </c>
      <c r="C223" s="56">
        <v>7.1099999999999994</v>
      </c>
      <c r="D223" s="56">
        <v>7.0400000000000009</v>
      </c>
      <c r="E223" s="56">
        <v>7</v>
      </c>
    </row>
    <row r="224" spans="1:5" ht="15" x14ac:dyDescent="0.2">
      <c r="A224" s="48" t="s">
        <v>105</v>
      </c>
      <c r="B224" s="62">
        <v>7.31</v>
      </c>
      <c r="C224" s="56">
        <v>7.18</v>
      </c>
      <c r="D224" s="56">
        <v>7.1</v>
      </c>
      <c r="E224" s="56">
        <v>7.06</v>
      </c>
    </row>
    <row r="225" spans="1:5" ht="15" x14ac:dyDescent="0.2">
      <c r="A225" s="48" t="s">
        <v>106</v>
      </c>
      <c r="B225" s="62">
        <v>7.37</v>
      </c>
      <c r="C225" s="56">
        <v>7.24</v>
      </c>
      <c r="D225" s="56">
        <v>7.17</v>
      </c>
      <c r="E225" s="56">
        <v>7.12</v>
      </c>
    </row>
    <row r="226" spans="1:5" ht="15" x14ac:dyDescent="0.2">
      <c r="A226" s="48" t="s">
        <v>107</v>
      </c>
      <c r="B226" s="62">
        <v>7.44</v>
      </c>
      <c r="C226" s="56">
        <v>7.3</v>
      </c>
      <c r="D226" s="56">
        <v>7.24</v>
      </c>
      <c r="E226" s="56">
        <v>7.19</v>
      </c>
    </row>
    <row r="227" spans="1:5" ht="15" x14ac:dyDescent="0.2">
      <c r="A227" s="48" t="s">
        <v>108</v>
      </c>
      <c r="B227" s="62">
        <v>7.51</v>
      </c>
      <c r="C227" s="56">
        <v>7.37</v>
      </c>
      <c r="D227" s="56">
        <v>7.3</v>
      </c>
      <c r="E227" s="56">
        <v>7.26</v>
      </c>
    </row>
    <row r="228" spans="1:5" ht="15" x14ac:dyDescent="0.2">
      <c r="A228" s="48" t="s">
        <v>109</v>
      </c>
      <c r="B228" s="62">
        <v>7.58</v>
      </c>
      <c r="C228" s="56">
        <v>7.44</v>
      </c>
      <c r="D228" s="56">
        <v>7.37</v>
      </c>
      <c r="E228" s="56">
        <v>7.33</v>
      </c>
    </row>
    <row r="229" spans="1:5" ht="15" x14ac:dyDescent="0.2">
      <c r="A229" s="48" t="s">
        <v>110</v>
      </c>
      <c r="B229" s="62">
        <v>7.67</v>
      </c>
      <c r="C229" s="56">
        <v>7.5200000000000005</v>
      </c>
      <c r="D229" s="56">
        <v>7.45</v>
      </c>
      <c r="E229" s="56">
        <v>7.4</v>
      </c>
    </row>
    <row r="230" spans="1:5" ht="15" x14ac:dyDescent="0.2">
      <c r="A230" s="48" t="s">
        <v>111</v>
      </c>
      <c r="B230" s="62">
        <v>7.75</v>
      </c>
      <c r="C230" s="56">
        <v>7.6</v>
      </c>
      <c r="D230" s="56">
        <v>7.5299999999999994</v>
      </c>
      <c r="E230" s="56">
        <v>7.4799999999999995</v>
      </c>
    </row>
    <row r="231" spans="1:5" ht="15" x14ac:dyDescent="0.2">
      <c r="A231" s="48" t="s">
        <v>112</v>
      </c>
      <c r="B231" s="62">
        <v>7.8400000000000007</v>
      </c>
      <c r="C231" s="56">
        <v>7.69</v>
      </c>
      <c r="D231" s="56">
        <v>7.6099999999999994</v>
      </c>
      <c r="E231" s="56">
        <v>7.56</v>
      </c>
    </row>
    <row r="232" spans="1:5" ht="15" x14ac:dyDescent="0.2">
      <c r="A232" s="48" t="s">
        <v>113</v>
      </c>
      <c r="B232" s="62">
        <v>7.93</v>
      </c>
      <c r="C232" s="56">
        <v>7.7799999999999994</v>
      </c>
      <c r="D232" s="56">
        <v>7.7</v>
      </c>
      <c r="E232" s="56">
        <v>7.65</v>
      </c>
    </row>
    <row r="233" spans="1:5" ht="15" x14ac:dyDescent="0.2">
      <c r="A233" s="48" t="s">
        <v>114</v>
      </c>
      <c r="B233" s="62">
        <v>8.02</v>
      </c>
      <c r="C233" s="56">
        <v>7.87</v>
      </c>
      <c r="D233" s="56">
        <v>7.7900000000000009</v>
      </c>
      <c r="E233" s="56">
        <v>7.74</v>
      </c>
    </row>
    <row r="234" spans="1:5" ht="15" x14ac:dyDescent="0.2">
      <c r="A234" s="48" t="s">
        <v>115</v>
      </c>
      <c r="B234" s="62">
        <v>8.120000000000001</v>
      </c>
      <c r="C234" s="56">
        <v>7.9599999999999991</v>
      </c>
      <c r="D234" s="56">
        <v>7.8900000000000006</v>
      </c>
      <c r="E234" s="56">
        <v>7.8400000000000007</v>
      </c>
    </row>
    <row r="235" spans="1:5" ht="15" x14ac:dyDescent="0.2">
      <c r="A235" s="48" t="s">
        <v>116</v>
      </c>
      <c r="B235" s="62">
        <v>8.23</v>
      </c>
      <c r="C235" s="56">
        <v>8.0599999999999987</v>
      </c>
      <c r="D235" s="56">
        <v>7.9799999999999995</v>
      </c>
      <c r="E235" s="56">
        <v>7.93</v>
      </c>
    </row>
    <row r="236" spans="1:5" ht="15" x14ac:dyDescent="0.2">
      <c r="A236" s="48" t="s">
        <v>117</v>
      </c>
      <c r="B236" s="62">
        <v>8.33</v>
      </c>
      <c r="C236" s="56">
        <v>8.17</v>
      </c>
      <c r="D236" s="56">
        <v>8.08</v>
      </c>
      <c r="E236" s="56">
        <v>8.0299999999999994</v>
      </c>
    </row>
    <row r="237" spans="1:5" ht="15" x14ac:dyDescent="0.2">
      <c r="A237" s="48" t="s">
        <v>118</v>
      </c>
      <c r="B237" s="62">
        <v>8.4400000000000013</v>
      </c>
      <c r="C237" s="56">
        <v>8.27</v>
      </c>
      <c r="D237" s="56">
        <v>8.1900000000000013</v>
      </c>
      <c r="E237" s="56">
        <v>8.129999999999999</v>
      </c>
    </row>
    <row r="238" spans="1:5" ht="15" x14ac:dyDescent="0.2">
      <c r="A238" s="48" t="s">
        <v>119</v>
      </c>
      <c r="B238" s="62">
        <v>8.5500000000000007</v>
      </c>
      <c r="C238" s="56">
        <v>8.379999999999999</v>
      </c>
      <c r="D238" s="56">
        <v>8.3000000000000007</v>
      </c>
      <c r="E238" s="56">
        <v>8.24</v>
      </c>
    </row>
    <row r="239" spans="1:5" ht="15" x14ac:dyDescent="0.2">
      <c r="A239" s="48" t="s">
        <v>120</v>
      </c>
      <c r="B239" s="62">
        <v>8.67</v>
      </c>
      <c r="C239" s="56">
        <v>8.49</v>
      </c>
      <c r="D239" s="56">
        <v>8.41</v>
      </c>
      <c r="E239" s="56">
        <v>8.35</v>
      </c>
    </row>
    <row r="240" spans="1:5" ht="15" x14ac:dyDescent="0.2">
      <c r="A240" s="48" t="s">
        <v>121</v>
      </c>
      <c r="B240" s="62">
        <v>8.7799999999999994</v>
      </c>
      <c r="C240" s="56">
        <v>8.6</v>
      </c>
      <c r="D240" s="56">
        <v>8.52</v>
      </c>
      <c r="E240" s="56">
        <v>8.4599999999999991</v>
      </c>
    </row>
    <row r="241" spans="1:5" ht="15" x14ac:dyDescent="0.2">
      <c r="A241" s="48" t="s">
        <v>122</v>
      </c>
      <c r="B241" s="62">
        <v>8.89</v>
      </c>
      <c r="C241" s="56">
        <v>8.7200000000000006</v>
      </c>
      <c r="D241" s="56">
        <v>8.620000000000001</v>
      </c>
      <c r="E241" s="56">
        <v>8.57</v>
      </c>
    </row>
    <row r="242" spans="1:5" ht="15" x14ac:dyDescent="0.2">
      <c r="A242" s="48" t="s">
        <v>123</v>
      </c>
      <c r="B242" s="62">
        <v>9.01</v>
      </c>
      <c r="C242" s="56">
        <v>8.83</v>
      </c>
      <c r="D242" s="56">
        <v>8.74</v>
      </c>
      <c r="E242" s="56">
        <v>8.6900000000000013</v>
      </c>
    </row>
    <row r="243" spans="1:5" ht="15" x14ac:dyDescent="0.2">
      <c r="A243" s="48" t="s">
        <v>124</v>
      </c>
      <c r="B243" s="62">
        <v>9.120000000000001</v>
      </c>
      <c r="C243" s="56">
        <v>8.9400000000000013</v>
      </c>
      <c r="D243" s="56">
        <v>8.85</v>
      </c>
      <c r="E243" s="56">
        <v>8.7900000000000009</v>
      </c>
    </row>
    <row r="244" spans="1:5" ht="15" x14ac:dyDescent="0.2">
      <c r="A244" s="48" t="s">
        <v>125</v>
      </c>
      <c r="B244" s="62">
        <v>9.23</v>
      </c>
      <c r="C244" s="56">
        <v>9.0400000000000009</v>
      </c>
      <c r="D244" s="56">
        <v>8.9599999999999991</v>
      </c>
      <c r="E244" s="56">
        <v>8.9</v>
      </c>
    </row>
    <row r="245" spans="1:5" ht="15" x14ac:dyDescent="0.2">
      <c r="A245" s="48" t="s">
        <v>126</v>
      </c>
      <c r="B245" s="62">
        <v>9.34</v>
      </c>
      <c r="C245" s="56">
        <v>9.15</v>
      </c>
      <c r="D245" s="56">
        <v>9.0599999999999987</v>
      </c>
      <c r="E245" s="56">
        <v>9</v>
      </c>
    </row>
    <row r="246" spans="1:5" ht="15" x14ac:dyDescent="0.2">
      <c r="A246" s="48" t="s">
        <v>127</v>
      </c>
      <c r="B246" s="62">
        <v>9.43</v>
      </c>
      <c r="C246" s="56">
        <v>9.25</v>
      </c>
      <c r="D246" s="56">
        <v>9.15</v>
      </c>
      <c r="E246" s="56">
        <v>9.1</v>
      </c>
    </row>
    <row r="247" spans="1:5" ht="15" x14ac:dyDescent="0.2">
      <c r="A247" s="48" t="s">
        <v>128</v>
      </c>
      <c r="B247" s="62">
        <v>9.5299999999999994</v>
      </c>
      <c r="C247" s="56">
        <v>9.35</v>
      </c>
      <c r="D247" s="56">
        <v>9.26</v>
      </c>
      <c r="E247" s="56">
        <v>9.1999999999999993</v>
      </c>
    </row>
    <row r="248" spans="1:5" ht="15" x14ac:dyDescent="0.2">
      <c r="A248" s="48" t="s">
        <v>129</v>
      </c>
      <c r="B248" s="62">
        <v>9.61</v>
      </c>
      <c r="C248" s="56">
        <v>9.43</v>
      </c>
      <c r="D248" s="56">
        <v>9.34</v>
      </c>
      <c r="E248" s="56">
        <v>9.2799999999999994</v>
      </c>
    </row>
    <row r="249" spans="1:5" ht="15" x14ac:dyDescent="0.2">
      <c r="A249" s="48" t="s">
        <v>130</v>
      </c>
      <c r="B249" s="62">
        <v>9.6999999999999993</v>
      </c>
      <c r="C249" s="56">
        <v>9.51</v>
      </c>
      <c r="D249" s="56">
        <v>9.42</v>
      </c>
      <c r="E249" s="56">
        <v>9.36</v>
      </c>
    </row>
    <row r="250" spans="1:5" ht="15" x14ac:dyDescent="0.2">
      <c r="A250" s="48" t="s">
        <v>131</v>
      </c>
      <c r="B250" s="62">
        <v>9.7799999999999994</v>
      </c>
      <c r="C250" s="56">
        <v>9.58</v>
      </c>
      <c r="D250" s="56">
        <v>9.5</v>
      </c>
      <c r="E250" s="56">
        <v>9.4400000000000013</v>
      </c>
    </row>
    <row r="251" spans="1:5" ht="15" x14ac:dyDescent="0.2">
      <c r="A251" s="48" t="s">
        <v>132</v>
      </c>
      <c r="B251" s="62">
        <v>9.84</v>
      </c>
      <c r="C251" s="56">
        <v>9.65</v>
      </c>
      <c r="D251" s="56">
        <v>9.5599999999999987</v>
      </c>
      <c r="E251" s="56">
        <v>9.51</v>
      </c>
    </row>
    <row r="252" spans="1:5" ht="15" x14ac:dyDescent="0.2">
      <c r="A252" s="48" t="s">
        <v>133</v>
      </c>
      <c r="B252" s="62">
        <v>9.9</v>
      </c>
      <c r="C252" s="56">
        <v>9.7200000000000006</v>
      </c>
      <c r="D252" s="56">
        <v>9.620000000000001</v>
      </c>
      <c r="E252" s="56">
        <v>9.57</v>
      </c>
    </row>
    <row r="253" spans="1:5" ht="15" x14ac:dyDescent="0.2">
      <c r="A253" s="48" t="s">
        <v>134</v>
      </c>
      <c r="B253" s="62">
        <v>9.9499999999999993</v>
      </c>
      <c r="C253" s="56">
        <v>9.7799999999999994</v>
      </c>
      <c r="D253" s="56">
        <v>9.6900000000000013</v>
      </c>
      <c r="E253" s="56">
        <v>9.620000000000001</v>
      </c>
    </row>
    <row r="254" spans="1:5" ht="15" x14ac:dyDescent="0.2">
      <c r="A254" s="48" t="s">
        <v>135</v>
      </c>
      <c r="B254" s="62">
        <v>10</v>
      </c>
      <c r="C254" s="56">
        <v>9.82</v>
      </c>
      <c r="D254" s="56">
        <v>9.74</v>
      </c>
      <c r="E254" s="56">
        <v>9.67</v>
      </c>
    </row>
    <row r="255" spans="1:5" ht="15" x14ac:dyDescent="0.2">
      <c r="A255" s="48" t="s">
        <v>136</v>
      </c>
      <c r="B255" s="62">
        <v>10.040000000000001</v>
      </c>
      <c r="C255" s="56">
        <v>9.86</v>
      </c>
      <c r="D255" s="56">
        <v>9.7799999999999994</v>
      </c>
      <c r="E255" s="56">
        <v>9.7200000000000006</v>
      </c>
    </row>
    <row r="256" spans="1:5" ht="15" x14ac:dyDescent="0.2">
      <c r="A256" s="48" t="s">
        <v>137</v>
      </c>
      <c r="B256" s="62">
        <v>10.07</v>
      </c>
      <c r="C256" s="56">
        <v>9.9</v>
      </c>
      <c r="D256" s="56">
        <v>9.8099999999999987</v>
      </c>
      <c r="E256" s="56">
        <v>9.76</v>
      </c>
    </row>
    <row r="257" spans="1:5" ht="15" x14ac:dyDescent="0.2">
      <c r="A257" s="48" t="s">
        <v>138</v>
      </c>
      <c r="B257" s="62">
        <v>10.1</v>
      </c>
      <c r="C257" s="56">
        <v>9.93</v>
      </c>
      <c r="D257" s="56">
        <v>9.84</v>
      </c>
      <c r="E257" s="56">
        <v>9.7900000000000009</v>
      </c>
    </row>
    <row r="258" spans="1:5" ht="15" x14ac:dyDescent="0.2">
      <c r="A258" s="48" t="s">
        <v>139</v>
      </c>
      <c r="B258" s="62">
        <v>10.129999999999999</v>
      </c>
      <c r="C258" s="56">
        <v>9.9599999999999991</v>
      </c>
      <c r="D258" s="56">
        <v>9.870000000000001</v>
      </c>
      <c r="E258" s="56">
        <v>9.8099999999999987</v>
      </c>
    </row>
    <row r="259" spans="1:5" ht="15" x14ac:dyDescent="0.2">
      <c r="A259" s="48" t="s">
        <v>140</v>
      </c>
      <c r="B259" s="62">
        <v>10.15</v>
      </c>
      <c r="C259" s="56">
        <v>9.98</v>
      </c>
      <c r="D259" s="56">
        <v>9.89</v>
      </c>
      <c r="E259" s="56">
        <v>9.84</v>
      </c>
    </row>
    <row r="260" spans="1:5" ht="15" x14ac:dyDescent="0.2">
      <c r="A260" s="48" t="s">
        <v>141</v>
      </c>
      <c r="B260" s="62">
        <v>10.17</v>
      </c>
      <c r="C260" s="56">
        <v>10</v>
      </c>
      <c r="D260" s="56">
        <v>9.91</v>
      </c>
      <c r="E260" s="56">
        <v>9.86</v>
      </c>
    </row>
    <row r="261" spans="1:5" ht="15" x14ac:dyDescent="0.2">
      <c r="A261" s="48" t="s">
        <v>142</v>
      </c>
      <c r="B261" s="62">
        <v>10.18</v>
      </c>
      <c r="C261" s="56">
        <v>10.01</v>
      </c>
      <c r="D261" s="56">
        <v>9.93</v>
      </c>
      <c r="E261" s="56">
        <v>9.870000000000001</v>
      </c>
    </row>
    <row r="262" spans="1:5" ht="15" x14ac:dyDescent="0.2">
      <c r="A262" s="48" t="s">
        <v>13</v>
      </c>
      <c r="B262" s="49">
        <v>6.25</v>
      </c>
      <c r="C262" s="56">
        <v>6.15</v>
      </c>
      <c r="D262" s="56">
        <v>6.08</v>
      </c>
      <c r="E262" s="56">
        <v>6.05</v>
      </c>
    </row>
    <row r="263" spans="1:5" ht="15" x14ac:dyDescent="0.2">
      <c r="A263" s="48" t="s">
        <v>14</v>
      </c>
      <c r="B263" s="49">
        <v>6.25</v>
      </c>
      <c r="C263" s="56">
        <v>6.15</v>
      </c>
      <c r="D263" s="56">
        <v>6.09</v>
      </c>
      <c r="E263" s="56">
        <v>6.05</v>
      </c>
    </row>
    <row r="264" spans="1:5" ht="15" x14ac:dyDescent="0.2">
      <c r="A264" s="48" t="s">
        <v>15</v>
      </c>
      <c r="B264" s="49">
        <v>6.25</v>
      </c>
      <c r="C264" s="56">
        <v>6.15</v>
      </c>
      <c r="D264" s="56">
        <v>6.09</v>
      </c>
      <c r="E264" s="56">
        <v>6.05</v>
      </c>
    </row>
    <row r="265" spans="1:5" ht="15" x14ac:dyDescent="0.2">
      <c r="A265" s="48" t="s">
        <v>16</v>
      </c>
      <c r="B265" s="49">
        <v>6.26</v>
      </c>
      <c r="C265" s="56">
        <v>6.15</v>
      </c>
      <c r="D265" s="56">
        <v>6.09</v>
      </c>
      <c r="E265" s="56">
        <v>6.0600000000000005</v>
      </c>
    </row>
    <row r="266" spans="1:5" ht="15" x14ac:dyDescent="0.2">
      <c r="A266" s="48" t="s">
        <v>17</v>
      </c>
      <c r="B266" s="49">
        <v>6.26</v>
      </c>
      <c r="C266" s="56">
        <v>6.15</v>
      </c>
      <c r="D266" s="56">
        <v>6.09</v>
      </c>
      <c r="E266" s="56">
        <v>6.0600000000000005</v>
      </c>
    </row>
    <row r="267" spans="1:5" ht="15" x14ac:dyDescent="0.2">
      <c r="A267" s="48" t="s">
        <v>18</v>
      </c>
      <c r="B267" s="49">
        <v>6.26</v>
      </c>
      <c r="C267" s="56">
        <v>6.15</v>
      </c>
      <c r="D267" s="56">
        <v>6.09</v>
      </c>
      <c r="E267" s="56">
        <v>6.0600000000000005</v>
      </c>
    </row>
    <row r="268" spans="1:5" ht="15" x14ac:dyDescent="0.2">
      <c r="A268" s="48" t="s">
        <v>19</v>
      </c>
      <c r="B268" s="49">
        <v>6.26</v>
      </c>
      <c r="C268" s="56">
        <v>6.16</v>
      </c>
      <c r="D268" s="56">
        <v>6.1</v>
      </c>
      <c r="E268" s="56">
        <v>6.0600000000000005</v>
      </c>
    </row>
    <row r="269" spans="1:5" ht="15" x14ac:dyDescent="0.2">
      <c r="A269" s="48" t="s">
        <v>20</v>
      </c>
      <c r="B269" s="49">
        <v>6.26</v>
      </c>
      <c r="C269" s="56">
        <v>6.16</v>
      </c>
      <c r="D269" s="56">
        <v>6.1</v>
      </c>
      <c r="E269" s="56">
        <v>6.0600000000000005</v>
      </c>
    </row>
    <row r="270" spans="1:5" ht="15" x14ac:dyDescent="0.2">
      <c r="A270" s="48" t="s">
        <v>21</v>
      </c>
      <c r="B270" s="49">
        <v>6.2700000000000005</v>
      </c>
      <c r="C270" s="56">
        <v>6.16</v>
      </c>
      <c r="D270" s="56">
        <v>6.1</v>
      </c>
      <c r="E270" s="56">
        <v>6.07</v>
      </c>
    </row>
    <row r="271" spans="1:5" ht="15" x14ac:dyDescent="0.2">
      <c r="A271" s="48" t="s">
        <v>22</v>
      </c>
      <c r="B271" s="49">
        <v>6.2700000000000005</v>
      </c>
      <c r="C271" s="56">
        <v>6.16</v>
      </c>
      <c r="D271" s="56">
        <v>6.1</v>
      </c>
      <c r="E271" s="56">
        <v>6.07</v>
      </c>
    </row>
    <row r="272" spans="1:5" ht="15" x14ac:dyDescent="0.2">
      <c r="A272" s="48" t="s">
        <v>23</v>
      </c>
      <c r="B272" s="49">
        <v>6.2700000000000005</v>
      </c>
      <c r="C272" s="56">
        <v>6.17</v>
      </c>
      <c r="D272" s="56">
        <v>6.1</v>
      </c>
      <c r="E272" s="56">
        <v>6.07</v>
      </c>
    </row>
    <row r="273" spans="1:5" ht="15" x14ac:dyDescent="0.2">
      <c r="A273" s="48" t="s">
        <v>24</v>
      </c>
      <c r="B273" s="49">
        <v>6.2799999999999994</v>
      </c>
      <c r="C273" s="56">
        <v>6.17</v>
      </c>
      <c r="D273" s="56">
        <v>6.12</v>
      </c>
      <c r="E273" s="56">
        <v>6.07</v>
      </c>
    </row>
    <row r="274" spans="1:5" ht="15" x14ac:dyDescent="0.2">
      <c r="A274" s="48" t="s">
        <v>25</v>
      </c>
      <c r="B274" s="49">
        <v>6.2799999999999994</v>
      </c>
      <c r="C274" s="56">
        <v>6.17</v>
      </c>
      <c r="D274" s="56">
        <v>6.12</v>
      </c>
      <c r="E274" s="56">
        <v>6.07</v>
      </c>
    </row>
    <row r="275" spans="1:5" ht="15" x14ac:dyDescent="0.2">
      <c r="A275" s="48" t="s">
        <v>26</v>
      </c>
      <c r="B275" s="49">
        <v>6.2799999999999994</v>
      </c>
      <c r="C275" s="56">
        <v>6.17</v>
      </c>
      <c r="D275" s="56">
        <v>6.12</v>
      </c>
      <c r="E275" s="56">
        <v>6.08</v>
      </c>
    </row>
    <row r="276" spans="1:5" ht="15" x14ac:dyDescent="0.2">
      <c r="A276" s="48" t="s">
        <v>27</v>
      </c>
      <c r="B276" s="49">
        <v>6.29</v>
      </c>
      <c r="C276" s="56">
        <v>6.18</v>
      </c>
      <c r="D276" s="56">
        <v>6.12</v>
      </c>
      <c r="E276" s="56">
        <v>6.08</v>
      </c>
    </row>
    <row r="277" spans="1:5" ht="15" x14ac:dyDescent="0.2">
      <c r="A277" s="48" t="s">
        <v>28</v>
      </c>
      <c r="B277" s="49">
        <v>6.29</v>
      </c>
      <c r="C277" s="56">
        <v>6.18</v>
      </c>
      <c r="D277" s="56">
        <v>6.13</v>
      </c>
      <c r="E277" s="56">
        <v>6.08</v>
      </c>
    </row>
    <row r="278" spans="1:5" ht="15" x14ac:dyDescent="0.2">
      <c r="A278" s="48" t="s">
        <v>29</v>
      </c>
      <c r="B278" s="49">
        <v>6.29</v>
      </c>
      <c r="C278" s="56">
        <v>6.18</v>
      </c>
      <c r="D278" s="56">
        <v>6.13</v>
      </c>
      <c r="E278" s="56">
        <v>6.08</v>
      </c>
    </row>
    <row r="279" spans="1:5" ht="15" x14ac:dyDescent="0.2">
      <c r="A279" s="48" t="s">
        <v>30</v>
      </c>
      <c r="B279" s="49">
        <v>6.3</v>
      </c>
      <c r="C279" s="56">
        <v>6.1899999999999995</v>
      </c>
      <c r="D279" s="56">
        <v>6.13</v>
      </c>
      <c r="E279" s="56">
        <v>6.09</v>
      </c>
    </row>
    <row r="280" spans="1:5" ht="15" x14ac:dyDescent="0.2">
      <c r="A280" s="48" t="s">
        <v>31</v>
      </c>
      <c r="B280" s="49">
        <v>6.3</v>
      </c>
      <c r="C280" s="56">
        <v>6.1899999999999995</v>
      </c>
      <c r="D280" s="56">
        <v>6.13</v>
      </c>
      <c r="E280" s="56">
        <v>6.09</v>
      </c>
    </row>
    <row r="281" spans="1:5" ht="15" x14ac:dyDescent="0.2">
      <c r="A281" s="48" t="s">
        <v>32</v>
      </c>
      <c r="B281" s="49">
        <v>6.3100000000000005</v>
      </c>
      <c r="C281" s="56">
        <v>6.1899999999999995</v>
      </c>
      <c r="D281" s="56">
        <v>6.14</v>
      </c>
      <c r="E281" s="56">
        <v>6.09</v>
      </c>
    </row>
    <row r="282" spans="1:5" ht="15" x14ac:dyDescent="0.2">
      <c r="A282" s="48" t="s">
        <v>33</v>
      </c>
      <c r="B282" s="49">
        <v>6.3100000000000005</v>
      </c>
      <c r="C282" s="56">
        <v>6.2</v>
      </c>
      <c r="D282" s="56">
        <v>6.14</v>
      </c>
      <c r="E282" s="56">
        <v>6.09</v>
      </c>
    </row>
    <row r="283" spans="1:5" ht="15" x14ac:dyDescent="0.2">
      <c r="A283" s="48" t="s">
        <v>34</v>
      </c>
      <c r="B283" s="49">
        <v>6.3100000000000005</v>
      </c>
      <c r="C283" s="56">
        <v>6.2</v>
      </c>
      <c r="D283" s="56">
        <v>6.14</v>
      </c>
      <c r="E283" s="56">
        <v>6.1</v>
      </c>
    </row>
    <row r="284" spans="1:5" ht="15" x14ac:dyDescent="0.2">
      <c r="A284" s="48" t="s">
        <v>35</v>
      </c>
      <c r="B284" s="49">
        <v>6.32</v>
      </c>
      <c r="C284" s="56">
        <v>6.2</v>
      </c>
      <c r="D284" s="56">
        <v>6.15</v>
      </c>
      <c r="E284" s="56">
        <v>6.1</v>
      </c>
    </row>
    <row r="285" spans="1:5" ht="15" x14ac:dyDescent="0.2">
      <c r="A285" s="48" t="s">
        <v>36</v>
      </c>
      <c r="B285" s="49">
        <v>6.32</v>
      </c>
      <c r="C285" s="56">
        <v>6.21</v>
      </c>
      <c r="D285" s="56">
        <v>6.15</v>
      </c>
      <c r="E285" s="56">
        <v>6.1</v>
      </c>
    </row>
    <row r="286" spans="1:5" ht="15" x14ac:dyDescent="0.2">
      <c r="A286" s="48" t="s">
        <v>37</v>
      </c>
      <c r="B286" s="49">
        <v>6.33</v>
      </c>
      <c r="C286" s="56">
        <v>6.21</v>
      </c>
      <c r="D286" s="56">
        <v>6.15</v>
      </c>
      <c r="E286" s="56">
        <v>6.12</v>
      </c>
    </row>
    <row r="287" spans="1:5" ht="15" x14ac:dyDescent="0.2">
      <c r="A287" s="48" t="s">
        <v>38</v>
      </c>
      <c r="B287" s="49">
        <v>6.33</v>
      </c>
      <c r="C287" s="56">
        <v>6.2200000000000006</v>
      </c>
      <c r="D287" s="56">
        <v>6.16</v>
      </c>
      <c r="E287" s="56">
        <v>6.12</v>
      </c>
    </row>
    <row r="288" spans="1:5" ht="15" x14ac:dyDescent="0.2">
      <c r="A288" s="48" t="s">
        <v>39</v>
      </c>
      <c r="B288" s="49">
        <v>6.34</v>
      </c>
      <c r="C288" s="56">
        <v>6.2200000000000006</v>
      </c>
      <c r="D288" s="56">
        <v>6.16</v>
      </c>
      <c r="E288" s="56">
        <v>6.12</v>
      </c>
    </row>
    <row r="289" spans="1:5" ht="15" x14ac:dyDescent="0.2">
      <c r="A289" s="48" t="s">
        <v>40</v>
      </c>
      <c r="B289" s="49">
        <v>6.35</v>
      </c>
      <c r="C289" s="56">
        <v>6.2200000000000006</v>
      </c>
      <c r="D289" s="56">
        <v>6.17</v>
      </c>
      <c r="E289" s="56">
        <v>6.13</v>
      </c>
    </row>
    <row r="290" spans="1:5" ht="15" x14ac:dyDescent="0.2">
      <c r="A290" s="48" t="s">
        <v>41</v>
      </c>
      <c r="B290" s="49">
        <v>6.35</v>
      </c>
      <c r="C290" s="56">
        <v>6.2299999999999995</v>
      </c>
      <c r="D290" s="56">
        <v>6.17</v>
      </c>
      <c r="E290" s="56">
        <v>6.13</v>
      </c>
    </row>
    <row r="291" spans="1:5" ht="15" x14ac:dyDescent="0.2">
      <c r="A291" s="48" t="s">
        <v>42</v>
      </c>
      <c r="B291" s="49">
        <v>6.36</v>
      </c>
      <c r="C291" s="56">
        <v>6.2299999999999995</v>
      </c>
      <c r="D291" s="56">
        <v>6.17</v>
      </c>
      <c r="E291" s="56">
        <v>6.13</v>
      </c>
    </row>
    <row r="292" spans="1:5" ht="15" x14ac:dyDescent="0.2">
      <c r="A292" s="48" t="s">
        <v>43</v>
      </c>
      <c r="B292" s="49">
        <v>6.36</v>
      </c>
      <c r="C292" s="56">
        <v>6.24</v>
      </c>
      <c r="D292" s="56">
        <v>6.18</v>
      </c>
      <c r="E292" s="56">
        <v>6.14</v>
      </c>
    </row>
    <row r="293" spans="1:5" ht="15" x14ac:dyDescent="0.2">
      <c r="A293" s="48" t="s">
        <v>44</v>
      </c>
      <c r="B293" s="49">
        <v>6.37</v>
      </c>
      <c r="C293" s="56">
        <v>6.24</v>
      </c>
      <c r="D293" s="56">
        <v>6.18</v>
      </c>
      <c r="E293" s="56">
        <v>6.14</v>
      </c>
    </row>
    <row r="294" spans="1:5" ht="15" x14ac:dyDescent="0.2">
      <c r="A294" s="48" t="s">
        <v>45</v>
      </c>
      <c r="B294" s="49">
        <v>6.38</v>
      </c>
      <c r="C294" s="56">
        <v>6.25</v>
      </c>
      <c r="D294" s="56">
        <v>6.1899999999999995</v>
      </c>
      <c r="E294" s="56">
        <v>6.15</v>
      </c>
    </row>
    <row r="295" spans="1:5" ht="15" x14ac:dyDescent="0.2">
      <c r="A295" s="48" t="s">
        <v>46</v>
      </c>
      <c r="B295" s="49">
        <v>6.39</v>
      </c>
      <c r="C295" s="56">
        <v>6.26</v>
      </c>
      <c r="D295" s="56">
        <v>6.1899999999999995</v>
      </c>
      <c r="E295" s="56">
        <v>6.15</v>
      </c>
    </row>
    <row r="296" spans="1:5" ht="15" x14ac:dyDescent="0.2">
      <c r="A296" s="81" t="s">
        <v>47</v>
      </c>
      <c r="B296" s="82">
        <v>6.39</v>
      </c>
      <c r="C296" s="83">
        <v>6.26</v>
      </c>
      <c r="D296" s="83">
        <v>6.2</v>
      </c>
      <c r="E296" s="83">
        <v>6.15</v>
      </c>
    </row>
    <row r="297" spans="1:5" ht="15" x14ac:dyDescent="0.2">
      <c r="A297" s="48" t="s">
        <v>48</v>
      </c>
      <c r="B297" s="49">
        <v>6.4</v>
      </c>
      <c r="C297" s="56">
        <v>6.2700000000000005</v>
      </c>
      <c r="D297" s="56">
        <v>6.2</v>
      </c>
      <c r="E297" s="56">
        <v>6.16</v>
      </c>
    </row>
    <row r="298" spans="1:5" ht="15" x14ac:dyDescent="0.2">
      <c r="A298" s="48" t="s">
        <v>49</v>
      </c>
      <c r="B298" s="49">
        <v>6.4099999999999993</v>
      </c>
      <c r="C298" s="56">
        <v>6.2700000000000005</v>
      </c>
      <c r="D298" s="56">
        <v>6.21</v>
      </c>
      <c r="E298" s="56">
        <v>6.16</v>
      </c>
    </row>
    <row r="299" spans="1:5" ht="15" x14ac:dyDescent="0.2">
      <c r="A299" s="48" t="s">
        <v>50</v>
      </c>
      <c r="B299" s="49">
        <v>6.42</v>
      </c>
      <c r="C299" s="56">
        <v>6.2799999999999994</v>
      </c>
      <c r="D299" s="56">
        <v>6.21</v>
      </c>
      <c r="E299" s="56">
        <v>6.17</v>
      </c>
    </row>
    <row r="300" spans="1:5" ht="15" x14ac:dyDescent="0.2">
      <c r="A300" s="48" t="s">
        <v>51</v>
      </c>
      <c r="B300" s="49">
        <v>6.43</v>
      </c>
      <c r="C300" s="56">
        <v>6.29</v>
      </c>
      <c r="D300" s="56">
        <v>6.2200000000000006</v>
      </c>
      <c r="E300" s="56">
        <v>6.17</v>
      </c>
    </row>
    <row r="301" spans="1:5" ht="15" x14ac:dyDescent="0.2">
      <c r="A301" s="81" t="s">
        <v>52</v>
      </c>
      <c r="B301" s="82">
        <v>6.44</v>
      </c>
      <c r="C301" s="83">
        <v>6.29</v>
      </c>
      <c r="D301" s="83">
        <v>6.2200000000000006</v>
      </c>
      <c r="E301" s="83">
        <v>6.18</v>
      </c>
    </row>
    <row r="302" spans="1:5" ht="15" x14ac:dyDescent="0.2">
      <c r="A302" s="48" t="s">
        <v>53</v>
      </c>
      <c r="B302" s="49">
        <v>6.45</v>
      </c>
      <c r="C302" s="56">
        <v>6.3</v>
      </c>
      <c r="D302" s="56">
        <v>6.2299999999999995</v>
      </c>
      <c r="E302" s="56">
        <v>6.18</v>
      </c>
    </row>
    <row r="303" spans="1:5" ht="15" x14ac:dyDescent="0.2">
      <c r="A303" s="48" t="s">
        <v>54</v>
      </c>
      <c r="B303" s="49">
        <v>6.4599999999999991</v>
      </c>
      <c r="C303" s="56">
        <v>6.3100000000000005</v>
      </c>
      <c r="D303" s="56">
        <v>6.2299999999999995</v>
      </c>
      <c r="E303" s="56">
        <v>6.1899999999999995</v>
      </c>
    </row>
    <row r="304" spans="1:5" ht="15" x14ac:dyDescent="0.2">
      <c r="A304" s="48" t="s">
        <v>55</v>
      </c>
      <c r="B304" s="49">
        <v>6.4700000000000006</v>
      </c>
      <c r="C304" s="56">
        <v>6.3100000000000005</v>
      </c>
      <c r="D304" s="56">
        <v>6.24</v>
      </c>
      <c r="E304" s="56">
        <v>6.1899999999999995</v>
      </c>
    </row>
    <row r="305" spans="1:5" ht="15" x14ac:dyDescent="0.2">
      <c r="A305" s="48" t="s">
        <v>56</v>
      </c>
      <c r="B305" s="49">
        <v>6.4799999999999995</v>
      </c>
      <c r="C305" s="56">
        <v>6.32</v>
      </c>
      <c r="D305" s="56">
        <v>6.25</v>
      </c>
      <c r="E305" s="56">
        <v>6.2</v>
      </c>
    </row>
    <row r="306" spans="1:5" ht="15" x14ac:dyDescent="0.2">
      <c r="A306" s="48" t="s">
        <v>57</v>
      </c>
      <c r="B306" s="49">
        <v>6.49</v>
      </c>
      <c r="C306" s="56">
        <v>6.33</v>
      </c>
      <c r="D306" s="56">
        <v>6.25</v>
      </c>
      <c r="E306" s="56">
        <v>6.2</v>
      </c>
    </row>
    <row r="307" spans="1:5" ht="15" x14ac:dyDescent="0.2">
      <c r="A307" s="48" t="s">
        <v>58</v>
      </c>
      <c r="B307" s="49">
        <v>6.51</v>
      </c>
      <c r="C307" s="56">
        <v>6.34</v>
      </c>
      <c r="D307" s="56">
        <v>6.26</v>
      </c>
      <c r="E307" s="56">
        <v>6.2</v>
      </c>
    </row>
    <row r="308" spans="1:5" ht="15" x14ac:dyDescent="0.2">
      <c r="A308" s="48" t="s">
        <v>59</v>
      </c>
      <c r="B308" s="49">
        <v>6.5200000000000005</v>
      </c>
      <c r="C308" s="56">
        <v>6.35</v>
      </c>
      <c r="D308" s="56">
        <v>6.26</v>
      </c>
      <c r="E308" s="56">
        <v>6.21</v>
      </c>
    </row>
    <row r="309" spans="1:5" ht="15" x14ac:dyDescent="0.2">
      <c r="A309" s="48" t="s">
        <v>60</v>
      </c>
      <c r="B309" s="49">
        <v>6.5299999999999994</v>
      </c>
      <c r="C309" s="56">
        <v>6.35</v>
      </c>
      <c r="D309" s="56">
        <v>6.2700000000000005</v>
      </c>
      <c r="E309" s="56">
        <v>6.21</v>
      </c>
    </row>
    <row r="310" spans="1:5" ht="15" x14ac:dyDescent="0.2">
      <c r="A310" s="48" t="s">
        <v>61</v>
      </c>
      <c r="B310" s="49">
        <v>6.55</v>
      </c>
      <c r="C310" s="56">
        <v>6.36</v>
      </c>
      <c r="D310" s="56">
        <v>6.2700000000000005</v>
      </c>
      <c r="E310" s="56">
        <v>6.21</v>
      </c>
    </row>
    <row r="311" spans="1:5" ht="15" x14ac:dyDescent="0.2">
      <c r="A311" s="48" t="s">
        <v>62</v>
      </c>
      <c r="B311" s="49">
        <v>6.56</v>
      </c>
      <c r="C311" s="56">
        <v>6.37</v>
      </c>
      <c r="D311" s="56">
        <v>6.2799999999999994</v>
      </c>
      <c r="E311" s="56">
        <v>6.2200000000000006</v>
      </c>
    </row>
    <row r="312" spans="1:5" ht="15" x14ac:dyDescent="0.2">
      <c r="A312" s="48" t="s">
        <v>63</v>
      </c>
      <c r="B312" s="49">
        <v>6.58</v>
      </c>
      <c r="C312" s="56">
        <v>6.38</v>
      </c>
      <c r="D312" s="56">
        <v>6.2799999999999994</v>
      </c>
      <c r="E312" s="56">
        <v>6.2200000000000006</v>
      </c>
    </row>
    <row r="313" spans="1:5" ht="15" x14ac:dyDescent="0.2">
      <c r="A313" s="48" t="s">
        <v>64</v>
      </c>
      <c r="B313" s="49">
        <v>6.5900000000000007</v>
      </c>
      <c r="C313" s="56">
        <v>6.38</v>
      </c>
      <c r="D313" s="56">
        <v>6.29</v>
      </c>
      <c r="E313" s="56">
        <v>6.2200000000000006</v>
      </c>
    </row>
    <row r="314" spans="1:5" ht="15" x14ac:dyDescent="0.2">
      <c r="A314" s="48" t="s">
        <v>65</v>
      </c>
      <c r="B314" s="49">
        <v>6.6099999999999994</v>
      </c>
      <c r="C314" s="56">
        <v>6.39</v>
      </c>
      <c r="D314" s="56">
        <v>6.29</v>
      </c>
      <c r="E314" s="56">
        <v>6.2200000000000006</v>
      </c>
    </row>
    <row r="315" spans="1:5" ht="15" x14ac:dyDescent="0.2">
      <c r="A315" s="48" t="s">
        <v>66</v>
      </c>
      <c r="B315" s="49">
        <v>6.6400000000000006</v>
      </c>
      <c r="C315" s="56">
        <v>6.4</v>
      </c>
      <c r="D315" s="56">
        <v>6.29</v>
      </c>
      <c r="E315" s="56">
        <v>6.2200000000000006</v>
      </c>
    </row>
    <row r="316" spans="1:5" ht="15" x14ac:dyDescent="0.2">
      <c r="A316" s="48" t="s">
        <v>67</v>
      </c>
      <c r="B316" s="49">
        <v>6.65</v>
      </c>
      <c r="C316" s="56">
        <v>6.4099999999999993</v>
      </c>
      <c r="D316" s="56">
        <v>6.3</v>
      </c>
      <c r="E316" s="56">
        <v>6.2200000000000006</v>
      </c>
    </row>
    <row r="317" spans="1:5" ht="15" x14ac:dyDescent="0.2">
      <c r="A317" s="48" t="s">
        <v>68</v>
      </c>
      <c r="B317" s="49">
        <v>6.67</v>
      </c>
      <c r="C317" s="56">
        <v>6.4099999999999993</v>
      </c>
      <c r="D317" s="56">
        <v>6.3</v>
      </c>
      <c r="E317" s="56">
        <v>6.2200000000000006</v>
      </c>
    </row>
    <row r="318" spans="1:5" ht="15" x14ac:dyDescent="0.2">
      <c r="A318" s="48" t="s">
        <v>69</v>
      </c>
      <c r="B318" s="49">
        <v>6.69</v>
      </c>
      <c r="C318" s="56">
        <v>6.42</v>
      </c>
      <c r="D318" s="56">
        <v>6.3</v>
      </c>
      <c r="E318" s="56">
        <v>6.2200000000000006</v>
      </c>
    </row>
    <row r="319" spans="1:5" ht="15" x14ac:dyDescent="0.2">
      <c r="A319" s="48" t="s">
        <v>70</v>
      </c>
      <c r="B319" s="49">
        <v>6.7099999999999991</v>
      </c>
      <c r="C319" s="56">
        <v>6.43</v>
      </c>
      <c r="D319" s="56">
        <v>6.3</v>
      </c>
      <c r="E319" s="56">
        <v>6.2200000000000006</v>
      </c>
    </row>
    <row r="320" spans="1:5" ht="15" x14ac:dyDescent="0.2">
      <c r="A320" s="48" t="s">
        <v>71</v>
      </c>
      <c r="B320" s="49">
        <v>6.7299999999999995</v>
      </c>
      <c r="C320" s="56">
        <v>6.44</v>
      </c>
      <c r="D320" s="56">
        <v>6.3</v>
      </c>
      <c r="E320" s="56">
        <v>6.2200000000000006</v>
      </c>
    </row>
    <row r="321" spans="1:5" ht="15" x14ac:dyDescent="0.2">
      <c r="A321" s="48" t="s">
        <v>72</v>
      </c>
      <c r="B321" s="49">
        <v>6.75</v>
      </c>
      <c r="C321" s="56">
        <v>6.44</v>
      </c>
      <c r="D321" s="56">
        <v>6.3100000000000005</v>
      </c>
      <c r="E321" s="56">
        <v>6.2299999999999995</v>
      </c>
    </row>
    <row r="322" spans="1:5" ht="15" x14ac:dyDescent="0.2">
      <c r="A322" s="48" t="s">
        <v>73</v>
      </c>
      <c r="B322" s="49">
        <v>6.7700000000000005</v>
      </c>
      <c r="C322" s="56">
        <v>6.45</v>
      </c>
      <c r="D322" s="56">
        <v>6.3100000000000005</v>
      </c>
      <c r="E322" s="56">
        <v>6.2299999999999995</v>
      </c>
    </row>
    <row r="323" spans="1:5" ht="15" x14ac:dyDescent="0.2">
      <c r="A323" s="48" t="s">
        <v>74</v>
      </c>
      <c r="B323" s="49">
        <v>6.7900000000000009</v>
      </c>
      <c r="C323" s="56">
        <v>6.4599999999999991</v>
      </c>
      <c r="D323" s="56">
        <v>6.3100000000000005</v>
      </c>
      <c r="E323" s="56">
        <v>6.2299999999999995</v>
      </c>
    </row>
    <row r="324" spans="1:5" ht="15" x14ac:dyDescent="0.2">
      <c r="A324" s="48" t="s">
        <v>75</v>
      </c>
      <c r="B324" s="49">
        <v>6.81</v>
      </c>
      <c r="C324" s="56">
        <v>6.4599999999999991</v>
      </c>
      <c r="D324" s="56">
        <v>6.3100000000000005</v>
      </c>
      <c r="E324" s="56">
        <v>6.2299999999999995</v>
      </c>
    </row>
    <row r="325" spans="1:5" ht="15" x14ac:dyDescent="0.2">
      <c r="A325" s="48" t="s">
        <v>76</v>
      </c>
      <c r="B325" s="49">
        <v>6.83</v>
      </c>
      <c r="C325" s="56">
        <v>6.4700000000000006</v>
      </c>
      <c r="D325" s="56">
        <v>6.3100000000000005</v>
      </c>
      <c r="E325" s="56">
        <v>6.2299999999999995</v>
      </c>
    </row>
    <row r="326" spans="1:5" ht="15" x14ac:dyDescent="0.2">
      <c r="A326" s="48" t="s">
        <v>77</v>
      </c>
      <c r="B326" s="49">
        <v>6.8599999999999994</v>
      </c>
      <c r="C326" s="56">
        <v>6.4799999999999995</v>
      </c>
      <c r="D326" s="56">
        <v>6.3100000000000005</v>
      </c>
      <c r="E326" s="56">
        <v>6.2299999999999995</v>
      </c>
    </row>
    <row r="327" spans="1:5" ht="15" x14ac:dyDescent="0.2">
      <c r="A327" s="48" t="s">
        <v>399</v>
      </c>
      <c r="B327" s="49">
        <v>6.3100000000000005</v>
      </c>
      <c r="C327" s="56">
        <v>6.21</v>
      </c>
      <c r="D327" s="56">
        <v>6.16</v>
      </c>
      <c r="E327" s="56">
        <v>6.12</v>
      </c>
    </row>
    <row r="328" spans="1:5" ht="15" x14ac:dyDescent="0.2">
      <c r="A328" s="48" t="s">
        <v>400</v>
      </c>
      <c r="B328" s="49">
        <v>6.32</v>
      </c>
      <c r="C328" s="56">
        <v>6.21</v>
      </c>
      <c r="D328" s="56">
        <v>6.16</v>
      </c>
      <c r="E328" s="56">
        <v>6.13</v>
      </c>
    </row>
    <row r="329" spans="1:5" ht="15" x14ac:dyDescent="0.2">
      <c r="A329" s="48" t="s">
        <v>401</v>
      </c>
      <c r="B329" s="49">
        <v>6.32</v>
      </c>
      <c r="C329" s="56">
        <v>6.2200000000000006</v>
      </c>
      <c r="D329" s="56">
        <v>6.17</v>
      </c>
      <c r="E329" s="56">
        <v>6.14</v>
      </c>
    </row>
    <row r="330" spans="1:5" ht="15" x14ac:dyDescent="0.2">
      <c r="A330" s="48" t="s">
        <v>402</v>
      </c>
      <c r="B330" s="49">
        <v>6.33</v>
      </c>
      <c r="C330" s="56">
        <v>6.2299999999999995</v>
      </c>
      <c r="D330" s="56">
        <v>6.18</v>
      </c>
      <c r="E330" s="56">
        <v>6.14</v>
      </c>
    </row>
    <row r="331" spans="1:5" ht="15" x14ac:dyDescent="0.2">
      <c r="A331" s="48" t="s">
        <v>403</v>
      </c>
      <c r="B331" s="49">
        <v>6.34</v>
      </c>
      <c r="C331" s="56">
        <v>6.2299999999999995</v>
      </c>
      <c r="D331" s="56">
        <v>6.18</v>
      </c>
      <c r="E331" s="56">
        <v>6.15</v>
      </c>
    </row>
    <row r="332" spans="1:5" ht="15" x14ac:dyDescent="0.2">
      <c r="A332" s="48" t="s">
        <v>404</v>
      </c>
      <c r="B332" s="49">
        <v>6.35</v>
      </c>
      <c r="C332" s="56">
        <v>6.24</v>
      </c>
      <c r="D332" s="56">
        <v>6.1899999999999995</v>
      </c>
      <c r="E332" s="56">
        <v>6.16</v>
      </c>
    </row>
    <row r="333" spans="1:5" ht="15" x14ac:dyDescent="0.2">
      <c r="A333" s="48" t="s">
        <v>405</v>
      </c>
      <c r="B333" s="49">
        <v>6.36</v>
      </c>
      <c r="C333" s="56">
        <v>6.25</v>
      </c>
      <c r="D333" s="56">
        <v>6.2</v>
      </c>
      <c r="E333" s="56">
        <v>6.17</v>
      </c>
    </row>
    <row r="334" spans="1:5" ht="15" x14ac:dyDescent="0.2">
      <c r="A334" s="48" t="s">
        <v>406</v>
      </c>
      <c r="B334" s="49">
        <v>6.37</v>
      </c>
      <c r="C334" s="56">
        <v>6.26</v>
      </c>
      <c r="D334" s="56">
        <v>6.21</v>
      </c>
      <c r="E334" s="56">
        <v>6.18</v>
      </c>
    </row>
    <row r="335" spans="1:5" ht="15" x14ac:dyDescent="0.2">
      <c r="A335" s="48" t="s">
        <v>407</v>
      </c>
      <c r="B335" s="49">
        <v>6.38</v>
      </c>
      <c r="C335" s="56">
        <v>6.2700000000000005</v>
      </c>
      <c r="D335" s="56">
        <v>6.2200000000000006</v>
      </c>
      <c r="E335" s="56">
        <v>6.1899999999999995</v>
      </c>
    </row>
    <row r="336" spans="1:5" ht="15" x14ac:dyDescent="0.2">
      <c r="A336" s="48" t="s">
        <v>408</v>
      </c>
      <c r="B336" s="49">
        <v>6.39</v>
      </c>
      <c r="C336" s="56">
        <v>6.2799999999999994</v>
      </c>
      <c r="D336" s="56">
        <v>6.2299999999999995</v>
      </c>
      <c r="E336" s="56">
        <v>6.2</v>
      </c>
    </row>
    <row r="337" spans="1:5" ht="15" x14ac:dyDescent="0.2">
      <c r="A337" s="48" t="s">
        <v>409</v>
      </c>
      <c r="B337" s="49">
        <v>6.4</v>
      </c>
      <c r="C337" s="56">
        <v>6.29</v>
      </c>
      <c r="D337" s="56">
        <v>6.24</v>
      </c>
      <c r="E337" s="56">
        <v>6.21</v>
      </c>
    </row>
    <row r="338" spans="1:5" ht="15" x14ac:dyDescent="0.2">
      <c r="A338" s="48" t="s">
        <v>410</v>
      </c>
      <c r="B338" s="49">
        <v>6.4099999999999993</v>
      </c>
      <c r="C338" s="56">
        <v>6.3</v>
      </c>
      <c r="D338" s="56">
        <v>6.25</v>
      </c>
      <c r="E338" s="56">
        <v>6.2200000000000006</v>
      </c>
    </row>
    <row r="339" spans="1:5" ht="15" x14ac:dyDescent="0.2">
      <c r="A339" s="48" t="s">
        <v>411</v>
      </c>
      <c r="B339" s="49">
        <v>6.42</v>
      </c>
      <c r="C339" s="56">
        <v>6.32</v>
      </c>
      <c r="D339" s="56">
        <v>6.2700000000000005</v>
      </c>
      <c r="E339" s="56">
        <v>6.2299999999999995</v>
      </c>
    </row>
    <row r="340" spans="1:5" ht="15" x14ac:dyDescent="0.2">
      <c r="A340" s="48" t="s">
        <v>412</v>
      </c>
      <c r="B340" s="49">
        <v>6.44</v>
      </c>
      <c r="C340" s="56">
        <v>6.33</v>
      </c>
      <c r="D340" s="56">
        <v>6.2799999999999994</v>
      </c>
      <c r="E340" s="56">
        <v>6.25</v>
      </c>
    </row>
    <row r="341" spans="1:5" ht="15" x14ac:dyDescent="0.2">
      <c r="A341" s="48" t="s">
        <v>413</v>
      </c>
      <c r="B341" s="49">
        <v>6.45</v>
      </c>
      <c r="C341" s="56">
        <v>6.35</v>
      </c>
      <c r="D341" s="56">
        <v>6.29</v>
      </c>
      <c r="E341" s="56">
        <v>6.26</v>
      </c>
    </row>
    <row r="342" spans="1:5" ht="15" x14ac:dyDescent="0.2">
      <c r="A342" s="48" t="s">
        <v>414</v>
      </c>
      <c r="B342" s="49">
        <v>6.4700000000000006</v>
      </c>
      <c r="C342" s="56">
        <v>6.36</v>
      </c>
      <c r="D342" s="56">
        <v>6.3100000000000005</v>
      </c>
      <c r="E342" s="56">
        <v>6.2700000000000005</v>
      </c>
    </row>
    <row r="343" spans="1:5" ht="15" x14ac:dyDescent="0.2">
      <c r="A343" s="48" t="s">
        <v>415</v>
      </c>
      <c r="B343" s="49">
        <v>6.49</v>
      </c>
      <c r="C343" s="56">
        <v>6.38</v>
      </c>
      <c r="D343" s="56">
        <v>6.33</v>
      </c>
      <c r="E343" s="56">
        <v>6.29</v>
      </c>
    </row>
    <row r="344" spans="1:5" ht="15" x14ac:dyDescent="0.2">
      <c r="A344" s="48" t="s">
        <v>416</v>
      </c>
      <c r="B344" s="49">
        <v>6.5</v>
      </c>
      <c r="C344" s="56">
        <v>6.4</v>
      </c>
      <c r="D344" s="56">
        <v>6.34</v>
      </c>
      <c r="E344" s="56">
        <v>6.3100000000000005</v>
      </c>
    </row>
    <row r="345" spans="1:5" ht="15" x14ac:dyDescent="0.2">
      <c r="A345" s="48" t="s">
        <v>417</v>
      </c>
      <c r="B345" s="49">
        <v>6.5200000000000005</v>
      </c>
      <c r="C345" s="56">
        <v>6.42</v>
      </c>
      <c r="D345" s="56">
        <v>6.36</v>
      </c>
      <c r="E345" s="56">
        <v>6.33</v>
      </c>
    </row>
    <row r="346" spans="1:5" ht="15" x14ac:dyDescent="0.2">
      <c r="A346" s="48" t="s">
        <v>418</v>
      </c>
      <c r="B346" s="49">
        <v>6.55</v>
      </c>
      <c r="C346" s="56">
        <v>6.44</v>
      </c>
      <c r="D346" s="56">
        <v>6.38</v>
      </c>
      <c r="E346" s="56">
        <v>6.35</v>
      </c>
    </row>
    <row r="347" spans="1:5" ht="15" x14ac:dyDescent="0.2">
      <c r="A347" s="48" t="s">
        <v>419</v>
      </c>
      <c r="B347" s="49">
        <v>6.57</v>
      </c>
      <c r="C347" s="56">
        <v>6.4599999999999991</v>
      </c>
      <c r="D347" s="56">
        <v>6.4</v>
      </c>
      <c r="E347" s="56">
        <v>6.37</v>
      </c>
    </row>
    <row r="348" spans="1:5" ht="15" x14ac:dyDescent="0.2">
      <c r="A348" s="48" t="s">
        <v>420</v>
      </c>
      <c r="B348" s="49">
        <v>6.5900000000000007</v>
      </c>
      <c r="C348" s="56">
        <v>6.4799999999999995</v>
      </c>
      <c r="D348" s="56">
        <v>6.43</v>
      </c>
      <c r="E348" s="56">
        <v>6.39</v>
      </c>
    </row>
    <row r="349" spans="1:5" ht="15" x14ac:dyDescent="0.2">
      <c r="A349" s="48" t="s">
        <v>421</v>
      </c>
      <c r="B349" s="49">
        <v>6.63</v>
      </c>
      <c r="C349" s="56">
        <v>6.51</v>
      </c>
      <c r="D349" s="56">
        <v>6.45</v>
      </c>
      <c r="E349" s="56">
        <v>6.42</v>
      </c>
    </row>
    <row r="350" spans="1:5" ht="15" x14ac:dyDescent="0.2">
      <c r="A350" s="48" t="s">
        <v>422</v>
      </c>
      <c r="B350" s="49">
        <v>6.6599999999999993</v>
      </c>
      <c r="C350" s="56">
        <v>6.5299999999999994</v>
      </c>
      <c r="D350" s="56">
        <v>6.4799999999999995</v>
      </c>
      <c r="E350" s="56">
        <v>6.44</v>
      </c>
    </row>
    <row r="351" spans="1:5" ht="15" x14ac:dyDescent="0.2">
      <c r="A351" s="48" t="s">
        <v>423</v>
      </c>
      <c r="B351" s="49">
        <v>6.69</v>
      </c>
      <c r="C351" s="56">
        <v>6.56</v>
      </c>
      <c r="D351" s="56">
        <v>6.51</v>
      </c>
      <c r="E351" s="56">
        <v>6.4700000000000006</v>
      </c>
    </row>
    <row r="352" spans="1:5" ht="15" x14ac:dyDescent="0.2">
      <c r="A352" s="48" t="s">
        <v>424</v>
      </c>
      <c r="B352" s="49">
        <v>6.7200000000000006</v>
      </c>
      <c r="C352" s="56">
        <v>6.5900000000000007</v>
      </c>
      <c r="D352" s="56">
        <v>6.5400000000000009</v>
      </c>
      <c r="E352" s="56">
        <v>6.5</v>
      </c>
    </row>
    <row r="353" spans="1:5" ht="15" x14ac:dyDescent="0.2">
      <c r="A353" s="48" t="s">
        <v>425</v>
      </c>
      <c r="B353" s="49">
        <v>6.75</v>
      </c>
      <c r="C353" s="56">
        <v>6.6400000000000006</v>
      </c>
      <c r="D353" s="56">
        <v>6.57</v>
      </c>
      <c r="E353" s="56">
        <v>6.5299999999999994</v>
      </c>
    </row>
    <row r="354" spans="1:5" ht="15" x14ac:dyDescent="0.2">
      <c r="A354" s="48" t="s">
        <v>426</v>
      </c>
      <c r="B354" s="49">
        <v>6.7900000000000009</v>
      </c>
      <c r="C354" s="56">
        <v>6.67</v>
      </c>
      <c r="D354" s="56">
        <v>6.6099999999999994</v>
      </c>
      <c r="E354" s="56">
        <v>6.57</v>
      </c>
    </row>
    <row r="355" spans="1:5" ht="15" x14ac:dyDescent="0.2">
      <c r="A355" s="48" t="s">
        <v>427</v>
      </c>
      <c r="B355" s="49">
        <v>6.83</v>
      </c>
      <c r="C355" s="56">
        <v>6.7099999999999991</v>
      </c>
      <c r="D355" s="56">
        <v>6.65</v>
      </c>
      <c r="E355" s="56">
        <v>6.6</v>
      </c>
    </row>
    <row r="356" spans="1:5" ht="15" x14ac:dyDescent="0.2">
      <c r="A356" s="48" t="s">
        <v>428</v>
      </c>
      <c r="B356" s="49">
        <v>6.87</v>
      </c>
      <c r="C356" s="56">
        <v>6.75</v>
      </c>
      <c r="D356" s="56">
        <v>6.69</v>
      </c>
      <c r="E356" s="56">
        <v>6.65</v>
      </c>
    </row>
    <row r="357" spans="1:5" ht="15" x14ac:dyDescent="0.2">
      <c r="A357" s="48" t="s">
        <v>429</v>
      </c>
      <c r="B357" s="49">
        <v>6.92</v>
      </c>
      <c r="C357" s="56">
        <v>6.8</v>
      </c>
      <c r="D357" s="56">
        <v>6.74</v>
      </c>
      <c r="E357" s="56">
        <v>6.7</v>
      </c>
    </row>
    <row r="358" spans="1:5" ht="15" x14ac:dyDescent="0.2">
      <c r="A358" s="48" t="s">
        <v>430</v>
      </c>
      <c r="B358" s="49">
        <v>6.9700000000000006</v>
      </c>
      <c r="C358" s="56">
        <v>6.8400000000000007</v>
      </c>
      <c r="D358" s="56">
        <v>6.7799999999999994</v>
      </c>
      <c r="E358" s="56">
        <v>6.74</v>
      </c>
    </row>
    <row r="359" spans="1:5" ht="15" x14ac:dyDescent="0.2">
      <c r="A359" s="48" t="s">
        <v>431</v>
      </c>
      <c r="B359" s="49">
        <v>7.0200000000000005</v>
      </c>
      <c r="C359" s="56">
        <v>6.8900000000000006</v>
      </c>
      <c r="D359" s="56">
        <v>6.83</v>
      </c>
      <c r="E359" s="56">
        <v>6.7900000000000009</v>
      </c>
    </row>
    <row r="360" spans="1:5" ht="15" x14ac:dyDescent="0.2">
      <c r="A360" s="48" t="s">
        <v>432</v>
      </c>
      <c r="B360" s="49">
        <v>7.08</v>
      </c>
      <c r="C360" s="56">
        <v>6.95</v>
      </c>
      <c r="D360" s="56">
        <v>6.8900000000000006</v>
      </c>
      <c r="E360" s="56">
        <v>6.85</v>
      </c>
    </row>
    <row r="361" spans="1:5" ht="15" x14ac:dyDescent="0.2">
      <c r="A361" s="48" t="s">
        <v>433</v>
      </c>
      <c r="B361" s="49">
        <v>7.15</v>
      </c>
      <c r="C361" s="56">
        <v>7.01</v>
      </c>
      <c r="D361" s="56">
        <v>6.94</v>
      </c>
      <c r="E361" s="56">
        <v>6.9</v>
      </c>
    </row>
    <row r="362" spans="1:5" ht="15" x14ac:dyDescent="0.2">
      <c r="A362" s="48" t="s">
        <v>434</v>
      </c>
      <c r="B362" s="49">
        <v>7.2099999999999991</v>
      </c>
      <c r="C362" s="56">
        <v>7.07</v>
      </c>
      <c r="D362" s="56">
        <v>7.01</v>
      </c>
      <c r="E362" s="56">
        <v>6.9599999999999991</v>
      </c>
    </row>
    <row r="363" spans="1:5" ht="15" x14ac:dyDescent="0.2">
      <c r="A363" s="48" t="s">
        <v>435</v>
      </c>
      <c r="B363" s="49">
        <v>7.2799999999999994</v>
      </c>
      <c r="C363" s="56">
        <v>7.15</v>
      </c>
      <c r="D363" s="56">
        <v>7.07</v>
      </c>
      <c r="E363" s="56">
        <v>7.0299999999999994</v>
      </c>
    </row>
    <row r="364" spans="1:5" ht="15" x14ac:dyDescent="0.2">
      <c r="A364" s="48" t="s">
        <v>436</v>
      </c>
      <c r="B364" s="49">
        <v>7.3599999999999994</v>
      </c>
      <c r="C364" s="56">
        <v>7.2200000000000006</v>
      </c>
      <c r="D364" s="56">
        <v>7.15</v>
      </c>
      <c r="E364" s="56">
        <v>7.1</v>
      </c>
    </row>
    <row r="365" spans="1:5" ht="15" x14ac:dyDescent="0.2">
      <c r="A365" s="48" t="s">
        <v>437</v>
      </c>
      <c r="B365" s="49">
        <v>7.44</v>
      </c>
      <c r="C365" s="56">
        <v>7.3</v>
      </c>
      <c r="D365" s="56">
        <v>7.2299999999999995</v>
      </c>
      <c r="E365" s="56">
        <v>7.18</v>
      </c>
    </row>
    <row r="366" spans="1:5" ht="15" x14ac:dyDescent="0.2">
      <c r="A366" s="48" t="s">
        <v>438</v>
      </c>
      <c r="B366" s="49">
        <v>7.5299999999999994</v>
      </c>
      <c r="C366" s="56">
        <v>7.38</v>
      </c>
      <c r="D366" s="56">
        <v>7.31</v>
      </c>
      <c r="E366" s="56">
        <v>7.2700000000000005</v>
      </c>
    </row>
    <row r="367" spans="1:5" ht="15" x14ac:dyDescent="0.2">
      <c r="A367" s="48" t="s">
        <v>439</v>
      </c>
      <c r="B367" s="49">
        <v>7.62</v>
      </c>
      <c r="C367" s="56">
        <v>7.4700000000000006</v>
      </c>
      <c r="D367" s="56">
        <v>7.4</v>
      </c>
      <c r="E367" s="56">
        <v>7.35</v>
      </c>
    </row>
    <row r="368" spans="1:5" ht="15" x14ac:dyDescent="0.2">
      <c r="A368" s="48" t="s">
        <v>440</v>
      </c>
      <c r="B368" s="49">
        <v>7.7299999999999995</v>
      </c>
      <c r="C368" s="56">
        <v>7.57</v>
      </c>
      <c r="D368" s="56">
        <v>7.49</v>
      </c>
      <c r="E368" s="56">
        <v>7.45</v>
      </c>
    </row>
    <row r="369" spans="1:5" ht="15" x14ac:dyDescent="0.2">
      <c r="A369" s="48" t="s">
        <v>441</v>
      </c>
      <c r="B369" s="49">
        <v>7.8400000000000007</v>
      </c>
      <c r="C369" s="56">
        <v>7.68</v>
      </c>
      <c r="D369" s="56">
        <v>7.6</v>
      </c>
      <c r="E369" s="56">
        <v>7.55</v>
      </c>
    </row>
    <row r="370" spans="1:5" ht="15" x14ac:dyDescent="0.2">
      <c r="A370" s="48" t="s">
        <v>442</v>
      </c>
      <c r="B370" s="49">
        <v>7.9599999999999991</v>
      </c>
      <c r="C370" s="56">
        <v>7.7900000000000009</v>
      </c>
      <c r="D370" s="56">
        <v>7.7200000000000006</v>
      </c>
      <c r="E370" s="56">
        <v>7.6599999999999993</v>
      </c>
    </row>
    <row r="371" spans="1:5" ht="15" x14ac:dyDescent="0.2">
      <c r="A371" s="48" t="s">
        <v>443</v>
      </c>
      <c r="B371" s="49">
        <v>8.08</v>
      </c>
      <c r="C371" s="56">
        <v>7.92</v>
      </c>
      <c r="D371" s="56">
        <v>7.83</v>
      </c>
      <c r="E371" s="56">
        <v>7.7799999999999994</v>
      </c>
    </row>
    <row r="372" spans="1:5" ht="15" x14ac:dyDescent="0.2">
      <c r="A372" s="48" t="s">
        <v>444</v>
      </c>
      <c r="B372" s="49">
        <v>8.23</v>
      </c>
      <c r="C372" s="56">
        <v>8.0500000000000007</v>
      </c>
      <c r="D372" s="56">
        <v>7.9599999999999991</v>
      </c>
      <c r="E372" s="56">
        <v>7.9099999999999993</v>
      </c>
    </row>
    <row r="373" spans="1:5" ht="15" x14ac:dyDescent="0.2">
      <c r="A373" s="48" t="s">
        <v>445</v>
      </c>
      <c r="B373" s="49">
        <v>8.379999999999999</v>
      </c>
      <c r="C373" s="56">
        <v>8.1999999999999993</v>
      </c>
      <c r="D373" s="56">
        <v>8.1</v>
      </c>
      <c r="E373" s="56">
        <v>8.0500000000000007</v>
      </c>
    </row>
    <row r="374" spans="1:5" ht="15" x14ac:dyDescent="0.2">
      <c r="A374" s="48" t="s">
        <v>446</v>
      </c>
      <c r="B374" s="49">
        <v>8.5400000000000009</v>
      </c>
      <c r="C374" s="56">
        <v>8.35</v>
      </c>
      <c r="D374" s="56">
        <v>8.26</v>
      </c>
      <c r="E374" s="56">
        <v>8.1999999999999993</v>
      </c>
    </row>
    <row r="375" spans="1:5" ht="15" x14ac:dyDescent="0.2">
      <c r="A375" s="48" t="s">
        <v>447</v>
      </c>
      <c r="B375" s="49">
        <v>8.73</v>
      </c>
      <c r="C375" s="56">
        <v>8.52</v>
      </c>
      <c r="D375" s="56">
        <v>8.43</v>
      </c>
      <c r="E375" s="56">
        <v>8.370000000000001</v>
      </c>
    </row>
    <row r="376" spans="1:5" ht="15" x14ac:dyDescent="0.2">
      <c r="A376" s="48" t="s">
        <v>448</v>
      </c>
      <c r="B376" s="49">
        <v>8.92</v>
      </c>
      <c r="C376" s="56">
        <v>8.7200000000000006</v>
      </c>
      <c r="D376" s="56">
        <v>8.61</v>
      </c>
      <c r="E376" s="56">
        <v>8.5400000000000009</v>
      </c>
    </row>
    <row r="377" spans="1:5" ht="15" x14ac:dyDescent="0.2">
      <c r="A377" s="48" t="s">
        <v>449</v>
      </c>
      <c r="B377" s="49">
        <v>9.129999999999999</v>
      </c>
      <c r="C377" s="56">
        <v>8.91</v>
      </c>
      <c r="D377" s="56">
        <v>8.8099999999999987</v>
      </c>
      <c r="E377" s="56">
        <v>8.75</v>
      </c>
    </row>
    <row r="378" spans="1:5" ht="15" x14ac:dyDescent="0.2">
      <c r="A378" s="48" t="s">
        <v>450</v>
      </c>
      <c r="B378" s="49">
        <v>9.36</v>
      </c>
      <c r="C378" s="56">
        <v>9.129999999999999</v>
      </c>
      <c r="D378" s="56">
        <v>9.02</v>
      </c>
      <c r="E378" s="56">
        <v>8.9499999999999993</v>
      </c>
    </row>
    <row r="379" spans="1:5" ht="15" x14ac:dyDescent="0.2">
      <c r="A379" s="48" t="s">
        <v>451</v>
      </c>
      <c r="B379" s="49">
        <v>9.61</v>
      </c>
      <c r="C379" s="56">
        <v>9.370000000000001</v>
      </c>
      <c r="D379" s="56">
        <v>9.26</v>
      </c>
      <c r="E379" s="56">
        <v>9.1900000000000013</v>
      </c>
    </row>
    <row r="380" spans="1:5" ht="15" x14ac:dyDescent="0.2">
      <c r="A380" s="48" t="s">
        <v>452</v>
      </c>
      <c r="B380" s="49">
        <v>9.879999999999999</v>
      </c>
      <c r="C380" s="56">
        <v>9.620000000000001</v>
      </c>
      <c r="D380" s="56">
        <v>9.5</v>
      </c>
      <c r="E380" s="56">
        <v>9.42</v>
      </c>
    </row>
    <row r="381" spans="1:5" ht="15" x14ac:dyDescent="0.2">
      <c r="A381" s="48" t="s">
        <v>453</v>
      </c>
      <c r="B381" s="49">
        <v>10.16</v>
      </c>
      <c r="C381" s="56">
        <v>9.9</v>
      </c>
      <c r="D381" s="56">
        <v>9.77</v>
      </c>
      <c r="E381" s="56">
        <v>9.6900000000000013</v>
      </c>
    </row>
    <row r="382" spans="1:5" ht="15" x14ac:dyDescent="0.2">
      <c r="A382" s="48" t="s">
        <v>454</v>
      </c>
      <c r="B382" s="49">
        <v>10.48</v>
      </c>
      <c r="C382" s="56">
        <v>10.199999999999999</v>
      </c>
      <c r="D382" s="56">
        <v>10.050000000000001</v>
      </c>
      <c r="E382" s="56">
        <v>9.9700000000000006</v>
      </c>
    </row>
    <row r="383" spans="1:5" ht="15" x14ac:dyDescent="0.2">
      <c r="A383" s="48" t="s">
        <v>455</v>
      </c>
      <c r="B383" s="49">
        <v>10.809999999999999</v>
      </c>
      <c r="C383" s="56">
        <v>10.51</v>
      </c>
      <c r="D383" s="56">
        <v>10.36</v>
      </c>
      <c r="E383" s="56">
        <v>10.27</v>
      </c>
    </row>
    <row r="384" spans="1:5" ht="15" x14ac:dyDescent="0.2">
      <c r="A384" s="48" t="s">
        <v>456</v>
      </c>
      <c r="B384" s="49">
        <v>11.16</v>
      </c>
      <c r="C384" s="56">
        <v>10.85</v>
      </c>
      <c r="D384" s="56">
        <v>10.68</v>
      </c>
      <c r="E384" s="56">
        <v>10.59</v>
      </c>
    </row>
    <row r="385" spans="1:5" ht="15" x14ac:dyDescent="0.2">
      <c r="A385" s="48" t="s">
        <v>457</v>
      </c>
      <c r="B385" s="49">
        <v>11.540000000000001</v>
      </c>
      <c r="C385" s="56">
        <v>11.2</v>
      </c>
      <c r="D385" s="56">
        <v>11.040000000000001</v>
      </c>
      <c r="E385" s="56">
        <v>10.93</v>
      </c>
    </row>
    <row r="386" spans="1:5" ht="15" x14ac:dyDescent="0.2">
      <c r="A386" s="48" t="s">
        <v>458</v>
      </c>
      <c r="B386" s="49">
        <v>11.95</v>
      </c>
      <c r="C386" s="56">
        <v>11.58</v>
      </c>
      <c r="D386" s="56">
        <v>11.41</v>
      </c>
      <c r="E386" s="56">
        <v>11.3</v>
      </c>
    </row>
    <row r="387" spans="1:5" ht="15" x14ac:dyDescent="0.2">
      <c r="A387" s="48" t="s">
        <v>459</v>
      </c>
      <c r="B387" s="49">
        <v>12.39</v>
      </c>
      <c r="C387" s="56">
        <v>11.99</v>
      </c>
      <c r="D387" s="56">
        <v>11.8</v>
      </c>
      <c r="E387" s="56">
        <v>11.67</v>
      </c>
    </row>
    <row r="388" spans="1:5" ht="15" x14ac:dyDescent="0.2">
      <c r="A388" s="48" t="s">
        <v>460</v>
      </c>
      <c r="B388" s="49">
        <v>12.85</v>
      </c>
      <c r="C388" s="56">
        <v>12.42</v>
      </c>
      <c r="D388" s="56">
        <v>12.209999999999999</v>
      </c>
      <c r="E388" s="56">
        <v>12.08</v>
      </c>
    </row>
    <row r="389" spans="1:5" ht="15" x14ac:dyDescent="0.2">
      <c r="A389" s="48" t="s">
        <v>461</v>
      </c>
      <c r="B389" s="49">
        <v>13.34</v>
      </c>
      <c r="C389" s="56">
        <v>12.88</v>
      </c>
      <c r="D389" s="56">
        <v>12.66</v>
      </c>
      <c r="E389" s="56">
        <v>12.52</v>
      </c>
    </row>
    <row r="390" spans="1:5" ht="15" x14ac:dyDescent="0.2">
      <c r="A390" s="48" t="s">
        <v>462</v>
      </c>
      <c r="B390" s="49">
        <v>13.85</v>
      </c>
      <c r="C390" s="56">
        <v>13.36</v>
      </c>
      <c r="D390" s="56">
        <v>13.12</v>
      </c>
      <c r="E390" s="56">
        <v>12.969999999999999</v>
      </c>
    </row>
    <row r="391" spans="1:5" ht="15" x14ac:dyDescent="0.2">
      <c r="A391" s="48" t="s">
        <v>463</v>
      </c>
      <c r="B391" s="49">
        <v>14.4</v>
      </c>
      <c r="C391" s="56">
        <v>13.87</v>
      </c>
      <c r="D391" s="56">
        <v>13.62</v>
      </c>
      <c r="E391" s="56">
        <v>13.459999999999999</v>
      </c>
    </row>
    <row r="392" spans="1:5" x14ac:dyDescent="0.2">
      <c r="A392" s="48" t="s">
        <v>465</v>
      </c>
      <c r="B392" s="44">
        <v>6.2299999999999995</v>
      </c>
      <c r="C392" s="44">
        <v>6.13</v>
      </c>
      <c r="D392" s="44">
        <v>6.07</v>
      </c>
      <c r="E392" s="44">
        <v>6.04</v>
      </c>
    </row>
    <row r="393" spans="1:5" x14ac:dyDescent="0.2">
      <c r="A393" s="48" t="s">
        <v>466</v>
      </c>
      <c r="B393" s="44">
        <v>6.2299999999999995</v>
      </c>
      <c r="C393" s="44">
        <v>6.13</v>
      </c>
      <c r="D393" s="44">
        <v>6.07</v>
      </c>
      <c r="E393" s="44">
        <v>6.04</v>
      </c>
    </row>
    <row r="394" spans="1:5" x14ac:dyDescent="0.2">
      <c r="A394" s="48" t="s">
        <v>467</v>
      </c>
      <c r="B394" s="44">
        <v>6.2299999999999995</v>
      </c>
      <c r="C394" s="44">
        <v>6.13</v>
      </c>
      <c r="D394" s="44">
        <v>6.07</v>
      </c>
      <c r="E394" s="44">
        <v>6.04</v>
      </c>
    </row>
    <row r="395" spans="1:5" x14ac:dyDescent="0.2">
      <c r="A395" s="48" t="s">
        <v>468</v>
      </c>
      <c r="B395" s="44">
        <v>6.2299999999999995</v>
      </c>
      <c r="C395" s="44">
        <v>6.13</v>
      </c>
      <c r="D395" s="44">
        <v>6.07</v>
      </c>
      <c r="E395" s="44">
        <v>6.04</v>
      </c>
    </row>
    <row r="396" spans="1:5" x14ac:dyDescent="0.2">
      <c r="A396" s="48" t="s">
        <v>469</v>
      </c>
      <c r="B396" s="44">
        <v>6.24</v>
      </c>
      <c r="C396" s="44">
        <v>6.14</v>
      </c>
      <c r="D396" s="44">
        <v>6.08</v>
      </c>
      <c r="E396" s="44">
        <v>6.04</v>
      </c>
    </row>
    <row r="397" spans="1:5" x14ac:dyDescent="0.2">
      <c r="A397" s="48" t="s">
        <v>470</v>
      </c>
      <c r="B397" s="44">
        <v>6.24</v>
      </c>
      <c r="C397" s="44">
        <v>6.14</v>
      </c>
      <c r="D397" s="44">
        <v>6.08</v>
      </c>
      <c r="E397" s="44">
        <v>6.04</v>
      </c>
    </row>
    <row r="398" spans="1:5" x14ac:dyDescent="0.2">
      <c r="A398" s="48" t="s">
        <v>471</v>
      </c>
      <c r="B398" s="44">
        <v>6.24</v>
      </c>
      <c r="C398" s="44">
        <v>6.14</v>
      </c>
      <c r="D398" s="44">
        <v>6.08</v>
      </c>
      <c r="E398" s="44">
        <v>6.05</v>
      </c>
    </row>
    <row r="399" spans="1:5" x14ac:dyDescent="0.2">
      <c r="A399" s="48" t="s">
        <v>472</v>
      </c>
      <c r="B399" s="44">
        <v>6.24</v>
      </c>
      <c r="C399" s="44">
        <v>6.14</v>
      </c>
      <c r="D399" s="44">
        <v>6.08</v>
      </c>
      <c r="E399" s="44">
        <v>6.05</v>
      </c>
    </row>
    <row r="400" spans="1:5" x14ac:dyDescent="0.2">
      <c r="A400" s="48" t="s">
        <v>473</v>
      </c>
      <c r="B400" s="44">
        <v>6.24</v>
      </c>
      <c r="C400" s="44">
        <v>6.14</v>
      </c>
      <c r="D400" s="44">
        <v>6.08</v>
      </c>
      <c r="E400" s="44">
        <v>6.05</v>
      </c>
    </row>
    <row r="401" spans="1:5" x14ac:dyDescent="0.2">
      <c r="A401" s="48" t="s">
        <v>474</v>
      </c>
      <c r="B401" s="44">
        <v>6.25</v>
      </c>
      <c r="C401" s="44">
        <v>6.14</v>
      </c>
      <c r="D401" s="44">
        <v>6.08</v>
      </c>
      <c r="E401" s="44">
        <v>6.05</v>
      </c>
    </row>
    <row r="402" spans="1:5" x14ac:dyDescent="0.2">
      <c r="A402" s="48" t="s">
        <v>475</v>
      </c>
      <c r="B402" s="44">
        <v>6.25</v>
      </c>
      <c r="C402" s="44">
        <v>6.14</v>
      </c>
      <c r="D402" s="44">
        <v>6.08</v>
      </c>
      <c r="E402" s="44">
        <v>6.05</v>
      </c>
    </row>
    <row r="403" spans="1:5" x14ac:dyDescent="0.2">
      <c r="A403" s="48" t="s">
        <v>476</v>
      </c>
      <c r="B403" s="44">
        <v>6.25</v>
      </c>
      <c r="C403" s="44">
        <v>6.15</v>
      </c>
      <c r="D403" s="44">
        <v>6.09</v>
      </c>
      <c r="E403" s="44">
        <v>6.05</v>
      </c>
    </row>
    <row r="404" spans="1:5" x14ac:dyDescent="0.2">
      <c r="A404" s="48" t="s">
        <v>477</v>
      </c>
      <c r="B404" s="44">
        <v>6.25</v>
      </c>
      <c r="C404" s="44">
        <v>6.15</v>
      </c>
      <c r="D404" s="44">
        <v>6.09</v>
      </c>
      <c r="E404" s="44">
        <v>6.0600000000000005</v>
      </c>
    </row>
    <row r="405" spans="1:5" x14ac:dyDescent="0.2">
      <c r="A405" s="48" t="s">
        <v>478</v>
      </c>
      <c r="B405" s="44">
        <v>6.25</v>
      </c>
      <c r="C405" s="44">
        <v>6.15</v>
      </c>
      <c r="D405" s="44">
        <v>6.09</v>
      </c>
      <c r="E405" s="44">
        <v>6.0600000000000005</v>
      </c>
    </row>
    <row r="406" spans="1:5" x14ac:dyDescent="0.2">
      <c r="A406" s="48" t="s">
        <v>479</v>
      </c>
      <c r="B406" s="44">
        <v>6.26</v>
      </c>
      <c r="C406" s="44">
        <v>6.15</v>
      </c>
      <c r="D406" s="44">
        <v>6.09</v>
      </c>
      <c r="E406" s="44">
        <v>6.0600000000000005</v>
      </c>
    </row>
    <row r="407" spans="1:5" x14ac:dyDescent="0.2">
      <c r="A407" s="48" t="s">
        <v>480</v>
      </c>
      <c r="B407" s="44">
        <v>6.26</v>
      </c>
      <c r="C407" s="44">
        <v>6.15</v>
      </c>
      <c r="D407" s="44">
        <v>6.09</v>
      </c>
      <c r="E407" s="44">
        <v>6.0600000000000005</v>
      </c>
    </row>
    <row r="408" spans="1:5" x14ac:dyDescent="0.2">
      <c r="A408" s="48" t="s">
        <v>481</v>
      </c>
      <c r="B408" s="44">
        <v>6.26</v>
      </c>
      <c r="C408" s="44">
        <v>6.16</v>
      </c>
      <c r="D408" s="44">
        <v>6.1</v>
      </c>
      <c r="E408" s="44">
        <v>6.0600000000000005</v>
      </c>
    </row>
    <row r="409" spans="1:5" x14ac:dyDescent="0.2">
      <c r="A409" s="48" t="s">
        <v>482</v>
      </c>
      <c r="B409" s="44">
        <v>6.26</v>
      </c>
      <c r="C409" s="44">
        <v>6.16</v>
      </c>
      <c r="D409" s="44">
        <v>6.1</v>
      </c>
      <c r="E409" s="44">
        <v>6.0600000000000005</v>
      </c>
    </row>
    <row r="410" spans="1:5" x14ac:dyDescent="0.2">
      <c r="A410" s="48" t="s">
        <v>483</v>
      </c>
      <c r="B410" s="44">
        <v>6.2700000000000005</v>
      </c>
      <c r="C410" s="44">
        <v>6.16</v>
      </c>
      <c r="D410" s="44">
        <v>6.1</v>
      </c>
      <c r="E410" s="44">
        <v>6.07</v>
      </c>
    </row>
    <row r="411" spans="1:5" x14ac:dyDescent="0.2">
      <c r="A411" s="48" t="s">
        <v>484</v>
      </c>
      <c r="B411" s="44">
        <v>6.2700000000000005</v>
      </c>
      <c r="C411" s="44">
        <v>6.16</v>
      </c>
      <c r="D411" s="44">
        <v>6.1</v>
      </c>
      <c r="E411" s="44">
        <v>6.07</v>
      </c>
    </row>
    <row r="412" spans="1:5" x14ac:dyDescent="0.2">
      <c r="A412" s="48" t="s">
        <v>485</v>
      </c>
      <c r="B412" s="44">
        <v>6.2700000000000005</v>
      </c>
      <c r="C412" s="44">
        <v>6.17</v>
      </c>
      <c r="D412" s="44">
        <v>6.1</v>
      </c>
      <c r="E412" s="44">
        <v>6.07</v>
      </c>
    </row>
    <row r="413" spans="1:5" x14ac:dyDescent="0.2">
      <c r="A413" s="48" t="s">
        <v>486</v>
      </c>
      <c r="B413" s="44">
        <v>6.2799999999999994</v>
      </c>
      <c r="C413" s="44">
        <v>6.17</v>
      </c>
      <c r="D413" s="44">
        <v>6.12</v>
      </c>
      <c r="E413" s="44">
        <v>6.07</v>
      </c>
    </row>
    <row r="414" spans="1:5" x14ac:dyDescent="0.2">
      <c r="A414" s="48" t="s">
        <v>487</v>
      </c>
      <c r="B414" s="44">
        <v>6.2799999999999994</v>
      </c>
      <c r="C414" s="44">
        <v>6.17</v>
      </c>
      <c r="D414" s="44">
        <v>6.12</v>
      </c>
      <c r="E414" s="44">
        <v>6.08</v>
      </c>
    </row>
    <row r="415" spans="1:5" x14ac:dyDescent="0.2">
      <c r="A415" s="48" t="s">
        <v>488</v>
      </c>
      <c r="B415" s="44">
        <v>6.2799999999999994</v>
      </c>
      <c r="C415" s="44">
        <v>6.17</v>
      </c>
      <c r="D415" s="44">
        <v>6.12</v>
      </c>
      <c r="E415" s="44">
        <v>6.08</v>
      </c>
    </row>
    <row r="416" spans="1:5" x14ac:dyDescent="0.2">
      <c r="A416" s="48" t="s">
        <v>489</v>
      </c>
      <c r="B416" s="44">
        <v>6.29</v>
      </c>
      <c r="C416" s="44">
        <v>6.18</v>
      </c>
      <c r="D416" s="44">
        <v>6.13</v>
      </c>
      <c r="E416" s="44">
        <v>6.08</v>
      </c>
    </row>
    <row r="417" spans="1:5" x14ac:dyDescent="0.2">
      <c r="A417" s="48" t="s">
        <v>490</v>
      </c>
      <c r="B417" s="44">
        <v>6.29</v>
      </c>
      <c r="C417" s="44">
        <v>6.18</v>
      </c>
      <c r="D417" s="44">
        <v>6.13</v>
      </c>
      <c r="E417" s="44">
        <v>6.08</v>
      </c>
    </row>
    <row r="418" spans="1:5" x14ac:dyDescent="0.2">
      <c r="A418" s="48" t="s">
        <v>491</v>
      </c>
      <c r="B418" s="44">
        <v>6.29</v>
      </c>
      <c r="C418" s="44">
        <v>6.18</v>
      </c>
      <c r="D418" s="44">
        <v>6.13</v>
      </c>
      <c r="E418" s="44">
        <v>6.09</v>
      </c>
    </row>
    <row r="419" spans="1:5" x14ac:dyDescent="0.2">
      <c r="A419" s="48" t="s">
        <v>492</v>
      </c>
      <c r="B419" s="44">
        <v>6.3</v>
      </c>
      <c r="C419" s="44">
        <v>6.1899999999999995</v>
      </c>
      <c r="D419" s="44">
        <v>6.13</v>
      </c>
      <c r="E419" s="44">
        <v>6.09</v>
      </c>
    </row>
    <row r="420" spans="1:5" x14ac:dyDescent="0.2">
      <c r="A420" s="48" t="s">
        <v>493</v>
      </c>
      <c r="B420" s="44">
        <v>6.3</v>
      </c>
      <c r="C420" s="44">
        <v>6.1899999999999995</v>
      </c>
      <c r="D420" s="44">
        <v>6.14</v>
      </c>
      <c r="E420" s="44">
        <v>6.09</v>
      </c>
    </row>
    <row r="421" spans="1:5" x14ac:dyDescent="0.2">
      <c r="A421" s="48" t="s">
        <v>494</v>
      </c>
      <c r="B421" s="44">
        <v>6.3100000000000005</v>
      </c>
      <c r="C421" s="44">
        <v>6.1899999999999995</v>
      </c>
      <c r="D421" s="44">
        <v>6.14</v>
      </c>
      <c r="E421" s="44">
        <v>6.1</v>
      </c>
    </row>
    <row r="422" spans="1:5" x14ac:dyDescent="0.2">
      <c r="A422" s="48" t="s">
        <v>495</v>
      </c>
      <c r="B422" s="44">
        <v>6.3100000000000005</v>
      </c>
      <c r="C422" s="44">
        <v>6.2</v>
      </c>
      <c r="D422" s="44">
        <v>6.14</v>
      </c>
      <c r="E422" s="44">
        <v>6.1</v>
      </c>
    </row>
    <row r="423" spans="1:5" x14ac:dyDescent="0.2">
      <c r="A423" s="48" t="s">
        <v>496</v>
      </c>
      <c r="B423" s="44">
        <v>6.32</v>
      </c>
      <c r="C423" s="44">
        <v>6.2</v>
      </c>
      <c r="D423" s="44">
        <v>6.15</v>
      </c>
      <c r="E423" s="44">
        <v>6.1</v>
      </c>
    </row>
    <row r="424" spans="1:5" x14ac:dyDescent="0.2">
      <c r="A424" s="48" t="s">
        <v>497</v>
      </c>
      <c r="B424" s="44">
        <v>6.32</v>
      </c>
      <c r="C424" s="44">
        <v>6.21</v>
      </c>
      <c r="D424" s="44">
        <v>6.15</v>
      </c>
      <c r="E424" s="44">
        <v>6.12</v>
      </c>
    </row>
    <row r="425" spans="1:5" x14ac:dyDescent="0.2">
      <c r="A425" s="48" t="s">
        <v>498</v>
      </c>
      <c r="B425" s="44">
        <v>6.33</v>
      </c>
      <c r="C425" s="44">
        <v>6.21</v>
      </c>
      <c r="D425" s="44">
        <v>6.16</v>
      </c>
      <c r="E425" s="44">
        <v>6.12</v>
      </c>
    </row>
    <row r="426" spans="1:5" x14ac:dyDescent="0.2">
      <c r="A426" s="48" t="s">
        <v>499</v>
      </c>
      <c r="B426" s="44">
        <v>6.33</v>
      </c>
      <c r="C426" s="44">
        <v>6.2200000000000006</v>
      </c>
      <c r="D426" s="44">
        <v>6.16</v>
      </c>
      <c r="E426" s="44">
        <v>6.12</v>
      </c>
    </row>
    <row r="427" spans="1:5" x14ac:dyDescent="0.2">
      <c r="A427" s="48" t="s">
        <v>500</v>
      </c>
      <c r="B427" s="44">
        <v>6.34</v>
      </c>
      <c r="C427" s="44">
        <v>6.2200000000000006</v>
      </c>
      <c r="D427" s="44">
        <v>6.16</v>
      </c>
      <c r="E427" s="44">
        <v>6.13</v>
      </c>
    </row>
    <row r="428" spans="1:5" x14ac:dyDescent="0.2">
      <c r="A428" s="48" t="s">
        <v>501</v>
      </c>
      <c r="B428" s="44">
        <v>6.34</v>
      </c>
      <c r="C428" s="44">
        <v>6.2299999999999995</v>
      </c>
      <c r="D428" s="44">
        <v>6.17</v>
      </c>
      <c r="E428" s="44">
        <v>6.13</v>
      </c>
    </row>
    <row r="429" spans="1:5" x14ac:dyDescent="0.2">
      <c r="A429" s="48" t="s">
        <v>502</v>
      </c>
      <c r="B429" s="44">
        <v>6.35</v>
      </c>
      <c r="C429" s="44">
        <v>6.2299999999999995</v>
      </c>
      <c r="D429" s="44">
        <v>6.17</v>
      </c>
      <c r="E429" s="44">
        <v>6.13</v>
      </c>
    </row>
    <row r="430" spans="1:5" x14ac:dyDescent="0.2">
      <c r="A430" s="48" t="s">
        <v>503</v>
      </c>
      <c r="B430" s="44">
        <v>6.36</v>
      </c>
      <c r="C430" s="44">
        <v>6.24</v>
      </c>
      <c r="D430" s="44">
        <v>6.18</v>
      </c>
      <c r="E430" s="44">
        <v>6.14</v>
      </c>
    </row>
    <row r="431" spans="1:5" x14ac:dyDescent="0.2">
      <c r="A431" s="48" t="s">
        <v>504</v>
      </c>
      <c r="B431" s="44">
        <v>6.36</v>
      </c>
      <c r="C431" s="44">
        <v>6.24</v>
      </c>
      <c r="D431" s="44">
        <v>6.18</v>
      </c>
      <c r="E431" s="44">
        <v>6.14</v>
      </c>
    </row>
    <row r="432" spans="1:5" x14ac:dyDescent="0.2">
      <c r="A432" s="48" t="s">
        <v>505</v>
      </c>
      <c r="B432" s="44">
        <v>6.37</v>
      </c>
      <c r="C432" s="44">
        <v>6.25</v>
      </c>
      <c r="D432" s="44">
        <v>6.1899999999999995</v>
      </c>
      <c r="E432" s="44">
        <v>6.15</v>
      </c>
    </row>
    <row r="433" spans="1:5" x14ac:dyDescent="0.2">
      <c r="A433" s="48" t="s">
        <v>506</v>
      </c>
      <c r="B433" s="44">
        <v>6.38</v>
      </c>
      <c r="C433" s="44">
        <v>6.25</v>
      </c>
      <c r="D433" s="44">
        <v>6.1899999999999995</v>
      </c>
      <c r="E433" s="44">
        <v>6.15</v>
      </c>
    </row>
    <row r="434" spans="1:5" x14ac:dyDescent="0.2">
      <c r="A434" s="48" t="s">
        <v>507</v>
      </c>
      <c r="B434" s="44">
        <v>6.39</v>
      </c>
      <c r="C434" s="44">
        <v>6.26</v>
      </c>
      <c r="D434" s="44">
        <v>6.2</v>
      </c>
      <c r="E434" s="44">
        <v>6.16</v>
      </c>
    </row>
    <row r="435" spans="1:5" x14ac:dyDescent="0.2">
      <c r="A435" s="48" t="s">
        <v>508</v>
      </c>
      <c r="B435" s="44">
        <v>6.4</v>
      </c>
      <c r="C435" s="44">
        <v>6.2700000000000005</v>
      </c>
      <c r="D435" s="44">
        <v>6.2</v>
      </c>
      <c r="E435" s="44">
        <v>6.16</v>
      </c>
    </row>
    <row r="436" spans="1:5" x14ac:dyDescent="0.2">
      <c r="A436" s="48" t="s">
        <v>509</v>
      </c>
      <c r="B436" s="44">
        <v>6.4099999999999993</v>
      </c>
      <c r="C436" s="44">
        <v>6.2700000000000005</v>
      </c>
      <c r="D436" s="44">
        <v>6.21</v>
      </c>
      <c r="E436" s="44">
        <v>6.17</v>
      </c>
    </row>
    <row r="437" spans="1:5" x14ac:dyDescent="0.2">
      <c r="A437" s="48" t="s">
        <v>510</v>
      </c>
      <c r="B437" s="44">
        <v>6.42</v>
      </c>
      <c r="C437" s="44">
        <v>6.2799999999999994</v>
      </c>
      <c r="D437" s="44">
        <v>6.2200000000000006</v>
      </c>
      <c r="E437" s="44">
        <v>6.17</v>
      </c>
    </row>
    <row r="438" spans="1:5" x14ac:dyDescent="0.2">
      <c r="A438" s="48" t="s">
        <v>511</v>
      </c>
      <c r="B438" s="44">
        <v>6.43</v>
      </c>
      <c r="C438" s="44">
        <v>6.29</v>
      </c>
      <c r="D438" s="44">
        <v>6.2200000000000006</v>
      </c>
      <c r="E438" s="44">
        <v>6.18</v>
      </c>
    </row>
    <row r="439" spans="1:5" x14ac:dyDescent="0.2">
      <c r="A439" s="48" t="s">
        <v>512</v>
      </c>
      <c r="B439" s="44">
        <v>6.44</v>
      </c>
      <c r="C439" s="44">
        <v>6.3</v>
      </c>
      <c r="D439" s="44">
        <v>6.2299999999999995</v>
      </c>
      <c r="E439" s="44">
        <v>6.18</v>
      </c>
    </row>
    <row r="440" spans="1:5" x14ac:dyDescent="0.2">
      <c r="A440" s="48" t="s">
        <v>513</v>
      </c>
      <c r="B440" s="44">
        <v>6.45</v>
      </c>
      <c r="C440" s="44">
        <v>6.3</v>
      </c>
      <c r="D440" s="44">
        <v>6.2299999999999995</v>
      </c>
      <c r="E440" s="44">
        <v>6.1899999999999995</v>
      </c>
    </row>
    <row r="441" spans="1:5" x14ac:dyDescent="0.2">
      <c r="A441" s="48" t="s">
        <v>514</v>
      </c>
      <c r="B441" s="44">
        <v>6.4599999999999991</v>
      </c>
      <c r="C441" s="44">
        <v>6.3100000000000005</v>
      </c>
      <c r="D441" s="44">
        <v>6.24</v>
      </c>
      <c r="E441" s="44">
        <v>6.1899999999999995</v>
      </c>
    </row>
    <row r="442" spans="1:5" x14ac:dyDescent="0.2">
      <c r="A442" s="48" t="s">
        <v>515</v>
      </c>
      <c r="B442" s="44">
        <v>6.4700000000000006</v>
      </c>
      <c r="C442" s="44">
        <v>6.32</v>
      </c>
      <c r="D442" s="44">
        <v>6.25</v>
      </c>
      <c r="E442" s="44">
        <v>6.2</v>
      </c>
    </row>
    <row r="443" spans="1:5" x14ac:dyDescent="0.2">
      <c r="A443" s="48" t="s">
        <v>516</v>
      </c>
      <c r="B443" s="44">
        <v>6.4799999999999995</v>
      </c>
      <c r="C443" s="44">
        <v>6.33</v>
      </c>
      <c r="D443" s="44">
        <v>6.25</v>
      </c>
      <c r="E443" s="44">
        <v>6.21</v>
      </c>
    </row>
    <row r="444" spans="1:5" x14ac:dyDescent="0.2">
      <c r="A444" s="48" t="s">
        <v>517</v>
      </c>
      <c r="B444" s="44">
        <v>6.5</v>
      </c>
      <c r="C444" s="44">
        <v>6.34</v>
      </c>
      <c r="D444" s="44">
        <v>6.26</v>
      </c>
      <c r="E444" s="44">
        <v>6.21</v>
      </c>
    </row>
    <row r="445" spans="1:5" x14ac:dyDescent="0.2">
      <c r="A445" s="48" t="s">
        <v>518</v>
      </c>
      <c r="B445" s="44">
        <v>6.51</v>
      </c>
      <c r="C445" s="44">
        <v>6.35</v>
      </c>
      <c r="D445" s="44">
        <v>6.2700000000000005</v>
      </c>
      <c r="E445" s="44">
        <v>6.2200000000000006</v>
      </c>
    </row>
    <row r="446" spans="1:5" x14ac:dyDescent="0.2">
      <c r="A446" s="48" t="s">
        <v>519</v>
      </c>
      <c r="B446" s="44">
        <v>6.5200000000000005</v>
      </c>
      <c r="C446" s="44">
        <v>6.35</v>
      </c>
      <c r="D446" s="44">
        <v>6.2700000000000005</v>
      </c>
      <c r="E446" s="44">
        <v>6.2200000000000006</v>
      </c>
    </row>
    <row r="447" spans="1:5" x14ac:dyDescent="0.2">
      <c r="A447" s="48" t="s">
        <v>520</v>
      </c>
      <c r="B447" s="44">
        <v>6.5400000000000009</v>
      </c>
      <c r="C447" s="44">
        <v>6.36</v>
      </c>
      <c r="D447" s="44">
        <v>6.2799999999999994</v>
      </c>
      <c r="E447" s="44">
        <v>6.2200000000000006</v>
      </c>
    </row>
    <row r="448" spans="1:5" x14ac:dyDescent="0.2">
      <c r="A448" s="48" t="s">
        <v>521</v>
      </c>
      <c r="B448" s="44">
        <v>6.55</v>
      </c>
      <c r="C448" s="44">
        <v>6.37</v>
      </c>
      <c r="D448" s="44">
        <v>6.2799999999999994</v>
      </c>
      <c r="E448" s="44">
        <v>6.2200000000000006</v>
      </c>
    </row>
    <row r="449" spans="1:5" x14ac:dyDescent="0.2">
      <c r="A449" s="48" t="s">
        <v>522</v>
      </c>
      <c r="B449" s="44">
        <v>6.56</v>
      </c>
      <c r="C449" s="44">
        <v>6.38</v>
      </c>
      <c r="D449" s="44">
        <v>6.29</v>
      </c>
      <c r="E449" s="44">
        <v>6.2200000000000006</v>
      </c>
    </row>
    <row r="450" spans="1:5" x14ac:dyDescent="0.2">
      <c r="A450" s="48" t="s">
        <v>523</v>
      </c>
      <c r="B450" s="44">
        <v>6.58</v>
      </c>
      <c r="C450" s="44">
        <v>6.39</v>
      </c>
      <c r="D450" s="44">
        <v>6.29</v>
      </c>
      <c r="E450" s="44">
        <v>6.2200000000000006</v>
      </c>
    </row>
    <row r="451" spans="1:5" x14ac:dyDescent="0.2">
      <c r="A451" s="48" t="s">
        <v>524</v>
      </c>
      <c r="B451" s="44">
        <v>6.5900000000000007</v>
      </c>
      <c r="C451" s="44">
        <v>6.39</v>
      </c>
      <c r="D451" s="44">
        <v>6.3</v>
      </c>
      <c r="E451" s="44">
        <v>6.2299999999999995</v>
      </c>
    </row>
    <row r="452" spans="1:5" x14ac:dyDescent="0.2">
      <c r="A452" s="48" t="s">
        <v>525</v>
      </c>
      <c r="B452" s="44">
        <v>6.6099999999999994</v>
      </c>
      <c r="C452" s="44">
        <v>6.4</v>
      </c>
      <c r="D452" s="44">
        <v>6.3</v>
      </c>
      <c r="E452" s="44">
        <v>6.2299999999999995</v>
      </c>
    </row>
    <row r="453" spans="1:5" x14ac:dyDescent="0.2">
      <c r="A453" s="48" t="s">
        <v>526</v>
      </c>
      <c r="B453" s="44">
        <v>6.63</v>
      </c>
      <c r="C453" s="44">
        <v>6.4099999999999993</v>
      </c>
      <c r="D453" s="44">
        <v>6.3100000000000005</v>
      </c>
      <c r="E453" s="44">
        <v>6.2299999999999995</v>
      </c>
    </row>
    <row r="454" spans="1:5" x14ac:dyDescent="0.2">
      <c r="A454" s="48" t="s">
        <v>527</v>
      </c>
      <c r="B454" s="44">
        <v>6.65</v>
      </c>
      <c r="C454" s="44">
        <v>6.4099999999999993</v>
      </c>
      <c r="D454" s="44">
        <v>6.3100000000000005</v>
      </c>
      <c r="E454" s="44">
        <v>6.2299999999999995</v>
      </c>
    </row>
    <row r="455" spans="1:5" x14ac:dyDescent="0.2">
      <c r="A455" s="48" t="s">
        <v>528</v>
      </c>
      <c r="B455" s="44">
        <v>6.6599999999999993</v>
      </c>
      <c r="C455" s="44">
        <v>6.42</v>
      </c>
      <c r="D455" s="44">
        <v>6.3100000000000005</v>
      </c>
      <c r="E455" s="44">
        <v>6.2299999999999995</v>
      </c>
    </row>
    <row r="456" spans="1:5" x14ac:dyDescent="0.2">
      <c r="A456" s="48" t="s">
        <v>529</v>
      </c>
      <c r="B456" s="44">
        <v>6.68</v>
      </c>
      <c r="C456" s="44">
        <v>6.43</v>
      </c>
      <c r="D456" s="44">
        <v>6.3100000000000005</v>
      </c>
      <c r="E456" s="44">
        <v>6.2299999999999995</v>
      </c>
    </row>
  </sheetData>
  <sheetProtection algorithmName="SHA-512" hashValue="JSesaqd0TUCUvIYZrXOAdDhNOiEX6WfkiCz62pxIo7WvRGJ29LnDJdM+HethHIn0MqBrMKGBsoMCQopkb3CtXA==" saltValue="gATALKV8+nTVWI29AeqwIQ==" spinCount="100000" sheet="1" objects="1" scenarios="1" autoFilter="0" pivotTables="0"/>
  <autoFilter ref="A1:E456"/>
  <mergeCells count="3">
    <mergeCell ref="H77:H78"/>
    <mergeCell ref="I2:L2"/>
    <mergeCell ref="J3:M3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Y87"/>
  <sheetViews>
    <sheetView topLeftCell="A4" workbookViewId="0">
      <pane ySplit="10" topLeftCell="A14" activePane="bottomLeft" state="frozen"/>
      <selection activeCell="B33" sqref="B33"/>
      <selection pane="bottomLeft" activeCell="B33" sqref="B33"/>
    </sheetView>
  </sheetViews>
  <sheetFormatPr defaultRowHeight="12.75" x14ac:dyDescent="0.2"/>
  <cols>
    <col min="1" max="1" width="3" style="10" customWidth="1"/>
    <col min="2" max="7" width="9.140625" style="10"/>
    <col min="8" max="8" width="5.42578125" style="10" customWidth="1"/>
    <col min="9" max="14" width="9.140625" style="10"/>
    <col min="15" max="15" width="3.28515625" style="10" customWidth="1"/>
    <col min="16" max="21" width="9.140625" style="10"/>
    <col min="22" max="22" width="2.42578125" style="10" customWidth="1"/>
    <col min="23" max="27" width="9.140625" style="10"/>
    <col min="28" max="28" width="12.7109375" style="10" customWidth="1"/>
    <col min="29" max="29" width="3.7109375" style="10" customWidth="1"/>
    <col min="30" max="35" width="9.140625" style="10"/>
    <col min="36" max="36" width="3" style="10" customWidth="1"/>
    <col min="37" max="40" width="9.140625" style="10"/>
    <col min="41" max="41" width="9.28515625" style="10" customWidth="1"/>
    <col min="42" max="42" width="6.85546875" style="10" customWidth="1"/>
    <col min="43" max="43" width="9.140625" style="10" customWidth="1"/>
    <col min="44" max="47" width="9.140625" style="10"/>
    <col min="48" max="48" width="9.28515625" style="10" customWidth="1"/>
    <col min="49" max="16384" width="9.140625" style="10"/>
  </cols>
  <sheetData>
    <row r="1" spans="1:51" ht="37.5" customHeight="1" x14ac:dyDescent="0.2">
      <c r="B1" s="10" t="s">
        <v>361</v>
      </c>
    </row>
    <row r="2" spans="1:51" x14ac:dyDescent="0.2">
      <c r="B2" s="13" t="s">
        <v>360</v>
      </c>
      <c r="C2" s="14">
        <v>2106870</v>
      </c>
      <c r="D2" s="14"/>
      <c r="E2" s="14"/>
      <c r="F2" s="8"/>
      <c r="G2" s="8"/>
      <c r="H2" s="13" t="s">
        <v>359</v>
      </c>
      <c r="I2" s="13"/>
      <c r="J2" s="13"/>
      <c r="K2" s="13"/>
      <c r="L2" s="15"/>
      <c r="M2" s="15"/>
      <c r="N2" s="15"/>
      <c r="O2" s="15"/>
      <c r="P2" s="13" t="s">
        <v>358</v>
      </c>
      <c r="Q2" s="13"/>
      <c r="R2" s="13"/>
      <c r="S2" s="13"/>
      <c r="T2" s="15"/>
      <c r="U2" s="15"/>
      <c r="V2" s="15"/>
      <c r="W2" s="13" t="s">
        <v>357</v>
      </c>
      <c r="X2" s="13"/>
      <c r="Y2" s="13"/>
      <c r="Z2" s="13"/>
      <c r="AA2" s="15"/>
      <c r="AB2" s="15"/>
      <c r="AC2" s="15"/>
      <c r="AD2" s="13" t="s">
        <v>356</v>
      </c>
      <c r="AE2" s="13"/>
      <c r="AF2" s="13"/>
      <c r="AG2" s="13"/>
      <c r="AH2" s="8"/>
      <c r="AI2" s="8"/>
      <c r="AK2" s="16" t="s">
        <v>373</v>
      </c>
      <c r="AL2" s="16"/>
      <c r="AM2" s="16"/>
      <c r="AN2" s="17"/>
      <c r="AO2" s="17"/>
      <c r="AR2" s="16" t="s">
        <v>373</v>
      </c>
      <c r="AS2" s="16"/>
      <c r="AT2" s="16"/>
      <c r="AU2" s="17"/>
      <c r="AV2" s="17"/>
    </row>
    <row r="3" spans="1:51" x14ac:dyDescent="0.2">
      <c r="A3" s="8"/>
      <c r="B3" s="19"/>
      <c r="C3" s="19"/>
      <c r="D3" s="19"/>
      <c r="E3" s="19"/>
      <c r="F3" s="19"/>
      <c r="G3" s="19"/>
      <c r="H3" s="8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8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8"/>
      <c r="AK3" s="18"/>
      <c r="AL3" s="18"/>
      <c r="AM3" s="18"/>
      <c r="AN3" s="18"/>
      <c r="AO3" s="18"/>
      <c r="AR3" s="18"/>
      <c r="AS3" s="18"/>
      <c r="AT3" s="18"/>
      <c r="AU3" s="18"/>
      <c r="AV3" s="18"/>
    </row>
    <row r="4" spans="1:51" x14ac:dyDescent="0.2">
      <c r="A4" s="8"/>
      <c r="B4" s="20" t="s">
        <v>386</v>
      </c>
      <c r="C4" s="20"/>
      <c r="D4" s="20"/>
      <c r="E4" s="20"/>
      <c r="F4" s="20"/>
      <c r="G4" s="21"/>
      <c r="H4" s="21"/>
      <c r="I4" s="20" t="s">
        <v>387</v>
      </c>
      <c r="J4" s="20"/>
      <c r="K4" s="20"/>
      <c r="L4" s="20"/>
      <c r="M4" s="20"/>
      <c r="N4" s="20"/>
      <c r="O4" s="20"/>
      <c r="P4" s="20" t="s">
        <v>388</v>
      </c>
      <c r="Q4" s="20"/>
      <c r="R4" s="20"/>
      <c r="S4" s="20"/>
      <c r="T4" s="20"/>
      <c r="U4" s="20"/>
      <c r="V4" s="21"/>
      <c r="W4" s="20" t="s">
        <v>388</v>
      </c>
      <c r="X4" s="20"/>
      <c r="Y4" s="20"/>
      <c r="Z4" s="20"/>
      <c r="AA4" s="20"/>
      <c r="AB4" s="20"/>
      <c r="AC4" s="20"/>
      <c r="AD4" s="20" t="s">
        <v>388</v>
      </c>
      <c r="AE4" s="20"/>
      <c r="AF4" s="20"/>
      <c r="AG4" s="20"/>
      <c r="AH4" s="20"/>
      <c r="AI4" s="19"/>
      <c r="AJ4" s="8"/>
      <c r="AK4" s="22" t="s">
        <v>377</v>
      </c>
      <c r="AL4" s="22"/>
      <c r="AM4" s="22"/>
      <c r="AN4" s="22"/>
      <c r="AO4" s="22"/>
      <c r="AR4" s="22" t="s">
        <v>381</v>
      </c>
      <c r="AS4" s="22"/>
      <c r="AT4" s="22"/>
      <c r="AU4" s="22"/>
      <c r="AV4" s="22"/>
      <c r="AW4" s="19"/>
      <c r="AX4" s="19"/>
      <c r="AY4" s="19"/>
    </row>
    <row r="5" spans="1:51" x14ac:dyDescent="0.2">
      <c r="A5" s="8"/>
      <c r="B5" s="20" t="s">
        <v>355</v>
      </c>
      <c r="C5" s="20"/>
      <c r="D5" s="20"/>
      <c r="E5" s="20"/>
      <c r="F5" s="23"/>
      <c r="G5" s="20"/>
      <c r="H5" s="21"/>
      <c r="I5" s="23" t="s">
        <v>354</v>
      </c>
      <c r="J5" s="23"/>
      <c r="K5" s="23"/>
      <c r="L5" s="23"/>
      <c r="M5" s="23"/>
      <c r="N5" s="20"/>
      <c r="O5" s="20"/>
      <c r="P5" s="23" t="s">
        <v>353</v>
      </c>
      <c r="Q5" s="23"/>
      <c r="R5" s="23"/>
      <c r="S5" s="23"/>
      <c r="T5" s="23"/>
      <c r="U5" s="20"/>
      <c r="V5" s="21"/>
      <c r="W5" s="23" t="s">
        <v>352</v>
      </c>
      <c r="X5" s="23"/>
      <c r="Y5" s="23"/>
      <c r="Z5" s="23"/>
      <c r="AA5" s="23"/>
      <c r="AB5" s="20"/>
      <c r="AC5" s="20"/>
      <c r="AD5" s="23" t="s">
        <v>351</v>
      </c>
      <c r="AE5" s="23"/>
      <c r="AF5" s="23"/>
      <c r="AG5" s="23"/>
      <c r="AH5" s="23"/>
      <c r="AI5" s="19"/>
      <c r="AJ5" s="8"/>
      <c r="AK5" s="24" t="s">
        <v>380</v>
      </c>
      <c r="AL5" s="22"/>
      <c r="AM5" s="22"/>
      <c r="AN5" s="22"/>
      <c r="AO5" s="22"/>
      <c r="AR5" s="24" t="s">
        <v>382</v>
      </c>
      <c r="AS5" s="22"/>
      <c r="AT5" s="22"/>
      <c r="AU5" s="22"/>
      <c r="AV5" s="22"/>
      <c r="AW5" s="14"/>
      <c r="AX5" s="14"/>
      <c r="AY5" s="14"/>
    </row>
    <row r="6" spans="1:51" x14ac:dyDescent="0.2">
      <c r="A6" s="8"/>
      <c r="B6" s="20"/>
      <c r="C6" s="20"/>
      <c r="D6" s="20"/>
      <c r="E6" s="20"/>
      <c r="F6" s="23"/>
      <c r="G6" s="20"/>
      <c r="H6" s="21"/>
      <c r="I6" s="23" t="s">
        <v>350</v>
      </c>
      <c r="J6" s="23"/>
      <c r="K6" s="23"/>
      <c r="L6" s="23"/>
      <c r="M6" s="23"/>
      <c r="N6" s="20"/>
      <c r="O6" s="20"/>
      <c r="P6" s="23" t="s">
        <v>350</v>
      </c>
      <c r="Q6" s="23"/>
      <c r="R6" s="23"/>
      <c r="S6" s="23"/>
      <c r="T6" s="23"/>
      <c r="U6" s="20"/>
      <c r="V6" s="21"/>
      <c r="W6" s="23" t="s">
        <v>350</v>
      </c>
      <c r="X6" s="23"/>
      <c r="Y6" s="23"/>
      <c r="Z6" s="23"/>
      <c r="AA6" s="23"/>
      <c r="AB6" s="20"/>
      <c r="AC6" s="20"/>
      <c r="AD6" s="23" t="s">
        <v>350</v>
      </c>
      <c r="AE6" s="23"/>
      <c r="AF6" s="23"/>
      <c r="AG6" s="23"/>
      <c r="AH6" s="23"/>
      <c r="AI6" s="19"/>
      <c r="AJ6" s="8"/>
      <c r="AK6" s="25" t="s">
        <v>378</v>
      </c>
      <c r="AL6" s="25"/>
      <c r="AM6" s="25"/>
      <c r="AN6" s="25"/>
      <c r="AO6" s="22"/>
      <c r="AR6" s="25" t="s">
        <v>383</v>
      </c>
      <c r="AS6" s="25"/>
      <c r="AT6" s="25"/>
      <c r="AU6" s="25"/>
      <c r="AV6" s="22"/>
      <c r="AW6" s="19"/>
      <c r="AX6" s="19"/>
      <c r="AY6" s="19"/>
    </row>
    <row r="7" spans="1:51" x14ac:dyDescent="0.2">
      <c r="A7" s="8"/>
      <c r="B7" s="20"/>
      <c r="C7" s="20"/>
      <c r="D7" s="20"/>
      <c r="E7" s="20"/>
      <c r="F7" s="23"/>
      <c r="G7" s="20"/>
      <c r="H7" s="21"/>
      <c r="I7" s="23"/>
      <c r="J7" s="23"/>
      <c r="K7" s="23"/>
      <c r="L7" s="23"/>
      <c r="M7" s="23"/>
      <c r="N7" s="20"/>
      <c r="O7" s="20"/>
      <c r="P7" s="23"/>
      <c r="Q7" s="23"/>
      <c r="R7" s="23"/>
      <c r="S7" s="23"/>
      <c r="T7" s="23"/>
      <c r="U7" s="20"/>
      <c r="V7" s="21"/>
      <c r="W7" s="23"/>
      <c r="X7" s="23"/>
      <c r="Y7" s="23"/>
      <c r="Z7" s="23"/>
      <c r="AA7" s="23"/>
      <c r="AB7" s="20"/>
      <c r="AC7" s="20"/>
      <c r="AD7" s="23"/>
      <c r="AE7" s="23"/>
      <c r="AF7" s="23"/>
      <c r="AG7" s="23"/>
      <c r="AH7" s="23"/>
      <c r="AI7" s="19"/>
      <c r="AJ7" s="8"/>
      <c r="AK7" s="25" t="s">
        <v>379</v>
      </c>
      <c r="AL7" s="25"/>
      <c r="AM7" s="25"/>
      <c r="AN7" s="25"/>
      <c r="AO7" s="22"/>
      <c r="AR7" s="25" t="s">
        <v>379</v>
      </c>
      <c r="AS7" s="25"/>
      <c r="AT7" s="25"/>
      <c r="AU7" s="25"/>
      <c r="AV7" s="22"/>
      <c r="AW7" s="19"/>
      <c r="AX7" s="19"/>
      <c r="AY7" s="19"/>
    </row>
    <row r="8" spans="1:51" x14ac:dyDescent="0.2">
      <c r="A8" s="8"/>
      <c r="B8" s="20"/>
      <c r="C8" s="20"/>
      <c r="D8" s="20"/>
      <c r="E8" s="20"/>
      <c r="F8" s="23"/>
      <c r="G8" s="20"/>
      <c r="H8" s="21"/>
      <c r="I8" s="23"/>
      <c r="J8" s="23"/>
      <c r="K8" s="23"/>
      <c r="L8" s="23"/>
      <c r="M8" s="23"/>
      <c r="N8" s="20"/>
      <c r="O8" s="20"/>
      <c r="P8" s="23"/>
      <c r="Q8" s="23"/>
      <c r="R8" s="23"/>
      <c r="S8" s="23"/>
      <c r="T8" s="23"/>
      <c r="U8" s="20"/>
      <c r="V8" s="21"/>
      <c r="W8" s="23"/>
      <c r="X8" s="23"/>
      <c r="Y8" s="23"/>
      <c r="Z8" s="23"/>
      <c r="AA8" s="23"/>
      <c r="AB8" s="20"/>
      <c r="AC8" s="20"/>
      <c r="AD8" s="23"/>
      <c r="AE8" s="23"/>
      <c r="AF8" s="23"/>
      <c r="AG8" s="23"/>
      <c r="AH8" s="23"/>
      <c r="AI8" s="19"/>
      <c r="AJ8" s="8"/>
      <c r="AK8" s="25"/>
      <c r="AL8" s="25"/>
      <c r="AM8" s="25"/>
      <c r="AN8" s="25"/>
      <c r="AO8" s="22"/>
      <c r="AR8" s="25"/>
      <c r="AS8" s="25"/>
      <c r="AT8" s="25"/>
      <c r="AU8" s="25"/>
      <c r="AV8" s="22"/>
      <c r="AW8" s="19"/>
      <c r="AX8" s="19"/>
      <c r="AY8" s="19"/>
    </row>
    <row r="9" spans="1:51" x14ac:dyDescent="0.2">
      <c r="A9" s="8"/>
      <c r="B9" s="19"/>
      <c r="C9" s="19"/>
      <c r="D9" s="19"/>
      <c r="E9" s="19"/>
      <c r="F9" s="9"/>
      <c r="G9" s="19"/>
      <c r="H9" s="8"/>
      <c r="I9" s="9"/>
      <c r="J9" s="9"/>
      <c r="K9" s="9"/>
      <c r="L9" s="9"/>
      <c r="M9" s="9"/>
      <c r="N9" s="19"/>
      <c r="O9" s="19"/>
      <c r="P9" s="9"/>
      <c r="Q9" s="9"/>
      <c r="R9" s="9"/>
      <c r="S9" s="9"/>
      <c r="T9" s="9"/>
      <c r="U9" s="19"/>
      <c r="V9" s="8"/>
      <c r="W9" s="9"/>
      <c r="X9" s="9"/>
      <c r="Y9" s="9"/>
      <c r="Z9" s="9"/>
      <c r="AA9" s="9"/>
      <c r="AB9" s="19"/>
      <c r="AC9" s="19"/>
      <c r="AD9" s="9"/>
      <c r="AE9" s="9"/>
      <c r="AF9" s="9"/>
      <c r="AG9" s="9"/>
      <c r="AH9" s="9"/>
      <c r="AI9" s="19"/>
      <c r="AJ9" s="8"/>
      <c r="AK9" s="25"/>
      <c r="AL9" s="25"/>
      <c r="AM9" s="25"/>
      <c r="AN9" s="25"/>
      <c r="AO9" s="22"/>
      <c r="AR9" s="25"/>
      <c r="AS9" s="25"/>
      <c r="AT9" s="25"/>
      <c r="AU9" s="25"/>
      <c r="AV9" s="22"/>
      <c r="AW9" s="19"/>
      <c r="AX9" s="19"/>
      <c r="AY9" s="19"/>
    </row>
    <row r="10" spans="1:51" s="15" customFormat="1" x14ac:dyDescent="0.2">
      <c r="B10" s="26"/>
      <c r="C10" s="26"/>
      <c r="D10" s="26"/>
      <c r="E10" s="27"/>
      <c r="F10" s="27"/>
      <c r="G10" s="28" t="s">
        <v>389</v>
      </c>
      <c r="I10" s="26"/>
      <c r="J10" s="26"/>
      <c r="K10" s="26"/>
      <c r="L10" s="27"/>
      <c r="M10" s="27"/>
      <c r="N10" s="28" t="s">
        <v>390</v>
      </c>
      <c r="O10" s="26"/>
      <c r="P10" s="26"/>
      <c r="Q10" s="26"/>
      <c r="R10" s="26"/>
      <c r="S10" s="27"/>
      <c r="T10" s="27"/>
      <c r="U10" s="28" t="s">
        <v>391</v>
      </c>
      <c r="W10" s="26"/>
      <c r="X10" s="26"/>
      <c r="Y10" s="26"/>
      <c r="Z10" s="27"/>
      <c r="AA10" s="27"/>
      <c r="AB10" s="28" t="s">
        <v>392</v>
      </c>
      <c r="AC10" s="26"/>
      <c r="AD10" s="26"/>
      <c r="AE10" s="26"/>
      <c r="AF10" s="26"/>
      <c r="AG10" s="27"/>
      <c r="AH10" s="27"/>
      <c r="AI10" s="28" t="s">
        <v>393</v>
      </c>
      <c r="AK10" s="11"/>
      <c r="AL10" s="11"/>
      <c r="AM10" s="12"/>
      <c r="AN10" s="12"/>
      <c r="AO10" s="7" t="s">
        <v>385</v>
      </c>
      <c r="AP10" s="10"/>
      <c r="AQ10" s="10"/>
      <c r="AR10" s="11"/>
      <c r="AS10" s="11"/>
      <c r="AT10" s="12"/>
      <c r="AU10" s="12"/>
      <c r="AV10" s="7" t="s">
        <v>384</v>
      </c>
      <c r="AW10" s="26"/>
      <c r="AX10" s="26"/>
      <c r="AY10" s="26"/>
    </row>
    <row r="11" spans="1:51" x14ac:dyDescent="0.2">
      <c r="A11" s="8"/>
      <c r="B11" s="103" t="s">
        <v>347</v>
      </c>
      <c r="C11" s="103"/>
      <c r="D11" s="103"/>
      <c r="E11" s="103"/>
      <c r="F11" s="103"/>
      <c r="G11" s="103"/>
      <c r="H11" s="8"/>
      <c r="I11" s="103" t="s">
        <v>347</v>
      </c>
      <c r="J11" s="103"/>
      <c r="K11" s="103"/>
      <c r="L11" s="103"/>
      <c r="M11" s="103"/>
      <c r="N11" s="103"/>
      <c r="O11" s="9"/>
      <c r="P11" s="103" t="s">
        <v>347</v>
      </c>
      <c r="Q11" s="103"/>
      <c r="R11" s="103"/>
      <c r="S11" s="103"/>
      <c r="T11" s="103"/>
      <c r="U11" s="103"/>
      <c r="V11" s="8"/>
      <c r="W11" s="103" t="s">
        <v>347</v>
      </c>
      <c r="X11" s="103"/>
      <c r="Y11" s="103"/>
      <c r="Z11" s="103"/>
      <c r="AA11" s="103"/>
      <c r="AB11" s="103"/>
      <c r="AC11" s="9"/>
      <c r="AD11" s="103" t="s">
        <v>347</v>
      </c>
      <c r="AE11" s="103"/>
      <c r="AF11" s="103"/>
      <c r="AG11" s="103"/>
      <c r="AH11" s="103"/>
      <c r="AI11" s="103"/>
      <c r="AJ11" s="8"/>
      <c r="AK11" s="102" t="s">
        <v>347</v>
      </c>
      <c r="AL11" s="102"/>
      <c r="AM11" s="102"/>
      <c r="AN11" s="102"/>
      <c r="AO11" s="102"/>
      <c r="AR11" s="102" t="s">
        <v>347</v>
      </c>
      <c r="AS11" s="102"/>
      <c r="AT11" s="102"/>
      <c r="AU11" s="102"/>
      <c r="AV11" s="102"/>
      <c r="AW11" s="9"/>
      <c r="AX11" s="9"/>
      <c r="AY11" s="9"/>
    </row>
    <row r="12" spans="1:51" x14ac:dyDescent="0.2">
      <c r="A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W12" s="8"/>
      <c r="AX12" s="8"/>
      <c r="AY12" s="8"/>
    </row>
    <row r="13" spans="1:51" x14ac:dyDescent="0.2">
      <c r="A13" s="8"/>
      <c r="B13" s="29" t="s">
        <v>349</v>
      </c>
      <c r="C13" s="30" t="s">
        <v>0</v>
      </c>
      <c r="D13" s="30"/>
      <c r="E13" s="30" t="s">
        <v>346</v>
      </c>
      <c r="F13" s="32" t="s">
        <v>345</v>
      </c>
      <c r="G13" s="31" t="s">
        <v>344</v>
      </c>
      <c r="H13" s="8"/>
      <c r="I13" s="29" t="s">
        <v>349</v>
      </c>
      <c r="J13" s="32" t="s">
        <v>0</v>
      </c>
      <c r="K13" s="32"/>
      <c r="L13" s="32" t="s">
        <v>346</v>
      </c>
      <c r="M13" s="32" t="s">
        <v>345</v>
      </c>
      <c r="N13" s="33" t="s">
        <v>344</v>
      </c>
      <c r="O13" s="34"/>
      <c r="P13" s="29" t="s">
        <v>349</v>
      </c>
      <c r="Q13" s="32" t="s">
        <v>0</v>
      </c>
      <c r="R13" s="32"/>
      <c r="S13" s="32" t="s">
        <v>346</v>
      </c>
      <c r="T13" s="32" t="s">
        <v>345</v>
      </c>
      <c r="U13" s="33" t="s">
        <v>344</v>
      </c>
      <c r="V13" s="8"/>
      <c r="W13" s="29" t="s">
        <v>349</v>
      </c>
      <c r="X13" s="32" t="s">
        <v>0</v>
      </c>
      <c r="Y13" s="32"/>
      <c r="Z13" s="32" t="s">
        <v>346</v>
      </c>
      <c r="AA13" s="32" t="s">
        <v>345</v>
      </c>
      <c r="AB13" s="33" t="s">
        <v>344</v>
      </c>
      <c r="AC13" s="35"/>
      <c r="AD13" s="29" t="s">
        <v>349</v>
      </c>
      <c r="AE13" s="32" t="s">
        <v>0</v>
      </c>
      <c r="AF13" s="32" t="s">
        <v>348</v>
      </c>
      <c r="AG13" s="32" t="s">
        <v>346</v>
      </c>
      <c r="AH13" s="32" t="s">
        <v>345</v>
      </c>
      <c r="AI13" s="33" t="s">
        <v>344</v>
      </c>
      <c r="AJ13" s="8"/>
      <c r="AK13" s="36" t="s">
        <v>10</v>
      </c>
      <c r="AL13" s="36" t="s">
        <v>0</v>
      </c>
      <c r="AM13" s="36" t="s">
        <v>346</v>
      </c>
      <c r="AN13" s="36" t="s">
        <v>345</v>
      </c>
      <c r="AO13" s="36" t="s">
        <v>344</v>
      </c>
      <c r="AR13" s="36" t="s">
        <v>10</v>
      </c>
      <c r="AS13" s="36" t="s">
        <v>0</v>
      </c>
      <c r="AT13" s="36" t="s">
        <v>346</v>
      </c>
      <c r="AU13" s="36" t="s">
        <v>345</v>
      </c>
      <c r="AV13" s="36" t="s">
        <v>344</v>
      </c>
      <c r="AW13" s="34"/>
      <c r="AX13" s="34"/>
      <c r="AY13" s="34"/>
    </row>
    <row r="14" spans="1:51" x14ac:dyDescent="0.2">
      <c r="A14" s="8"/>
      <c r="B14" s="37">
        <v>21</v>
      </c>
      <c r="C14" s="38">
        <v>64.599999999999994</v>
      </c>
      <c r="D14" s="38">
        <f>C14/1000%</f>
        <v>6.4599999999999991</v>
      </c>
      <c r="E14" s="38">
        <v>63.5</v>
      </c>
      <c r="F14" s="38">
        <v>63</v>
      </c>
      <c r="G14" s="39">
        <v>62.7</v>
      </c>
      <c r="H14" s="8"/>
      <c r="I14" s="40">
        <v>21</v>
      </c>
      <c r="J14" s="41">
        <v>62.5</v>
      </c>
      <c r="K14" s="38">
        <f>J14/1000%</f>
        <v>6.25</v>
      </c>
      <c r="L14" s="41">
        <v>61.5</v>
      </c>
      <c r="M14" s="41">
        <v>60.8</v>
      </c>
      <c r="N14" s="42">
        <v>60.5</v>
      </c>
      <c r="O14" s="34"/>
      <c r="P14" s="43">
        <v>21</v>
      </c>
      <c r="Q14" s="41">
        <v>64.599999999999994</v>
      </c>
      <c r="R14" s="38">
        <f>Q14/1000%</f>
        <v>6.4599999999999991</v>
      </c>
      <c r="S14" s="41">
        <v>63.5</v>
      </c>
      <c r="T14" s="41">
        <v>63</v>
      </c>
      <c r="U14" s="42">
        <v>62.6</v>
      </c>
      <c r="V14" s="8"/>
      <c r="W14" s="43">
        <v>21</v>
      </c>
      <c r="X14" s="41">
        <v>64.5</v>
      </c>
      <c r="Y14" s="38">
        <f>X14/1000%</f>
        <v>6.45</v>
      </c>
      <c r="Z14" s="41">
        <v>63.4</v>
      </c>
      <c r="AA14" s="41">
        <v>62.9</v>
      </c>
      <c r="AB14" s="42">
        <v>62.6</v>
      </c>
      <c r="AC14" s="41"/>
      <c r="AD14" s="40">
        <v>21</v>
      </c>
      <c r="AE14" s="41">
        <v>64.400000000000006</v>
      </c>
      <c r="AF14" s="38">
        <f>AE14/1000%</f>
        <v>6.44</v>
      </c>
      <c r="AG14" s="41">
        <v>63.3</v>
      </c>
      <c r="AH14" s="41">
        <v>62.8</v>
      </c>
      <c r="AI14" s="42">
        <v>62.5</v>
      </c>
      <c r="AJ14" s="8"/>
      <c r="AK14" s="36">
        <v>21</v>
      </c>
      <c r="AL14" s="44">
        <v>63.1</v>
      </c>
      <c r="AM14" s="44">
        <v>62.1</v>
      </c>
      <c r="AN14" s="44">
        <v>61.6</v>
      </c>
      <c r="AO14" s="44">
        <v>61.2</v>
      </c>
      <c r="AR14" s="36">
        <v>21</v>
      </c>
      <c r="AS14" s="44">
        <v>62.3</v>
      </c>
      <c r="AT14" s="44">
        <v>61.3</v>
      </c>
      <c r="AU14" s="44">
        <v>60.7</v>
      </c>
      <c r="AV14" s="44">
        <v>60.4</v>
      </c>
      <c r="AW14" s="34"/>
      <c r="AX14" s="34"/>
      <c r="AY14" s="34"/>
    </row>
    <row r="15" spans="1:51" x14ac:dyDescent="0.2">
      <c r="A15" s="8"/>
      <c r="B15" s="37">
        <v>22</v>
      </c>
      <c r="C15" s="38">
        <v>64.7</v>
      </c>
      <c r="D15" s="38">
        <f t="shared" ref="D15:D78" si="0">C15/1000%</f>
        <v>6.4700000000000006</v>
      </c>
      <c r="E15" s="38">
        <v>63.7</v>
      </c>
      <c r="F15" s="38">
        <v>63.1</v>
      </c>
      <c r="G15" s="39">
        <v>62.8</v>
      </c>
      <c r="H15" s="8"/>
      <c r="I15" s="40">
        <v>22</v>
      </c>
      <c r="J15" s="41">
        <v>62.5</v>
      </c>
      <c r="K15" s="38">
        <f t="shared" ref="K15:K78" si="1">J15/1000%</f>
        <v>6.25</v>
      </c>
      <c r="L15" s="41">
        <v>61.5</v>
      </c>
      <c r="M15" s="41">
        <v>60.9</v>
      </c>
      <c r="N15" s="42">
        <v>60.5</v>
      </c>
      <c r="O15" s="34"/>
      <c r="P15" s="43">
        <v>22</v>
      </c>
      <c r="Q15" s="41">
        <v>64.7</v>
      </c>
      <c r="R15" s="38">
        <f t="shared" ref="R15:R78" si="2">Q15/1000%</f>
        <v>6.4700000000000006</v>
      </c>
      <c r="S15" s="41">
        <v>63.6</v>
      </c>
      <c r="T15" s="41">
        <v>63.1</v>
      </c>
      <c r="U15" s="42">
        <v>62.8</v>
      </c>
      <c r="V15" s="8"/>
      <c r="W15" s="43">
        <v>22</v>
      </c>
      <c r="X15" s="41">
        <v>64.599999999999994</v>
      </c>
      <c r="Y15" s="38">
        <f t="shared" ref="Y15:Y78" si="3">X15/1000%</f>
        <v>6.4599999999999991</v>
      </c>
      <c r="Z15" s="41">
        <v>63.5</v>
      </c>
      <c r="AA15" s="41">
        <v>63</v>
      </c>
      <c r="AB15" s="42">
        <v>62.7</v>
      </c>
      <c r="AC15" s="41"/>
      <c r="AD15" s="40">
        <v>22</v>
      </c>
      <c r="AE15" s="41">
        <v>64.5</v>
      </c>
      <c r="AF15" s="38">
        <f t="shared" ref="AF15:AF78" si="4">AE15/1000%</f>
        <v>6.45</v>
      </c>
      <c r="AG15" s="41">
        <v>63.5</v>
      </c>
      <c r="AH15" s="41">
        <v>62.9</v>
      </c>
      <c r="AI15" s="42">
        <v>62.6</v>
      </c>
      <c r="AJ15" s="8"/>
      <c r="AK15" s="36">
        <v>22</v>
      </c>
      <c r="AL15" s="44">
        <v>63.2</v>
      </c>
      <c r="AM15" s="44">
        <v>62.1</v>
      </c>
      <c r="AN15" s="44">
        <v>61.6</v>
      </c>
      <c r="AO15" s="44">
        <v>61.3</v>
      </c>
      <c r="AR15" s="36">
        <v>22</v>
      </c>
      <c r="AS15" s="44">
        <v>62.3</v>
      </c>
      <c r="AT15" s="44">
        <v>61.3</v>
      </c>
      <c r="AU15" s="44">
        <v>60.7</v>
      </c>
      <c r="AV15" s="44">
        <v>60.4</v>
      </c>
      <c r="AW15" s="34"/>
      <c r="AX15" s="34"/>
      <c r="AY15" s="34"/>
    </row>
    <row r="16" spans="1:51" x14ac:dyDescent="0.2">
      <c r="A16" s="8"/>
      <c r="B16" s="37">
        <v>23</v>
      </c>
      <c r="C16" s="38">
        <v>64.900000000000006</v>
      </c>
      <c r="D16" s="38">
        <f t="shared" si="0"/>
        <v>6.49</v>
      </c>
      <c r="E16" s="38">
        <v>63.8</v>
      </c>
      <c r="F16" s="38">
        <v>63.3</v>
      </c>
      <c r="G16" s="39">
        <v>62.9</v>
      </c>
      <c r="H16" s="8"/>
      <c r="I16" s="40">
        <v>23</v>
      </c>
      <c r="J16" s="41">
        <v>62.5</v>
      </c>
      <c r="K16" s="38">
        <f t="shared" si="1"/>
        <v>6.25</v>
      </c>
      <c r="L16" s="41">
        <v>61.5</v>
      </c>
      <c r="M16" s="41">
        <v>60.9</v>
      </c>
      <c r="N16" s="42">
        <v>60.5</v>
      </c>
      <c r="O16" s="34"/>
      <c r="P16" s="43">
        <v>23</v>
      </c>
      <c r="Q16" s="41">
        <v>64.8</v>
      </c>
      <c r="R16" s="38">
        <f t="shared" si="2"/>
        <v>6.4799999999999995</v>
      </c>
      <c r="S16" s="41">
        <v>63.8</v>
      </c>
      <c r="T16" s="41">
        <v>63.2</v>
      </c>
      <c r="U16" s="42">
        <v>62.9</v>
      </c>
      <c r="V16" s="8"/>
      <c r="W16" s="43">
        <v>23</v>
      </c>
      <c r="X16" s="41">
        <v>64.7</v>
      </c>
      <c r="Y16" s="38">
        <f t="shared" si="3"/>
        <v>6.4700000000000006</v>
      </c>
      <c r="Z16" s="41">
        <v>63.7</v>
      </c>
      <c r="AA16" s="41">
        <v>63.2</v>
      </c>
      <c r="AB16" s="42">
        <v>62.8</v>
      </c>
      <c r="AC16" s="41"/>
      <c r="AD16" s="40">
        <v>23</v>
      </c>
      <c r="AE16" s="41">
        <v>64.599999999999994</v>
      </c>
      <c r="AF16" s="38">
        <f t="shared" si="4"/>
        <v>6.4599999999999991</v>
      </c>
      <c r="AG16" s="41">
        <v>63.6</v>
      </c>
      <c r="AH16" s="41">
        <v>63.1</v>
      </c>
      <c r="AI16" s="42">
        <v>62.7</v>
      </c>
      <c r="AJ16" s="8"/>
      <c r="AK16" s="36">
        <v>23</v>
      </c>
      <c r="AL16" s="44">
        <v>63.2</v>
      </c>
      <c r="AM16" s="44">
        <v>62.2</v>
      </c>
      <c r="AN16" s="44">
        <v>61.7</v>
      </c>
      <c r="AO16" s="44">
        <v>61.4</v>
      </c>
      <c r="AR16" s="36">
        <v>23</v>
      </c>
      <c r="AS16" s="44">
        <v>62.3</v>
      </c>
      <c r="AT16" s="44">
        <v>61.3</v>
      </c>
      <c r="AU16" s="44">
        <v>60.7</v>
      </c>
      <c r="AV16" s="44">
        <v>60.4</v>
      </c>
      <c r="AW16" s="34"/>
      <c r="AX16" s="34"/>
      <c r="AY16" s="34"/>
    </row>
    <row r="17" spans="1:51" x14ac:dyDescent="0.2">
      <c r="A17" s="8"/>
      <c r="B17" s="37">
        <v>24</v>
      </c>
      <c r="C17" s="38">
        <v>65</v>
      </c>
      <c r="D17" s="38">
        <f t="shared" si="0"/>
        <v>6.5</v>
      </c>
      <c r="E17" s="38">
        <v>63.9</v>
      </c>
      <c r="F17" s="38">
        <v>63.4</v>
      </c>
      <c r="G17" s="39">
        <v>63.1</v>
      </c>
      <c r="H17" s="8"/>
      <c r="I17" s="40">
        <v>24</v>
      </c>
      <c r="J17" s="41">
        <v>62.6</v>
      </c>
      <c r="K17" s="38">
        <f t="shared" si="1"/>
        <v>6.26</v>
      </c>
      <c r="L17" s="41">
        <v>61.5</v>
      </c>
      <c r="M17" s="41">
        <v>60.9</v>
      </c>
      <c r="N17" s="42">
        <v>60.6</v>
      </c>
      <c r="O17" s="34"/>
      <c r="P17" s="43">
        <v>24</v>
      </c>
      <c r="Q17" s="41">
        <v>65</v>
      </c>
      <c r="R17" s="38">
        <f t="shared" si="2"/>
        <v>6.5</v>
      </c>
      <c r="S17" s="41">
        <v>63.9</v>
      </c>
      <c r="T17" s="41">
        <v>63.4</v>
      </c>
      <c r="U17" s="42">
        <v>63</v>
      </c>
      <c r="V17" s="8"/>
      <c r="W17" s="43">
        <v>24</v>
      </c>
      <c r="X17" s="41">
        <v>64.900000000000006</v>
      </c>
      <c r="Y17" s="38">
        <f t="shared" si="3"/>
        <v>6.49</v>
      </c>
      <c r="Z17" s="41">
        <v>63.8</v>
      </c>
      <c r="AA17" s="41">
        <v>63.3</v>
      </c>
      <c r="AB17" s="42">
        <v>63</v>
      </c>
      <c r="AC17" s="41"/>
      <c r="AD17" s="40">
        <v>24</v>
      </c>
      <c r="AE17" s="41">
        <v>64.8</v>
      </c>
      <c r="AF17" s="38">
        <f t="shared" si="4"/>
        <v>6.4799999999999995</v>
      </c>
      <c r="AG17" s="41">
        <v>63.7</v>
      </c>
      <c r="AH17" s="41">
        <v>63.2</v>
      </c>
      <c r="AI17" s="42">
        <v>62.9</v>
      </c>
      <c r="AJ17" s="8"/>
      <c r="AK17" s="36">
        <v>24</v>
      </c>
      <c r="AL17" s="44">
        <v>63.3</v>
      </c>
      <c r="AM17" s="44">
        <v>62.3</v>
      </c>
      <c r="AN17" s="44">
        <v>61.8</v>
      </c>
      <c r="AO17" s="44">
        <v>61.4</v>
      </c>
      <c r="AR17" s="36">
        <v>24</v>
      </c>
      <c r="AS17" s="44">
        <v>62.3</v>
      </c>
      <c r="AT17" s="44">
        <v>61.3</v>
      </c>
      <c r="AU17" s="44">
        <v>60.7</v>
      </c>
      <c r="AV17" s="44">
        <v>60.4</v>
      </c>
      <c r="AW17" s="34"/>
      <c r="AX17" s="34"/>
      <c r="AY17" s="34"/>
    </row>
    <row r="18" spans="1:51" x14ac:dyDescent="0.2">
      <c r="A18" s="8"/>
      <c r="B18" s="37">
        <v>25</v>
      </c>
      <c r="C18" s="38">
        <v>65.2</v>
      </c>
      <c r="D18" s="38">
        <f t="shared" si="0"/>
        <v>6.5200000000000005</v>
      </c>
      <c r="E18" s="38">
        <v>64.099999999999994</v>
      </c>
      <c r="F18" s="38">
        <v>63.5</v>
      </c>
      <c r="G18" s="39">
        <v>63.2</v>
      </c>
      <c r="H18" s="8"/>
      <c r="I18" s="40">
        <v>25</v>
      </c>
      <c r="J18" s="41">
        <v>62.6</v>
      </c>
      <c r="K18" s="38">
        <f t="shared" si="1"/>
        <v>6.26</v>
      </c>
      <c r="L18" s="41">
        <v>61.5</v>
      </c>
      <c r="M18" s="41">
        <v>60.9</v>
      </c>
      <c r="N18" s="42">
        <v>60.6</v>
      </c>
      <c r="O18" s="34"/>
      <c r="P18" s="43">
        <v>25</v>
      </c>
      <c r="Q18" s="41">
        <v>65.099999999999994</v>
      </c>
      <c r="R18" s="38">
        <f t="shared" si="2"/>
        <v>6.51</v>
      </c>
      <c r="S18" s="41">
        <v>64</v>
      </c>
      <c r="T18" s="41">
        <v>63.5</v>
      </c>
      <c r="U18" s="42">
        <v>63.2</v>
      </c>
      <c r="V18" s="8"/>
      <c r="W18" s="43">
        <v>25</v>
      </c>
      <c r="X18" s="41">
        <v>65</v>
      </c>
      <c r="Y18" s="38">
        <f t="shared" si="3"/>
        <v>6.5</v>
      </c>
      <c r="Z18" s="41">
        <v>64</v>
      </c>
      <c r="AA18" s="41">
        <v>63.4</v>
      </c>
      <c r="AB18" s="42">
        <v>63.1</v>
      </c>
      <c r="AC18" s="41"/>
      <c r="AD18" s="40">
        <v>25</v>
      </c>
      <c r="AE18" s="41">
        <v>64.900000000000006</v>
      </c>
      <c r="AF18" s="38">
        <f t="shared" si="4"/>
        <v>6.49</v>
      </c>
      <c r="AG18" s="41">
        <v>63.9</v>
      </c>
      <c r="AH18" s="41">
        <v>63.4</v>
      </c>
      <c r="AI18" s="42">
        <v>63</v>
      </c>
      <c r="AJ18" s="8"/>
      <c r="AK18" s="36">
        <v>25</v>
      </c>
      <c r="AL18" s="44">
        <v>63.4</v>
      </c>
      <c r="AM18" s="44">
        <v>62.3</v>
      </c>
      <c r="AN18" s="44">
        <v>61.8</v>
      </c>
      <c r="AO18" s="44">
        <v>61.5</v>
      </c>
      <c r="AR18" s="36">
        <v>25</v>
      </c>
      <c r="AS18" s="44">
        <v>62.4</v>
      </c>
      <c r="AT18" s="44">
        <v>61.4</v>
      </c>
      <c r="AU18" s="44">
        <v>60.8</v>
      </c>
      <c r="AV18" s="44">
        <v>60.4</v>
      </c>
      <c r="AW18" s="34"/>
      <c r="AX18" s="34"/>
      <c r="AY18" s="34"/>
    </row>
    <row r="19" spans="1:51" x14ac:dyDescent="0.2">
      <c r="A19" s="8"/>
      <c r="B19" s="37">
        <v>26</v>
      </c>
      <c r="C19" s="38">
        <v>65.3</v>
      </c>
      <c r="D19" s="38">
        <f t="shared" si="0"/>
        <v>6.5299999999999994</v>
      </c>
      <c r="E19" s="38">
        <v>64.2</v>
      </c>
      <c r="F19" s="38">
        <v>63.7</v>
      </c>
      <c r="G19" s="39">
        <v>63.4</v>
      </c>
      <c r="H19" s="8"/>
      <c r="I19" s="40">
        <v>26</v>
      </c>
      <c r="J19" s="41">
        <v>62.6</v>
      </c>
      <c r="K19" s="38">
        <f t="shared" si="1"/>
        <v>6.26</v>
      </c>
      <c r="L19" s="41">
        <v>61.5</v>
      </c>
      <c r="M19" s="41">
        <v>60.9</v>
      </c>
      <c r="N19" s="42">
        <v>60.6</v>
      </c>
      <c r="O19" s="34"/>
      <c r="P19" s="43">
        <v>26</v>
      </c>
      <c r="Q19" s="41">
        <v>65.3</v>
      </c>
      <c r="R19" s="38">
        <f t="shared" si="2"/>
        <v>6.5299999999999994</v>
      </c>
      <c r="S19" s="41">
        <v>64.2</v>
      </c>
      <c r="T19" s="41">
        <v>63.7</v>
      </c>
      <c r="U19" s="42">
        <v>63.3</v>
      </c>
      <c r="V19" s="8"/>
      <c r="W19" s="43">
        <v>26</v>
      </c>
      <c r="X19" s="41">
        <v>65.2</v>
      </c>
      <c r="Y19" s="38">
        <f t="shared" si="3"/>
        <v>6.5200000000000005</v>
      </c>
      <c r="Z19" s="41">
        <v>64.099999999999994</v>
      </c>
      <c r="AA19" s="41">
        <v>63.6</v>
      </c>
      <c r="AB19" s="42">
        <v>63.3</v>
      </c>
      <c r="AC19" s="41"/>
      <c r="AD19" s="40">
        <v>26</v>
      </c>
      <c r="AE19" s="41">
        <v>65.099999999999994</v>
      </c>
      <c r="AF19" s="38">
        <f t="shared" si="4"/>
        <v>6.51</v>
      </c>
      <c r="AG19" s="41">
        <v>64</v>
      </c>
      <c r="AH19" s="41">
        <v>63.5</v>
      </c>
      <c r="AI19" s="42">
        <v>63.2</v>
      </c>
      <c r="AJ19" s="8"/>
      <c r="AK19" s="36">
        <v>26</v>
      </c>
      <c r="AL19" s="44">
        <v>63.5</v>
      </c>
      <c r="AM19" s="44">
        <v>62.4</v>
      </c>
      <c r="AN19" s="44">
        <v>61.9</v>
      </c>
      <c r="AO19" s="44">
        <v>61.6</v>
      </c>
      <c r="AR19" s="36">
        <v>26</v>
      </c>
      <c r="AS19" s="44">
        <v>62.4</v>
      </c>
      <c r="AT19" s="44">
        <v>61.4</v>
      </c>
      <c r="AU19" s="44">
        <v>60.8</v>
      </c>
      <c r="AV19" s="44">
        <v>60.4</v>
      </c>
      <c r="AW19" s="34"/>
      <c r="AX19" s="34"/>
      <c r="AY19" s="34"/>
    </row>
    <row r="20" spans="1:51" x14ac:dyDescent="0.2">
      <c r="A20" s="8"/>
      <c r="B20" s="37">
        <v>27</v>
      </c>
      <c r="C20" s="38">
        <v>65.5</v>
      </c>
      <c r="D20" s="38">
        <f t="shared" si="0"/>
        <v>6.55</v>
      </c>
      <c r="E20" s="38">
        <v>64.400000000000006</v>
      </c>
      <c r="F20" s="38">
        <v>63.9</v>
      </c>
      <c r="G20" s="39">
        <v>63.5</v>
      </c>
      <c r="H20" s="8"/>
      <c r="I20" s="40">
        <v>27</v>
      </c>
      <c r="J20" s="41">
        <v>62.6</v>
      </c>
      <c r="K20" s="38">
        <f t="shared" si="1"/>
        <v>6.26</v>
      </c>
      <c r="L20" s="41">
        <v>61.6</v>
      </c>
      <c r="M20" s="41">
        <v>61</v>
      </c>
      <c r="N20" s="42">
        <v>60.6</v>
      </c>
      <c r="O20" s="34"/>
      <c r="P20" s="43">
        <v>27</v>
      </c>
      <c r="Q20" s="41">
        <v>65.5</v>
      </c>
      <c r="R20" s="38">
        <f t="shared" si="2"/>
        <v>6.55</v>
      </c>
      <c r="S20" s="41">
        <v>64.400000000000006</v>
      </c>
      <c r="T20" s="41">
        <v>63.8</v>
      </c>
      <c r="U20" s="42">
        <v>63.5</v>
      </c>
      <c r="V20" s="8"/>
      <c r="W20" s="43">
        <v>27</v>
      </c>
      <c r="X20" s="41">
        <v>65.400000000000006</v>
      </c>
      <c r="Y20" s="38">
        <f t="shared" si="3"/>
        <v>6.5400000000000009</v>
      </c>
      <c r="Z20" s="41">
        <v>64.3</v>
      </c>
      <c r="AA20" s="41">
        <v>63.8</v>
      </c>
      <c r="AB20" s="42">
        <v>63.4</v>
      </c>
      <c r="AC20" s="41"/>
      <c r="AD20" s="40">
        <v>27</v>
      </c>
      <c r="AE20" s="41">
        <v>65.3</v>
      </c>
      <c r="AF20" s="38">
        <f t="shared" si="4"/>
        <v>6.5299999999999994</v>
      </c>
      <c r="AG20" s="41">
        <v>64.2</v>
      </c>
      <c r="AH20" s="41">
        <v>63.7</v>
      </c>
      <c r="AI20" s="42">
        <v>63.3</v>
      </c>
      <c r="AJ20" s="8"/>
      <c r="AK20" s="36">
        <v>27</v>
      </c>
      <c r="AL20" s="44">
        <v>63.6</v>
      </c>
      <c r="AM20" s="44">
        <v>62.5</v>
      </c>
      <c r="AN20" s="44">
        <v>62</v>
      </c>
      <c r="AO20" s="44">
        <v>61.7</v>
      </c>
      <c r="AR20" s="36">
        <v>27</v>
      </c>
      <c r="AS20" s="44">
        <v>62.4</v>
      </c>
      <c r="AT20" s="44">
        <v>61.4</v>
      </c>
      <c r="AU20" s="44">
        <v>60.8</v>
      </c>
      <c r="AV20" s="44">
        <v>60.5</v>
      </c>
      <c r="AW20" s="34"/>
      <c r="AX20" s="34"/>
      <c r="AY20" s="34"/>
    </row>
    <row r="21" spans="1:51" x14ac:dyDescent="0.2">
      <c r="A21" s="8"/>
      <c r="B21" s="37">
        <v>28</v>
      </c>
      <c r="C21" s="38">
        <v>65.7</v>
      </c>
      <c r="D21" s="38">
        <f t="shared" si="0"/>
        <v>6.57</v>
      </c>
      <c r="E21" s="38">
        <v>64.599999999999994</v>
      </c>
      <c r="F21" s="38">
        <v>64.099999999999994</v>
      </c>
      <c r="G21" s="39">
        <v>63.7</v>
      </c>
      <c r="H21" s="8"/>
      <c r="I21" s="40">
        <v>28</v>
      </c>
      <c r="J21" s="41">
        <v>62.6</v>
      </c>
      <c r="K21" s="38">
        <f t="shared" si="1"/>
        <v>6.26</v>
      </c>
      <c r="L21" s="41">
        <v>61.6</v>
      </c>
      <c r="M21" s="41">
        <v>61</v>
      </c>
      <c r="N21" s="42">
        <v>60.6</v>
      </c>
      <c r="O21" s="34"/>
      <c r="P21" s="43">
        <v>28</v>
      </c>
      <c r="Q21" s="41">
        <v>65.7</v>
      </c>
      <c r="R21" s="38">
        <f t="shared" si="2"/>
        <v>6.57</v>
      </c>
      <c r="S21" s="41">
        <v>64.599999999999994</v>
      </c>
      <c r="T21" s="41">
        <v>64</v>
      </c>
      <c r="U21" s="42">
        <v>63.7</v>
      </c>
      <c r="V21" s="8"/>
      <c r="W21" s="43">
        <v>28</v>
      </c>
      <c r="X21" s="41">
        <v>65.599999999999994</v>
      </c>
      <c r="Y21" s="38">
        <f t="shared" si="3"/>
        <v>6.56</v>
      </c>
      <c r="Z21" s="41">
        <v>64.5</v>
      </c>
      <c r="AA21" s="41">
        <v>63.9</v>
      </c>
      <c r="AB21" s="42">
        <v>63.6</v>
      </c>
      <c r="AC21" s="41"/>
      <c r="AD21" s="40">
        <v>28</v>
      </c>
      <c r="AE21" s="41">
        <v>65.5</v>
      </c>
      <c r="AF21" s="38">
        <f t="shared" si="4"/>
        <v>6.55</v>
      </c>
      <c r="AG21" s="41">
        <v>64.400000000000006</v>
      </c>
      <c r="AH21" s="41">
        <v>63.8</v>
      </c>
      <c r="AI21" s="42">
        <v>63.5</v>
      </c>
      <c r="AJ21" s="8"/>
      <c r="AK21" s="36">
        <v>28</v>
      </c>
      <c r="AL21" s="44">
        <v>63.7</v>
      </c>
      <c r="AM21" s="44">
        <v>62.6</v>
      </c>
      <c r="AN21" s="44">
        <v>62.1</v>
      </c>
      <c r="AO21" s="44">
        <v>61.8</v>
      </c>
      <c r="AR21" s="36">
        <v>28</v>
      </c>
      <c r="AS21" s="44">
        <v>62.4</v>
      </c>
      <c r="AT21" s="44">
        <v>61.4</v>
      </c>
      <c r="AU21" s="44">
        <v>60.8</v>
      </c>
      <c r="AV21" s="44">
        <v>60.5</v>
      </c>
      <c r="AW21" s="34"/>
      <c r="AX21" s="34"/>
      <c r="AY21" s="34"/>
    </row>
    <row r="22" spans="1:51" x14ac:dyDescent="0.2">
      <c r="A22" s="8"/>
      <c r="B22" s="37">
        <v>29</v>
      </c>
      <c r="C22" s="38">
        <v>65.900000000000006</v>
      </c>
      <c r="D22" s="38">
        <f t="shared" si="0"/>
        <v>6.5900000000000007</v>
      </c>
      <c r="E22" s="38">
        <v>64.8</v>
      </c>
      <c r="F22" s="38">
        <v>64.3</v>
      </c>
      <c r="G22" s="39">
        <v>63.9</v>
      </c>
      <c r="H22" s="8"/>
      <c r="I22" s="40">
        <v>29</v>
      </c>
      <c r="J22" s="38">
        <v>62.7</v>
      </c>
      <c r="K22" s="38">
        <f t="shared" si="1"/>
        <v>6.2700000000000005</v>
      </c>
      <c r="L22" s="41">
        <v>61.6</v>
      </c>
      <c r="M22" s="41">
        <v>61</v>
      </c>
      <c r="N22" s="42">
        <v>60.7</v>
      </c>
      <c r="O22" s="34"/>
      <c r="P22" s="43">
        <v>29</v>
      </c>
      <c r="Q22" s="41">
        <v>65.900000000000006</v>
      </c>
      <c r="R22" s="38">
        <f t="shared" si="2"/>
        <v>6.5900000000000007</v>
      </c>
      <c r="S22" s="41">
        <v>64.8</v>
      </c>
      <c r="T22" s="41">
        <v>64.2</v>
      </c>
      <c r="U22" s="42">
        <v>63.9</v>
      </c>
      <c r="V22" s="8"/>
      <c r="W22" s="43">
        <v>29</v>
      </c>
      <c r="X22" s="41">
        <v>65.8</v>
      </c>
      <c r="Y22" s="38">
        <f t="shared" si="3"/>
        <v>6.58</v>
      </c>
      <c r="Z22" s="41">
        <v>64.7</v>
      </c>
      <c r="AA22" s="41">
        <v>64.099999999999994</v>
      </c>
      <c r="AB22" s="42">
        <v>63.8</v>
      </c>
      <c r="AC22" s="41"/>
      <c r="AD22" s="40">
        <v>29</v>
      </c>
      <c r="AE22" s="41">
        <v>65.7</v>
      </c>
      <c r="AF22" s="38">
        <f t="shared" si="4"/>
        <v>6.57</v>
      </c>
      <c r="AG22" s="41">
        <v>64.599999999999994</v>
      </c>
      <c r="AH22" s="41">
        <v>64</v>
      </c>
      <c r="AI22" s="42">
        <v>63.7</v>
      </c>
      <c r="AJ22" s="8"/>
      <c r="AK22" s="36">
        <v>29</v>
      </c>
      <c r="AL22" s="44">
        <v>63.8</v>
      </c>
      <c r="AM22" s="44">
        <v>62.7</v>
      </c>
      <c r="AN22" s="44">
        <v>62.2</v>
      </c>
      <c r="AO22" s="44">
        <v>61.9</v>
      </c>
      <c r="AR22" s="36">
        <v>29</v>
      </c>
      <c r="AS22" s="44">
        <v>62.4</v>
      </c>
      <c r="AT22" s="44">
        <v>61.4</v>
      </c>
      <c r="AU22" s="44">
        <v>60.8</v>
      </c>
      <c r="AV22" s="44">
        <v>60.5</v>
      </c>
      <c r="AW22" s="34"/>
      <c r="AX22" s="34"/>
      <c r="AY22" s="34"/>
    </row>
    <row r="23" spans="1:51" x14ac:dyDescent="0.2">
      <c r="A23" s="8"/>
      <c r="B23" s="37"/>
      <c r="C23" s="38">
        <v>66.099999999999994</v>
      </c>
      <c r="D23" s="38">
        <f t="shared" si="0"/>
        <v>6.6099999999999994</v>
      </c>
      <c r="E23" s="38">
        <v>65</v>
      </c>
      <c r="F23" s="38">
        <v>64.5</v>
      </c>
      <c r="G23" s="39">
        <v>64.099999999999994</v>
      </c>
      <c r="H23" s="8"/>
      <c r="I23" s="40">
        <v>30</v>
      </c>
      <c r="J23" s="41">
        <v>62.7</v>
      </c>
      <c r="K23" s="38">
        <f t="shared" si="1"/>
        <v>6.2700000000000005</v>
      </c>
      <c r="L23" s="41">
        <v>61.6</v>
      </c>
      <c r="M23" s="41">
        <v>61</v>
      </c>
      <c r="N23" s="42">
        <v>60.7</v>
      </c>
      <c r="O23" s="34"/>
      <c r="P23" s="45">
        <v>30</v>
      </c>
      <c r="Q23" s="41">
        <v>66.099999999999994</v>
      </c>
      <c r="R23" s="38">
        <f t="shared" si="2"/>
        <v>6.6099999999999994</v>
      </c>
      <c r="S23" s="41">
        <v>65</v>
      </c>
      <c r="T23" s="41">
        <v>64.400000000000006</v>
      </c>
      <c r="U23" s="42">
        <v>64.099999999999994</v>
      </c>
      <c r="V23" s="8"/>
      <c r="W23" s="43">
        <v>30</v>
      </c>
      <c r="X23" s="41">
        <v>66</v>
      </c>
      <c r="Y23" s="38">
        <f t="shared" si="3"/>
        <v>6.6</v>
      </c>
      <c r="Z23" s="41">
        <v>64.900000000000006</v>
      </c>
      <c r="AA23" s="41">
        <v>64.3</v>
      </c>
      <c r="AB23" s="42">
        <v>64</v>
      </c>
      <c r="AC23" s="41"/>
      <c r="AD23" s="40">
        <v>30</v>
      </c>
      <c r="AE23" s="41">
        <v>65.900000000000006</v>
      </c>
      <c r="AF23" s="38">
        <f t="shared" si="4"/>
        <v>6.5900000000000007</v>
      </c>
      <c r="AG23" s="41">
        <v>64.8</v>
      </c>
      <c r="AH23" s="41">
        <v>64.2</v>
      </c>
      <c r="AI23" s="42">
        <v>63.9</v>
      </c>
      <c r="AJ23" s="8"/>
      <c r="AK23" s="36">
        <v>30</v>
      </c>
      <c r="AL23" s="44">
        <v>63.9</v>
      </c>
      <c r="AM23" s="44">
        <v>62.8</v>
      </c>
      <c r="AN23" s="44">
        <v>62.3</v>
      </c>
      <c r="AO23" s="44">
        <v>62</v>
      </c>
      <c r="AR23" s="36">
        <v>30</v>
      </c>
      <c r="AS23" s="44">
        <v>62.5</v>
      </c>
      <c r="AT23" s="44">
        <v>61.4</v>
      </c>
      <c r="AU23" s="44">
        <v>60.8</v>
      </c>
      <c r="AV23" s="44">
        <v>60.5</v>
      </c>
      <c r="AW23" s="34"/>
      <c r="AX23" s="34"/>
      <c r="AY23" s="34"/>
    </row>
    <row r="24" spans="1:51" x14ac:dyDescent="0.2">
      <c r="A24" s="8"/>
      <c r="B24" s="37">
        <v>31</v>
      </c>
      <c r="C24" s="38">
        <v>66.5</v>
      </c>
      <c r="D24" s="38">
        <f t="shared" si="0"/>
        <v>6.65</v>
      </c>
      <c r="E24" s="38">
        <v>65.2</v>
      </c>
      <c r="F24" s="38">
        <v>64.7</v>
      </c>
      <c r="G24" s="39">
        <v>64.3</v>
      </c>
      <c r="H24" s="8"/>
      <c r="I24" s="40">
        <v>31</v>
      </c>
      <c r="J24" s="41">
        <v>62.7</v>
      </c>
      <c r="K24" s="38">
        <f t="shared" si="1"/>
        <v>6.2700000000000005</v>
      </c>
      <c r="L24" s="41">
        <v>61.7</v>
      </c>
      <c r="M24" s="41">
        <v>61</v>
      </c>
      <c r="N24" s="42">
        <v>60.7</v>
      </c>
      <c r="O24" s="34"/>
      <c r="P24" s="43">
        <v>31</v>
      </c>
      <c r="Q24" s="41">
        <v>66.400000000000006</v>
      </c>
      <c r="R24" s="38">
        <f t="shared" si="2"/>
        <v>6.6400000000000006</v>
      </c>
      <c r="S24" s="41">
        <v>65.2</v>
      </c>
      <c r="T24" s="41">
        <v>64.599999999999994</v>
      </c>
      <c r="U24" s="42">
        <v>64.3</v>
      </c>
      <c r="V24" s="8"/>
      <c r="W24" s="43">
        <v>31</v>
      </c>
      <c r="X24" s="38">
        <v>66.3</v>
      </c>
      <c r="Y24" s="38">
        <f t="shared" si="3"/>
        <v>6.63</v>
      </c>
      <c r="Z24" s="41">
        <v>65.099999999999994</v>
      </c>
      <c r="AA24" s="41">
        <v>64.599999999999994</v>
      </c>
      <c r="AB24" s="42">
        <v>64.2</v>
      </c>
      <c r="AC24" s="41"/>
      <c r="AD24" s="40">
        <v>31</v>
      </c>
      <c r="AE24" s="41">
        <v>66.099999999999994</v>
      </c>
      <c r="AF24" s="38">
        <f t="shared" si="4"/>
        <v>6.6099999999999994</v>
      </c>
      <c r="AG24" s="41">
        <v>65</v>
      </c>
      <c r="AH24" s="41">
        <v>64.400000000000006</v>
      </c>
      <c r="AI24" s="42">
        <v>64.099999999999994</v>
      </c>
      <c r="AJ24" s="8"/>
      <c r="AK24" s="36">
        <v>31</v>
      </c>
      <c r="AL24" s="44">
        <v>64</v>
      </c>
      <c r="AM24" s="44">
        <v>62.9</v>
      </c>
      <c r="AN24" s="44">
        <v>62.4</v>
      </c>
      <c r="AO24" s="44">
        <v>62.1</v>
      </c>
      <c r="AR24" s="36">
        <v>31</v>
      </c>
      <c r="AS24" s="44">
        <v>62.5</v>
      </c>
      <c r="AT24" s="44">
        <v>61.4</v>
      </c>
      <c r="AU24" s="44">
        <v>60.8</v>
      </c>
      <c r="AV24" s="44">
        <v>60.5</v>
      </c>
      <c r="AW24" s="34"/>
      <c r="AX24" s="34"/>
      <c r="AY24" s="34"/>
    </row>
    <row r="25" spans="1:51" x14ac:dyDescent="0.2">
      <c r="A25" s="8"/>
      <c r="B25" s="37">
        <v>32</v>
      </c>
      <c r="C25" s="38">
        <v>66.7</v>
      </c>
      <c r="D25" s="38">
        <f t="shared" si="0"/>
        <v>6.67</v>
      </c>
      <c r="E25" s="38">
        <v>65.5</v>
      </c>
      <c r="F25" s="38">
        <v>64.900000000000006</v>
      </c>
      <c r="G25" s="39">
        <v>64.599999999999994</v>
      </c>
      <c r="H25" s="8"/>
      <c r="I25" s="40">
        <v>32</v>
      </c>
      <c r="J25" s="41">
        <v>62.8</v>
      </c>
      <c r="K25" s="38">
        <f t="shared" si="1"/>
        <v>6.2799999999999994</v>
      </c>
      <c r="L25" s="41">
        <v>61.7</v>
      </c>
      <c r="M25" s="41">
        <v>61.2</v>
      </c>
      <c r="N25" s="42">
        <v>60.7</v>
      </c>
      <c r="O25" s="34"/>
      <c r="P25" s="43">
        <v>32</v>
      </c>
      <c r="Q25" s="41">
        <v>66.7</v>
      </c>
      <c r="R25" s="38">
        <f t="shared" si="2"/>
        <v>6.67</v>
      </c>
      <c r="S25" s="41">
        <v>65.400000000000006</v>
      </c>
      <c r="T25" s="41">
        <v>64.900000000000006</v>
      </c>
      <c r="U25" s="42">
        <v>64.5</v>
      </c>
      <c r="V25" s="8"/>
      <c r="W25" s="43">
        <v>32</v>
      </c>
      <c r="X25" s="41">
        <v>66.599999999999994</v>
      </c>
      <c r="Y25" s="38">
        <f t="shared" si="3"/>
        <v>6.6599999999999993</v>
      </c>
      <c r="Z25" s="41">
        <v>65.3</v>
      </c>
      <c r="AA25" s="41">
        <v>64.8</v>
      </c>
      <c r="AB25" s="42">
        <v>64.400000000000006</v>
      </c>
      <c r="AC25" s="41"/>
      <c r="AD25" s="40">
        <v>32</v>
      </c>
      <c r="AE25" s="41">
        <v>66.400000000000006</v>
      </c>
      <c r="AF25" s="38">
        <f t="shared" si="4"/>
        <v>6.6400000000000006</v>
      </c>
      <c r="AG25" s="41">
        <v>65.2</v>
      </c>
      <c r="AH25" s="41">
        <v>64.7</v>
      </c>
      <c r="AI25" s="42">
        <v>64.3</v>
      </c>
      <c r="AJ25" s="8"/>
      <c r="AK25" s="36">
        <v>32</v>
      </c>
      <c r="AL25" s="46">
        <v>64.099999999999994</v>
      </c>
      <c r="AM25" s="44">
        <v>63</v>
      </c>
      <c r="AN25" s="44">
        <v>62.5</v>
      </c>
      <c r="AO25" s="44">
        <v>62.2</v>
      </c>
      <c r="AR25" s="36">
        <v>32</v>
      </c>
      <c r="AS25" s="46">
        <v>62.5</v>
      </c>
      <c r="AT25" s="44">
        <v>61.5</v>
      </c>
      <c r="AU25" s="44">
        <v>60.9</v>
      </c>
      <c r="AV25" s="44">
        <v>60.5</v>
      </c>
      <c r="AW25" s="34"/>
      <c r="AX25" s="34"/>
      <c r="AY25" s="34"/>
    </row>
    <row r="26" spans="1:51" x14ac:dyDescent="0.2">
      <c r="A26" s="8"/>
      <c r="B26" s="37">
        <v>33</v>
      </c>
      <c r="C26" s="38">
        <v>67</v>
      </c>
      <c r="D26" s="38">
        <f t="shared" si="0"/>
        <v>6.7</v>
      </c>
      <c r="E26" s="38">
        <v>65.7</v>
      </c>
      <c r="F26" s="38">
        <v>65.2</v>
      </c>
      <c r="G26" s="39">
        <v>64.8</v>
      </c>
      <c r="H26" s="8"/>
      <c r="I26" s="40">
        <v>33</v>
      </c>
      <c r="J26" s="41">
        <v>62.8</v>
      </c>
      <c r="K26" s="38">
        <f t="shared" si="1"/>
        <v>6.2799999999999994</v>
      </c>
      <c r="L26" s="41">
        <v>61.7</v>
      </c>
      <c r="M26" s="41">
        <v>61.2</v>
      </c>
      <c r="N26" s="42">
        <v>60.7</v>
      </c>
      <c r="O26" s="34"/>
      <c r="P26" s="43">
        <v>33</v>
      </c>
      <c r="Q26" s="41">
        <v>66.900000000000006</v>
      </c>
      <c r="R26" s="38">
        <f t="shared" si="2"/>
        <v>6.69</v>
      </c>
      <c r="S26" s="41">
        <v>65.7</v>
      </c>
      <c r="T26" s="41">
        <v>65.099999999999994</v>
      </c>
      <c r="U26" s="42">
        <v>64.8</v>
      </c>
      <c r="V26" s="8"/>
      <c r="W26" s="43">
        <v>33</v>
      </c>
      <c r="X26" s="41">
        <v>66.8</v>
      </c>
      <c r="Y26" s="38">
        <f t="shared" si="3"/>
        <v>6.68</v>
      </c>
      <c r="Z26" s="41">
        <v>65.599999999999994</v>
      </c>
      <c r="AA26" s="41">
        <v>65</v>
      </c>
      <c r="AB26" s="42">
        <v>64.7</v>
      </c>
      <c r="AC26" s="41"/>
      <c r="AD26" s="40">
        <v>33</v>
      </c>
      <c r="AE26" s="41">
        <v>66.7</v>
      </c>
      <c r="AF26" s="38">
        <f t="shared" si="4"/>
        <v>6.67</v>
      </c>
      <c r="AG26" s="41">
        <v>65.5</v>
      </c>
      <c r="AH26" s="41">
        <v>64.900000000000006</v>
      </c>
      <c r="AI26" s="42">
        <v>64.5</v>
      </c>
      <c r="AJ26" s="8"/>
      <c r="AK26" s="36">
        <v>33</v>
      </c>
      <c r="AL26" s="44">
        <v>64.2</v>
      </c>
      <c r="AM26" s="44">
        <v>63.2</v>
      </c>
      <c r="AN26" s="44">
        <v>62.7</v>
      </c>
      <c r="AO26" s="44">
        <v>62.3</v>
      </c>
      <c r="AR26" s="36">
        <v>33</v>
      </c>
      <c r="AS26" s="44">
        <v>62.5</v>
      </c>
      <c r="AT26" s="44">
        <v>61.5</v>
      </c>
      <c r="AU26" s="44">
        <v>60.9</v>
      </c>
      <c r="AV26" s="44">
        <v>60.6</v>
      </c>
      <c r="AW26" s="34"/>
      <c r="AX26" s="34"/>
      <c r="AY26" s="34"/>
    </row>
    <row r="27" spans="1:51" x14ac:dyDescent="0.2">
      <c r="A27" s="8"/>
      <c r="B27" s="37">
        <v>34</v>
      </c>
      <c r="C27" s="38">
        <v>67.3</v>
      </c>
      <c r="D27" s="38">
        <f t="shared" si="0"/>
        <v>6.7299999999999995</v>
      </c>
      <c r="E27" s="38">
        <v>66</v>
      </c>
      <c r="F27" s="38">
        <v>65.5</v>
      </c>
      <c r="G27" s="39">
        <v>65.099999999999994</v>
      </c>
      <c r="H27" s="8"/>
      <c r="I27" s="40">
        <v>34</v>
      </c>
      <c r="J27" s="41">
        <v>62.8</v>
      </c>
      <c r="K27" s="38">
        <f t="shared" si="1"/>
        <v>6.2799999999999994</v>
      </c>
      <c r="L27" s="41">
        <v>61.7</v>
      </c>
      <c r="M27" s="41">
        <v>61.2</v>
      </c>
      <c r="N27" s="42">
        <v>60.8</v>
      </c>
      <c r="O27" s="34"/>
      <c r="P27" s="43">
        <v>34</v>
      </c>
      <c r="Q27" s="41">
        <v>67.2</v>
      </c>
      <c r="R27" s="38">
        <f t="shared" si="2"/>
        <v>6.7200000000000006</v>
      </c>
      <c r="S27" s="41">
        <v>66</v>
      </c>
      <c r="T27" s="41">
        <v>65.400000000000006</v>
      </c>
      <c r="U27" s="42">
        <v>65</v>
      </c>
      <c r="V27" s="8"/>
      <c r="W27" s="43">
        <v>34</v>
      </c>
      <c r="X27" s="41">
        <v>67.099999999999994</v>
      </c>
      <c r="Y27" s="38">
        <f t="shared" si="3"/>
        <v>6.7099999999999991</v>
      </c>
      <c r="Z27" s="41">
        <v>65.900000000000006</v>
      </c>
      <c r="AA27" s="41">
        <v>65.3</v>
      </c>
      <c r="AB27" s="42">
        <v>64.900000000000006</v>
      </c>
      <c r="AC27" s="41"/>
      <c r="AD27" s="40">
        <v>34</v>
      </c>
      <c r="AE27" s="41">
        <v>66.900000000000006</v>
      </c>
      <c r="AF27" s="38">
        <f t="shared" si="4"/>
        <v>6.69</v>
      </c>
      <c r="AG27" s="41">
        <v>65.7</v>
      </c>
      <c r="AH27" s="41">
        <v>65.2</v>
      </c>
      <c r="AI27" s="42">
        <v>64.8</v>
      </c>
      <c r="AJ27" s="8"/>
      <c r="AK27" s="36">
        <v>34</v>
      </c>
      <c r="AL27" s="44">
        <v>64.400000000000006</v>
      </c>
      <c r="AM27" s="44">
        <v>63.3</v>
      </c>
      <c r="AN27" s="44">
        <v>62.8</v>
      </c>
      <c r="AO27" s="44">
        <v>62.5</v>
      </c>
      <c r="AR27" s="36">
        <v>34</v>
      </c>
      <c r="AS27" s="44">
        <v>62.5</v>
      </c>
      <c r="AT27" s="44">
        <v>61.5</v>
      </c>
      <c r="AU27" s="44">
        <v>60.9</v>
      </c>
      <c r="AV27" s="44">
        <v>60.6</v>
      </c>
      <c r="AW27" s="34"/>
      <c r="AX27" s="34"/>
      <c r="AY27" s="34"/>
    </row>
    <row r="28" spans="1:51" x14ac:dyDescent="0.2">
      <c r="A28" s="8"/>
      <c r="B28" s="37">
        <v>35</v>
      </c>
      <c r="C28" s="38">
        <v>67.599999999999994</v>
      </c>
      <c r="D28" s="38">
        <f t="shared" si="0"/>
        <v>6.76</v>
      </c>
      <c r="E28" s="38">
        <v>66.400000000000006</v>
      </c>
      <c r="F28" s="38">
        <v>65.8</v>
      </c>
      <c r="G28" s="39">
        <v>65.400000000000006</v>
      </c>
      <c r="H28" s="8"/>
      <c r="I28" s="40">
        <v>35</v>
      </c>
      <c r="J28" s="41">
        <v>62.9</v>
      </c>
      <c r="K28" s="38">
        <f t="shared" si="1"/>
        <v>6.29</v>
      </c>
      <c r="L28" s="41">
        <v>61.8</v>
      </c>
      <c r="M28" s="41">
        <v>61.2</v>
      </c>
      <c r="N28" s="42">
        <v>60.8</v>
      </c>
      <c r="O28" s="34"/>
      <c r="P28" s="43">
        <v>35</v>
      </c>
      <c r="Q28" s="41">
        <v>67.5</v>
      </c>
      <c r="R28" s="38">
        <f t="shared" si="2"/>
        <v>6.75</v>
      </c>
      <c r="S28" s="41">
        <v>66.400000000000006</v>
      </c>
      <c r="T28" s="41">
        <v>65.7</v>
      </c>
      <c r="U28" s="42">
        <v>65.3</v>
      </c>
      <c r="V28" s="8"/>
      <c r="W28" s="43">
        <v>35</v>
      </c>
      <c r="X28" s="41">
        <v>67.400000000000006</v>
      </c>
      <c r="Y28" s="38">
        <f t="shared" si="3"/>
        <v>6.74</v>
      </c>
      <c r="Z28" s="41">
        <v>66.3</v>
      </c>
      <c r="AA28" s="41">
        <v>65.599999999999994</v>
      </c>
      <c r="AB28" s="42">
        <v>65.2</v>
      </c>
      <c r="AC28" s="41"/>
      <c r="AD28" s="40">
        <v>35</v>
      </c>
      <c r="AE28" s="41">
        <v>67.2</v>
      </c>
      <c r="AF28" s="38">
        <f t="shared" si="4"/>
        <v>6.7200000000000006</v>
      </c>
      <c r="AG28" s="41">
        <v>66</v>
      </c>
      <c r="AH28" s="41">
        <v>65.400000000000006</v>
      </c>
      <c r="AI28" s="42">
        <v>65.099999999999994</v>
      </c>
      <c r="AJ28" s="8"/>
      <c r="AK28" s="36">
        <v>35</v>
      </c>
      <c r="AL28" s="44">
        <v>64.5</v>
      </c>
      <c r="AM28" s="44">
        <v>63.5</v>
      </c>
      <c r="AN28" s="44">
        <v>62.9</v>
      </c>
      <c r="AO28" s="44">
        <v>62.6</v>
      </c>
      <c r="AR28" s="36">
        <v>35</v>
      </c>
      <c r="AS28" s="44">
        <v>62.6</v>
      </c>
      <c r="AT28" s="44">
        <v>61.5</v>
      </c>
      <c r="AU28" s="44">
        <v>60.9</v>
      </c>
      <c r="AV28" s="44">
        <v>60.6</v>
      </c>
      <c r="AW28" s="34"/>
      <c r="AX28" s="34"/>
      <c r="AY28" s="34"/>
    </row>
    <row r="29" spans="1:51" x14ac:dyDescent="0.2">
      <c r="A29" s="8"/>
      <c r="B29" s="37">
        <v>36</v>
      </c>
      <c r="C29" s="38">
        <v>67.900000000000006</v>
      </c>
      <c r="D29" s="38">
        <f t="shared" si="0"/>
        <v>6.7900000000000009</v>
      </c>
      <c r="E29" s="38">
        <v>66.8</v>
      </c>
      <c r="F29" s="38">
        <v>66.099999999999994</v>
      </c>
      <c r="G29" s="39">
        <v>65.7</v>
      </c>
      <c r="H29" s="8"/>
      <c r="I29" s="40">
        <v>36</v>
      </c>
      <c r="J29" s="41">
        <v>62.9</v>
      </c>
      <c r="K29" s="38">
        <f t="shared" si="1"/>
        <v>6.29</v>
      </c>
      <c r="L29" s="41">
        <v>61.8</v>
      </c>
      <c r="M29" s="41">
        <v>61.3</v>
      </c>
      <c r="N29" s="42">
        <v>60.8</v>
      </c>
      <c r="O29" s="34"/>
      <c r="P29" s="43">
        <v>36</v>
      </c>
      <c r="Q29" s="41">
        <v>67.900000000000006</v>
      </c>
      <c r="R29" s="38">
        <f t="shared" si="2"/>
        <v>6.7900000000000009</v>
      </c>
      <c r="S29" s="41">
        <v>66.7</v>
      </c>
      <c r="T29" s="41">
        <v>66</v>
      </c>
      <c r="U29" s="42">
        <v>65.7</v>
      </c>
      <c r="V29" s="8"/>
      <c r="W29" s="43">
        <v>36</v>
      </c>
      <c r="X29" s="41">
        <v>67.7</v>
      </c>
      <c r="Y29" s="38">
        <f t="shared" si="3"/>
        <v>6.7700000000000005</v>
      </c>
      <c r="Z29" s="41">
        <v>66.599999999999994</v>
      </c>
      <c r="AA29" s="41">
        <v>65.900000000000006</v>
      </c>
      <c r="AB29" s="42">
        <v>65.5</v>
      </c>
      <c r="AC29" s="41"/>
      <c r="AD29" s="40">
        <v>36</v>
      </c>
      <c r="AE29" s="41">
        <v>67.5</v>
      </c>
      <c r="AF29" s="38">
        <f t="shared" si="4"/>
        <v>6.75</v>
      </c>
      <c r="AG29" s="41">
        <v>66.400000000000006</v>
      </c>
      <c r="AH29" s="41">
        <v>65.7</v>
      </c>
      <c r="AI29" s="42">
        <v>65.400000000000006</v>
      </c>
      <c r="AJ29" s="8"/>
      <c r="AK29" s="36">
        <v>36</v>
      </c>
      <c r="AL29" s="44">
        <v>64.7</v>
      </c>
      <c r="AM29" s="44">
        <v>63.6</v>
      </c>
      <c r="AN29" s="44">
        <v>63.1</v>
      </c>
      <c r="AO29" s="44">
        <v>62.7</v>
      </c>
      <c r="AR29" s="36">
        <v>36</v>
      </c>
      <c r="AS29" s="44">
        <v>62.6</v>
      </c>
      <c r="AT29" s="44">
        <v>61.5</v>
      </c>
      <c r="AU29" s="44">
        <v>60.9</v>
      </c>
      <c r="AV29" s="44">
        <v>60.6</v>
      </c>
      <c r="AW29" s="34"/>
      <c r="AX29" s="34"/>
      <c r="AY29" s="34"/>
    </row>
    <row r="30" spans="1:51" x14ac:dyDescent="0.2">
      <c r="A30" s="8"/>
      <c r="B30" s="37">
        <v>37</v>
      </c>
      <c r="C30" s="38">
        <v>68.3</v>
      </c>
      <c r="D30" s="38">
        <f t="shared" si="0"/>
        <v>6.83</v>
      </c>
      <c r="E30" s="38">
        <v>67.099999999999994</v>
      </c>
      <c r="F30" s="38">
        <v>66.5</v>
      </c>
      <c r="G30" s="39">
        <v>66</v>
      </c>
      <c r="H30" s="8"/>
      <c r="I30" s="40">
        <v>37</v>
      </c>
      <c r="J30" s="41">
        <v>62.9</v>
      </c>
      <c r="K30" s="38">
        <f t="shared" si="1"/>
        <v>6.29</v>
      </c>
      <c r="L30" s="41">
        <v>61.8</v>
      </c>
      <c r="M30" s="41">
        <v>61.3</v>
      </c>
      <c r="N30" s="42">
        <v>60.8</v>
      </c>
      <c r="O30" s="34"/>
      <c r="P30" s="43">
        <v>37</v>
      </c>
      <c r="Q30" s="41">
        <v>68.2</v>
      </c>
      <c r="R30" s="38">
        <f t="shared" si="2"/>
        <v>6.82</v>
      </c>
      <c r="S30" s="41">
        <v>67</v>
      </c>
      <c r="T30" s="41">
        <v>66.5</v>
      </c>
      <c r="U30" s="42">
        <v>66</v>
      </c>
      <c r="V30" s="8"/>
      <c r="W30" s="43">
        <v>37</v>
      </c>
      <c r="X30" s="41">
        <v>68.099999999999994</v>
      </c>
      <c r="Y30" s="38">
        <f t="shared" si="3"/>
        <v>6.81</v>
      </c>
      <c r="Z30" s="41">
        <v>66.900000000000006</v>
      </c>
      <c r="AA30" s="41">
        <v>66.3</v>
      </c>
      <c r="AB30" s="42">
        <v>65.900000000000006</v>
      </c>
      <c r="AC30" s="41"/>
      <c r="AD30" s="40">
        <v>37</v>
      </c>
      <c r="AE30" s="41">
        <v>67.900000000000006</v>
      </c>
      <c r="AF30" s="38">
        <f t="shared" si="4"/>
        <v>6.7900000000000009</v>
      </c>
      <c r="AG30" s="41">
        <v>66.7</v>
      </c>
      <c r="AH30" s="41">
        <v>66</v>
      </c>
      <c r="AI30" s="42">
        <v>65.7</v>
      </c>
      <c r="AJ30" s="8"/>
      <c r="AK30" s="36">
        <v>37</v>
      </c>
      <c r="AL30" s="44">
        <v>64.900000000000006</v>
      </c>
      <c r="AM30" s="44">
        <v>63.8</v>
      </c>
      <c r="AN30" s="44">
        <v>63.3</v>
      </c>
      <c r="AO30" s="44">
        <v>62.9</v>
      </c>
      <c r="AR30" s="36">
        <v>37</v>
      </c>
      <c r="AS30" s="44">
        <v>62.6</v>
      </c>
      <c r="AT30" s="44">
        <v>61.6</v>
      </c>
      <c r="AU30" s="44">
        <v>61</v>
      </c>
      <c r="AV30" s="44">
        <v>60.6</v>
      </c>
      <c r="AW30" s="34"/>
      <c r="AX30" s="34"/>
      <c r="AY30" s="34"/>
    </row>
    <row r="31" spans="1:51" x14ac:dyDescent="0.2">
      <c r="A31" s="8"/>
      <c r="B31" s="37">
        <v>38</v>
      </c>
      <c r="C31" s="38">
        <v>68.7</v>
      </c>
      <c r="D31" s="38">
        <f t="shared" si="0"/>
        <v>6.87</v>
      </c>
      <c r="E31" s="38">
        <v>67.5</v>
      </c>
      <c r="F31" s="38">
        <v>66.900000000000006</v>
      </c>
      <c r="G31" s="39">
        <v>66.5</v>
      </c>
      <c r="H31" s="8"/>
      <c r="I31" s="40">
        <v>38</v>
      </c>
      <c r="J31" s="41">
        <v>63</v>
      </c>
      <c r="K31" s="38">
        <f t="shared" si="1"/>
        <v>6.3</v>
      </c>
      <c r="L31" s="41">
        <v>61.9</v>
      </c>
      <c r="M31" s="41">
        <v>61.3</v>
      </c>
      <c r="N31" s="42">
        <v>60.9</v>
      </c>
      <c r="O31" s="34"/>
      <c r="P31" s="43">
        <v>38</v>
      </c>
      <c r="Q31" s="41">
        <v>68.599999999999994</v>
      </c>
      <c r="R31" s="38">
        <f t="shared" si="2"/>
        <v>6.8599999999999994</v>
      </c>
      <c r="S31" s="41">
        <v>67.400000000000006</v>
      </c>
      <c r="T31" s="41">
        <v>66.8</v>
      </c>
      <c r="U31" s="42">
        <v>66.400000000000006</v>
      </c>
      <c r="V31" s="8"/>
      <c r="W31" s="43">
        <v>38</v>
      </c>
      <c r="X31" s="41">
        <v>68.400000000000006</v>
      </c>
      <c r="Y31" s="38">
        <f t="shared" si="3"/>
        <v>6.8400000000000007</v>
      </c>
      <c r="Z31" s="41">
        <v>67.3</v>
      </c>
      <c r="AA31" s="41">
        <v>66.7</v>
      </c>
      <c r="AB31" s="42">
        <v>66.3</v>
      </c>
      <c r="AC31" s="41"/>
      <c r="AD31" s="40">
        <v>38</v>
      </c>
      <c r="AE31" s="41">
        <v>68.2</v>
      </c>
      <c r="AF31" s="38">
        <f t="shared" si="4"/>
        <v>6.82</v>
      </c>
      <c r="AG31" s="41">
        <v>67</v>
      </c>
      <c r="AH31" s="41">
        <v>66.5</v>
      </c>
      <c r="AI31" s="42">
        <v>66</v>
      </c>
      <c r="AJ31" s="8"/>
      <c r="AK31" s="36">
        <v>38</v>
      </c>
      <c r="AL31" s="44">
        <v>65</v>
      </c>
      <c r="AM31" s="44">
        <v>64</v>
      </c>
      <c r="AN31" s="44">
        <v>63.4</v>
      </c>
      <c r="AO31" s="44">
        <v>63.1</v>
      </c>
      <c r="AR31" s="36">
        <v>38</v>
      </c>
      <c r="AS31" s="44">
        <v>62.6</v>
      </c>
      <c r="AT31" s="44">
        <v>61.6</v>
      </c>
      <c r="AU31" s="44">
        <v>61</v>
      </c>
      <c r="AV31" s="44">
        <v>60.6</v>
      </c>
      <c r="AW31" s="34"/>
      <c r="AX31" s="34"/>
      <c r="AY31" s="34"/>
    </row>
    <row r="32" spans="1:51" x14ac:dyDescent="0.2">
      <c r="A32" s="8"/>
      <c r="B32" s="37">
        <v>39</v>
      </c>
      <c r="C32" s="38">
        <v>69.099999999999994</v>
      </c>
      <c r="D32" s="38">
        <f t="shared" si="0"/>
        <v>6.9099999999999993</v>
      </c>
      <c r="E32" s="38">
        <v>67.900000000000006</v>
      </c>
      <c r="F32" s="38">
        <v>67.3</v>
      </c>
      <c r="G32" s="39">
        <v>66.900000000000006</v>
      </c>
      <c r="H32" s="8"/>
      <c r="I32" s="40">
        <v>39</v>
      </c>
      <c r="J32" s="41">
        <v>63</v>
      </c>
      <c r="K32" s="38">
        <f t="shared" si="1"/>
        <v>6.3</v>
      </c>
      <c r="L32" s="41">
        <v>61.9</v>
      </c>
      <c r="M32" s="41">
        <v>61.3</v>
      </c>
      <c r="N32" s="42">
        <v>60.9</v>
      </c>
      <c r="O32" s="34"/>
      <c r="P32" s="43">
        <v>39</v>
      </c>
      <c r="Q32" s="41">
        <v>69</v>
      </c>
      <c r="R32" s="38">
        <f t="shared" si="2"/>
        <v>6.9</v>
      </c>
      <c r="S32" s="41">
        <v>67.8</v>
      </c>
      <c r="T32" s="41">
        <v>67.2</v>
      </c>
      <c r="U32" s="42">
        <v>66.8</v>
      </c>
      <c r="V32" s="8"/>
      <c r="W32" s="43">
        <v>39</v>
      </c>
      <c r="X32" s="41">
        <v>68.8</v>
      </c>
      <c r="Y32" s="38">
        <f t="shared" si="3"/>
        <v>6.88</v>
      </c>
      <c r="Z32" s="41">
        <v>67.599999999999994</v>
      </c>
      <c r="AA32" s="41">
        <v>67.099999999999994</v>
      </c>
      <c r="AB32" s="42">
        <v>66.7</v>
      </c>
      <c r="AC32" s="41"/>
      <c r="AD32" s="40">
        <v>39</v>
      </c>
      <c r="AE32" s="41">
        <v>68.599999999999994</v>
      </c>
      <c r="AF32" s="38">
        <f t="shared" si="4"/>
        <v>6.8599999999999994</v>
      </c>
      <c r="AG32" s="41">
        <v>67.400000000000006</v>
      </c>
      <c r="AH32" s="41">
        <v>66.8</v>
      </c>
      <c r="AI32" s="42">
        <v>66.400000000000006</v>
      </c>
      <c r="AJ32" s="8"/>
      <c r="AK32" s="36">
        <v>39</v>
      </c>
      <c r="AL32" s="44">
        <v>65.2</v>
      </c>
      <c r="AM32" s="44">
        <v>64.2</v>
      </c>
      <c r="AN32" s="44">
        <v>63.6</v>
      </c>
      <c r="AO32" s="44">
        <v>63.3</v>
      </c>
      <c r="AR32" s="36">
        <v>39</v>
      </c>
      <c r="AS32" s="44">
        <v>62.7</v>
      </c>
      <c r="AT32" s="44">
        <v>61.6</v>
      </c>
      <c r="AU32" s="44">
        <v>61</v>
      </c>
      <c r="AV32" s="44">
        <v>60.7</v>
      </c>
      <c r="AW32" s="34"/>
      <c r="AX32" s="34"/>
      <c r="AY32" s="34"/>
    </row>
    <row r="33" spans="1:51" x14ac:dyDescent="0.2">
      <c r="A33" s="8"/>
      <c r="B33" s="37">
        <v>40</v>
      </c>
      <c r="C33" s="38">
        <v>69.5</v>
      </c>
      <c r="D33" s="38">
        <f t="shared" si="0"/>
        <v>6.95</v>
      </c>
      <c r="E33" s="38">
        <v>68.3</v>
      </c>
      <c r="F33" s="38">
        <v>67.7</v>
      </c>
      <c r="G33" s="39">
        <v>67.3</v>
      </c>
      <c r="H33" s="8"/>
      <c r="I33" s="40">
        <v>40</v>
      </c>
      <c r="J33" s="41">
        <v>63.1</v>
      </c>
      <c r="K33" s="38">
        <f t="shared" si="1"/>
        <v>6.3100000000000005</v>
      </c>
      <c r="L33" s="41">
        <v>61.9</v>
      </c>
      <c r="M33" s="41">
        <v>61.4</v>
      </c>
      <c r="N33" s="42">
        <v>60.9</v>
      </c>
      <c r="O33" s="34"/>
      <c r="P33" s="43">
        <v>40</v>
      </c>
      <c r="Q33" s="41">
        <v>69.5</v>
      </c>
      <c r="R33" s="38">
        <f t="shared" si="2"/>
        <v>6.95</v>
      </c>
      <c r="S33" s="41">
        <v>68.2</v>
      </c>
      <c r="T33" s="41">
        <v>67.599999999999994</v>
      </c>
      <c r="U33" s="42">
        <v>67.2</v>
      </c>
      <c r="V33" s="8"/>
      <c r="W33" s="43">
        <v>40</v>
      </c>
      <c r="X33" s="41">
        <v>69.3</v>
      </c>
      <c r="Y33" s="38">
        <f t="shared" si="3"/>
        <v>6.93</v>
      </c>
      <c r="Z33" s="41">
        <v>68</v>
      </c>
      <c r="AA33" s="41">
        <v>67.5</v>
      </c>
      <c r="AB33" s="42">
        <v>67.099999999999994</v>
      </c>
      <c r="AC33" s="41"/>
      <c r="AD33" s="40">
        <v>40</v>
      </c>
      <c r="AE33" s="41">
        <v>69</v>
      </c>
      <c r="AF33" s="38">
        <f t="shared" si="4"/>
        <v>6.9</v>
      </c>
      <c r="AG33" s="41">
        <v>67.8</v>
      </c>
      <c r="AH33" s="41">
        <v>67.2</v>
      </c>
      <c r="AI33" s="42">
        <v>66.8</v>
      </c>
      <c r="AJ33" s="8"/>
      <c r="AK33" s="36">
        <v>40</v>
      </c>
      <c r="AL33" s="44">
        <v>65.5</v>
      </c>
      <c r="AM33" s="44">
        <v>64.400000000000006</v>
      </c>
      <c r="AN33" s="44">
        <v>63.8</v>
      </c>
      <c r="AO33" s="44">
        <v>63.5</v>
      </c>
      <c r="AR33" s="36">
        <v>40</v>
      </c>
      <c r="AS33" s="44">
        <v>62.7</v>
      </c>
      <c r="AT33" s="44">
        <v>61.6</v>
      </c>
      <c r="AU33" s="44">
        <v>61</v>
      </c>
      <c r="AV33" s="44">
        <v>60.7</v>
      </c>
      <c r="AW33" s="34"/>
      <c r="AX33" s="34"/>
      <c r="AY33" s="34"/>
    </row>
    <row r="34" spans="1:51" x14ac:dyDescent="0.2">
      <c r="A34" s="8"/>
      <c r="B34" s="37">
        <v>41</v>
      </c>
      <c r="C34" s="38">
        <v>70</v>
      </c>
      <c r="D34" s="38">
        <f t="shared" si="0"/>
        <v>7</v>
      </c>
      <c r="E34" s="38">
        <v>68.8</v>
      </c>
      <c r="F34" s="38">
        <v>68.099999999999994</v>
      </c>
      <c r="G34" s="39">
        <v>67.7</v>
      </c>
      <c r="H34" s="8"/>
      <c r="I34" s="40">
        <v>41</v>
      </c>
      <c r="J34" s="41">
        <v>63.1</v>
      </c>
      <c r="K34" s="38">
        <f t="shared" si="1"/>
        <v>6.3100000000000005</v>
      </c>
      <c r="L34" s="41">
        <v>62</v>
      </c>
      <c r="M34" s="41">
        <v>61.4</v>
      </c>
      <c r="N34" s="42">
        <v>60.9</v>
      </c>
      <c r="O34" s="34"/>
      <c r="P34" s="43">
        <v>41</v>
      </c>
      <c r="Q34" s="41">
        <v>69.900000000000006</v>
      </c>
      <c r="R34" s="38">
        <f t="shared" si="2"/>
        <v>6.99</v>
      </c>
      <c r="S34" s="41">
        <v>68.7</v>
      </c>
      <c r="T34" s="41">
        <v>68.099999999999994</v>
      </c>
      <c r="U34" s="42">
        <v>67.7</v>
      </c>
      <c r="V34" s="8"/>
      <c r="W34" s="43">
        <v>41</v>
      </c>
      <c r="X34" s="41">
        <v>69.7</v>
      </c>
      <c r="Y34" s="38">
        <f t="shared" si="3"/>
        <v>6.9700000000000006</v>
      </c>
      <c r="Z34" s="41">
        <v>68.5</v>
      </c>
      <c r="AA34" s="41">
        <v>67.900000000000006</v>
      </c>
      <c r="AB34" s="42">
        <v>67.5</v>
      </c>
      <c r="AC34" s="41"/>
      <c r="AD34" s="40">
        <v>41</v>
      </c>
      <c r="AE34" s="41">
        <v>69.400000000000006</v>
      </c>
      <c r="AF34" s="38">
        <f t="shared" si="4"/>
        <v>6.94</v>
      </c>
      <c r="AG34" s="41">
        <v>68.2</v>
      </c>
      <c r="AH34" s="41">
        <v>67.599999999999994</v>
      </c>
      <c r="AI34" s="42">
        <v>67.2</v>
      </c>
      <c r="AJ34" s="8"/>
      <c r="AK34" s="36">
        <v>41</v>
      </c>
      <c r="AL34" s="44">
        <v>65.7</v>
      </c>
      <c r="AM34" s="44">
        <v>64.599999999999994</v>
      </c>
      <c r="AN34" s="44">
        <v>64</v>
      </c>
      <c r="AO34" s="44">
        <v>63.7</v>
      </c>
      <c r="AR34" s="36">
        <v>41</v>
      </c>
      <c r="AS34" s="44">
        <v>62.7</v>
      </c>
      <c r="AT34" s="44">
        <v>61.7</v>
      </c>
      <c r="AU34" s="44">
        <v>61</v>
      </c>
      <c r="AV34" s="44">
        <v>60.7</v>
      </c>
      <c r="AW34" s="34"/>
      <c r="AX34" s="34"/>
      <c r="AY34" s="34"/>
    </row>
    <row r="35" spans="1:51" x14ac:dyDescent="0.2">
      <c r="A35" s="8"/>
      <c r="B35" s="37">
        <v>42</v>
      </c>
      <c r="C35" s="38">
        <v>70.5</v>
      </c>
      <c r="D35" s="38">
        <f t="shared" si="0"/>
        <v>7.05</v>
      </c>
      <c r="E35" s="38">
        <v>69.2</v>
      </c>
      <c r="F35" s="38">
        <v>68.599999999999994</v>
      </c>
      <c r="G35" s="39">
        <v>68.2</v>
      </c>
      <c r="H35" s="8"/>
      <c r="I35" s="40">
        <v>42</v>
      </c>
      <c r="J35" s="41">
        <v>63.1</v>
      </c>
      <c r="K35" s="38">
        <f t="shared" si="1"/>
        <v>6.3100000000000005</v>
      </c>
      <c r="L35" s="41">
        <v>62</v>
      </c>
      <c r="M35" s="41">
        <v>61.4</v>
      </c>
      <c r="N35" s="42">
        <v>61</v>
      </c>
      <c r="O35" s="34"/>
      <c r="P35" s="43">
        <v>42</v>
      </c>
      <c r="Q35" s="41">
        <v>70.400000000000006</v>
      </c>
      <c r="R35" s="38">
        <f t="shared" si="2"/>
        <v>7.0400000000000009</v>
      </c>
      <c r="S35" s="41">
        <v>69.2</v>
      </c>
      <c r="T35" s="41">
        <v>68.5</v>
      </c>
      <c r="U35" s="42">
        <v>68.099999999999994</v>
      </c>
      <c r="V35" s="8"/>
      <c r="W35" s="43">
        <v>42</v>
      </c>
      <c r="X35" s="41">
        <v>70.2</v>
      </c>
      <c r="Y35" s="38">
        <f t="shared" si="3"/>
        <v>7.0200000000000005</v>
      </c>
      <c r="Z35" s="41">
        <v>68.900000000000006</v>
      </c>
      <c r="AA35" s="41">
        <v>68.3</v>
      </c>
      <c r="AB35" s="42">
        <v>67.900000000000006</v>
      </c>
      <c r="AC35" s="41"/>
      <c r="AD35" s="40">
        <v>42</v>
      </c>
      <c r="AE35" s="41">
        <v>69.8</v>
      </c>
      <c r="AF35" s="38">
        <f t="shared" si="4"/>
        <v>6.9799999999999995</v>
      </c>
      <c r="AG35" s="41">
        <v>68.599999999999994</v>
      </c>
      <c r="AH35" s="41">
        <v>68</v>
      </c>
      <c r="AI35" s="42">
        <v>67.599999999999994</v>
      </c>
      <c r="AJ35" s="8"/>
      <c r="AK35" s="36">
        <v>42</v>
      </c>
      <c r="AL35" s="44">
        <v>65.900000000000006</v>
      </c>
      <c r="AM35" s="44">
        <v>64.8</v>
      </c>
      <c r="AN35" s="44">
        <v>64.3</v>
      </c>
      <c r="AO35" s="44">
        <v>63.9</v>
      </c>
      <c r="AR35" s="36">
        <v>42</v>
      </c>
      <c r="AS35" s="44">
        <v>62.8</v>
      </c>
      <c r="AT35" s="44">
        <v>61.7</v>
      </c>
      <c r="AU35" s="44">
        <v>61.2</v>
      </c>
      <c r="AV35" s="44">
        <v>60.7</v>
      </c>
      <c r="AW35" s="34"/>
      <c r="AX35" s="34"/>
      <c r="AY35" s="34"/>
    </row>
    <row r="36" spans="1:51" x14ac:dyDescent="0.2">
      <c r="A36" s="8"/>
      <c r="B36" s="37">
        <v>43</v>
      </c>
      <c r="C36" s="38">
        <v>71.099999999999994</v>
      </c>
      <c r="D36" s="38">
        <f t="shared" si="0"/>
        <v>7.1099999999999994</v>
      </c>
      <c r="E36" s="38">
        <v>69.8</v>
      </c>
      <c r="F36" s="38">
        <v>69.099999999999994</v>
      </c>
      <c r="G36" s="39">
        <v>68.7</v>
      </c>
      <c r="H36" s="8"/>
      <c r="I36" s="40">
        <v>43</v>
      </c>
      <c r="J36" s="41">
        <v>63.2</v>
      </c>
      <c r="K36" s="38">
        <f t="shared" si="1"/>
        <v>6.32</v>
      </c>
      <c r="L36" s="41">
        <v>62</v>
      </c>
      <c r="M36" s="41">
        <v>61.5</v>
      </c>
      <c r="N36" s="42">
        <v>61</v>
      </c>
      <c r="O36" s="34"/>
      <c r="P36" s="43">
        <v>43</v>
      </c>
      <c r="Q36" s="41">
        <v>70.900000000000006</v>
      </c>
      <c r="R36" s="38">
        <f t="shared" si="2"/>
        <v>7.0900000000000007</v>
      </c>
      <c r="S36" s="41">
        <v>69.7</v>
      </c>
      <c r="T36" s="41">
        <v>69</v>
      </c>
      <c r="U36" s="42">
        <v>68.599999999999994</v>
      </c>
      <c r="V36" s="8"/>
      <c r="W36" s="43">
        <v>43</v>
      </c>
      <c r="X36" s="41">
        <v>70.7</v>
      </c>
      <c r="Y36" s="38">
        <f t="shared" si="3"/>
        <v>7.07</v>
      </c>
      <c r="Z36" s="41">
        <v>69.400000000000006</v>
      </c>
      <c r="AA36" s="41">
        <v>68.8</v>
      </c>
      <c r="AB36" s="42">
        <v>68.400000000000006</v>
      </c>
      <c r="AC36" s="41"/>
      <c r="AD36" s="40">
        <v>43</v>
      </c>
      <c r="AE36" s="41">
        <v>70.3</v>
      </c>
      <c r="AF36" s="38">
        <f t="shared" si="4"/>
        <v>7.0299999999999994</v>
      </c>
      <c r="AG36" s="41">
        <v>69</v>
      </c>
      <c r="AH36" s="41">
        <v>68.400000000000006</v>
      </c>
      <c r="AI36" s="42">
        <v>68</v>
      </c>
      <c r="AJ36" s="8"/>
      <c r="AK36" s="36">
        <v>43</v>
      </c>
      <c r="AL36" s="44">
        <v>66.3</v>
      </c>
      <c r="AM36" s="44">
        <v>65.099999999999994</v>
      </c>
      <c r="AN36" s="44">
        <v>64.5</v>
      </c>
      <c r="AO36" s="44">
        <v>64.2</v>
      </c>
      <c r="AR36" s="36">
        <v>43</v>
      </c>
      <c r="AS36" s="44">
        <v>62.8</v>
      </c>
      <c r="AT36" s="44">
        <v>61.7</v>
      </c>
      <c r="AU36" s="44">
        <v>61.2</v>
      </c>
      <c r="AV36" s="44">
        <v>60.8</v>
      </c>
      <c r="AW36" s="34"/>
      <c r="AX36" s="34"/>
      <c r="AY36" s="34"/>
    </row>
    <row r="37" spans="1:51" x14ac:dyDescent="0.2">
      <c r="A37" s="8"/>
      <c r="B37" s="37">
        <v>44</v>
      </c>
      <c r="C37" s="38">
        <v>71.7</v>
      </c>
      <c r="D37" s="38">
        <f t="shared" si="0"/>
        <v>7.17</v>
      </c>
      <c r="E37" s="38">
        <v>70.3</v>
      </c>
      <c r="F37" s="38">
        <v>69.7</v>
      </c>
      <c r="G37" s="39">
        <v>69.3</v>
      </c>
      <c r="H37" s="8"/>
      <c r="I37" s="40">
        <v>44</v>
      </c>
      <c r="J37" s="41">
        <v>63.2</v>
      </c>
      <c r="K37" s="38">
        <f t="shared" si="1"/>
        <v>6.32</v>
      </c>
      <c r="L37" s="41">
        <v>62.1</v>
      </c>
      <c r="M37" s="41">
        <v>61.5</v>
      </c>
      <c r="N37" s="42">
        <v>61</v>
      </c>
      <c r="O37" s="34"/>
      <c r="P37" s="43">
        <v>44</v>
      </c>
      <c r="Q37" s="41">
        <v>71.599999999999994</v>
      </c>
      <c r="R37" s="38">
        <f t="shared" si="2"/>
        <v>7.1599999999999993</v>
      </c>
      <c r="S37" s="41">
        <v>70.2</v>
      </c>
      <c r="T37" s="41">
        <v>69.599999999999994</v>
      </c>
      <c r="U37" s="42">
        <v>69.2</v>
      </c>
      <c r="V37" s="8"/>
      <c r="W37" s="43">
        <v>44</v>
      </c>
      <c r="X37" s="41">
        <v>71.2</v>
      </c>
      <c r="Y37" s="38">
        <f t="shared" si="3"/>
        <v>7.12</v>
      </c>
      <c r="Z37" s="41">
        <v>69.900000000000006</v>
      </c>
      <c r="AA37" s="41">
        <v>69.3</v>
      </c>
      <c r="AB37" s="42">
        <v>68.900000000000006</v>
      </c>
      <c r="AC37" s="41"/>
      <c r="AD37" s="40">
        <v>44</v>
      </c>
      <c r="AE37" s="41">
        <v>70.8</v>
      </c>
      <c r="AF37" s="38">
        <f t="shared" si="4"/>
        <v>7.08</v>
      </c>
      <c r="AG37" s="41">
        <v>69.5</v>
      </c>
      <c r="AH37" s="41">
        <v>68.900000000000006</v>
      </c>
      <c r="AI37" s="42">
        <v>68.5</v>
      </c>
      <c r="AJ37" s="8"/>
      <c r="AK37" s="36">
        <v>44</v>
      </c>
      <c r="AL37" s="44">
        <v>66.599999999999994</v>
      </c>
      <c r="AM37" s="44">
        <v>65.3</v>
      </c>
      <c r="AN37" s="44">
        <v>64.8</v>
      </c>
      <c r="AO37" s="44">
        <v>64.400000000000006</v>
      </c>
      <c r="AR37" s="36">
        <v>44</v>
      </c>
      <c r="AS37" s="44">
        <v>62.8</v>
      </c>
      <c r="AT37" s="44">
        <v>61.7</v>
      </c>
      <c r="AU37" s="44">
        <v>61.2</v>
      </c>
      <c r="AV37" s="44">
        <v>60.8</v>
      </c>
      <c r="AW37" s="34"/>
      <c r="AX37" s="34"/>
      <c r="AY37" s="34"/>
    </row>
    <row r="38" spans="1:51" x14ac:dyDescent="0.2">
      <c r="A38" s="8"/>
      <c r="B38" s="37">
        <v>45</v>
      </c>
      <c r="C38" s="38">
        <v>72.3</v>
      </c>
      <c r="D38" s="38">
        <f t="shared" si="0"/>
        <v>7.2299999999999995</v>
      </c>
      <c r="E38" s="38">
        <v>70.900000000000006</v>
      </c>
      <c r="F38" s="38">
        <v>70.3</v>
      </c>
      <c r="G38" s="39">
        <v>69.8</v>
      </c>
      <c r="H38" s="8"/>
      <c r="I38" s="40">
        <v>45</v>
      </c>
      <c r="J38" s="41">
        <v>63.3</v>
      </c>
      <c r="K38" s="38">
        <f t="shared" si="1"/>
        <v>6.33</v>
      </c>
      <c r="L38" s="41">
        <v>62.1</v>
      </c>
      <c r="M38" s="41">
        <v>61.5</v>
      </c>
      <c r="N38" s="42">
        <v>61.2</v>
      </c>
      <c r="O38" s="34"/>
      <c r="P38" s="43">
        <v>45</v>
      </c>
      <c r="Q38" s="41">
        <v>72.2</v>
      </c>
      <c r="R38" s="38">
        <f t="shared" si="2"/>
        <v>7.2200000000000006</v>
      </c>
      <c r="S38" s="41">
        <v>70.8</v>
      </c>
      <c r="T38" s="41">
        <v>70.099999999999994</v>
      </c>
      <c r="U38" s="42">
        <v>69.7</v>
      </c>
      <c r="V38" s="8"/>
      <c r="W38" s="43">
        <v>45</v>
      </c>
      <c r="X38" s="41">
        <v>71.900000000000006</v>
      </c>
      <c r="Y38" s="38">
        <f t="shared" si="3"/>
        <v>7.19</v>
      </c>
      <c r="Z38" s="41">
        <v>70.5</v>
      </c>
      <c r="AA38" s="41">
        <v>69.8</v>
      </c>
      <c r="AB38" s="42">
        <v>69.400000000000006</v>
      </c>
      <c r="AC38" s="41"/>
      <c r="AD38" s="40">
        <v>45</v>
      </c>
      <c r="AE38" s="41">
        <v>71.400000000000006</v>
      </c>
      <c r="AF38" s="38">
        <f t="shared" si="4"/>
        <v>7.1400000000000006</v>
      </c>
      <c r="AG38" s="41">
        <v>70</v>
      </c>
      <c r="AH38" s="41">
        <v>69.400000000000006</v>
      </c>
      <c r="AI38" s="42">
        <v>69</v>
      </c>
      <c r="AJ38" s="8"/>
      <c r="AK38" s="36">
        <v>45</v>
      </c>
      <c r="AL38" s="44">
        <v>66.900000000000006</v>
      </c>
      <c r="AM38" s="44">
        <v>65.599999999999994</v>
      </c>
      <c r="AN38" s="44">
        <v>65.099999999999994</v>
      </c>
      <c r="AO38" s="44">
        <v>64.7</v>
      </c>
      <c r="AR38" s="36">
        <v>45</v>
      </c>
      <c r="AS38" s="44">
        <v>62.9</v>
      </c>
      <c r="AT38" s="44">
        <v>61.8</v>
      </c>
      <c r="AU38" s="44">
        <v>61.3</v>
      </c>
      <c r="AV38" s="44">
        <v>60.8</v>
      </c>
      <c r="AW38" s="34"/>
      <c r="AX38" s="34"/>
      <c r="AY38" s="34"/>
    </row>
    <row r="39" spans="1:51" x14ac:dyDescent="0.2">
      <c r="A39" s="8"/>
      <c r="B39" s="37">
        <v>46</v>
      </c>
      <c r="C39" s="38">
        <v>73</v>
      </c>
      <c r="D39" s="38">
        <f t="shared" si="0"/>
        <v>7.3</v>
      </c>
      <c r="E39" s="38">
        <v>71.599999999999994</v>
      </c>
      <c r="F39" s="38">
        <v>70.900000000000006</v>
      </c>
      <c r="G39" s="39">
        <v>70.400000000000006</v>
      </c>
      <c r="H39" s="8"/>
      <c r="I39" s="40">
        <v>46</v>
      </c>
      <c r="J39" s="41">
        <v>63.3</v>
      </c>
      <c r="K39" s="38">
        <f t="shared" si="1"/>
        <v>6.33</v>
      </c>
      <c r="L39" s="41">
        <v>62.2</v>
      </c>
      <c r="M39" s="41">
        <v>61.6</v>
      </c>
      <c r="N39" s="42">
        <v>61.2</v>
      </c>
      <c r="O39" s="34"/>
      <c r="P39" s="43">
        <v>46</v>
      </c>
      <c r="Q39" s="41">
        <v>72.8</v>
      </c>
      <c r="R39" s="38">
        <f t="shared" si="2"/>
        <v>7.2799999999999994</v>
      </c>
      <c r="S39" s="41">
        <v>71.5</v>
      </c>
      <c r="T39" s="41">
        <v>70.8</v>
      </c>
      <c r="U39" s="42">
        <v>70.3</v>
      </c>
      <c r="V39" s="8"/>
      <c r="W39" s="43">
        <v>46</v>
      </c>
      <c r="X39" s="41">
        <v>72.5</v>
      </c>
      <c r="Y39" s="38">
        <f t="shared" si="3"/>
        <v>7.25</v>
      </c>
      <c r="Z39" s="41">
        <v>71</v>
      </c>
      <c r="AA39" s="41">
        <v>70.400000000000006</v>
      </c>
      <c r="AB39" s="42">
        <v>70</v>
      </c>
      <c r="AC39" s="41"/>
      <c r="AD39" s="40">
        <v>46</v>
      </c>
      <c r="AE39" s="41">
        <v>71.900000000000006</v>
      </c>
      <c r="AF39" s="38">
        <f t="shared" si="4"/>
        <v>7.19</v>
      </c>
      <c r="AG39" s="41">
        <v>70.5</v>
      </c>
      <c r="AH39" s="41">
        <v>69.900000000000006</v>
      </c>
      <c r="AI39" s="42">
        <v>69.5</v>
      </c>
      <c r="AJ39" s="8"/>
      <c r="AK39" s="36">
        <v>46</v>
      </c>
      <c r="AL39" s="44">
        <v>67.2</v>
      </c>
      <c r="AM39" s="44">
        <v>65.900000000000006</v>
      </c>
      <c r="AN39" s="44">
        <v>65.400000000000006</v>
      </c>
      <c r="AO39" s="44">
        <v>65</v>
      </c>
      <c r="AR39" s="36">
        <v>46</v>
      </c>
      <c r="AS39" s="44">
        <v>62.9</v>
      </c>
      <c r="AT39" s="44">
        <v>61.8</v>
      </c>
      <c r="AU39" s="44">
        <v>61.3</v>
      </c>
      <c r="AV39" s="44">
        <v>60.8</v>
      </c>
      <c r="AW39" s="34"/>
      <c r="AX39" s="34"/>
      <c r="AY39" s="34"/>
    </row>
    <row r="40" spans="1:51" x14ac:dyDescent="0.2">
      <c r="A40" s="8"/>
      <c r="B40" s="37">
        <v>47</v>
      </c>
      <c r="C40" s="38">
        <v>73.7</v>
      </c>
      <c r="D40" s="38">
        <f t="shared" si="0"/>
        <v>7.37</v>
      </c>
      <c r="E40" s="38">
        <v>72.3</v>
      </c>
      <c r="F40" s="38">
        <v>71.599999999999994</v>
      </c>
      <c r="G40" s="39">
        <v>71.099999999999994</v>
      </c>
      <c r="H40" s="8"/>
      <c r="I40" s="40">
        <v>47</v>
      </c>
      <c r="J40" s="41">
        <v>63.4</v>
      </c>
      <c r="K40" s="38">
        <f t="shared" si="1"/>
        <v>6.34</v>
      </c>
      <c r="L40" s="41">
        <v>62.2</v>
      </c>
      <c r="M40" s="41">
        <v>61.6</v>
      </c>
      <c r="N40" s="42">
        <v>61.2</v>
      </c>
      <c r="O40" s="34"/>
      <c r="P40" s="43">
        <v>47</v>
      </c>
      <c r="Q40" s="41">
        <v>73.5</v>
      </c>
      <c r="R40" s="38">
        <f t="shared" si="2"/>
        <v>7.35</v>
      </c>
      <c r="S40" s="41">
        <v>72.2</v>
      </c>
      <c r="T40" s="41">
        <v>71.5</v>
      </c>
      <c r="U40" s="42">
        <v>71</v>
      </c>
      <c r="V40" s="8"/>
      <c r="W40" s="43">
        <v>47</v>
      </c>
      <c r="X40" s="41">
        <v>73.099999999999994</v>
      </c>
      <c r="Y40" s="38">
        <f t="shared" si="3"/>
        <v>7.31</v>
      </c>
      <c r="Z40" s="41">
        <v>71.8</v>
      </c>
      <c r="AA40" s="41">
        <v>71</v>
      </c>
      <c r="AB40" s="42">
        <v>70.599999999999994</v>
      </c>
      <c r="AC40" s="41"/>
      <c r="AD40" s="40">
        <v>47</v>
      </c>
      <c r="AE40" s="41">
        <v>72.5</v>
      </c>
      <c r="AF40" s="38">
        <f t="shared" si="4"/>
        <v>7.25</v>
      </c>
      <c r="AG40" s="41">
        <v>71.099999999999994</v>
      </c>
      <c r="AH40" s="41">
        <v>70.400000000000006</v>
      </c>
      <c r="AI40" s="42">
        <v>70</v>
      </c>
      <c r="AJ40" s="8"/>
      <c r="AK40" s="36">
        <v>47</v>
      </c>
      <c r="AL40" s="44">
        <v>67.5</v>
      </c>
      <c r="AM40" s="44">
        <v>66.400000000000006</v>
      </c>
      <c r="AN40" s="44">
        <v>65.7</v>
      </c>
      <c r="AO40" s="44">
        <v>65.3</v>
      </c>
      <c r="AR40" s="36">
        <v>47</v>
      </c>
      <c r="AS40" s="44">
        <v>62.9</v>
      </c>
      <c r="AT40" s="44">
        <v>61.8</v>
      </c>
      <c r="AU40" s="44">
        <v>61.3</v>
      </c>
      <c r="AV40" s="44">
        <v>60.9</v>
      </c>
      <c r="AW40" s="34"/>
      <c r="AX40" s="34"/>
      <c r="AY40" s="34"/>
    </row>
    <row r="41" spans="1:51" x14ac:dyDescent="0.2">
      <c r="A41" s="8"/>
      <c r="B41" s="37">
        <v>48</v>
      </c>
      <c r="C41" s="38">
        <v>74.5</v>
      </c>
      <c r="D41" s="38">
        <f t="shared" si="0"/>
        <v>7.45</v>
      </c>
      <c r="E41" s="38">
        <v>73</v>
      </c>
      <c r="F41" s="38">
        <v>72.400000000000006</v>
      </c>
      <c r="G41" s="39">
        <v>71.900000000000006</v>
      </c>
      <c r="H41" s="8"/>
      <c r="I41" s="40">
        <v>48</v>
      </c>
      <c r="J41" s="41">
        <v>63.5</v>
      </c>
      <c r="K41" s="38">
        <f t="shared" si="1"/>
        <v>6.35</v>
      </c>
      <c r="L41" s="41">
        <v>62.2</v>
      </c>
      <c r="M41" s="41">
        <v>61.7</v>
      </c>
      <c r="N41" s="42">
        <v>61.3</v>
      </c>
      <c r="O41" s="34"/>
      <c r="P41" s="43">
        <v>48</v>
      </c>
      <c r="Q41" s="41">
        <v>74.3</v>
      </c>
      <c r="R41" s="38">
        <f t="shared" si="2"/>
        <v>7.43</v>
      </c>
      <c r="S41" s="41">
        <v>72.900000000000006</v>
      </c>
      <c r="T41" s="41">
        <v>72.2</v>
      </c>
      <c r="U41" s="42">
        <v>71.7</v>
      </c>
      <c r="V41" s="8"/>
      <c r="W41" s="43">
        <v>48</v>
      </c>
      <c r="X41" s="41">
        <v>73.8</v>
      </c>
      <c r="Y41" s="38">
        <f t="shared" si="3"/>
        <v>7.38</v>
      </c>
      <c r="Z41" s="41">
        <v>72.400000000000006</v>
      </c>
      <c r="AA41" s="41">
        <v>71.7</v>
      </c>
      <c r="AB41" s="42">
        <v>71.2</v>
      </c>
      <c r="AC41" s="41"/>
      <c r="AD41" s="40">
        <v>48</v>
      </c>
      <c r="AE41" s="41">
        <v>73.099999999999994</v>
      </c>
      <c r="AF41" s="38">
        <f t="shared" si="4"/>
        <v>7.31</v>
      </c>
      <c r="AG41" s="41">
        <v>71.8</v>
      </c>
      <c r="AH41" s="41">
        <v>71</v>
      </c>
      <c r="AI41" s="42">
        <v>70.599999999999994</v>
      </c>
      <c r="AJ41" s="8"/>
      <c r="AK41" s="36">
        <v>48</v>
      </c>
      <c r="AL41" s="44">
        <v>67.900000000000006</v>
      </c>
      <c r="AM41" s="44">
        <v>66.7</v>
      </c>
      <c r="AN41" s="44">
        <v>66.099999999999994</v>
      </c>
      <c r="AO41" s="44">
        <v>65.7</v>
      </c>
      <c r="AR41" s="36">
        <v>48</v>
      </c>
      <c r="AS41" s="44">
        <v>63</v>
      </c>
      <c r="AT41" s="44">
        <v>61.9</v>
      </c>
      <c r="AU41" s="44">
        <v>61.3</v>
      </c>
      <c r="AV41" s="44">
        <v>60.9</v>
      </c>
      <c r="AW41" s="34"/>
      <c r="AX41" s="34"/>
      <c r="AY41" s="34"/>
    </row>
    <row r="42" spans="1:51" x14ac:dyDescent="0.2">
      <c r="A42" s="8"/>
      <c r="B42" s="37">
        <v>49</v>
      </c>
      <c r="C42" s="38">
        <v>75.3</v>
      </c>
      <c r="D42" s="38">
        <f t="shared" si="0"/>
        <v>7.5299999999999994</v>
      </c>
      <c r="E42" s="38">
        <v>73.8</v>
      </c>
      <c r="F42" s="38">
        <v>73.099999999999994</v>
      </c>
      <c r="G42" s="39">
        <v>72.7</v>
      </c>
      <c r="H42" s="8"/>
      <c r="I42" s="40">
        <v>49</v>
      </c>
      <c r="J42" s="41">
        <v>63.5</v>
      </c>
      <c r="K42" s="38">
        <f t="shared" si="1"/>
        <v>6.35</v>
      </c>
      <c r="L42" s="41">
        <v>62.3</v>
      </c>
      <c r="M42" s="41">
        <v>61.7</v>
      </c>
      <c r="N42" s="42">
        <v>61.3</v>
      </c>
      <c r="O42" s="34"/>
      <c r="P42" s="43">
        <v>49</v>
      </c>
      <c r="Q42" s="41">
        <v>75</v>
      </c>
      <c r="R42" s="38">
        <f t="shared" si="2"/>
        <v>7.5</v>
      </c>
      <c r="S42" s="41">
        <v>73.599999999999994</v>
      </c>
      <c r="T42" s="41">
        <v>72.900000000000006</v>
      </c>
      <c r="U42" s="42">
        <v>72.5</v>
      </c>
      <c r="V42" s="8"/>
      <c r="W42" s="43">
        <v>49</v>
      </c>
      <c r="X42" s="41">
        <v>74.5</v>
      </c>
      <c r="Y42" s="38">
        <f t="shared" si="3"/>
        <v>7.45</v>
      </c>
      <c r="Z42" s="41">
        <v>73.099999999999994</v>
      </c>
      <c r="AA42" s="41">
        <v>72.400000000000006</v>
      </c>
      <c r="AB42" s="42">
        <v>72</v>
      </c>
      <c r="AC42" s="41"/>
      <c r="AD42" s="40">
        <v>49</v>
      </c>
      <c r="AE42" s="41">
        <v>73.7</v>
      </c>
      <c r="AF42" s="38">
        <f t="shared" si="4"/>
        <v>7.37</v>
      </c>
      <c r="AG42" s="41">
        <v>72.400000000000006</v>
      </c>
      <c r="AH42" s="41">
        <v>71.7</v>
      </c>
      <c r="AI42" s="42">
        <v>71.2</v>
      </c>
      <c r="AJ42" s="8"/>
      <c r="AK42" s="36">
        <v>49</v>
      </c>
      <c r="AL42" s="44">
        <v>68.3</v>
      </c>
      <c r="AM42" s="44">
        <v>67.099999999999994</v>
      </c>
      <c r="AN42" s="44">
        <v>66.5</v>
      </c>
      <c r="AO42" s="44">
        <v>66</v>
      </c>
      <c r="AR42" s="36">
        <v>49</v>
      </c>
      <c r="AS42" s="44">
        <v>63</v>
      </c>
      <c r="AT42" s="44">
        <v>61.9</v>
      </c>
      <c r="AU42" s="44">
        <v>61.4</v>
      </c>
      <c r="AV42" s="44">
        <v>60.9</v>
      </c>
      <c r="AW42" s="34"/>
      <c r="AX42" s="34"/>
      <c r="AY42" s="34"/>
    </row>
    <row r="43" spans="1:51" x14ac:dyDescent="0.2">
      <c r="A43" s="8"/>
      <c r="B43" s="37">
        <v>50</v>
      </c>
      <c r="C43" s="38">
        <v>76.099999999999994</v>
      </c>
      <c r="D43" s="38">
        <f t="shared" si="0"/>
        <v>7.6099999999999994</v>
      </c>
      <c r="E43" s="38">
        <v>74.599999999999994</v>
      </c>
      <c r="F43" s="38">
        <v>73.900000000000006</v>
      </c>
      <c r="G43" s="39">
        <v>73.5</v>
      </c>
      <c r="H43" s="8"/>
      <c r="I43" s="40">
        <v>50</v>
      </c>
      <c r="J43" s="41">
        <v>63.6</v>
      </c>
      <c r="K43" s="38">
        <f t="shared" si="1"/>
        <v>6.36</v>
      </c>
      <c r="L43" s="41">
        <v>62.3</v>
      </c>
      <c r="M43" s="41">
        <v>61.7</v>
      </c>
      <c r="N43" s="42">
        <v>61.3</v>
      </c>
      <c r="O43" s="34"/>
      <c r="P43" s="43">
        <v>50</v>
      </c>
      <c r="Q43" s="41">
        <v>75.900000000000006</v>
      </c>
      <c r="R43" s="38">
        <f t="shared" si="2"/>
        <v>7.5900000000000007</v>
      </c>
      <c r="S43" s="41">
        <v>74.400000000000006</v>
      </c>
      <c r="T43" s="41">
        <v>73.7</v>
      </c>
      <c r="U43" s="42">
        <v>73.2</v>
      </c>
      <c r="V43" s="8"/>
      <c r="W43" s="43">
        <v>50</v>
      </c>
      <c r="X43" s="41">
        <v>75.2</v>
      </c>
      <c r="Y43" s="38">
        <f t="shared" si="3"/>
        <v>7.5200000000000005</v>
      </c>
      <c r="Z43" s="41">
        <v>73.8</v>
      </c>
      <c r="AA43" s="41">
        <v>73.099999999999994</v>
      </c>
      <c r="AB43" s="42">
        <v>72.7</v>
      </c>
      <c r="AC43" s="41"/>
      <c r="AD43" s="40">
        <v>50</v>
      </c>
      <c r="AE43" s="41">
        <v>74.400000000000006</v>
      </c>
      <c r="AF43" s="38">
        <f t="shared" si="4"/>
        <v>7.44</v>
      </c>
      <c r="AG43" s="41">
        <v>73</v>
      </c>
      <c r="AH43" s="41">
        <v>72.400000000000006</v>
      </c>
      <c r="AI43" s="42">
        <v>71.900000000000006</v>
      </c>
      <c r="AJ43" s="8"/>
      <c r="AK43" s="36">
        <v>50</v>
      </c>
      <c r="AL43" s="44">
        <v>68.7</v>
      </c>
      <c r="AM43" s="44">
        <v>67.5</v>
      </c>
      <c r="AN43" s="44">
        <v>66.900000000000006</v>
      </c>
      <c r="AO43" s="44">
        <v>66.5</v>
      </c>
      <c r="AR43" s="36">
        <v>50</v>
      </c>
      <c r="AS43" s="44">
        <v>63.1</v>
      </c>
      <c r="AT43" s="44">
        <v>61.9</v>
      </c>
      <c r="AU43" s="44">
        <v>61.4</v>
      </c>
      <c r="AV43" s="44">
        <v>61</v>
      </c>
      <c r="AW43" s="34"/>
      <c r="AX43" s="34"/>
      <c r="AY43" s="34"/>
    </row>
    <row r="44" spans="1:51" x14ac:dyDescent="0.2">
      <c r="A44" s="8"/>
      <c r="B44" s="37">
        <v>51</v>
      </c>
      <c r="C44" s="38">
        <v>77.099999999999994</v>
      </c>
      <c r="D44" s="38">
        <f t="shared" si="0"/>
        <v>7.7099999999999991</v>
      </c>
      <c r="E44" s="38">
        <v>75.5</v>
      </c>
      <c r="F44" s="38">
        <v>74.8</v>
      </c>
      <c r="G44" s="39">
        <v>74.3</v>
      </c>
      <c r="H44" s="8"/>
      <c r="I44" s="40">
        <v>51</v>
      </c>
      <c r="J44" s="41">
        <v>63.6</v>
      </c>
      <c r="K44" s="38">
        <f t="shared" si="1"/>
        <v>6.36</v>
      </c>
      <c r="L44" s="41">
        <v>62.4</v>
      </c>
      <c r="M44" s="41">
        <v>61.8</v>
      </c>
      <c r="N44" s="42">
        <v>61.4</v>
      </c>
      <c r="O44" s="34"/>
      <c r="P44" s="43">
        <v>51</v>
      </c>
      <c r="Q44" s="41">
        <v>76.8</v>
      </c>
      <c r="R44" s="38">
        <f t="shared" si="2"/>
        <v>7.68</v>
      </c>
      <c r="S44" s="41">
        <v>75.3</v>
      </c>
      <c r="T44" s="41">
        <v>74.5</v>
      </c>
      <c r="U44" s="42">
        <v>74.099999999999994</v>
      </c>
      <c r="V44" s="8"/>
      <c r="W44" s="43">
        <v>51</v>
      </c>
      <c r="X44" s="41">
        <v>76</v>
      </c>
      <c r="Y44" s="38">
        <f t="shared" si="3"/>
        <v>7.6</v>
      </c>
      <c r="Z44" s="41">
        <v>74.599999999999994</v>
      </c>
      <c r="AA44" s="41">
        <v>73.900000000000006</v>
      </c>
      <c r="AB44" s="42">
        <v>73.400000000000006</v>
      </c>
      <c r="AC44" s="41"/>
      <c r="AD44" s="40">
        <v>51</v>
      </c>
      <c r="AE44" s="41">
        <v>75.099999999999994</v>
      </c>
      <c r="AF44" s="38">
        <f t="shared" si="4"/>
        <v>7.51</v>
      </c>
      <c r="AG44" s="41">
        <v>73.7</v>
      </c>
      <c r="AH44" s="41">
        <v>73</v>
      </c>
      <c r="AI44" s="42">
        <v>72.599999999999994</v>
      </c>
      <c r="AJ44" s="8"/>
      <c r="AK44" s="36">
        <v>51</v>
      </c>
      <c r="AL44" s="44">
        <v>69.2</v>
      </c>
      <c r="AM44" s="44">
        <v>68</v>
      </c>
      <c r="AN44" s="44">
        <v>67.400000000000006</v>
      </c>
      <c r="AO44" s="44">
        <v>67</v>
      </c>
      <c r="AR44" s="36">
        <v>51</v>
      </c>
      <c r="AS44" s="44">
        <v>63.1</v>
      </c>
      <c r="AT44" s="44">
        <v>62</v>
      </c>
      <c r="AU44" s="44">
        <v>61.4</v>
      </c>
      <c r="AV44" s="44">
        <v>61</v>
      </c>
      <c r="AW44" s="34"/>
      <c r="AX44" s="34"/>
      <c r="AY44" s="34"/>
    </row>
    <row r="45" spans="1:51" x14ac:dyDescent="0.2">
      <c r="A45" s="8"/>
      <c r="B45" s="37">
        <v>52</v>
      </c>
      <c r="C45" s="38">
        <v>78.099999999999994</v>
      </c>
      <c r="D45" s="38">
        <f t="shared" si="0"/>
        <v>7.81</v>
      </c>
      <c r="E45" s="38">
        <v>76.599999999999994</v>
      </c>
      <c r="F45" s="38">
        <v>75.7</v>
      </c>
      <c r="G45" s="39">
        <v>75.2</v>
      </c>
      <c r="H45" s="8"/>
      <c r="I45" s="40">
        <v>52</v>
      </c>
      <c r="J45" s="41">
        <v>63.7</v>
      </c>
      <c r="K45" s="38">
        <f t="shared" si="1"/>
        <v>6.37</v>
      </c>
      <c r="L45" s="41">
        <v>62.4</v>
      </c>
      <c r="M45" s="41">
        <v>61.8</v>
      </c>
      <c r="N45" s="42">
        <v>61.4</v>
      </c>
      <c r="O45" s="34"/>
      <c r="P45" s="43">
        <v>52</v>
      </c>
      <c r="Q45" s="41">
        <v>77.8</v>
      </c>
      <c r="R45" s="38">
        <f t="shared" si="2"/>
        <v>7.7799999999999994</v>
      </c>
      <c r="S45" s="41">
        <v>76.2</v>
      </c>
      <c r="T45" s="41">
        <v>75.400000000000006</v>
      </c>
      <c r="U45" s="42">
        <v>74.900000000000006</v>
      </c>
      <c r="V45" s="8"/>
      <c r="W45" s="43">
        <v>52</v>
      </c>
      <c r="X45" s="41">
        <v>77</v>
      </c>
      <c r="Y45" s="38">
        <f t="shared" si="3"/>
        <v>7.7</v>
      </c>
      <c r="Z45" s="41">
        <v>75.400000000000006</v>
      </c>
      <c r="AA45" s="41">
        <v>74.7</v>
      </c>
      <c r="AB45" s="42">
        <v>74.2</v>
      </c>
      <c r="AC45" s="41"/>
      <c r="AD45" s="40">
        <v>52</v>
      </c>
      <c r="AE45" s="41">
        <v>75.8</v>
      </c>
      <c r="AF45" s="38">
        <f t="shared" si="4"/>
        <v>7.58</v>
      </c>
      <c r="AG45" s="41">
        <v>74.400000000000006</v>
      </c>
      <c r="AH45" s="41">
        <v>73.7</v>
      </c>
      <c r="AI45" s="42">
        <v>73.3</v>
      </c>
      <c r="AJ45" s="8"/>
      <c r="AK45" s="36">
        <v>52</v>
      </c>
      <c r="AL45" s="44">
        <v>69.7</v>
      </c>
      <c r="AM45" s="44">
        <v>68.400000000000006</v>
      </c>
      <c r="AN45" s="44">
        <v>67.8</v>
      </c>
      <c r="AO45" s="44">
        <v>67.400000000000006</v>
      </c>
      <c r="AR45" s="36">
        <v>52</v>
      </c>
      <c r="AS45" s="44">
        <v>63.2</v>
      </c>
      <c r="AT45" s="44">
        <v>62</v>
      </c>
      <c r="AU45" s="44">
        <v>61.5</v>
      </c>
      <c r="AV45" s="44">
        <v>61</v>
      </c>
      <c r="AW45" s="34"/>
      <c r="AX45" s="34"/>
      <c r="AY45" s="34"/>
    </row>
    <row r="46" spans="1:51" x14ac:dyDescent="0.2">
      <c r="A46" s="8"/>
      <c r="B46" s="37">
        <v>53</v>
      </c>
      <c r="C46" s="38">
        <v>79.2</v>
      </c>
      <c r="D46" s="38">
        <f t="shared" si="0"/>
        <v>7.92</v>
      </c>
      <c r="E46" s="38">
        <v>77.599999999999994</v>
      </c>
      <c r="F46" s="38">
        <v>76.8</v>
      </c>
      <c r="G46" s="39">
        <v>76.2</v>
      </c>
      <c r="H46" s="8"/>
      <c r="I46" s="40">
        <v>53</v>
      </c>
      <c r="J46" s="41">
        <v>63.8</v>
      </c>
      <c r="K46" s="38">
        <f t="shared" si="1"/>
        <v>6.38</v>
      </c>
      <c r="L46" s="41">
        <v>62.5</v>
      </c>
      <c r="M46" s="41">
        <v>61.9</v>
      </c>
      <c r="N46" s="42">
        <v>61.5</v>
      </c>
      <c r="O46" s="34"/>
      <c r="P46" s="43">
        <v>53</v>
      </c>
      <c r="Q46" s="41">
        <v>78.7</v>
      </c>
      <c r="R46" s="38">
        <f t="shared" si="2"/>
        <v>7.87</v>
      </c>
      <c r="S46" s="41">
        <v>77.2</v>
      </c>
      <c r="T46" s="41">
        <v>76.3</v>
      </c>
      <c r="U46" s="42">
        <v>75.900000000000006</v>
      </c>
      <c r="V46" s="8"/>
      <c r="W46" s="43">
        <v>53</v>
      </c>
      <c r="X46" s="41">
        <v>77.900000000000006</v>
      </c>
      <c r="Y46" s="38">
        <f t="shared" si="3"/>
        <v>7.7900000000000009</v>
      </c>
      <c r="Z46" s="41">
        <v>76.3</v>
      </c>
      <c r="AA46" s="41">
        <v>75.5</v>
      </c>
      <c r="AB46" s="42">
        <v>75.099999999999994</v>
      </c>
      <c r="AC46" s="41"/>
      <c r="AD46" s="40">
        <v>53</v>
      </c>
      <c r="AE46" s="41">
        <v>76.7</v>
      </c>
      <c r="AF46" s="38">
        <f t="shared" si="4"/>
        <v>7.67</v>
      </c>
      <c r="AG46" s="41">
        <v>75.2</v>
      </c>
      <c r="AH46" s="41">
        <v>74.5</v>
      </c>
      <c r="AI46" s="42">
        <v>74</v>
      </c>
      <c r="AJ46" s="8"/>
      <c r="AK46" s="36">
        <v>53</v>
      </c>
      <c r="AL46" s="44">
        <v>70.2</v>
      </c>
      <c r="AM46" s="44">
        <v>68.900000000000006</v>
      </c>
      <c r="AN46" s="44">
        <v>68.3</v>
      </c>
      <c r="AO46" s="44">
        <v>67.900000000000006</v>
      </c>
      <c r="AR46" s="36">
        <v>53</v>
      </c>
      <c r="AS46" s="44">
        <v>63.2</v>
      </c>
      <c r="AT46" s="44">
        <v>62.1</v>
      </c>
      <c r="AU46" s="44">
        <v>61.5</v>
      </c>
      <c r="AV46" s="44">
        <v>61.2</v>
      </c>
      <c r="AW46" s="34"/>
      <c r="AX46" s="34"/>
      <c r="AY46" s="34"/>
    </row>
    <row r="47" spans="1:51" x14ac:dyDescent="0.2">
      <c r="A47" s="8"/>
      <c r="B47" s="37">
        <v>54</v>
      </c>
      <c r="C47" s="38">
        <v>80.2</v>
      </c>
      <c r="D47" s="38">
        <f t="shared" si="0"/>
        <v>8.02</v>
      </c>
      <c r="E47" s="38">
        <v>78.599999999999994</v>
      </c>
      <c r="F47" s="38">
        <v>77.8</v>
      </c>
      <c r="G47" s="39">
        <v>77.3</v>
      </c>
      <c r="H47" s="8"/>
      <c r="I47" s="40">
        <v>54</v>
      </c>
      <c r="J47" s="41">
        <v>63.9</v>
      </c>
      <c r="K47" s="38">
        <f t="shared" si="1"/>
        <v>6.39</v>
      </c>
      <c r="L47" s="41">
        <v>62.6</v>
      </c>
      <c r="M47" s="41">
        <v>61.9</v>
      </c>
      <c r="N47" s="42">
        <v>61.5</v>
      </c>
      <c r="O47" s="34"/>
      <c r="P47" s="43">
        <v>54</v>
      </c>
      <c r="Q47" s="41">
        <v>79.8</v>
      </c>
      <c r="R47" s="38">
        <f t="shared" si="2"/>
        <v>7.9799999999999995</v>
      </c>
      <c r="S47" s="41">
        <v>78.2</v>
      </c>
      <c r="T47" s="41">
        <v>77.400000000000006</v>
      </c>
      <c r="U47" s="42">
        <v>76.900000000000006</v>
      </c>
      <c r="V47" s="8"/>
      <c r="W47" s="43">
        <v>54</v>
      </c>
      <c r="X47" s="41">
        <v>78.8</v>
      </c>
      <c r="Y47" s="38">
        <f t="shared" si="3"/>
        <v>7.88</v>
      </c>
      <c r="Z47" s="41">
        <v>77.3</v>
      </c>
      <c r="AA47" s="41">
        <v>76.5</v>
      </c>
      <c r="AB47" s="42">
        <v>75.900000000000006</v>
      </c>
      <c r="AC47" s="41"/>
      <c r="AD47" s="40">
        <v>54</v>
      </c>
      <c r="AE47" s="41">
        <v>77.5</v>
      </c>
      <c r="AF47" s="38">
        <f t="shared" si="4"/>
        <v>7.75</v>
      </c>
      <c r="AG47" s="41">
        <v>76</v>
      </c>
      <c r="AH47" s="41">
        <v>75.3</v>
      </c>
      <c r="AI47" s="42">
        <v>74.8</v>
      </c>
      <c r="AJ47" s="8"/>
      <c r="AK47" s="36">
        <v>54</v>
      </c>
      <c r="AL47" s="44">
        <v>70.8</v>
      </c>
      <c r="AM47" s="44">
        <v>69.5</v>
      </c>
      <c r="AN47" s="44">
        <v>68.900000000000006</v>
      </c>
      <c r="AO47" s="44">
        <v>68.5</v>
      </c>
      <c r="AR47" s="36">
        <v>54</v>
      </c>
      <c r="AS47" s="44">
        <v>63.3</v>
      </c>
      <c r="AT47" s="44">
        <v>62.1</v>
      </c>
      <c r="AU47" s="44">
        <v>61.6</v>
      </c>
      <c r="AV47" s="44">
        <v>61.2</v>
      </c>
      <c r="AW47" s="34"/>
      <c r="AX47" s="34"/>
      <c r="AY47" s="34"/>
    </row>
    <row r="48" spans="1:51" x14ac:dyDescent="0.2">
      <c r="A48" s="8"/>
      <c r="B48" s="78">
        <v>55</v>
      </c>
      <c r="C48" s="79">
        <v>81.400000000000006</v>
      </c>
      <c r="D48" s="38">
        <f t="shared" si="0"/>
        <v>8.14</v>
      </c>
      <c r="E48" s="79">
        <v>79.7</v>
      </c>
      <c r="F48" s="79">
        <v>78.900000000000006</v>
      </c>
      <c r="G48" s="80">
        <v>78.3</v>
      </c>
      <c r="H48" s="8"/>
      <c r="I48" s="84">
        <v>55</v>
      </c>
      <c r="J48" s="85">
        <v>63.9</v>
      </c>
      <c r="K48" s="38">
        <f t="shared" si="1"/>
        <v>6.39</v>
      </c>
      <c r="L48" s="85">
        <v>62.6</v>
      </c>
      <c r="M48" s="85">
        <v>62</v>
      </c>
      <c r="N48" s="86">
        <v>61.5</v>
      </c>
      <c r="O48" s="34"/>
      <c r="P48" s="43">
        <v>55</v>
      </c>
      <c r="Q48" s="41">
        <v>80.900000000000006</v>
      </c>
      <c r="R48" s="38">
        <f t="shared" si="2"/>
        <v>8.09</v>
      </c>
      <c r="S48" s="41">
        <v>79.3</v>
      </c>
      <c r="T48" s="41">
        <v>78.5</v>
      </c>
      <c r="U48" s="42">
        <v>77.900000000000006</v>
      </c>
      <c r="V48" s="8"/>
      <c r="W48" s="43">
        <v>55</v>
      </c>
      <c r="X48" s="41">
        <v>79.8</v>
      </c>
      <c r="Y48" s="38">
        <f t="shared" si="3"/>
        <v>7.9799999999999995</v>
      </c>
      <c r="Z48" s="41">
        <v>78.2</v>
      </c>
      <c r="AA48" s="41">
        <v>77.5</v>
      </c>
      <c r="AB48" s="42">
        <v>77</v>
      </c>
      <c r="AC48" s="41"/>
      <c r="AD48" s="40">
        <v>55</v>
      </c>
      <c r="AE48" s="41">
        <v>78.400000000000006</v>
      </c>
      <c r="AF48" s="38">
        <f t="shared" si="4"/>
        <v>7.8400000000000007</v>
      </c>
      <c r="AG48" s="41">
        <v>76.900000000000006</v>
      </c>
      <c r="AH48" s="41">
        <v>76.099999999999994</v>
      </c>
      <c r="AI48" s="42">
        <v>75.599999999999994</v>
      </c>
      <c r="AJ48" s="8"/>
      <c r="AK48" s="36">
        <v>55</v>
      </c>
      <c r="AL48" s="44">
        <v>71.5</v>
      </c>
      <c r="AM48" s="44">
        <v>70.099999999999994</v>
      </c>
      <c r="AN48" s="44">
        <v>69.400000000000006</v>
      </c>
      <c r="AO48" s="44">
        <v>69</v>
      </c>
      <c r="AR48" s="36">
        <v>55</v>
      </c>
      <c r="AS48" s="44">
        <v>63.3</v>
      </c>
      <c r="AT48" s="44">
        <v>62.2</v>
      </c>
      <c r="AU48" s="44">
        <v>61.6</v>
      </c>
      <c r="AV48" s="44">
        <v>61.2</v>
      </c>
      <c r="AW48" s="34"/>
      <c r="AX48" s="34"/>
      <c r="AY48" s="34"/>
    </row>
    <row r="49" spans="1:51" x14ac:dyDescent="0.2">
      <c r="A49" s="8"/>
      <c r="B49" s="37">
        <v>56</v>
      </c>
      <c r="C49" s="38">
        <v>82.7</v>
      </c>
      <c r="D49" s="38">
        <f t="shared" si="0"/>
        <v>8.27</v>
      </c>
      <c r="E49" s="38">
        <v>80.900000000000006</v>
      </c>
      <c r="F49" s="38">
        <v>80</v>
      </c>
      <c r="G49" s="39">
        <v>79.5</v>
      </c>
      <c r="H49" s="8"/>
      <c r="I49" s="40">
        <v>56</v>
      </c>
      <c r="J49" s="41">
        <v>64</v>
      </c>
      <c r="K49" s="38">
        <f t="shared" si="1"/>
        <v>6.4</v>
      </c>
      <c r="L49" s="41">
        <v>62.7</v>
      </c>
      <c r="M49" s="41">
        <v>62</v>
      </c>
      <c r="N49" s="42">
        <v>61.6</v>
      </c>
      <c r="O49" s="34"/>
      <c r="P49" s="43">
        <v>56</v>
      </c>
      <c r="Q49" s="41">
        <v>82.2</v>
      </c>
      <c r="R49" s="38">
        <f t="shared" si="2"/>
        <v>8.2200000000000006</v>
      </c>
      <c r="S49" s="41">
        <v>80.400000000000006</v>
      </c>
      <c r="T49" s="41">
        <v>79.599999999999994</v>
      </c>
      <c r="U49" s="42">
        <v>79</v>
      </c>
      <c r="V49" s="8"/>
      <c r="W49" s="43">
        <v>56</v>
      </c>
      <c r="X49" s="41">
        <v>80.8</v>
      </c>
      <c r="Y49" s="38">
        <f t="shared" si="3"/>
        <v>8.08</v>
      </c>
      <c r="Z49" s="41">
        <v>79.3</v>
      </c>
      <c r="AA49" s="41">
        <v>78.5</v>
      </c>
      <c r="AB49" s="42">
        <v>78</v>
      </c>
      <c r="AC49" s="41"/>
      <c r="AD49" s="40">
        <v>56</v>
      </c>
      <c r="AE49" s="41">
        <v>79.3</v>
      </c>
      <c r="AF49" s="38">
        <f t="shared" si="4"/>
        <v>7.93</v>
      </c>
      <c r="AG49" s="41">
        <v>77.8</v>
      </c>
      <c r="AH49" s="41">
        <v>77</v>
      </c>
      <c r="AI49" s="42">
        <v>76.5</v>
      </c>
      <c r="AJ49" s="8"/>
      <c r="AK49" s="36">
        <v>56</v>
      </c>
      <c r="AL49" s="44">
        <v>72.099999999999994</v>
      </c>
      <c r="AM49" s="44">
        <v>70.7</v>
      </c>
      <c r="AN49" s="44">
        <v>70.099999999999994</v>
      </c>
      <c r="AO49" s="44">
        <v>69.599999999999994</v>
      </c>
      <c r="AR49" s="36">
        <v>56</v>
      </c>
      <c r="AS49" s="44">
        <v>63.4</v>
      </c>
      <c r="AT49" s="44">
        <v>62.2</v>
      </c>
      <c r="AU49" s="44">
        <v>61.6</v>
      </c>
      <c r="AV49" s="44">
        <v>61.3</v>
      </c>
      <c r="AW49" s="34"/>
      <c r="AX49" s="34"/>
      <c r="AY49" s="34"/>
    </row>
    <row r="50" spans="1:51" x14ac:dyDescent="0.2">
      <c r="A50" s="8"/>
      <c r="B50" s="37">
        <v>57</v>
      </c>
      <c r="C50" s="38">
        <v>84</v>
      </c>
      <c r="D50" s="38">
        <f t="shared" si="0"/>
        <v>8.4</v>
      </c>
      <c r="E50" s="38">
        <v>82.2</v>
      </c>
      <c r="F50" s="38">
        <v>81.3</v>
      </c>
      <c r="G50" s="39">
        <v>80.7</v>
      </c>
      <c r="H50" s="8"/>
      <c r="I50" s="40">
        <v>57</v>
      </c>
      <c r="J50" s="41">
        <v>64.099999999999994</v>
      </c>
      <c r="K50" s="38">
        <f t="shared" si="1"/>
        <v>6.4099999999999993</v>
      </c>
      <c r="L50" s="41">
        <v>62.7</v>
      </c>
      <c r="M50" s="41">
        <v>62.1</v>
      </c>
      <c r="N50" s="42">
        <v>61.6</v>
      </c>
      <c r="O50" s="34"/>
      <c r="P50" s="43">
        <v>57</v>
      </c>
      <c r="Q50" s="41">
        <v>83.4</v>
      </c>
      <c r="R50" s="38">
        <f t="shared" si="2"/>
        <v>8.34</v>
      </c>
      <c r="S50" s="41">
        <v>81.7</v>
      </c>
      <c r="T50" s="41">
        <v>80.7</v>
      </c>
      <c r="U50" s="42">
        <v>80.2</v>
      </c>
      <c r="V50" s="8"/>
      <c r="W50" s="43">
        <v>57</v>
      </c>
      <c r="X50" s="41">
        <v>82.1</v>
      </c>
      <c r="Y50" s="38">
        <f t="shared" si="3"/>
        <v>8.2099999999999991</v>
      </c>
      <c r="Z50" s="41">
        <v>80.3</v>
      </c>
      <c r="AA50" s="41">
        <v>79.5</v>
      </c>
      <c r="AB50" s="42">
        <v>79</v>
      </c>
      <c r="AC50" s="41"/>
      <c r="AD50" s="40">
        <v>57</v>
      </c>
      <c r="AE50" s="41">
        <v>80.2</v>
      </c>
      <c r="AF50" s="38">
        <f t="shared" si="4"/>
        <v>8.02</v>
      </c>
      <c r="AG50" s="41">
        <v>78.7</v>
      </c>
      <c r="AH50" s="41">
        <v>77.900000000000006</v>
      </c>
      <c r="AI50" s="42">
        <v>77.400000000000006</v>
      </c>
      <c r="AJ50" s="8"/>
      <c r="AK50" s="36">
        <v>57</v>
      </c>
      <c r="AL50" s="44">
        <v>72.8</v>
      </c>
      <c r="AM50" s="44">
        <v>71.5</v>
      </c>
      <c r="AN50" s="44">
        <v>70.7</v>
      </c>
      <c r="AO50" s="44">
        <v>70.3</v>
      </c>
      <c r="AR50" s="36">
        <v>57</v>
      </c>
      <c r="AS50" s="44">
        <v>63.4</v>
      </c>
      <c r="AT50" s="44">
        <v>62.3</v>
      </c>
      <c r="AU50" s="44">
        <v>61.7</v>
      </c>
      <c r="AV50" s="44">
        <v>61.3</v>
      </c>
      <c r="AW50" s="34"/>
      <c r="AX50" s="34"/>
      <c r="AY50" s="34"/>
    </row>
    <row r="51" spans="1:51" x14ac:dyDescent="0.2">
      <c r="A51" s="8"/>
      <c r="B51" s="37">
        <v>58</v>
      </c>
      <c r="C51" s="38">
        <v>85.4</v>
      </c>
      <c r="D51" s="38">
        <f t="shared" si="0"/>
        <v>8.5400000000000009</v>
      </c>
      <c r="E51" s="38">
        <v>83.6</v>
      </c>
      <c r="F51" s="38">
        <v>82.7</v>
      </c>
      <c r="G51" s="39">
        <v>82.1</v>
      </c>
      <c r="H51" s="8"/>
      <c r="I51" s="40">
        <v>58</v>
      </c>
      <c r="J51" s="41">
        <v>64.2</v>
      </c>
      <c r="K51" s="38">
        <f t="shared" si="1"/>
        <v>6.42</v>
      </c>
      <c r="L51" s="41">
        <v>62.8</v>
      </c>
      <c r="M51" s="41">
        <v>62.1</v>
      </c>
      <c r="N51" s="42">
        <v>61.7</v>
      </c>
      <c r="O51" s="34"/>
      <c r="P51" s="43">
        <v>58</v>
      </c>
      <c r="Q51" s="41">
        <v>84.7</v>
      </c>
      <c r="R51" s="38">
        <f t="shared" si="2"/>
        <v>8.4700000000000006</v>
      </c>
      <c r="S51" s="41">
        <v>83</v>
      </c>
      <c r="T51" s="41">
        <v>82.1</v>
      </c>
      <c r="U51" s="42">
        <v>81.400000000000006</v>
      </c>
      <c r="V51" s="8"/>
      <c r="W51" s="43">
        <v>58</v>
      </c>
      <c r="X51" s="41">
        <v>83.3</v>
      </c>
      <c r="Y51" s="38">
        <f t="shared" si="3"/>
        <v>8.33</v>
      </c>
      <c r="Z51" s="41">
        <v>81.599999999999994</v>
      </c>
      <c r="AA51" s="41">
        <v>80.7</v>
      </c>
      <c r="AB51" s="42">
        <v>80.099999999999994</v>
      </c>
      <c r="AC51" s="41"/>
      <c r="AD51" s="40">
        <v>58</v>
      </c>
      <c r="AE51" s="41">
        <v>81.2</v>
      </c>
      <c r="AF51" s="38">
        <f t="shared" si="4"/>
        <v>8.120000000000001</v>
      </c>
      <c r="AG51" s="41">
        <v>79.599999999999994</v>
      </c>
      <c r="AH51" s="41">
        <v>78.900000000000006</v>
      </c>
      <c r="AI51" s="42">
        <v>78.400000000000006</v>
      </c>
      <c r="AJ51" s="8"/>
      <c r="AK51" s="36">
        <v>58</v>
      </c>
      <c r="AL51" s="44">
        <v>73.599999999999994</v>
      </c>
      <c r="AM51" s="44">
        <v>72.2</v>
      </c>
      <c r="AN51" s="44">
        <v>71.5</v>
      </c>
      <c r="AO51" s="44">
        <v>71</v>
      </c>
      <c r="AR51" s="36">
        <v>58</v>
      </c>
      <c r="AS51" s="44">
        <v>63.5</v>
      </c>
      <c r="AT51" s="44">
        <v>62.3</v>
      </c>
      <c r="AU51" s="44">
        <v>61.7</v>
      </c>
      <c r="AV51" s="44">
        <v>61.3</v>
      </c>
      <c r="AW51" s="34"/>
      <c r="AX51" s="34"/>
      <c r="AY51" s="34"/>
    </row>
    <row r="52" spans="1:51" x14ac:dyDescent="0.2">
      <c r="A52" s="8"/>
      <c r="B52" s="37">
        <v>59</v>
      </c>
      <c r="C52" s="38">
        <v>87</v>
      </c>
      <c r="D52" s="38">
        <f t="shared" si="0"/>
        <v>8.6999999999999993</v>
      </c>
      <c r="E52" s="38">
        <v>85</v>
      </c>
      <c r="F52" s="38">
        <v>84.1</v>
      </c>
      <c r="G52" s="39">
        <v>83.5</v>
      </c>
      <c r="H52" s="8"/>
      <c r="I52" s="40">
        <v>59</v>
      </c>
      <c r="J52" s="41">
        <v>64.3</v>
      </c>
      <c r="K52" s="38">
        <f t="shared" si="1"/>
        <v>6.43</v>
      </c>
      <c r="L52" s="41">
        <v>62.9</v>
      </c>
      <c r="M52" s="41">
        <v>62.2</v>
      </c>
      <c r="N52" s="42">
        <v>61.7</v>
      </c>
      <c r="O52" s="34"/>
      <c r="P52" s="43">
        <v>59</v>
      </c>
      <c r="Q52" s="41">
        <v>86.2</v>
      </c>
      <c r="R52" s="38">
        <f t="shared" si="2"/>
        <v>8.620000000000001</v>
      </c>
      <c r="S52" s="41">
        <v>84.3</v>
      </c>
      <c r="T52" s="41">
        <v>83.4</v>
      </c>
      <c r="U52" s="42">
        <v>82.9</v>
      </c>
      <c r="V52" s="8"/>
      <c r="W52" s="43">
        <v>59</v>
      </c>
      <c r="X52" s="41">
        <v>84.5</v>
      </c>
      <c r="Y52" s="38">
        <f t="shared" si="3"/>
        <v>8.4499999999999993</v>
      </c>
      <c r="Z52" s="41">
        <v>82.8</v>
      </c>
      <c r="AA52" s="41">
        <v>82</v>
      </c>
      <c r="AB52" s="42">
        <v>81.3</v>
      </c>
      <c r="AC52" s="41"/>
      <c r="AD52" s="40">
        <v>59</v>
      </c>
      <c r="AE52" s="41">
        <v>82.3</v>
      </c>
      <c r="AF52" s="38">
        <f t="shared" si="4"/>
        <v>8.23</v>
      </c>
      <c r="AG52" s="41">
        <v>80.599999999999994</v>
      </c>
      <c r="AH52" s="41">
        <v>79.8</v>
      </c>
      <c r="AI52" s="42">
        <v>79.3</v>
      </c>
      <c r="AJ52" s="8"/>
      <c r="AK52" s="36">
        <v>59</v>
      </c>
      <c r="AL52" s="44">
        <v>74.400000000000006</v>
      </c>
      <c r="AM52" s="44">
        <v>73</v>
      </c>
      <c r="AN52" s="44">
        <v>72.3</v>
      </c>
      <c r="AO52" s="44">
        <v>71.8</v>
      </c>
      <c r="AR52" s="36">
        <v>59</v>
      </c>
      <c r="AS52" s="44">
        <v>63.6</v>
      </c>
      <c r="AT52" s="44">
        <v>62.4</v>
      </c>
      <c r="AU52" s="44">
        <v>61.8</v>
      </c>
      <c r="AV52" s="44">
        <v>61.4</v>
      </c>
      <c r="AW52" s="34"/>
      <c r="AX52" s="34"/>
      <c r="AY52" s="34"/>
    </row>
    <row r="53" spans="1:51" x14ac:dyDescent="0.2">
      <c r="A53" s="8"/>
      <c r="B53" s="78">
        <v>60</v>
      </c>
      <c r="C53" s="79">
        <v>88.7</v>
      </c>
      <c r="D53" s="38">
        <f t="shared" si="0"/>
        <v>8.870000000000001</v>
      </c>
      <c r="E53" s="79">
        <v>86.7</v>
      </c>
      <c r="F53" s="79">
        <v>85.6</v>
      </c>
      <c r="G53" s="80">
        <v>85</v>
      </c>
      <c r="H53" s="8"/>
      <c r="I53" s="84">
        <v>60</v>
      </c>
      <c r="J53" s="85">
        <v>64.400000000000006</v>
      </c>
      <c r="K53" s="38">
        <f t="shared" si="1"/>
        <v>6.44</v>
      </c>
      <c r="L53" s="85">
        <v>62.9</v>
      </c>
      <c r="M53" s="85">
        <v>62.2</v>
      </c>
      <c r="N53" s="86">
        <v>61.8</v>
      </c>
      <c r="O53" s="34"/>
      <c r="P53" s="43">
        <v>60</v>
      </c>
      <c r="Q53" s="41">
        <v>87.8</v>
      </c>
      <c r="R53" s="38">
        <f t="shared" si="2"/>
        <v>8.7799999999999994</v>
      </c>
      <c r="S53" s="41">
        <v>85.8</v>
      </c>
      <c r="T53" s="41">
        <v>84.9</v>
      </c>
      <c r="U53" s="42">
        <v>84.3</v>
      </c>
      <c r="V53" s="8"/>
      <c r="W53" s="43">
        <v>60</v>
      </c>
      <c r="X53" s="41">
        <v>85.9</v>
      </c>
      <c r="Y53" s="38">
        <f t="shared" si="3"/>
        <v>8.59</v>
      </c>
      <c r="Z53" s="41">
        <v>84.1</v>
      </c>
      <c r="AA53" s="41">
        <v>83.3</v>
      </c>
      <c r="AB53" s="42">
        <v>82.7</v>
      </c>
      <c r="AC53" s="41"/>
      <c r="AD53" s="40">
        <v>60</v>
      </c>
      <c r="AE53" s="41">
        <v>83.3</v>
      </c>
      <c r="AF53" s="38">
        <f t="shared" si="4"/>
        <v>8.33</v>
      </c>
      <c r="AG53" s="41">
        <v>81.7</v>
      </c>
      <c r="AH53" s="41">
        <v>80.8</v>
      </c>
      <c r="AI53" s="42">
        <v>80.3</v>
      </c>
      <c r="AJ53" s="8"/>
      <c r="AK53" s="36">
        <v>60</v>
      </c>
      <c r="AL53" s="44">
        <v>75.3</v>
      </c>
      <c r="AM53" s="44">
        <v>73.8</v>
      </c>
      <c r="AN53" s="44">
        <v>73.099999999999994</v>
      </c>
      <c r="AO53" s="44">
        <v>72.7</v>
      </c>
      <c r="AR53" s="36">
        <v>60</v>
      </c>
      <c r="AS53" s="44">
        <v>63.6</v>
      </c>
      <c r="AT53" s="44">
        <v>62.4</v>
      </c>
      <c r="AU53" s="44">
        <v>61.8</v>
      </c>
      <c r="AV53" s="44">
        <v>61.4</v>
      </c>
      <c r="AW53" s="34"/>
      <c r="AX53" s="34"/>
      <c r="AY53" s="34"/>
    </row>
    <row r="54" spans="1:51" x14ac:dyDescent="0.2">
      <c r="A54" s="8"/>
      <c r="B54" s="45">
        <v>61</v>
      </c>
      <c r="C54" s="38">
        <v>90.4</v>
      </c>
      <c r="D54" s="38">
        <f t="shared" si="0"/>
        <v>9.0400000000000009</v>
      </c>
      <c r="E54" s="38">
        <v>88.3</v>
      </c>
      <c r="F54" s="38">
        <v>87.3</v>
      </c>
      <c r="G54" s="39">
        <v>86.7</v>
      </c>
      <c r="H54" s="8"/>
      <c r="I54" s="40">
        <v>61</v>
      </c>
      <c r="J54" s="41">
        <v>64.5</v>
      </c>
      <c r="K54" s="38">
        <f t="shared" si="1"/>
        <v>6.45</v>
      </c>
      <c r="L54" s="41">
        <v>63</v>
      </c>
      <c r="M54" s="41">
        <v>62.3</v>
      </c>
      <c r="N54" s="42">
        <v>61.8</v>
      </c>
      <c r="O54" s="34"/>
      <c r="P54" s="43">
        <v>61</v>
      </c>
      <c r="Q54" s="41">
        <v>89.5</v>
      </c>
      <c r="R54" s="38">
        <f t="shared" si="2"/>
        <v>8.9499999999999993</v>
      </c>
      <c r="S54" s="41">
        <v>87.5</v>
      </c>
      <c r="T54" s="41">
        <v>86.4</v>
      </c>
      <c r="U54" s="42">
        <v>85.8</v>
      </c>
      <c r="V54" s="8"/>
      <c r="W54" s="43">
        <v>61</v>
      </c>
      <c r="X54" s="41">
        <v>87.4</v>
      </c>
      <c r="Y54" s="38">
        <f t="shared" si="3"/>
        <v>8.74</v>
      </c>
      <c r="Z54" s="41">
        <v>85.5</v>
      </c>
      <c r="AA54" s="41">
        <v>84.6</v>
      </c>
      <c r="AB54" s="42">
        <v>84</v>
      </c>
      <c r="AC54" s="41"/>
      <c r="AD54" s="40">
        <v>61</v>
      </c>
      <c r="AE54" s="41">
        <v>84.4</v>
      </c>
      <c r="AF54" s="38">
        <f t="shared" si="4"/>
        <v>8.4400000000000013</v>
      </c>
      <c r="AG54" s="41">
        <v>82.7</v>
      </c>
      <c r="AH54" s="41">
        <v>81.900000000000006</v>
      </c>
      <c r="AI54" s="42">
        <v>81.3</v>
      </c>
      <c r="AJ54" s="8"/>
      <c r="AK54" s="36">
        <v>61</v>
      </c>
      <c r="AL54" s="44">
        <v>76.2</v>
      </c>
      <c r="AM54" s="44">
        <v>74.7</v>
      </c>
      <c r="AN54" s="44">
        <v>74</v>
      </c>
      <c r="AO54" s="44">
        <v>73.5</v>
      </c>
      <c r="AR54" s="36">
        <v>61</v>
      </c>
      <c r="AS54" s="44">
        <v>63.7</v>
      </c>
      <c r="AT54" s="44">
        <v>62.5</v>
      </c>
      <c r="AU54" s="44">
        <v>61.9</v>
      </c>
      <c r="AV54" s="44">
        <v>61.5</v>
      </c>
      <c r="AW54" s="34"/>
      <c r="AX54" s="34"/>
      <c r="AY54" s="34"/>
    </row>
    <row r="55" spans="1:51" x14ac:dyDescent="0.2">
      <c r="A55" s="8"/>
      <c r="B55" s="45">
        <v>62</v>
      </c>
      <c r="C55" s="38">
        <v>92.4</v>
      </c>
      <c r="D55" s="38">
        <f t="shared" si="0"/>
        <v>9.24</v>
      </c>
      <c r="E55" s="38">
        <v>90.1</v>
      </c>
      <c r="F55" s="38">
        <v>89.1</v>
      </c>
      <c r="G55" s="39">
        <v>88.4</v>
      </c>
      <c r="H55" s="8"/>
      <c r="I55" s="40">
        <v>62</v>
      </c>
      <c r="J55" s="41">
        <v>64.599999999999994</v>
      </c>
      <c r="K55" s="38">
        <f t="shared" si="1"/>
        <v>6.4599999999999991</v>
      </c>
      <c r="L55" s="41">
        <v>63.1</v>
      </c>
      <c r="M55" s="41">
        <v>62.3</v>
      </c>
      <c r="N55" s="42">
        <v>61.9</v>
      </c>
      <c r="O55" s="34"/>
      <c r="P55" s="43">
        <v>62</v>
      </c>
      <c r="Q55" s="41">
        <v>91.3</v>
      </c>
      <c r="R55" s="38">
        <f t="shared" si="2"/>
        <v>9.129999999999999</v>
      </c>
      <c r="S55" s="41">
        <v>89.2</v>
      </c>
      <c r="T55" s="41">
        <v>88.2</v>
      </c>
      <c r="U55" s="42">
        <v>87.6</v>
      </c>
      <c r="V55" s="8"/>
      <c r="W55" s="43">
        <v>62</v>
      </c>
      <c r="X55" s="41">
        <v>88.9</v>
      </c>
      <c r="Y55" s="38">
        <f t="shared" si="3"/>
        <v>8.89</v>
      </c>
      <c r="Z55" s="41">
        <v>87.1</v>
      </c>
      <c r="AA55" s="41">
        <v>86</v>
      </c>
      <c r="AB55" s="42">
        <v>85.4</v>
      </c>
      <c r="AC55" s="41"/>
      <c r="AD55" s="40">
        <v>62</v>
      </c>
      <c r="AE55" s="41">
        <v>85.5</v>
      </c>
      <c r="AF55" s="38">
        <f t="shared" si="4"/>
        <v>8.5500000000000007</v>
      </c>
      <c r="AG55" s="41">
        <v>83.8</v>
      </c>
      <c r="AH55" s="41">
        <v>83</v>
      </c>
      <c r="AI55" s="42">
        <v>82.4</v>
      </c>
      <c r="AJ55" s="8"/>
      <c r="AK55" s="36">
        <v>62</v>
      </c>
      <c r="AL55" s="44">
        <v>77.3</v>
      </c>
      <c r="AM55" s="44">
        <v>75.7</v>
      </c>
      <c r="AN55" s="44">
        <v>74.900000000000006</v>
      </c>
      <c r="AO55" s="44">
        <v>74.5</v>
      </c>
      <c r="AR55" s="36">
        <v>62</v>
      </c>
      <c r="AS55" s="44">
        <v>63.8</v>
      </c>
      <c r="AT55" s="44">
        <v>62.5</v>
      </c>
      <c r="AU55" s="44">
        <v>61.9</v>
      </c>
      <c r="AV55" s="44">
        <v>61.5</v>
      </c>
      <c r="AW55" s="34"/>
      <c r="AX55" s="34"/>
      <c r="AY55" s="34"/>
    </row>
    <row r="56" spans="1:51" x14ac:dyDescent="0.2">
      <c r="A56" s="8"/>
      <c r="B56" s="45">
        <v>63</v>
      </c>
      <c r="C56" s="38">
        <v>94.5</v>
      </c>
      <c r="D56" s="38">
        <f t="shared" si="0"/>
        <v>9.4499999999999993</v>
      </c>
      <c r="E56" s="38">
        <v>92.2</v>
      </c>
      <c r="F56" s="38">
        <v>91</v>
      </c>
      <c r="G56" s="39">
        <v>90.3</v>
      </c>
      <c r="H56" s="8"/>
      <c r="I56" s="40">
        <v>63</v>
      </c>
      <c r="J56" s="41">
        <v>64.7</v>
      </c>
      <c r="K56" s="38">
        <f t="shared" si="1"/>
        <v>6.4700000000000006</v>
      </c>
      <c r="L56" s="41">
        <v>63.1</v>
      </c>
      <c r="M56" s="41">
        <v>62.4</v>
      </c>
      <c r="N56" s="42">
        <v>61.9</v>
      </c>
      <c r="O56" s="34"/>
      <c r="P56" s="43">
        <v>63</v>
      </c>
      <c r="Q56" s="41">
        <v>93.3</v>
      </c>
      <c r="R56" s="38">
        <f t="shared" si="2"/>
        <v>9.33</v>
      </c>
      <c r="S56" s="41">
        <v>91.1</v>
      </c>
      <c r="T56" s="41">
        <v>90.1</v>
      </c>
      <c r="U56" s="42">
        <v>89.4</v>
      </c>
      <c r="V56" s="8"/>
      <c r="W56" s="43">
        <v>63</v>
      </c>
      <c r="X56" s="41">
        <v>90.5</v>
      </c>
      <c r="Y56" s="38">
        <f t="shared" si="3"/>
        <v>9.0500000000000007</v>
      </c>
      <c r="Z56" s="41">
        <v>88.6</v>
      </c>
      <c r="AA56" s="41">
        <v>87.7</v>
      </c>
      <c r="AB56" s="42">
        <v>87.1</v>
      </c>
      <c r="AC56" s="41"/>
      <c r="AD56" s="40">
        <v>63</v>
      </c>
      <c r="AE56" s="41">
        <v>86.7</v>
      </c>
      <c r="AF56" s="38">
        <f t="shared" si="4"/>
        <v>8.67</v>
      </c>
      <c r="AG56" s="41">
        <v>84.9</v>
      </c>
      <c r="AH56" s="41">
        <v>84.1</v>
      </c>
      <c r="AI56" s="42">
        <v>83.5</v>
      </c>
      <c r="AJ56" s="8"/>
      <c r="AK56" s="36">
        <v>63</v>
      </c>
      <c r="AL56" s="44">
        <v>78.400000000000006</v>
      </c>
      <c r="AM56" s="44">
        <v>76.8</v>
      </c>
      <c r="AN56" s="44">
        <v>76</v>
      </c>
      <c r="AO56" s="44">
        <v>75.5</v>
      </c>
      <c r="AR56" s="36">
        <v>63</v>
      </c>
      <c r="AS56" s="44">
        <v>63.9</v>
      </c>
      <c r="AT56" s="44">
        <v>62.6</v>
      </c>
      <c r="AU56" s="44">
        <v>62</v>
      </c>
      <c r="AV56" s="44">
        <v>61.6</v>
      </c>
      <c r="AW56" s="34"/>
      <c r="AX56" s="34"/>
      <c r="AY56" s="34"/>
    </row>
    <row r="57" spans="1:51" x14ac:dyDescent="0.2">
      <c r="A57" s="8"/>
      <c r="B57" s="45">
        <v>64</v>
      </c>
      <c r="C57" s="38">
        <v>96.9</v>
      </c>
      <c r="D57" s="38">
        <f t="shared" si="0"/>
        <v>9.6900000000000013</v>
      </c>
      <c r="E57" s="38">
        <v>94.4</v>
      </c>
      <c r="F57" s="38">
        <v>93.3</v>
      </c>
      <c r="G57" s="39">
        <v>92.5</v>
      </c>
      <c r="H57" s="8"/>
      <c r="I57" s="40">
        <v>64</v>
      </c>
      <c r="J57" s="41">
        <v>64.8</v>
      </c>
      <c r="K57" s="38">
        <f t="shared" si="1"/>
        <v>6.4799999999999995</v>
      </c>
      <c r="L57" s="41">
        <v>63.2</v>
      </c>
      <c r="M57" s="41">
        <v>62.5</v>
      </c>
      <c r="N57" s="42">
        <v>62</v>
      </c>
      <c r="O57" s="34"/>
      <c r="P57" s="43">
        <v>64</v>
      </c>
      <c r="Q57" s="41">
        <v>95.5</v>
      </c>
      <c r="R57" s="38">
        <f t="shared" si="2"/>
        <v>9.5500000000000007</v>
      </c>
      <c r="S57" s="41">
        <v>93.3</v>
      </c>
      <c r="T57" s="41">
        <v>92.2</v>
      </c>
      <c r="U57" s="42">
        <v>91.4</v>
      </c>
      <c r="V57" s="8"/>
      <c r="W57" s="43">
        <v>64</v>
      </c>
      <c r="X57" s="41">
        <v>92.3</v>
      </c>
      <c r="Y57" s="38">
        <f t="shared" si="3"/>
        <v>9.23</v>
      </c>
      <c r="Z57" s="41">
        <v>90.2</v>
      </c>
      <c r="AA57" s="41">
        <v>89.3</v>
      </c>
      <c r="AB57" s="42">
        <v>88.7</v>
      </c>
      <c r="AC57" s="41"/>
      <c r="AD57" s="40">
        <v>64</v>
      </c>
      <c r="AE57" s="41">
        <v>87.8</v>
      </c>
      <c r="AF57" s="38">
        <f t="shared" si="4"/>
        <v>8.7799999999999994</v>
      </c>
      <c r="AG57" s="41">
        <v>86</v>
      </c>
      <c r="AH57" s="41">
        <v>85.2</v>
      </c>
      <c r="AI57" s="42">
        <v>84.6</v>
      </c>
      <c r="AJ57" s="8"/>
      <c r="AK57" s="36">
        <v>64</v>
      </c>
      <c r="AL57" s="44">
        <v>79.599999999999994</v>
      </c>
      <c r="AM57" s="44">
        <v>77.900000000000006</v>
      </c>
      <c r="AN57" s="44">
        <v>77.2</v>
      </c>
      <c r="AO57" s="44">
        <v>76.599999999999994</v>
      </c>
      <c r="AR57" s="36">
        <v>64</v>
      </c>
      <c r="AS57" s="44">
        <v>64</v>
      </c>
      <c r="AT57" s="44">
        <v>62.7</v>
      </c>
      <c r="AU57" s="44">
        <v>62</v>
      </c>
      <c r="AV57" s="44">
        <v>61.6</v>
      </c>
      <c r="AW57" s="34"/>
      <c r="AX57" s="34"/>
      <c r="AY57" s="34"/>
    </row>
    <row r="58" spans="1:51" x14ac:dyDescent="0.2">
      <c r="A58" s="8"/>
      <c r="B58" s="45">
        <v>65</v>
      </c>
      <c r="C58" s="38">
        <v>99.4</v>
      </c>
      <c r="D58" s="38">
        <f t="shared" si="0"/>
        <v>9.9400000000000013</v>
      </c>
      <c r="E58" s="38">
        <v>96.9</v>
      </c>
      <c r="F58" s="38">
        <v>95.6</v>
      </c>
      <c r="G58" s="39">
        <v>94.8</v>
      </c>
      <c r="H58" s="8"/>
      <c r="I58" s="40">
        <v>65</v>
      </c>
      <c r="J58" s="41">
        <v>64.900000000000006</v>
      </c>
      <c r="K58" s="38">
        <f t="shared" si="1"/>
        <v>6.49</v>
      </c>
      <c r="L58" s="41">
        <v>63.3</v>
      </c>
      <c r="M58" s="41">
        <v>62.5</v>
      </c>
      <c r="N58" s="42">
        <v>62</v>
      </c>
      <c r="O58" s="34"/>
      <c r="P58" s="43">
        <v>65</v>
      </c>
      <c r="Q58" s="41">
        <v>97.9</v>
      </c>
      <c r="R58" s="38">
        <f t="shared" si="2"/>
        <v>9.7900000000000009</v>
      </c>
      <c r="S58" s="41">
        <v>95.5</v>
      </c>
      <c r="T58" s="41">
        <v>94.4</v>
      </c>
      <c r="U58" s="42">
        <v>93.6</v>
      </c>
      <c r="V58" s="8"/>
      <c r="W58" s="43">
        <v>65</v>
      </c>
      <c r="X58" s="41">
        <v>94.1</v>
      </c>
      <c r="Y58" s="38">
        <f t="shared" si="3"/>
        <v>9.41</v>
      </c>
      <c r="Z58" s="41">
        <v>92.1</v>
      </c>
      <c r="AA58" s="41">
        <v>91</v>
      </c>
      <c r="AB58" s="42">
        <v>90.3</v>
      </c>
      <c r="AC58" s="41"/>
      <c r="AD58" s="40">
        <v>65</v>
      </c>
      <c r="AE58" s="41">
        <v>88.9</v>
      </c>
      <c r="AF58" s="38">
        <f t="shared" si="4"/>
        <v>8.89</v>
      </c>
      <c r="AG58" s="41">
        <v>87.2</v>
      </c>
      <c r="AH58" s="41">
        <v>86.2</v>
      </c>
      <c r="AI58" s="42">
        <v>85.7</v>
      </c>
      <c r="AJ58" s="8"/>
      <c r="AK58" s="36">
        <v>65</v>
      </c>
      <c r="AL58" s="44">
        <v>80.8</v>
      </c>
      <c r="AM58" s="44">
        <v>79.2</v>
      </c>
      <c r="AN58" s="44">
        <v>78.3</v>
      </c>
      <c r="AO58" s="44">
        <v>77.8</v>
      </c>
      <c r="AR58" s="36">
        <v>65</v>
      </c>
      <c r="AS58" s="44">
        <v>64.099999999999994</v>
      </c>
      <c r="AT58" s="44">
        <v>62.7</v>
      </c>
      <c r="AU58" s="44">
        <v>62.1</v>
      </c>
      <c r="AV58" s="44">
        <v>61.7</v>
      </c>
      <c r="AW58" s="34"/>
      <c r="AX58" s="34"/>
      <c r="AY58" s="34"/>
    </row>
    <row r="59" spans="1:51" x14ac:dyDescent="0.2">
      <c r="A59" s="8"/>
      <c r="B59" s="45">
        <v>66</v>
      </c>
      <c r="C59" s="38">
        <v>102.3</v>
      </c>
      <c r="D59" s="38">
        <f t="shared" si="0"/>
        <v>10.23</v>
      </c>
      <c r="E59" s="38">
        <v>99.6</v>
      </c>
      <c r="F59" s="38">
        <v>98.3</v>
      </c>
      <c r="G59" s="39">
        <v>97.5</v>
      </c>
      <c r="H59" s="8"/>
      <c r="I59" s="40">
        <v>66</v>
      </c>
      <c r="J59" s="41">
        <v>65.099999999999994</v>
      </c>
      <c r="K59" s="38">
        <f t="shared" si="1"/>
        <v>6.51</v>
      </c>
      <c r="L59" s="41">
        <v>63.4</v>
      </c>
      <c r="M59" s="41">
        <v>62.6</v>
      </c>
      <c r="N59" s="42">
        <v>62</v>
      </c>
      <c r="O59" s="34"/>
      <c r="P59" s="43">
        <v>66</v>
      </c>
      <c r="Q59" s="41">
        <v>100.4</v>
      </c>
      <c r="R59" s="38">
        <f t="shared" si="2"/>
        <v>10.040000000000001</v>
      </c>
      <c r="S59" s="41">
        <v>98</v>
      </c>
      <c r="T59" s="41">
        <v>96.7</v>
      </c>
      <c r="U59" s="42">
        <v>96</v>
      </c>
      <c r="V59" s="8"/>
      <c r="W59" s="43">
        <v>66</v>
      </c>
      <c r="X59" s="41">
        <v>96</v>
      </c>
      <c r="Y59" s="38">
        <f t="shared" si="3"/>
        <v>9.6</v>
      </c>
      <c r="Z59" s="41">
        <v>93.9</v>
      </c>
      <c r="AA59" s="41">
        <v>92.9</v>
      </c>
      <c r="AB59" s="42">
        <v>92.2</v>
      </c>
      <c r="AC59" s="41"/>
      <c r="AD59" s="40">
        <v>66</v>
      </c>
      <c r="AE59" s="41">
        <v>90.1</v>
      </c>
      <c r="AF59" s="38">
        <f t="shared" si="4"/>
        <v>9.01</v>
      </c>
      <c r="AG59" s="41">
        <v>88.3</v>
      </c>
      <c r="AH59" s="41">
        <v>87.4</v>
      </c>
      <c r="AI59" s="42">
        <v>86.9</v>
      </c>
      <c r="AJ59" s="8"/>
      <c r="AK59" s="36">
        <v>66</v>
      </c>
      <c r="AL59" s="44">
        <v>82.3</v>
      </c>
      <c r="AM59" s="44">
        <v>80.5</v>
      </c>
      <c r="AN59" s="44">
        <v>79.599999999999994</v>
      </c>
      <c r="AO59" s="44">
        <v>79.099999999999994</v>
      </c>
      <c r="AR59" s="36">
        <v>66</v>
      </c>
      <c r="AS59" s="44">
        <v>64.2</v>
      </c>
      <c r="AT59" s="44">
        <v>62.8</v>
      </c>
      <c r="AU59" s="44">
        <v>62.2</v>
      </c>
      <c r="AV59" s="44">
        <v>61.7</v>
      </c>
      <c r="AW59" s="34"/>
      <c r="AX59" s="34"/>
      <c r="AY59" s="34"/>
    </row>
    <row r="60" spans="1:51" x14ac:dyDescent="0.2">
      <c r="A60" s="8"/>
      <c r="B60" s="45">
        <v>67</v>
      </c>
      <c r="C60" s="38">
        <v>105.4</v>
      </c>
      <c r="D60" s="38">
        <f t="shared" si="0"/>
        <v>10.540000000000001</v>
      </c>
      <c r="E60" s="38">
        <v>102.6</v>
      </c>
      <c r="F60" s="38">
        <v>101.1</v>
      </c>
      <c r="G60" s="39">
        <v>100.2</v>
      </c>
      <c r="H60" s="8"/>
      <c r="I60" s="40">
        <v>67</v>
      </c>
      <c r="J60" s="41">
        <v>65.2</v>
      </c>
      <c r="K60" s="38">
        <f t="shared" si="1"/>
        <v>6.5200000000000005</v>
      </c>
      <c r="L60" s="41">
        <v>63.5</v>
      </c>
      <c r="M60" s="41">
        <v>62.6</v>
      </c>
      <c r="N60" s="42">
        <v>62.1</v>
      </c>
      <c r="O60" s="34"/>
      <c r="P60" s="43">
        <v>67</v>
      </c>
      <c r="Q60" s="41">
        <v>103.2</v>
      </c>
      <c r="R60" s="38">
        <f t="shared" si="2"/>
        <v>10.32</v>
      </c>
      <c r="S60" s="41">
        <v>100.6</v>
      </c>
      <c r="T60" s="41">
        <v>99.3</v>
      </c>
      <c r="U60" s="42">
        <v>98.5</v>
      </c>
      <c r="V60" s="8"/>
      <c r="W60" s="43">
        <v>67</v>
      </c>
      <c r="X60" s="41">
        <v>98</v>
      </c>
      <c r="Y60" s="38">
        <f t="shared" si="3"/>
        <v>9.8000000000000007</v>
      </c>
      <c r="Z60" s="41">
        <v>95.7</v>
      </c>
      <c r="AA60" s="41">
        <v>94.7</v>
      </c>
      <c r="AB60" s="42">
        <v>94</v>
      </c>
      <c r="AC60" s="41"/>
      <c r="AD60" s="40">
        <v>67</v>
      </c>
      <c r="AE60" s="41">
        <v>91.2</v>
      </c>
      <c r="AF60" s="38">
        <f t="shared" si="4"/>
        <v>9.120000000000001</v>
      </c>
      <c r="AG60" s="41">
        <v>89.4</v>
      </c>
      <c r="AH60" s="41">
        <v>88.5</v>
      </c>
      <c r="AI60" s="42">
        <v>87.9</v>
      </c>
      <c r="AJ60" s="8"/>
      <c r="AK60" s="36">
        <v>67</v>
      </c>
      <c r="AL60" s="44">
        <v>83.8</v>
      </c>
      <c r="AM60" s="44">
        <v>82</v>
      </c>
      <c r="AN60" s="44">
        <v>81</v>
      </c>
      <c r="AO60" s="44">
        <v>80.5</v>
      </c>
      <c r="AR60" s="36">
        <v>67</v>
      </c>
      <c r="AS60" s="44">
        <v>64.3</v>
      </c>
      <c r="AT60" s="44">
        <v>62.9</v>
      </c>
      <c r="AU60" s="44">
        <v>62.2</v>
      </c>
      <c r="AV60" s="44">
        <v>61.8</v>
      </c>
      <c r="AW60" s="34"/>
      <c r="AX60" s="34"/>
      <c r="AY60" s="34"/>
    </row>
    <row r="61" spans="1:51" x14ac:dyDescent="0.2">
      <c r="A61" s="8"/>
      <c r="B61" s="45">
        <v>68</v>
      </c>
      <c r="C61" s="38">
        <v>108.8</v>
      </c>
      <c r="D61" s="38">
        <f t="shared" si="0"/>
        <v>10.879999999999999</v>
      </c>
      <c r="E61" s="38">
        <v>105.7</v>
      </c>
      <c r="F61" s="38">
        <v>104.3</v>
      </c>
      <c r="G61" s="39">
        <v>103.3</v>
      </c>
      <c r="H61" s="8"/>
      <c r="I61" s="40">
        <v>68</v>
      </c>
      <c r="J61" s="41">
        <v>65.3</v>
      </c>
      <c r="K61" s="38">
        <f t="shared" si="1"/>
        <v>6.5299999999999994</v>
      </c>
      <c r="L61" s="41">
        <v>63.5</v>
      </c>
      <c r="M61" s="41">
        <v>62.7</v>
      </c>
      <c r="N61" s="42">
        <v>62.1</v>
      </c>
      <c r="O61" s="34"/>
      <c r="P61" s="43">
        <v>68</v>
      </c>
      <c r="Q61" s="41">
        <v>106</v>
      </c>
      <c r="R61" s="38">
        <f t="shared" si="2"/>
        <v>10.6</v>
      </c>
      <c r="S61" s="41">
        <v>103.4</v>
      </c>
      <c r="T61" s="41">
        <v>102.1</v>
      </c>
      <c r="U61" s="42">
        <v>101.2</v>
      </c>
      <c r="V61" s="8"/>
      <c r="W61" s="43">
        <v>68</v>
      </c>
      <c r="X61" s="41">
        <v>99.9</v>
      </c>
      <c r="Y61" s="38">
        <f t="shared" si="3"/>
        <v>9.99</v>
      </c>
      <c r="Z61" s="41">
        <v>97.7</v>
      </c>
      <c r="AA61" s="41">
        <v>96.6</v>
      </c>
      <c r="AB61" s="42">
        <v>95.9</v>
      </c>
      <c r="AC61" s="41"/>
      <c r="AD61" s="40">
        <v>68</v>
      </c>
      <c r="AE61" s="41">
        <v>92.3</v>
      </c>
      <c r="AF61" s="38">
        <f t="shared" si="4"/>
        <v>9.23</v>
      </c>
      <c r="AG61" s="41">
        <v>90.4</v>
      </c>
      <c r="AH61" s="41">
        <v>89.6</v>
      </c>
      <c r="AI61" s="42">
        <v>89</v>
      </c>
      <c r="AJ61" s="8"/>
      <c r="AK61" s="36">
        <v>68</v>
      </c>
      <c r="AL61" s="44">
        <v>85.4</v>
      </c>
      <c r="AM61" s="44">
        <v>83.5</v>
      </c>
      <c r="AN61" s="44">
        <v>82.6</v>
      </c>
      <c r="AO61" s="44">
        <v>82</v>
      </c>
      <c r="AR61" s="36">
        <v>68</v>
      </c>
      <c r="AS61" s="44">
        <v>64.400000000000006</v>
      </c>
      <c r="AT61" s="44">
        <v>63</v>
      </c>
      <c r="AU61" s="44">
        <v>62.3</v>
      </c>
      <c r="AV61" s="44">
        <v>61.8</v>
      </c>
      <c r="AW61" s="34"/>
      <c r="AX61" s="34"/>
      <c r="AY61" s="34"/>
    </row>
    <row r="62" spans="1:51" x14ac:dyDescent="0.2">
      <c r="A62" s="8"/>
      <c r="B62" s="45">
        <v>69</v>
      </c>
      <c r="C62" s="38">
        <v>112.5</v>
      </c>
      <c r="D62" s="38">
        <f t="shared" si="0"/>
        <v>11.25</v>
      </c>
      <c r="E62" s="38">
        <v>109.2</v>
      </c>
      <c r="F62" s="38">
        <v>107.6</v>
      </c>
      <c r="G62" s="39">
        <v>106.5</v>
      </c>
      <c r="H62" s="8"/>
      <c r="I62" s="40">
        <v>69</v>
      </c>
      <c r="J62" s="41">
        <v>65.5</v>
      </c>
      <c r="K62" s="38">
        <f t="shared" si="1"/>
        <v>6.55</v>
      </c>
      <c r="L62" s="41">
        <v>63.6</v>
      </c>
      <c r="M62" s="41">
        <v>62.7</v>
      </c>
      <c r="N62" s="42">
        <v>62.1</v>
      </c>
      <c r="O62" s="34"/>
      <c r="P62" s="43">
        <v>69</v>
      </c>
      <c r="Q62" s="41">
        <v>109.2</v>
      </c>
      <c r="R62" s="38">
        <f t="shared" si="2"/>
        <v>10.92</v>
      </c>
      <c r="S62" s="41">
        <v>106.3</v>
      </c>
      <c r="T62" s="41">
        <v>105</v>
      </c>
      <c r="U62" s="42">
        <v>104.1</v>
      </c>
      <c r="V62" s="8"/>
      <c r="W62" s="43">
        <v>69</v>
      </c>
      <c r="X62" s="41">
        <v>102</v>
      </c>
      <c r="Y62" s="38">
        <f t="shared" si="3"/>
        <v>10.199999999999999</v>
      </c>
      <c r="Z62" s="41">
        <v>99.7</v>
      </c>
      <c r="AA62" s="41">
        <v>98.6</v>
      </c>
      <c r="AB62" s="42">
        <v>97.9</v>
      </c>
      <c r="AC62" s="41"/>
      <c r="AD62" s="40">
        <v>69</v>
      </c>
      <c r="AE62" s="41">
        <v>93.4</v>
      </c>
      <c r="AF62" s="38">
        <f t="shared" si="4"/>
        <v>9.34</v>
      </c>
      <c r="AG62" s="41">
        <v>91.5</v>
      </c>
      <c r="AH62" s="41">
        <v>90.6</v>
      </c>
      <c r="AI62" s="42">
        <v>90</v>
      </c>
      <c r="AJ62" s="8"/>
      <c r="AK62" s="36">
        <v>69</v>
      </c>
      <c r="AL62" s="44">
        <v>87.3</v>
      </c>
      <c r="AM62" s="44">
        <v>85.2</v>
      </c>
      <c r="AN62" s="44">
        <v>84.3</v>
      </c>
      <c r="AO62" s="44">
        <v>83.7</v>
      </c>
      <c r="AR62" s="36">
        <v>69</v>
      </c>
      <c r="AS62" s="44">
        <v>64.5</v>
      </c>
      <c r="AT62" s="44">
        <v>63</v>
      </c>
      <c r="AU62" s="44">
        <v>62.3</v>
      </c>
      <c r="AV62" s="44">
        <v>61.9</v>
      </c>
      <c r="AW62" s="34"/>
      <c r="AX62" s="34"/>
      <c r="AY62" s="34"/>
    </row>
    <row r="63" spans="1:51" x14ac:dyDescent="0.2">
      <c r="A63" s="8"/>
      <c r="B63" s="45">
        <v>70</v>
      </c>
      <c r="C63" s="38">
        <v>116.3</v>
      </c>
      <c r="D63" s="38">
        <f t="shared" si="0"/>
        <v>11.629999999999999</v>
      </c>
      <c r="E63" s="38">
        <v>112.9</v>
      </c>
      <c r="F63" s="38">
        <v>111.2</v>
      </c>
      <c r="G63" s="39">
        <v>110.1</v>
      </c>
      <c r="H63" s="8"/>
      <c r="I63" s="40">
        <v>70</v>
      </c>
      <c r="J63" s="41">
        <v>65.599999999999994</v>
      </c>
      <c r="K63" s="38">
        <f t="shared" si="1"/>
        <v>6.56</v>
      </c>
      <c r="L63" s="41">
        <v>63.7</v>
      </c>
      <c r="M63" s="41">
        <v>62.8</v>
      </c>
      <c r="N63" s="42">
        <v>62.2</v>
      </c>
      <c r="O63" s="34"/>
      <c r="P63" s="43">
        <v>70</v>
      </c>
      <c r="Q63" s="41">
        <v>112.5</v>
      </c>
      <c r="R63" s="38">
        <f t="shared" si="2"/>
        <v>11.25</v>
      </c>
      <c r="S63" s="41">
        <v>109.5</v>
      </c>
      <c r="T63" s="41">
        <v>108.1</v>
      </c>
      <c r="U63" s="42">
        <v>107.2</v>
      </c>
      <c r="V63" s="8"/>
      <c r="W63" s="43">
        <v>70</v>
      </c>
      <c r="X63" s="41">
        <v>104</v>
      </c>
      <c r="Y63" s="38">
        <f t="shared" si="3"/>
        <v>10.4</v>
      </c>
      <c r="Z63" s="41">
        <v>101.6</v>
      </c>
      <c r="AA63" s="41">
        <v>100.5</v>
      </c>
      <c r="AB63" s="42">
        <v>99.8</v>
      </c>
      <c r="AC63" s="41"/>
      <c r="AD63" s="40">
        <v>70</v>
      </c>
      <c r="AE63" s="41">
        <v>94.3</v>
      </c>
      <c r="AF63" s="38">
        <f t="shared" si="4"/>
        <v>9.43</v>
      </c>
      <c r="AG63" s="41">
        <v>92.5</v>
      </c>
      <c r="AH63" s="41">
        <v>91.5</v>
      </c>
      <c r="AI63" s="42">
        <v>91</v>
      </c>
      <c r="AJ63" s="8"/>
      <c r="AK63" s="36">
        <v>70</v>
      </c>
      <c r="AL63" s="44">
        <v>89.2</v>
      </c>
      <c r="AM63" s="44">
        <v>87.2</v>
      </c>
      <c r="AN63" s="44">
        <v>86.1</v>
      </c>
      <c r="AO63" s="44">
        <v>85.4</v>
      </c>
      <c r="AR63" s="36">
        <v>70</v>
      </c>
      <c r="AS63" s="44">
        <v>64.599999999999994</v>
      </c>
      <c r="AT63" s="44">
        <v>63.1</v>
      </c>
      <c r="AU63" s="44">
        <v>62.4</v>
      </c>
      <c r="AV63" s="44">
        <v>61.9</v>
      </c>
      <c r="AW63" s="34"/>
      <c r="AX63" s="34"/>
      <c r="AY63" s="34"/>
    </row>
    <row r="64" spans="1:51" x14ac:dyDescent="0.2">
      <c r="A64" s="8"/>
      <c r="B64" s="45">
        <v>71</v>
      </c>
      <c r="C64" s="38">
        <v>120.6</v>
      </c>
      <c r="D64" s="38">
        <f t="shared" si="0"/>
        <v>12.059999999999999</v>
      </c>
      <c r="E64" s="38">
        <v>116.8</v>
      </c>
      <c r="F64" s="38">
        <v>115.1</v>
      </c>
      <c r="G64" s="39">
        <v>113.9</v>
      </c>
      <c r="H64" s="8"/>
      <c r="I64" s="40">
        <v>71</v>
      </c>
      <c r="J64" s="41">
        <v>65.8</v>
      </c>
      <c r="K64" s="38">
        <f t="shared" si="1"/>
        <v>6.58</v>
      </c>
      <c r="L64" s="41">
        <v>63.8</v>
      </c>
      <c r="M64" s="41">
        <v>62.8</v>
      </c>
      <c r="N64" s="42">
        <v>62.2</v>
      </c>
      <c r="O64" s="34"/>
      <c r="P64" s="43">
        <v>71</v>
      </c>
      <c r="Q64" s="41">
        <v>115.8</v>
      </c>
      <c r="R64" s="38">
        <f t="shared" si="2"/>
        <v>11.58</v>
      </c>
      <c r="S64" s="41">
        <v>112.8</v>
      </c>
      <c r="T64" s="41">
        <v>111.2</v>
      </c>
      <c r="U64" s="42">
        <v>110.3</v>
      </c>
      <c r="V64" s="8"/>
      <c r="W64" s="43">
        <v>71</v>
      </c>
      <c r="X64" s="41">
        <v>106</v>
      </c>
      <c r="Y64" s="38">
        <f t="shared" si="3"/>
        <v>10.6</v>
      </c>
      <c r="Z64" s="41">
        <v>103.7</v>
      </c>
      <c r="AA64" s="41">
        <v>102.6</v>
      </c>
      <c r="AB64" s="42">
        <v>101.7</v>
      </c>
      <c r="AC64" s="41"/>
      <c r="AD64" s="40">
        <v>71</v>
      </c>
      <c r="AE64" s="41">
        <v>95.3</v>
      </c>
      <c r="AF64" s="38">
        <f t="shared" si="4"/>
        <v>9.5299999999999994</v>
      </c>
      <c r="AG64" s="41">
        <v>93.5</v>
      </c>
      <c r="AH64" s="41">
        <v>92.6</v>
      </c>
      <c r="AI64" s="42">
        <v>92</v>
      </c>
      <c r="AJ64" s="8"/>
      <c r="AK64" s="36">
        <v>71</v>
      </c>
      <c r="AL64" s="44">
        <v>91.3</v>
      </c>
      <c r="AM64" s="44">
        <v>89.1</v>
      </c>
      <c r="AN64" s="44">
        <v>88.1</v>
      </c>
      <c r="AO64" s="44">
        <v>87.5</v>
      </c>
      <c r="AR64" s="36">
        <v>71</v>
      </c>
      <c r="AS64" s="44">
        <v>64.7</v>
      </c>
      <c r="AT64" s="44">
        <v>63.2</v>
      </c>
      <c r="AU64" s="44">
        <v>62.5</v>
      </c>
      <c r="AV64" s="44">
        <v>62</v>
      </c>
      <c r="AW64" s="34"/>
      <c r="AX64" s="34"/>
      <c r="AY64" s="34"/>
    </row>
    <row r="65" spans="1:51" x14ac:dyDescent="0.2">
      <c r="A65" s="8"/>
      <c r="B65" s="45">
        <v>72</v>
      </c>
      <c r="C65" s="38">
        <v>125.2</v>
      </c>
      <c r="D65" s="38">
        <f t="shared" si="0"/>
        <v>12.52</v>
      </c>
      <c r="E65" s="38">
        <v>121.1</v>
      </c>
      <c r="F65" s="38">
        <v>119.2</v>
      </c>
      <c r="G65" s="39">
        <v>118</v>
      </c>
      <c r="H65" s="8"/>
      <c r="I65" s="40">
        <v>72</v>
      </c>
      <c r="J65" s="41">
        <v>65.900000000000006</v>
      </c>
      <c r="K65" s="38">
        <f t="shared" si="1"/>
        <v>6.5900000000000007</v>
      </c>
      <c r="L65" s="41">
        <v>63.8</v>
      </c>
      <c r="M65" s="41">
        <v>62.9</v>
      </c>
      <c r="N65" s="42">
        <v>62.2</v>
      </c>
      <c r="O65" s="34"/>
      <c r="P65" s="43">
        <v>72</v>
      </c>
      <c r="Q65" s="41">
        <v>119.5</v>
      </c>
      <c r="R65" s="38">
        <f t="shared" si="2"/>
        <v>11.95</v>
      </c>
      <c r="S65" s="41">
        <v>116.2</v>
      </c>
      <c r="T65" s="41">
        <v>114.6</v>
      </c>
      <c r="U65" s="42">
        <v>113.6</v>
      </c>
      <c r="V65" s="8"/>
      <c r="W65" s="43">
        <v>72</v>
      </c>
      <c r="X65" s="41">
        <v>108.1</v>
      </c>
      <c r="Y65" s="38">
        <f t="shared" si="3"/>
        <v>10.809999999999999</v>
      </c>
      <c r="Z65" s="41">
        <v>105.6</v>
      </c>
      <c r="AA65" s="41">
        <v>104.5</v>
      </c>
      <c r="AB65" s="42">
        <v>103.7</v>
      </c>
      <c r="AC65" s="41"/>
      <c r="AD65" s="40">
        <v>72</v>
      </c>
      <c r="AE65" s="41">
        <v>96.1</v>
      </c>
      <c r="AF65" s="38">
        <f t="shared" si="4"/>
        <v>9.61</v>
      </c>
      <c r="AG65" s="41">
        <v>94.3</v>
      </c>
      <c r="AH65" s="41">
        <v>93.4</v>
      </c>
      <c r="AI65" s="42">
        <v>92.8</v>
      </c>
      <c r="AJ65" s="8"/>
      <c r="AK65" s="36">
        <v>72</v>
      </c>
      <c r="AL65" s="44">
        <v>93.6</v>
      </c>
      <c r="AM65" s="44">
        <v>91.3</v>
      </c>
      <c r="AN65" s="44">
        <v>90.2</v>
      </c>
      <c r="AO65" s="44">
        <v>89.5</v>
      </c>
      <c r="AR65" s="36">
        <v>72</v>
      </c>
      <c r="AS65" s="44">
        <v>64.8</v>
      </c>
      <c r="AT65" s="44">
        <v>63.3</v>
      </c>
      <c r="AU65" s="44">
        <v>62.5</v>
      </c>
      <c r="AV65" s="44">
        <v>62.1</v>
      </c>
      <c r="AW65" s="34"/>
      <c r="AX65" s="34"/>
      <c r="AY65" s="34"/>
    </row>
    <row r="66" spans="1:51" x14ac:dyDescent="0.2">
      <c r="A66" s="8"/>
      <c r="B66" s="45">
        <v>73</v>
      </c>
      <c r="C66" s="38">
        <v>130.1</v>
      </c>
      <c r="D66" s="38">
        <f t="shared" si="0"/>
        <v>13.01</v>
      </c>
      <c r="E66" s="38">
        <v>125.7</v>
      </c>
      <c r="F66" s="38">
        <v>123.7</v>
      </c>
      <c r="G66" s="39">
        <v>122.4</v>
      </c>
      <c r="H66" s="8"/>
      <c r="I66" s="40">
        <v>73</v>
      </c>
      <c r="J66" s="41">
        <v>66.099999999999994</v>
      </c>
      <c r="K66" s="38">
        <f t="shared" si="1"/>
        <v>6.6099999999999994</v>
      </c>
      <c r="L66" s="41">
        <v>63.9</v>
      </c>
      <c r="M66" s="41">
        <v>62.9</v>
      </c>
      <c r="N66" s="42">
        <v>62.2</v>
      </c>
      <c r="O66" s="34"/>
      <c r="P66" s="43">
        <v>73</v>
      </c>
      <c r="Q66" s="41">
        <v>123.2</v>
      </c>
      <c r="R66" s="38">
        <f t="shared" si="2"/>
        <v>12.32</v>
      </c>
      <c r="S66" s="41">
        <v>119.8</v>
      </c>
      <c r="T66" s="41">
        <v>118.2</v>
      </c>
      <c r="U66" s="42">
        <v>117</v>
      </c>
      <c r="V66" s="8"/>
      <c r="W66" s="43">
        <v>73</v>
      </c>
      <c r="X66" s="41">
        <v>110.1</v>
      </c>
      <c r="Y66" s="38">
        <f t="shared" si="3"/>
        <v>11.01</v>
      </c>
      <c r="Z66" s="41">
        <v>107.7</v>
      </c>
      <c r="AA66" s="41">
        <v>106.4</v>
      </c>
      <c r="AB66" s="42">
        <v>105.6</v>
      </c>
      <c r="AC66" s="41"/>
      <c r="AD66" s="40">
        <v>73</v>
      </c>
      <c r="AE66" s="41">
        <v>97</v>
      </c>
      <c r="AF66" s="38">
        <f t="shared" si="4"/>
        <v>9.6999999999999993</v>
      </c>
      <c r="AG66" s="41">
        <v>95.1</v>
      </c>
      <c r="AH66" s="41">
        <v>94.2</v>
      </c>
      <c r="AI66" s="42">
        <v>93.6</v>
      </c>
      <c r="AJ66" s="8"/>
      <c r="AK66" s="36">
        <v>73</v>
      </c>
      <c r="AL66" s="44">
        <v>96.1</v>
      </c>
      <c r="AM66" s="44">
        <v>93.7</v>
      </c>
      <c r="AN66" s="44">
        <v>92.6</v>
      </c>
      <c r="AO66" s="44">
        <v>91.9</v>
      </c>
      <c r="AR66" s="36">
        <v>73</v>
      </c>
      <c r="AS66" s="44">
        <v>65</v>
      </c>
      <c r="AT66" s="44">
        <v>63.4</v>
      </c>
      <c r="AU66" s="44">
        <v>62.6</v>
      </c>
      <c r="AV66" s="44">
        <v>62.1</v>
      </c>
      <c r="AW66" s="34"/>
      <c r="AX66" s="34"/>
      <c r="AY66" s="34"/>
    </row>
    <row r="67" spans="1:51" x14ac:dyDescent="0.2">
      <c r="A67" s="8"/>
      <c r="B67" s="45">
        <v>74</v>
      </c>
      <c r="C67" s="38">
        <v>135.30000000000001</v>
      </c>
      <c r="D67" s="38">
        <f t="shared" si="0"/>
        <v>13.530000000000001</v>
      </c>
      <c r="E67" s="38">
        <v>130.6</v>
      </c>
      <c r="F67" s="38">
        <v>128.4</v>
      </c>
      <c r="G67" s="39">
        <v>126.9</v>
      </c>
      <c r="H67" s="8"/>
      <c r="I67" s="40">
        <v>74</v>
      </c>
      <c r="J67" s="41">
        <v>66.400000000000006</v>
      </c>
      <c r="K67" s="38">
        <f t="shared" si="1"/>
        <v>6.6400000000000006</v>
      </c>
      <c r="L67" s="41">
        <v>64</v>
      </c>
      <c r="M67" s="41">
        <v>62.9</v>
      </c>
      <c r="N67" s="42">
        <v>62.2</v>
      </c>
      <c r="O67" s="34"/>
      <c r="P67" s="43">
        <v>74</v>
      </c>
      <c r="Q67" s="41">
        <v>127</v>
      </c>
      <c r="R67" s="38">
        <f t="shared" si="2"/>
        <v>12.7</v>
      </c>
      <c r="S67" s="41">
        <v>123.6</v>
      </c>
      <c r="T67" s="41">
        <v>121.8</v>
      </c>
      <c r="U67" s="42">
        <v>120.7</v>
      </c>
      <c r="V67" s="8"/>
      <c r="W67" s="43">
        <v>74</v>
      </c>
      <c r="X67" s="41">
        <v>112</v>
      </c>
      <c r="Y67" s="38">
        <f t="shared" si="3"/>
        <v>11.2</v>
      </c>
      <c r="Z67" s="41">
        <v>109.6</v>
      </c>
      <c r="AA67" s="41">
        <v>108.4</v>
      </c>
      <c r="AB67" s="42">
        <v>107.6</v>
      </c>
      <c r="AC67" s="41"/>
      <c r="AD67" s="40">
        <v>74</v>
      </c>
      <c r="AE67" s="41">
        <v>97.8</v>
      </c>
      <c r="AF67" s="38">
        <f t="shared" si="4"/>
        <v>9.7799999999999994</v>
      </c>
      <c r="AG67" s="41">
        <v>95.8</v>
      </c>
      <c r="AH67" s="41">
        <v>95</v>
      </c>
      <c r="AI67" s="42">
        <v>94.4</v>
      </c>
      <c r="AJ67" s="8"/>
      <c r="AK67" s="36">
        <v>74</v>
      </c>
      <c r="AL67" s="44">
        <v>98.8</v>
      </c>
      <c r="AM67" s="44">
        <v>96.2</v>
      </c>
      <c r="AN67" s="44">
        <v>95</v>
      </c>
      <c r="AO67" s="44">
        <v>94.2</v>
      </c>
      <c r="AR67" s="36">
        <v>74</v>
      </c>
      <c r="AS67" s="44">
        <v>65.099999999999994</v>
      </c>
      <c r="AT67" s="44">
        <v>63.5</v>
      </c>
      <c r="AU67" s="44">
        <v>62.7</v>
      </c>
      <c r="AV67" s="44">
        <v>62.2</v>
      </c>
      <c r="AW67" s="34"/>
      <c r="AX67" s="34"/>
      <c r="AY67" s="34"/>
    </row>
    <row r="68" spans="1:51" x14ac:dyDescent="0.2">
      <c r="A68" s="8"/>
      <c r="B68" s="45">
        <v>75</v>
      </c>
      <c r="C68" s="38">
        <v>140.9</v>
      </c>
      <c r="D68" s="38">
        <f t="shared" si="0"/>
        <v>14.09</v>
      </c>
      <c r="E68" s="38">
        <v>135.80000000000001</v>
      </c>
      <c r="F68" s="38">
        <v>133.4</v>
      </c>
      <c r="G68" s="39">
        <v>131.80000000000001</v>
      </c>
      <c r="H68" s="8"/>
      <c r="I68" s="40">
        <v>75</v>
      </c>
      <c r="J68" s="41">
        <v>66.5</v>
      </c>
      <c r="K68" s="38">
        <f t="shared" si="1"/>
        <v>6.65</v>
      </c>
      <c r="L68" s="41">
        <v>64.099999999999994</v>
      </c>
      <c r="M68" s="41">
        <v>63</v>
      </c>
      <c r="N68" s="42">
        <v>62.2</v>
      </c>
      <c r="O68" s="34"/>
      <c r="P68" s="43">
        <v>75</v>
      </c>
      <c r="Q68" s="41">
        <v>131.1</v>
      </c>
      <c r="R68" s="38">
        <f t="shared" si="2"/>
        <v>13.11</v>
      </c>
      <c r="S68" s="41">
        <v>127.3</v>
      </c>
      <c r="T68" s="41">
        <v>125.6</v>
      </c>
      <c r="U68" s="42">
        <v>124.4</v>
      </c>
      <c r="V68" s="8"/>
      <c r="W68" s="43">
        <v>75</v>
      </c>
      <c r="X68" s="41">
        <v>114</v>
      </c>
      <c r="Y68" s="38">
        <f t="shared" si="3"/>
        <v>11.4</v>
      </c>
      <c r="Z68" s="41">
        <v>111.4</v>
      </c>
      <c r="AA68" s="41">
        <v>110.2</v>
      </c>
      <c r="AB68" s="42">
        <v>109.4</v>
      </c>
      <c r="AC68" s="41"/>
      <c r="AD68" s="40">
        <v>75</v>
      </c>
      <c r="AE68" s="41">
        <v>98.4</v>
      </c>
      <c r="AF68" s="38">
        <f t="shared" si="4"/>
        <v>9.84</v>
      </c>
      <c r="AG68" s="41">
        <v>96.5</v>
      </c>
      <c r="AH68" s="41">
        <v>95.6</v>
      </c>
      <c r="AI68" s="42">
        <v>95.1</v>
      </c>
      <c r="AJ68" s="8"/>
      <c r="AK68" s="36">
        <v>75</v>
      </c>
      <c r="AL68" s="44">
        <v>101.6</v>
      </c>
      <c r="AM68" s="44">
        <v>99</v>
      </c>
      <c r="AN68" s="44">
        <v>97.7</v>
      </c>
      <c r="AO68" s="44">
        <v>96.9</v>
      </c>
      <c r="AR68" s="36">
        <v>75</v>
      </c>
      <c r="AS68" s="44">
        <v>65.2</v>
      </c>
      <c r="AT68" s="44">
        <v>63.5</v>
      </c>
      <c r="AU68" s="44">
        <v>62.7</v>
      </c>
      <c r="AV68" s="44">
        <v>62.2</v>
      </c>
      <c r="AW68" s="34"/>
      <c r="AX68" s="34"/>
      <c r="AY68" s="34"/>
    </row>
    <row r="69" spans="1:51" x14ac:dyDescent="0.2">
      <c r="A69" s="8"/>
      <c r="B69" s="45">
        <v>76</v>
      </c>
      <c r="C69" s="38">
        <v>146.80000000000001</v>
      </c>
      <c r="D69" s="38">
        <f t="shared" si="0"/>
        <v>14.680000000000001</v>
      </c>
      <c r="E69" s="38">
        <v>141.30000000000001</v>
      </c>
      <c r="F69" s="38">
        <v>138.80000000000001</v>
      </c>
      <c r="G69" s="39">
        <v>137</v>
      </c>
      <c r="H69" s="8"/>
      <c r="I69" s="40">
        <v>76</v>
      </c>
      <c r="J69" s="41">
        <v>66.7</v>
      </c>
      <c r="K69" s="38">
        <f t="shared" si="1"/>
        <v>6.67</v>
      </c>
      <c r="L69" s="41">
        <v>64.099999999999994</v>
      </c>
      <c r="M69" s="41">
        <v>63</v>
      </c>
      <c r="N69" s="42">
        <v>62.2</v>
      </c>
      <c r="O69" s="34"/>
      <c r="P69" s="43">
        <v>76</v>
      </c>
      <c r="Q69" s="41">
        <v>135.19999999999999</v>
      </c>
      <c r="R69" s="38">
        <f t="shared" si="2"/>
        <v>13.52</v>
      </c>
      <c r="S69" s="41">
        <v>131.30000000000001</v>
      </c>
      <c r="T69" s="41">
        <v>129.5</v>
      </c>
      <c r="U69" s="42">
        <v>128.30000000000001</v>
      </c>
      <c r="V69" s="8"/>
      <c r="W69" s="43">
        <v>76</v>
      </c>
      <c r="X69" s="41">
        <v>115.8</v>
      </c>
      <c r="Y69" s="38">
        <f t="shared" si="3"/>
        <v>11.58</v>
      </c>
      <c r="Z69" s="41">
        <v>113.3</v>
      </c>
      <c r="AA69" s="41">
        <v>112</v>
      </c>
      <c r="AB69" s="42">
        <v>111.2</v>
      </c>
      <c r="AC69" s="41"/>
      <c r="AD69" s="40">
        <v>76</v>
      </c>
      <c r="AE69" s="41">
        <v>99</v>
      </c>
      <c r="AF69" s="38">
        <f t="shared" si="4"/>
        <v>9.9</v>
      </c>
      <c r="AG69" s="41">
        <v>97.2</v>
      </c>
      <c r="AH69" s="41">
        <v>96.2</v>
      </c>
      <c r="AI69" s="42">
        <v>95.7</v>
      </c>
      <c r="AJ69" s="8"/>
      <c r="AK69" s="36">
        <v>76</v>
      </c>
      <c r="AL69" s="44">
        <v>104.8</v>
      </c>
      <c r="AM69" s="44">
        <v>102</v>
      </c>
      <c r="AN69" s="44">
        <v>100.5</v>
      </c>
      <c r="AO69" s="44">
        <v>99.7</v>
      </c>
      <c r="AR69" s="36">
        <v>76</v>
      </c>
      <c r="AS69" s="44">
        <v>65.400000000000006</v>
      </c>
      <c r="AT69" s="44">
        <v>63.6</v>
      </c>
      <c r="AU69" s="44">
        <v>62.8</v>
      </c>
      <c r="AV69" s="44">
        <v>62.2</v>
      </c>
      <c r="AW69" s="34"/>
      <c r="AX69" s="34"/>
      <c r="AY69" s="34"/>
    </row>
    <row r="70" spans="1:51" x14ac:dyDescent="0.2">
      <c r="A70" s="8"/>
      <c r="B70" s="45">
        <v>77</v>
      </c>
      <c r="C70" s="38">
        <v>153.30000000000001</v>
      </c>
      <c r="D70" s="38">
        <f t="shared" si="0"/>
        <v>15.330000000000002</v>
      </c>
      <c r="E70" s="38">
        <v>147.19999999999999</v>
      </c>
      <c r="F70" s="38">
        <v>144.4</v>
      </c>
      <c r="G70" s="39">
        <v>142.5</v>
      </c>
      <c r="H70" s="8"/>
      <c r="I70" s="40">
        <v>77</v>
      </c>
      <c r="J70" s="41">
        <v>66.900000000000006</v>
      </c>
      <c r="K70" s="38">
        <f t="shared" si="1"/>
        <v>6.69</v>
      </c>
      <c r="L70" s="41">
        <v>64.2</v>
      </c>
      <c r="M70" s="41">
        <v>63</v>
      </c>
      <c r="N70" s="42">
        <v>62.2</v>
      </c>
      <c r="O70" s="34"/>
      <c r="P70" s="43">
        <v>77</v>
      </c>
      <c r="Q70" s="41">
        <v>139.5</v>
      </c>
      <c r="R70" s="38">
        <f t="shared" si="2"/>
        <v>13.95</v>
      </c>
      <c r="S70" s="41">
        <v>135.4</v>
      </c>
      <c r="T70" s="41">
        <v>133.5</v>
      </c>
      <c r="U70" s="42">
        <v>132.19999999999999</v>
      </c>
      <c r="V70" s="8"/>
      <c r="W70" s="43">
        <v>77</v>
      </c>
      <c r="X70" s="41">
        <v>117.6</v>
      </c>
      <c r="Y70" s="38">
        <f t="shared" si="3"/>
        <v>11.76</v>
      </c>
      <c r="Z70" s="41">
        <v>115</v>
      </c>
      <c r="AA70" s="41">
        <v>113.8</v>
      </c>
      <c r="AB70" s="42">
        <v>113</v>
      </c>
      <c r="AC70" s="41"/>
      <c r="AD70" s="40">
        <v>77</v>
      </c>
      <c r="AE70" s="41">
        <v>99.5</v>
      </c>
      <c r="AF70" s="38">
        <f t="shared" si="4"/>
        <v>9.9499999999999993</v>
      </c>
      <c r="AG70" s="41">
        <v>97.8</v>
      </c>
      <c r="AH70" s="41">
        <v>96.9</v>
      </c>
      <c r="AI70" s="42">
        <v>96.2</v>
      </c>
      <c r="AJ70" s="8"/>
      <c r="AK70" s="36">
        <v>77</v>
      </c>
      <c r="AL70" s="44">
        <v>108.1</v>
      </c>
      <c r="AM70" s="44">
        <v>105.1</v>
      </c>
      <c r="AN70" s="44">
        <v>103.6</v>
      </c>
      <c r="AO70" s="44">
        <v>102.7</v>
      </c>
      <c r="AR70" s="36">
        <v>77</v>
      </c>
      <c r="AS70" s="44">
        <v>65.5</v>
      </c>
      <c r="AT70" s="44">
        <v>63.7</v>
      </c>
      <c r="AU70" s="44">
        <v>62.8</v>
      </c>
      <c r="AV70" s="44">
        <v>62.2</v>
      </c>
      <c r="AW70" s="34"/>
      <c r="AX70" s="34"/>
      <c r="AY70" s="34"/>
    </row>
    <row r="71" spans="1:51" x14ac:dyDescent="0.2">
      <c r="A71" s="8"/>
      <c r="B71" s="45">
        <v>78</v>
      </c>
      <c r="C71" s="38">
        <v>160</v>
      </c>
      <c r="D71" s="38">
        <f t="shared" si="0"/>
        <v>16</v>
      </c>
      <c r="E71" s="38">
        <v>153.5</v>
      </c>
      <c r="F71" s="38">
        <v>150.4</v>
      </c>
      <c r="G71" s="39">
        <v>148.5</v>
      </c>
      <c r="H71" s="8"/>
      <c r="I71" s="40">
        <v>78</v>
      </c>
      <c r="J71" s="41">
        <v>67.099999999999994</v>
      </c>
      <c r="K71" s="38">
        <f t="shared" si="1"/>
        <v>6.7099999999999991</v>
      </c>
      <c r="L71" s="41">
        <v>64.3</v>
      </c>
      <c r="M71" s="41">
        <v>63</v>
      </c>
      <c r="N71" s="42">
        <v>62.2</v>
      </c>
      <c r="O71" s="34"/>
      <c r="P71" s="43">
        <v>78</v>
      </c>
      <c r="Q71" s="41">
        <v>143.80000000000001</v>
      </c>
      <c r="R71" s="38">
        <f t="shared" si="2"/>
        <v>14.38</v>
      </c>
      <c r="S71" s="41">
        <v>139.6</v>
      </c>
      <c r="T71" s="41">
        <v>137.5</v>
      </c>
      <c r="U71" s="42">
        <v>136.19999999999999</v>
      </c>
      <c r="V71" s="8"/>
      <c r="W71" s="43">
        <v>78</v>
      </c>
      <c r="X71" s="41">
        <v>119.2</v>
      </c>
      <c r="Y71" s="38">
        <f t="shared" si="3"/>
        <v>11.92</v>
      </c>
      <c r="Z71" s="41">
        <v>116.6</v>
      </c>
      <c r="AA71" s="41">
        <v>115.4</v>
      </c>
      <c r="AB71" s="42">
        <v>114.6</v>
      </c>
      <c r="AC71" s="41"/>
      <c r="AD71" s="40">
        <v>78</v>
      </c>
      <c r="AE71" s="41">
        <v>100</v>
      </c>
      <c r="AF71" s="38">
        <f t="shared" si="4"/>
        <v>10</v>
      </c>
      <c r="AG71" s="41">
        <v>98.2</v>
      </c>
      <c r="AH71" s="41">
        <v>97.4</v>
      </c>
      <c r="AI71" s="42">
        <v>96.7</v>
      </c>
      <c r="AJ71" s="8"/>
      <c r="AK71" s="36">
        <v>78</v>
      </c>
      <c r="AL71" s="44">
        <v>111.6</v>
      </c>
      <c r="AM71" s="44">
        <v>108.5</v>
      </c>
      <c r="AN71" s="44">
        <v>106.8</v>
      </c>
      <c r="AO71" s="44">
        <v>105.9</v>
      </c>
      <c r="AR71" s="36">
        <v>78</v>
      </c>
      <c r="AS71" s="44">
        <v>65.599999999999994</v>
      </c>
      <c r="AT71" s="44">
        <v>63.8</v>
      </c>
      <c r="AU71" s="44">
        <v>62.9</v>
      </c>
      <c r="AV71" s="44">
        <v>62.2</v>
      </c>
      <c r="AW71" s="34"/>
      <c r="AX71" s="34"/>
      <c r="AY71" s="34"/>
    </row>
    <row r="72" spans="1:51" x14ac:dyDescent="0.2">
      <c r="A72" s="8"/>
      <c r="B72" s="45">
        <v>79</v>
      </c>
      <c r="C72" s="38">
        <v>167.2</v>
      </c>
      <c r="D72" s="38">
        <f t="shared" si="0"/>
        <v>16.72</v>
      </c>
      <c r="E72" s="38">
        <v>160.1</v>
      </c>
      <c r="F72" s="38">
        <v>156.80000000000001</v>
      </c>
      <c r="G72" s="39">
        <v>154.69999999999999</v>
      </c>
      <c r="H72" s="8"/>
      <c r="I72" s="40">
        <v>79</v>
      </c>
      <c r="J72" s="41">
        <v>67.3</v>
      </c>
      <c r="K72" s="38">
        <f t="shared" si="1"/>
        <v>6.7299999999999995</v>
      </c>
      <c r="L72" s="41">
        <v>64.400000000000006</v>
      </c>
      <c r="M72" s="41">
        <v>63</v>
      </c>
      <c r="N72" s="42">
        <v>62.2</v>
      </c>
      <c r="O72" s="34"/>
      <c r="P72" s="43">
        <v>79</v>
      </c>
      <c r="Q72" s="41">
        <v>148.19999999999999</v>
      </c>
      <c r="R72" s="38">
        <f t="shared" si="2"/>
        <v>14.819999999999999</v>
      </c>
      <c r="S72" s="41">
        <v>143.80000000000001</v>
      </c>
      <c r="T72" s="41">
        <v>141.6</v>
      </c>
      <c r="U72" s="42">
        <v>140.30000000000001</v>
      </c>
      <c r="V72" s="8"/>
      <c r="W72" s="43">
        <v>79</v>
      </c>
      <c r="X72" s="41">
        <v>120.8</v>
      </c>
      <c r="Y72" s="38">
        <f t="shared" si="3"/>
        <v>12.08</v>
      </c>
      <c r="Z72" s="41">
        <v>118.2</v>
      </c>
      <c r="AA72" s="41">
        <v>116.9</v>
      </c>
      <c r="AB72" s="42">
        <v>116.1</v>
      </c>
      <c r="AC72" s="41"/>
      <c r="AD72" s="40">
        <v>79</v>
      </c>
      <c r="AE72" s="41">
        <v>100.4</v>
      </c>
      <c r="AF72" s="38">
        <f t="shared" si="4"/>
        <v>10.040000000000001</v>
      </c>
      <c r="AG72" s="41">
        <v>98.6</v>
      </c>
      <c r="AH72" s="41">
        <v>97.8</v>
      </c>
      <c r="AI72" s="42">
        <v>97.2</v>
      </c>
      <c r="AJ72" s="8"/>
      <c r="AK72" s="36">
        <v>79</v>
      </c>
      <c r="AL72" s="44">
        <v>115.4</v>
      </c>
      <c r="AM72" s="44">
        <v>112</v>
      </c>
      <c r="AN72" s="44">
        <v>110.4</v>
      </c>
      <c r="AO72" s="44">
        <v>109.3</v>
      </c>
      <c r="AR72" s="36">
        <v>79</v>
      </c>
      <c r="AS72" s="44">
        <v>65.8</v>
      </c>
      <c r="AT72" s="44">
        <v>63.9</v>
      </c>
      <c r="AU72" s="44">
        <v>62.9</v>
      </c>
      <c r="AV72" s="44">
        <v>62.2</v>
      </c>
      <c r="AW72" s="34"/>
      <c r="AX72" s="34"/>
      <c r="AY72" s="34"/>
    </row>
    <row r="73" spans="1:51" x14ac:dyDescent="0.2">
      <c r="A73" s="8"/>
      <c r="B73" s="37">
        <v>80</v>
      </c>
      <c r="C73" s="38">
        <v>175</v>
      </c>
      <c r="D73" s="38">
        <f t="shared" si="0"/>
        <v>17.5</v>
      </c>
      <c r="E73" s="38">
        <v>167.1</v>
      </c>
      <c r="F73" s="38">
        <v>163.6</v>
      </c>
      <c r="G73" s="39">
        <v>161.19999999999999</v>
      </c>
      <c r="H73" s="8"/>
      <c r="I73" s="40">
        <v>80</v>
      </c>
      <c r="J73" s="41">
        <v>67.5</v>
      </c>
      <c r="K73" s="38">
        <f t="shared" si="1"/>
        <v>6.75</v>
      </c>
      <c r="L73" s="41">
        <v>64.400000000000006</v>
      </c>
      <c r="M73" s="41">
        <v>63.1</v>
      </c>
      <c r="N73" s="42">
        <v>62.3</v>
      </c>
      <c r="O73" s="34"/>
      <c r="P73" s="43">
        <v>80</v>
      </c>
      <c r="Q73" s="41">
        <v>152.5</v>
      </c>
      <c r="R73" s="38">
        <f t="shared" si="2"/>
        <v>15.25</v>
      </c>
      <c r="S73" s="41">
        <v>148</v>
      </c>
      <c r="T73" s="41">
        <v>145.80000000000001</v>
      </c>
      <c r="U73" s="42">
        <v>144.4</v>
      </c>
      <c r="V73" s="8"/>
      <c r="W73" s="43">
        <v>80</v>
      </c>
      <c r="X73" s="41">
        <v>122.2</v>
      </c>
      <c r="Y73" s="38">
        <f t="shared" si="3"/>
        <v>12.22</v>
      </c>
      <c r="Z73" s="41">
        <v>119.7</v>
      </c>
      <c r="AA73" s="41">
        <v>118.4</v>
      </c>
      <c r="AB73" s="42">
        <v>117.6</v>
      </c>
      <c r="AC73" s="41"/>
      <c r="AD73" s="40">
        <v>80</v>
      </c>
      <c r="AE73" s="41">
        <v>100.7</v>
      </c>
      <c r="AF73" s="38">
        <f t="shared" si="4"/>
        <v>10.07</v>
      </c>
      <c r="AG73" s="41">
        <v>99</v>
      </c>
      <c r="AH73" s="41">
        <v>98.1</v>
      </c>
      <c r="AI73" s="42">
        <v>97.6</v>
      </c>
      <c r="AJ73" s="8"/>
      <c r="AK73" s="36">
        <v>80</v>
      </c>
      <c r="AL73" s="44">
        <v>119.5</v>
      </c>
      <c r="AM73" s="44">
        <v>115.8</v>
      </c>
      <c r="AN73" s="44">
        <v>114.1</v>
      </c>
      <c r="AO73" s="44">
        <v>113</v>
      </c>
      <c r="AR73" s="36">
        <v>80</v>
      </c>
      <c r="AS73" s="44">
        <v>65.900000000000006</v>
      </c>
      <c r="AT73" s="44">
        <v>63.9</v>
      </c>
      <c r="AU73" s="44">
        <v>63</v>
      </c>
      <c r="AV73" s="44">
        <v>62.3</v>
      </c>
      <c r="AW73" s="34"/>
      <c r="AX73" s="34"/>
      <c r="AY73" s="34"/>
    </row>
    <row r="74" spans="1:51" x14ac:dyDescent="0.2">
      <c r="A74" s="8"/>
      <c r="B74" s="37">
        <v>81</v>
      </c>
      <c r="C74" s="38">
        <v>183.1</v>
      </c>
      <c r="D74" s="38">
        <f t="shared" si="0"/>
        <v>18.309999999999999</v>
      </c>
      <c r="E74" s="38">
        <v>174.6</v>
      </c>
      <c r="F74" s="38">
        <v>170.6</v>
      </c>
      <c r="G74" s="39">
        <v>168.1</v>
      </c>
      <c r="H74" s="8"/>
      <c r="I74" s="40">
        <v>81</v>
      </c>
      <c r="J74" s="41">
        <v>67.7</v>
      </c>
      <c r="K74" s="38">
        <f t="shared" si="1"/>
        <v>6.7700000000000005</v>
      </c>
      <c r="L74" s="41">
        <v>64.5</v>
      </c>
      <c r="M74" s="41">
        <v>63.1</v>
      </c>
      <c r="N74" s="42">
        <v>62.3</v>
      </c>
      <c r="O74" s="34"/>
      <c r="P74" s="43">
        <v>81</v>
      </c>
      <c r="Q74" s="41">
        <v>156.9</v>
      </c>
      <c r="R74" s="38">
        <f t="shared" si="2"/>
        <v>15.690000000000001</v>
      </c>
      <c r="S74" s="41">
        <v>152.19999999999999</v>
      </c>
      <c r="T74" s="41">
        <v>150</v>
      </c>
      <c r="U74" s="42">
        <v>148.6</v>
      </c>
      <c r="V74" s="8"/>
      <c r="W74" s="43">
        <v>81</v>
      </c>
      <c r="X74" s="41">
        <v>123.6</v>
      </c>
      <c r="Y74" s="38">
        <f t="shared" si="3"/>
        <v>12.36</v>
      </c>
      <c r="Z74" s="41">
        <v>121</v>
      </c>
      <c r="AA74" s="41">
        <v>119.8</v>
      </c>
      <c r="AB74" s="42">
        <v>119</v>
      </c>
      <c r="AC74" s="41"/>
      <c r="AD74" s="40">
        <v>81</v>
      </c>
      <c r="AE74" s="41">
        <v>101</v>
      </c>
      <c r="AF74" s="38">
        <f t="shared" si="4"/>
        <v>10.1</v>
      </c>
      <c r="AG74" s="41">
        <v>99.3</v>
      </c>
      <c r="AH74" s="41">
        <v>98.4</v>
      </c>
      <c r="AI74" s="42">
        <v>97.9</v>
      </c>
      <c r="AJ74" s="8"/>
      <c r="AK74" s="36">
        <v>81</v>
      </c>
      <c r="AL74" s="44">
        <v>123.9</v>
      </c>
      <c r="AM74" s="44">
        <v>119.9</v>
      </c>
      <c r="AN74" s="44">
        <v>118</v>
      </c>
      <c r="AO74" s="44">
        <v>116.7</v>
      </c>
      <c r="AR74" s="36">
        <v>81</v>
      </c>
      <c r="AS74" s="44">
        <v>66.099999999999994</v>
      </c>
      <c r="AT74" s="44">
        <v>64</v>
      </c>
      <c r="AU74" s="44">
        <v>63</v>
      </c>
      <c r="AV74" s="44">
        <v>62.3</v>
      </c>
      <c r="AW74" s="8"/>
      <c r="AX74" s="8"/>
      <c r="AY74" s="8"/>
    </row>
    <row r="75" spans="1:51" x14ac:dyDescent="0.2">
      <c r="A75" s="8"/>
      <c r="B75" s="37">
        <v>82</v>
      </c>
      <c r="C75" s="38">
        <v>191.8</v>
      </c>
      <c r="D75" s="38">
        <f t="shared" si="0"/>
        <v>19.18</v>
      </c>
      <c r="E75" s="38">
        <v>182.4</v>
      </c>
      <c r="F75" s="38">
        <v>178.1</v>
      </c>
      <c r="G75" s="39">
        <v>175.4</v>
      </c>
      <c r="H75" s="8"/>
      <c r="I75" s="40">
        <v>82</v>
      </c>
      <c r="J75" s="41">
        <v>67.900000000000006</v>
      </c>
      <c r="K75" s="38">
        <f t="shared" si="1"/>
        <v>6.7900000000000009</v>
      </c>
      <c r="L75" s="41">
        <v>64.599999999999994</v>
      </c>
      <c r="M75" s="41">
        <v>63.1</v>
      </c>
      <c r="N75" s="42">
        <v>62.3</v>
      </c>
      <c r="O75" s="34"/>
      <c r="P75" s="43">
        <v>82</v>
      </c>
      <c r="Q75" s="41">
        <v>161.30000000000001</v>
      </c>
      <c r="R75" s="38">
        <f t="shared" si="2"/>
        <v>16.130000000000003</v>
      </c>
      <c r="S75" s="41">
        <v>156.5</v>
      </c>
      <c r="T75" s="41">
        <v>154.19999999999999</v>
      </c>
      <c r="U75" s="42">
        <v>152.69999999999999</v>
      </c>
      <c r="V75" s="8"/>
      <c r="W75" s="43">
        <v>82</v>
      </c>
      <c r="X75" s="41">
        <v>124.8</v>
      </c>
      <c r="Y75" s="38">
        <f t="shared" si="3"/>
        <v>12.48</v>
      </c>
      <c r="Z75" s="41">
        <v>122.2</v>
      </c>
      <c r="AA75" s="41">
        <v>121</v>
      </c>
      <c r="AB75" s="42">
        <v>120.2</v>
      </c>
      <c r="AC75" s="41"/>
      <c r="AD75" s="40">
        <v>82</v>
      </c>
      <c r="AE75" s="41">
        <v>101.3</v>
      </c>
      <c r="AF75" s="38">
        <f t="shared" si="4"/>
        <v>10.129999999999999</v>
      </c>
      <c r="AG75" s="41">
        <v>99.6</v>
      </c>
      <c r="AH75" s="41">
        <v>98.7</v>
      </c>
      <c r="AI75" s="42">
        <v>98.1</v>
      </c>
      <c r="AJ75" s="8"/>
      <c r="AK75" s="36">
        <v>82</v>
      </c>
      <c r="AL75" s="44">
        <v>128.5</v>
      </c>
      <c r="AM75" s="44">
        <v>124.2</v>
      </c>
      <c r="AN75" s="44">
        <v>122.1</v>
      </c>
      <c r="AO75" s="44">
        <v>120.8</v>
      </c>
      <c r="AR75" s="36">
        <v>82</v>
      </c>
      <c r="AS75" s="44">
        <v>66.3</v>
      </c>
      <c r="AT75" s="44">
        <v>64.099999999999994</v>
      </c>
      <c r="AU75" s="44">
        <v>63.1</v>
      </c>
      <c r="AV75" s="44">
        <v>62.3</v>
      </c>
      <c r="AW75" s="8"/>
      <c r="AX75" s="8"/>
      <c r="AY75" s="8"/>
    </row>
    <row r="76" spans="1:51" x14ac:dyDescent="0.2">
      <c r="A76" s="8"/>
      <c r="B76" s="37">
        <v>83</v>
      </c>
      <c r="C76" s="38">
        <v>201</v>
      </c>
      <c r="D76" s="38">
        <f t="shared" si="0"/>
        <v>20.100000000000001</v>
      </c>
      <c r="E76" s="38">
        <v>190.8</v>
      </c>
      <c r="F76" s="38">
        <v>186.1</v>
      </c>
      <c r="G76" s="39">
        <v>183</v>
      </c>
      <c r="H76" s="8"/>
      <c r="I76" s="40">
        <v>83</v>
      </c>
      <c r="J76" s="41">
        <v>68.099999999999994</v>
      </c>
      <c r="K76" s="38">
        <f t="shared" si="1"/>
        <v>6.81</v>
      </c>
      <c r="L76" s="41">
        <v>64.599999999999994</v>
      </c>
      <c r="M76" s="41">
        <v>63.1</v>
      </c>
      <c r="N76" s="42">
        <v>62.3</v>
      </c>
      <c r="O76" s="34"/>
      <c r="P76" s="43">
        <v>83</v>
      </c>
      <c r="Q76" s="41">
        <v>165.7</v>
      </c>
      <c r="R76" s="38">
        <f t="shared" si="2"/>
        <v>16.57</v>
      </c>
      <c r="S76" s="41">
        <v>160.80000000000001</v>
      </c>
      <c r="T76" s="41">
        <v>158.4</v>
      </c>
      <c r="U76" s="42">
        <v>156.80000000000001</v>
      </c>
      <c r="V76" s="8"/>
      <c r="W76" s="43">
        <v>83</v>
      </c>
      <c r="X76" s="41">
        <v>125.9</v>
      </c>
      <c r="Y76" s="38">
        <f t="shared" si="3"/>
        <v>12.59</v>
      </c>
      <c r="Z76" s="41">
        <v>123.4</v>
      </c>
      <c r="AA76" s="41">
        <v>122.1</v>
      </c>
      <c r="AB76" s="42">
        <v>121.3</v>
      </c>
      <c r="AC76" s="41"/>
      <c r="AD76" s="40">
        <v>83</v>
      </c>
      <c r="AE76" s="41">
        <v>101.5</v>
      </c>
      <c r="AF76" s="38">
        <f t="shared" si="4"/>
        <v>10.15</v>
      </c>
      <c r="AG76" s="41">
        <v>99.8</v>
      </c>
      <c r="AH76" s="41">
        <v>98.9</v>
      </c>
      <c r="AI76" s="42">
        <v>98.4</v>
      </c>
      <c r="AJ76" s="8"/>
      <c r="AK76" s="36">
        <v>83</v>
      </c>
      <c r="AL76" s="44">
        <v>133.4</v>
      </c>
      <c r="AM76" s="44">
        <v>128.80000000000001</v>
      </c>
      <c r="AN76" s="44">
        <v>126.6</v>
      </c>
      <c r="AO76" s="44">
        <v>125.2</v>
      </c>
      <c r="AR76" s="36">
        <v>83</v>
      </c>
      <c r="AS76" s="44">
        <v>66.5</v>
      </c>
      <c r="AT76" s="44">
        <v>64.099999999999994</v>
      </c>
      <c r="AU76" s="44">
        <v>63.1</v>
      </c>
      <c r="AV76" s="44">
        <v>62.3</v>
      </c>
      <c r="AW76" s="8"/>
      <c r="AX76" s="8"/>
      <c r="AY76" s="8"/>
    </row>
    <row r="77" spans="1:51" x14ac:dyDescent="0.2">
      <c r="A77" s="8"/>
      <c r="B77" s="37">
        <v>84</v>
      </c>
      <c r="C77" s="38">
        <v>210.7</v>
      </c>
      <c r="D77" s="38">
        <f t="shared" si="0"/>
        <v>21.07</v>
      </c>
      <c r="E77" s="38">
        <v>199.6</v>
      </c>
      <c r="F77" s="38">
        <v>194.4</v>
      </c>
      <c r="G77" s="39">
        <v>191.1</v>
      </c>
      <c r="H77" s="8"/>
      <c r="I77" s="40">
        <v>84</v>
      </c>
      <c r="J77" s="41">
        <v>68.3</v>
      </c>
      <c r="K77" s="38">
        <f t="shared" si="1"/>
        <v>6.83</v>
      </c>
      <c r="L77" s="41">
        <v>64.7</v>
      </c>
      <c r="M77" s="41">
        <v>63.1</v>
      </c>
      <c r="N77" s="42">
        <v>62.3</v>
      </c>
      <c r="O77" s="34"/>
      <c r="P77" s="43">
        <v>84</v>
      </c>
      <c r="Q77" s="41">
        <v>170.1</v>
      </c>
      <c r="R77" s="38">
        <f t="shared" si="2"/>
        <v>17.009999999999998</v>
      </c>
      <c r="S77" s="41">
        <v>165</v>
      </c>
      <c r="T77" s="41">
        <v>162.5</v>
      </c>
      <c r="U77" s="42">
        <v>161</v>
      </c>
      <c r="V77" s="8"/>
      <c r="W77" s="43">
        <v>84</v>
      </c>
      <c r="X77" s="41">
        <v>126.9</v>
      </c>
      <c r="Y77" s="38">
        <f t="shared" si="3"/>
        <v>12.690000000000001</v>
      </c>
      <c r="Z77" s="41">
        <v>124.4</v>
      </c>
      <c r="AA77" s="41">
        <v>123.2</v>
      </c>
      <c r="AB77" s="42">
        <v>122.4</v>
      </c>
      <c r="AC77" s="41"/>
      <c r="AD77" s="40">
        <v>84</v>
      </c>
      <c r="AE77" s="41">
        <v>101.7</v>
      </c>
      <c r="AF77" s="38">
        <f t="shared" si="4"/>
        <v>10.17</v>
      </c>
      <c r="AG77" s="41">
        <v>100</v>
      </c>
      <c r="AH77" s="41">
        <v>99.1</v>
      </c>
      <c r="AI77" s="42">
        <v>98.6</v>
      </c>
      <c r="AJ77" s="8"/>
      <c r="AK77" s="36">
        <v>84</v>
      </c>
      <c r="AL77" s="44">
        <v>138.5</v>
      </c>
      <c r="AM77" s="44">
        <v>133.6</v>
      </c>
      <c r="AN77" s="44">
        <v>131.19999999999999</v>
      </c>
      <c r="AO77" s="44">
        <v>129.69999999999999</v>
      </c>
      <c r="AR77" s="36">
        <v>84</v>
      </c>
      <c r="AS77" s="44">
        <v>66.599999999999994</v>
      </c>
      <c r="AT77" s="44">
        <v>64.2</v>
      </c>
      <c r="AU77" s="44">
        <v>63.1</v>
      </c>
      <c r="AV77" s="44">
        <v>62.3</v>
      </c>
      <c r="AW77" s="8"/>
      <c r="AX77" s="8"/>
      <c r="AY77" s="8"/>
    </row>
    <row r="78" spans="1:51" x14ac:dyDescent="0.2">
      <c r="A78" s="8"/>
      <c r="B78" s="37">
        <v>85</v>
      </c>
      <c r="C78" s="38">
        <v>221.1</v>
      </c>
      <c r="D78" s="38">
        <f t="shared" si="0"/>
        <v>22.11</v>
      </c>
      <c r="E78" s="38">
        <v>208.8</v>
      </c>
      <c r="F78" s="38">
        <v>203.1</v>
      </c>
      <c r="G78" s="39">
        <v>199.6</v>
      </c>
      <c r="H78" s="8"/>
      <c r="I78" s="40">
        <v>85</v>
      </c>
      <c r="J78" s="41">
        <v>68.599999999999994</v>
      </c>
      <c r="K78" s="38">
        <f t="shared" si="1"/>
        <v>6.8599999999999994</v>
      </c>
      <c r="L78" s="41">
        <v>64.8</v>
      </c>
      <c r="M78" s="41">
        <v>63.1</v>
      </c>
      <c r="N78" s="42">
        <v>62.3</v>
      </c>
      <c r="O78" s="34"/>
      <c r="P78" s="43">
        <v>85</v>
      </c>
      <c r="Q78" s="41">
        <v>174.3</v>
      </c>
      <c r="R78" s="38">
        <f t="shared" si="2"/>
        <v>17.43</v>
      </c>
      <c r="S78" s="41">
        <v>169.2</v>
      </c>
      <c r="T78" s="41">
        <v>166.6</v>
      </c>
      <c r="U78" s="42">
        <v>165</v>
      </c>
      <c r="V78" s="8"/>
      <c r="W78" s="43">
        <v>85</v>
      </c>
      <c r="X78" s="41">
        <v>127.9</v>
      </c>
      <c r="Y78" s="38">
        <f t="shared" si="3"/>
        <v>12.790000000000001</v>
      </c>
      <c r="Z78" s="41">
        <v>125.3</v>
      </c>
      <c r="AA78" s="41">
        <v>124.1</v>
      </c>
      <c r="AB78" s="42">
        <v>123.4</v>
      </c>
      <c r="AC78" s="41"/>
      <c r="AD78" s="40">
        <v>85</v>
      </c>
      <c r="AE78" s="41">
        <v>101.8</v>
      </c>
      <c r="AF78" s="38">
        <f t="shared" si="4"/>
        <v>10.18</v>
      </c>
      <c r="AG78" s="41">
        <v>100.1</v>
      </c>
      <c r="AH78" s="41">
        <v>99.3</v>
      </c>
      <c r="AI78" s="42">
        <v>98.7</v>
      </c>
      <c r="AJ78" s="8"/>
      <c r="AK78" s="36">
        <v>85</v>
      </c>
      <c r="AL78" s="44">
        <v>144</v>
      </c>
      <c r="AM78" s="44">
        <v>138.69999999999999</v>
      </c>
      <c r="AN78" s="44">
        <v>136.19999999999999</v>
      </c>
      <c r="AO78" s="44">
        <v>134.6</v>
      </c>
      <c r="AR78" s="36">
        <v>85</v>
      </c>
      <c r="AS78" s="44">
        <v>66.8</v>
      </c>
      <c r="AT78" s="44">
        <v>64.3</v>
      </c>
      <c r="AU78" s="44">
        <v>63.1</v>
      </c>
      <c r="AV78" s="44">
        <v>62.3</v>
      </c>
      <c r="AW78" s="8"/>
      <c r="AX78" s="8"/>
      <c r="AY78" s="8"/>
    </row>
    <row r="79" spans="1:5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</row>
    <row r="81" spans="2:14" s="15" customFormat="1" x14ac:dyDescent="0.2">
      <c r="C81" s="13"/>
      <c r="D81" s="13"/>
      <c r="E81" s="13"/>
      <c r="F81" s="13"/>
    </row>
    <row r="83" spans="2:14" x14ac:dyDescent="0.2"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 spans="2:14" x14ac:dyDescent="0.2"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 spans="2:14" x14ac:dyDescent="0.2">
      <c r="B85" s="21"/>
      <c r="C85" s="47"/>
      <c r="D85" s="47"/>
      <c r="E85" s="47"/>
      <c r="F85" s="47"/>
      <c r="G85" s="47"/>
      <c r="H85" s="21"/>
      <c r="I85" s="21"/>
      <c r="J85" s="21"/>
      <c r="K85" s="21"/>
      <c r="L85" s="21"/>
      <c r="M85" s="21"/>
      <c r="N85" s="21"/>
    </row>
    <row r="86" spans="2:14" x14ac:dyDescent="0.2">
      <c r="B86" s="21"/>
      <c r="C86" s="47"/>
      <c r="D86" s="47"/>
      <c r="E86" s="47"/>
      <c r="F86" s="47"/>
      <c r="G86" s="47"/>
      <c r="H86" s="21"/>
      <c r="I86" s="21"/>
      <c r="J86" s="21"/>
      <c r="K86" s="21"/>
      <c r="L86" s="21"/>
      <c r="M86" s="21"/>
      <c r="N86" s="21"/>
    </row>
    <row r="87" spans="2:14" x14ac:dyDescent="0.2">
      <c r="B87" s="19"/>
      <c r="C87" s="9"/>
      <c r="D87" s="9"/>
      <c r="E87" s="9"/>
      <c r="F87" s="9"/>
      <c r="G87" s="9"/>
      <c r="H87" s="19"/>
      <c r="I87" s="19"/>
    </row>
  </sheetData>
  <sheetProtection algorithmName="SHA-512" hashValue="jphJPvfqU534yXGuWVpbB3AzWau6u7qQ8oXCoOJHxMuCqM6jC7BCZlPgQ+W/S/AuisCbx1djS38GhhymMitsvw==" saltValue="9kdBECuKohW6Oa2UWONEAA==" spinCount="100000" sheet="1" objects="1" scenarios="1"/>
  <mergeCells count="7">
    <mergeCell ref="AK11:AO11"/>
    <mergeCell ref="AR11:AV11"/>
    <mergeCell ref="AD11:AI11"/>
    <mergeCell ref="B11:G11"/>
    <mergeCell ref="I11:N11"/>
    <mergeCell ref="P11:U11"/>
    <mergeCell ref="W11:AB11"/>
  </mergeCells>
  <pageMargins left="0.7" right="0.7" top="0.75" bottom="0.75" header="0.3" footer="0.3"/>
  <pageSetup paperSize="127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"/>
  <sheetViews>
    <sheetView workbookViewId="0">
      <selection activeCell="B33" sqref="B33"/>
    </sheetView>
  </sheetViews>
  <sheetFormatPr defaultRowHeight="15" x14ac:dyDescent="0.25"/>
  <cols>
    <col min="1" max="1" width="18.42578125" style="1" customWidth="1"/>
    <col min="2" max="2" width="12" style="1" customWidth="1"/>
    <col min="3" max="3" width="14.140625" style="1" customWidth="1"/>
    <col min="4" max="4" width="14.85546875" style="1" customWidth="1"/>
    <col min="5" max="5" width="16.7109375" style="1" customWidth="1"/>
    <col min="6" max="6" width="16.140625" style="1" customWidth="1"/>
    <col min="7" max="16384" width="9.140625" style="1"/>
  </cols>
  <sheetData>
    <row r="1" spans="1:6" ht="15.75" thickBot="1" x14ac:dyDescent="0.3"/>
    <row r="2" spans="1:6" ht="15.75" thickBot="1" x14ac:dyDescent="0.3">
      <c r="A2" s="6" t="s">
        <v>369</v>
      </c>
      <c r="B2" s="104" t="s">
        <v>368</v>
      </c>
      <c r="C2" s="105"/>
      <c r="D2" s="105"/>
      <c r="E2" s="105"/>
      <c r="F2" s="106"/>
    </row>
    <row r="3" spans="1:6" x14ac:dyDescent="0.25">
      <c r="A3" s="107"/>
      <c r="B3" s="109" t="s">
        <v>367</v>
      </c>
      <c r="C3" s="109" t="s">
        <v>366</v>
      </c>
      <c r="D3" s="109" t="s">
        <v>365</v>
      </c>
      <c r="E3" s="5" t="s">
        <v>364</v>
      </c>
      <c r="F3" s="109" t="s">
        <v>363</v>
      </c>
    </row>
    <row r="4" spans="1:6" ht="15.75" thickBot="1" x14ac:dyDescent="0.3">
      <c r="A4" s="108"/>
      <c r="B4" s="110"/>
      <c r="C4" s="110"/>
      <c r="D4" s="110"/>
      <c r="E4" s="4" t="s">
        <v>362</v>
      </c>
      <c r="F4" s="110"/>
    </row>
    <row r="5" spans="1:6" ht="15.75" thickBot="1" x14ac:dyDescent="0.3">
      <c r="A5" s="3" t="s">
        <v>6</v>
      </c>
      <c r="B5" s="2">
        <v>0</v>
      </c>
      <c r="C5" s="2">
        <v>3.75</v>
      </c>
      <c r="D5" s="2">
        <v>4</v>
      </c>
      <c r="E5" s="2">
        <v>4.3</v>
      </c>
      <c r="F5" s="2">
        <v>4.3499999999999996</v>
      </c>
    </row>
    <row r="6" spans="1:6" ht="15" customHeight="1" thickBot="1" x14ac:dyDescent="0.3">
      <c r="A6" s="3" t="s">
        <v>7</v>
      </c>
      <c r="B6" s="2">
        <v>0</v>
      </c>
      <c r="C6" s="2">
        <v>3.45</v>
      </c>
      <c r="D6" s="2">
        <v>3.7</v>
      </c>
      <c r="E6" s="2">
        <v>4</v>
      </c>
      <c r="F6" s="2">
        <v>4.05</v>
      </c>
    </row>
    <row r="7" spans="1:6" ht="14.25" customHeight="1" thickBot="1" x14ac:dyDescent="0.3">
      <c r="A7" s="3" t="s">
        <v>8</v>
      </c>
      <c r="B7" s="2">
        <v>0</v>
      </c>
      <c r="C7" s="2">
        <v>3.35</v>
      </c>
      <c r="D7" s="2">
        <v>3.6</v>
      </c>
      <c r="E7" s="2">
        <v>3.9</v>
      </c>
      <c r="F7" s="2">
        <v>3.95</v>
      </c>
    </row>
    <row r="8" spans="1:6" ht="15.75" thickBot="1" x14ac:dyDescent="0.3">
      <c r="A8" s="3" t="s">
        <v>9</v>
      </c>
      <c r="B8" s="2">
        <v>0</v>
      </c>
      <c r="C8" s="2">
        <v>2.9</v>
      </c>
      <c r="D8" s="2">
        <v>3.5</v>
      </c>
      <c r="E8" s="2">
        <v>3.8</v>
      </c>
      <c r="F8" s="2">
        <v>3.9</v>
      </c>
    </row>
  </sheetData>
  <sheetProtection algorithmName="SHA-512" hashValue="z7crdsXTPmesx0JoVSEg6ElZN6DJAb1WMPT5H+4J9tfwkiiCfPNKiINiZ85JpRU1pHYfxqeXUNAtGRhEq1x0RQ==" saltValue="MHC2GkNxB8ZgzH9yJDIlFA==" spinCount="100000" sheet="1" objects="1" scenarios="1"/>
  <mergeCells count="6">
    <mergeCell ref="B2:F2"/>
    <mergeCell ref="A3:A4"/>
    <mergeCell ref="B3:B4"/>
    <mergeCell ref="C3:C4"/>
    <mergeCell ref="D3:D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Calculator</vt:lpstr>
      <vt:lpstr>Sheet2</vt:lpstr>
      <vt:lpstr>Annuity Rates</vt:lpstr>
      <vt:lpstr>annuity rates (New)</vt:lpstr>
      <vt:lpstr>incentive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mihika1</dc:creator>
  <cp:lastModifiedBy>Mayuri  Shetye</cp:lastModifiedBy>
  <dcterms:created xsi:type="dcterms:W3CDTF">2007-09-01T09:19:05Z</dcterms:created>
  <dcterms:modified xsi:type="dcterms:W3CDTF">2018-05-10T06:26:32Z</dcterms:modified>
</cp:coreProperties>
</file>