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 defaultThemeVersion="124226"/>
  <bookViews>
    <workbookView xWindow="360" yWindow="60" windowWidth="16215" windowHeight="7950" activeTab="2"/>
  </bookViews>
  <sheets>
    <sheet name="Sheet6" sheetId="6" r:id="rId1"/>
    <sheet name="Sheet1" sheetId="1" r:id="rId2"/>
    <sheet name="Sheet2" sheetId="2" r:id="rId3"/>
    <sheet name="Sheet3" sheetId="3" r:id="rId4"/>
  </sheets>
  <definedNames>
    <definedName name="_xlnm._FilterDatabase" localSheetId="2" hidden="1">Sheet2!$D$37:$D$41</definedName>
    <definedName name="_xlnm._FilterDatabase" localSheetId="3" hidden="1">Sheet3!$H$1:$H$7</definedName>
  </definedNames>
  <calcPr calcId="124519"/>
  <pivotCaches>
    <pivotCache cacheId="23" r:id="rId5"/>
  </pivotCaches>
</workbook>
</file>

<file path=xl/calcChain.xml><?xml version="1.0" encoding="utf-8"?>
<calcChain xmlns="http://schemas.openxmlformats.org/spreadsheetml/2006/main">
  <c r="L4" i="1"/>
  <c r="K7" i="3"/>
  <c r="L7" s="1"/>
  <c r="J7"/>
  <c r="K6"/>
  <c r="L6" s="1"/>
  <c r="J6"/>
  <c r="K5"/>
  <c r="L5" s="1"/>
  <c r="J5"/>
  <c r="K4"/>
  <c r="L4" s="1"/>
  <c r="J4"/>
  <c r="K3"/>
  <c r="L3" s="1"/>
  <c r="J3"/>
  <c r="K2"/>
  <c r="L2" s="1"/>
  <c r="J2"/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2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2"/>
  <c r="L3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2"/>
  <c r="M6" i="3" l="1"/>
  <c r="O6" s="1"/>
  <c r="M4"/>
  <c r="O4" s="1"/>
  <c r="M2"/>
  <c r="M7"/>
  <c r="O7" s="1"/>
  <c r="M3"/>
  <c r="O3" s="1"/>
  <c r="M5"/>
  <c r="N5" s="1"/>
  <c r="N6" l="1"/>
  <c r="N4"/>
  <c r="O5"/>
  <c r="O2"/>
  <c r="N2"/>
  <c r="N7"/>
  <c r="N3"/>
</calcChain>
</file>

<file path=xl/sharedStrings.xml><?xml version="1.0" encoding="utf-8"?>
<sst xmlns="http://schemas.openxmlformats.org/spreadsheetml/2006/main" count="398" uniqueCount="58">
  <si>
    <t>Date of order</t>
  </si>
  <si>
    <t>Month</t>
  </si>
  <si>
    <t>Order id</t>
  </si>
  <si>
    <t>Customer id</t>
  </si>
  <si>
    <t>gender</t>
  </si>
  <si>
    <t>Age</t>
  </si>
  <si>
    <t>online platform</t>
  </si>
  <si>
    <t>category product</t>
  </si>
  <si>
    <t>size</t>
  </si>
  <si>
    <t>quantity</t>
  </si>
  <si>
    <t>rate</t>
  </si>
  <si>
    <t>total amount</t>
  </si>
  <si>
    <t>cost price</t>
  </si>
  <si>
    <t>profit</t>
  </si>
  <si>
    <t>total cost</t>
  </si>
  <si>
    <t>profit%TC</t>
  </si>
  <si>
    <t>profit%TA</t>
  </si>
  <si>
    <t>Shipping city</t>
  </si>
  <si>
    <t>January</t>
  </si>
  <si>
    <t>M</t>
  </si>
  <si>
    <t>myntra</t>
  </si>
  <si>
    <t>dresses</t>
  </si>
  <si>
    <t>puttur</t>
  </si>
  <si>
    <t>F</t>
  </si>
  <si>
    <t>amazon</t>
  </si>
  <si>
    <t>jeans</t>
  </si>
  <si>
    <t>L</t>
  </si>
  <si>
    <t>bengaluru</t>
  </si>
  <si>
    <t>meesho</t>
  </si>
  <si>
    <t>kurtas</t>
  </si>
  <si>
    <t>vitla</t>
  </si>
  <si>
    <t>flipkart</t>
  </si>
  <si>
    <t>kurtis</t>
  </si>
  <si>
    <t>XS</t>
  </si>
  <si>
    <t>mangalore</t>
  </si>
  <si>
    <t>tops</t>
  </si>
  <si>
    <t>February</t>
  </si>
  <si>
    <t>XXL</t>
  </si>
  <si>
    <t>XXXL</t>
  </si>
  <si>
    <t>S</t>
  </si>
  <si>
    <t>March</t>
  </si>
  <si>
    <t>Row Labels</t>
  </si>
  <si>
    <t>Grand Total</t>
  </si>
  <si>
    <t>Values</t>
  </si>
  <si>
    <t>Sum of quantity</t>
  </si>
  <si>
    <t>Sum of rate</t>
  </si>
  <si>
    <t>Sum of total amount</t>
  </si>
  <si>
    <t>Sum of cost price</t>
  </si>
  <si>
    <t>Sum of total cost</t>
  </si>
  <si>
    <t>Sum of Order id</t>
  </si>
  <si>
    <t>Sum of Customer id</t>
  </si>
  <si>
    <t>Subject</t>
  </si>
  <si>
    <t>Marks</t>
  </si>
  <si>
    <t>English</t>
  </si>
  <si>
    <t>Kannada</t>
  </si>
  <si>
    <t>Hindi</t>
  </si>
  <si>
    <t>Language</t>
  </si>
  <si>
    <t>Social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</si>
</sst>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[exp11.xlsx]Sheet6!PivotTable3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5181205601947271"/>
          <c:y val="7.4548702245552642E-2"/>
          <c:w val="0.63945473532903718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Sheet6!$B$1:$B$2</c:f>
              <c:strCache>
                <c:ptCount val="1"/>
                <c:pt idx="0">
                  <c:v>Sum of Order id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dresses</c:v>
                </c:pt>
                <c:pt idx="1">
                  <c:v>jeans</c:v>
                </c:pt>
                <c:pt idx="2">
                  <c:v>kurtas</c:v>
                </c:pt>
                <c:pt idx="3">
                  <c:v>kurtis</c:v>
                </c:pt>
                <c:pt idx="4">
                  <c:v>tops</c:v>
                </c:pt>
              </c:strCache>
            </c:strRef>
          </c:cat>
          <c:val>
            <c:numRef>
              <c:f>Sheet6!$B$3:$B$8</c:f>
              <c:numCache>
                <c:formatCode>General</c:formatCode>
                <c:ptCount val="5"/>
                <c:pt idx="0">
                  <c:v>222543728</c:v>
                </c:pt>
                <c:pt idx="1">
                  <c:v>222543728</c:v>
                </c:pt>
                <c:pt idx="2">
                  <c:v>202312480</c:v>
                </c:pt>
                <c:pt idx="3">
                  <c:v>202312480</c:v>
                </c:pt>
                <c:pt idx="4">
                  <c:v>202312480</c:v>
                </c:pt>
              </c:numCache>
            </c:numRef>
          </c:val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Sum of Customer id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dresses</c:v>
                </c:pt>
                <c:pt idx="1">
                  <c:v>jeans</c:v>
                </c:pt>
                <c:pt idx="2">
                  <c:v>kurtas</c:v>
                </c:pt>
                <c:pt idx="3">
                  <c:v>kurtis</c:v>
                </c:pt>
                <c:pt idx="4">
                  <c:v>tops</c:v>
                </c:pt>
              </c:strCache>
            </c:strRef>
          </c:cat>
          <c:val>
            <c:numRef>
              <c:f>Sheet6!$C$3:$C$8</c:f>
              <c:numCache>
                <c:formatCode>General</c:formatCode>
                <c:ptCount val="5"/>
                <c:pt idx="0">
                  <c:v>44486</c:v>
                </c:pt>
                <c:pt idx="1">
                  <c:v>43195</c:v>
                </c:pt>
                <c:pt idx="2">
                  <c:v>38160</c:v>
                </c:pt>
                <c:pt idx="3">
                  <c:v>36617</c:v>
                </c:pt>
                <c:pt idx="4">
                  <c:v>38358</c:v>
                </c:pt>
              </c:numCache>
            </c:numRef>
          </c:val>
        </c:ser>
        <c:ser>
          <c:idx val="2"/>
          <c:order val="2"/>
          <c:tx>
            <c:strRef>
              <c:f>Sheet6!$D$1:$D$2</c:f>
              <c:strCache>
                <c:ptCount val="1"/>
                <c:pt idx="0">
                  <c:v>Sum of quantity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dresses</c:v>
                </c:pt>
                <c:pt idx="1">
                  <c:v>jeans</c:v>
                </c:pt>
                <c:pt idx="2">
                  <c:v>kurtas</c:v>
                </c:pt>
                <c:pt idx="3">
                  <c:v>kurtis</c:v>
                </c:pt>
                <c:pt idx="4">
                  <c:v>tops</c:v>
                </c:pt>
              </c:strCache>
            </c:strRef>
          </c:cat>
          <c:val>
            <c:numRef>
              <c:f>Sheet6!$D$3:$D$8</c:f>
              <c:numCache>
                <c:formatCode>General</c:formatCode>
                <c:ptCount val="5"/>
                <c:pt idx="0">
                  <c:v>279</c:v>
                </c:pt>
                <c:pt idx="1">
                  <c:v>272</c:v>
                </c:pt>
                <c:pt idx="2">
                  <c:v>201</c:v>
                </c:pt>
                <c:pt idx="3">
                  <c:v>362</c:v>
                </c:pt>
                <c:pt idx="4">
                  <c:v>298</c:v>
                </c:pt>
              </c:numCache>
            </c:numRef>
          </c:val>
        </c:ser>
        <c:ser>
          <c:idx val="3"/>
          <c:order val="3"/>
          <c:tx>
            <c:strRef>
              <c:f>Sheet6!$E$1:$E$2</c:f>
              <c:strCache>
                <c:ptCount val="1"/>
                <c:pt idx="0">
                  <c:v>Sum of rate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dresses</c:v>
                </c:pt>
                <c:pt idx="1">
                  <c:v>jeans</c:v>
                </c:pt>
                <c:pt idx="2">
                  <c:v>kurtas</c:v>
                </c:pt>
                <c:pt idx="3">
                  <c:v>kurtis</c:v>
                </c:pt>
                <c:pt idx="4">
                  <c:v>tops</c:v>
                </c:pt>
              </c:strCache>
            </c:strRef>
          </c:cat>
          <c:val>
            <c:numRef>
              <c:f>Sheet6!$E$3:$E$8</c:f>
              <c:numCache>
                <c:formatCode>General</c:formatCode>
                <c:ptCount val="5"/>
                <c:pt idx="0">
                  <c:v>42884</c:v>
                </c:pt>
                <c:pt idx="1">
                  <c:v>46894</c:v>
                </c:pt>
                <c:pt idx="2">
                  <c:v>54592</c:v>
                </c:pt>
                <c:pt idx="3">
                  <c:v>49274</c:v>
                </c:pt>
                <c:pt idx="4">
                  <c:v>57356</c:v>
                </c:pt>
              </c:numCache>
            </c:numRef>
          </c:val>
        </c:ser>
        <c:ser>
          <c:idx val="4"/>
          <c:order val="4"/>
          <c:tx>
            <c:strRef>
              <c:f>Sheet6!$F$1:$F$2</c:f>
              <c:strCache>
                <c:ptCount val="1"/>
                <c:pt idx="0">
                  <c:v>Sum of total amount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dresses</c:v>
                </c:pt>
                <c:pt idx="1">
                  <c:v>jeans</c:v>
                </c:pt>
                <c:pt idx="2">
                  <c:v>kurtas</c:v>
                </c:pt>
                <c:pt idx="3">
                  <c:v>kurtis</c:v>
                </c:pt>
                <c:pt idx="4">
                  <c:v>tops</c:v>
                </c:pt>
              </c:strCache>
            </c:strRef>
          </c:cat>
          <c:val>
            <c:numRef>
              <c:f>Sheet6!$F$3:$F$8</c:f>
              <c:numCache>
                <c:formatCode>General</c:formatCode>
                <c:ptCount val="5"/>
                <c:pt idx="0">
                  <c:v>1135773</c:v>
                </c:pt>
                <c:pt idx="1">
                  <c:v>1236864</c:v>
                </c:pt>
                <c:pt idx="2">
                  <c:v>1165950</c:v>
                </c:pt>
                <c:pt idx="3">
                  <c:v>1790949</c:v>
                </c:pt>
                <c:pt idx="4">
                  <c:v>1638565</c:v>
                </c:pt>
              </c:numCache>
            </c:numRef>
          </c:val>
        </c:ser>
        <c:ser>
          <c:idx val="5"/>
          <c:order val="5"/>
          <c:tx>
            <c:strRef>
              <c:f>Sheet6!$G$1:$G$2</c:f>
              <c:strCache>
                <c:ptCount val="1"/>
                <c:pt idx="0">
                  <c:v>Sum of cost price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dresses</c:v>
                </c:pt>
                <c:pt idx="1">
                  <c:v>jeans</c:v>
                </c:pt>
                <c:pt idx="2">
                  <c:v>kurtas</c:v>
                </c:pt>
                <c:pt idx="3">
                  <c:v>kurtis</c:v>
                </c:pt>
                <c:pt idx="4">
                  <c:v>tops</c:v>
                </c:pt>
              </c:strCache>
            </c:strRef>
          </c:cat>
          <c:val>
            <c:numRef>
              <c:f>Sheet6!$G$3:$G$8</c:f>
              <c:numCache>
                <c:formatCode>General</c:formatCode>
                <c:ptCount val="5"/>
                <c:pt idx="0">
                  <c:v>30018.799999999996</c:v>
                </c:pt>
                <c:pt idx="1">
                  <c:v>32825.799999999996</c:v>
                </c:pt>
                <c:pt idx="2">
                  <c:v>38214.399999999994</c:v>
                </c:pt>
                <c:pt idx="3">
                  <c:v>34491.799999999996</c:v>
                </c:pt>
                <c:pt idx="4">
                  <c:v>40149.19999999999</c:v>
                </c:pt>
              </c:numCache>
            </c:numRef>
          </c:val>
        </c:ser>
        <c:ser>
          <c:idx val="6"/>
          <c:order val="6"/>
          <c:tx>
            <c:strRef>
              <c:f>Sheet6!$H$1:$H$2</c:f>
              <c:strCache>
                <c:ptCount val="1"/>
                <c:pt idx="0">
                  <c:v>Sum of total cost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dresses</c:v>
                </c:pt>
                <c:pt idx="1">
                  <c:v>jeans</c:v>
                </c:pt>
                <c:pt idx="2">
                  <c:v>kurtas</c:v>
                </c:pt>
                <c:pt idx="3">
                  <c:v>kurtis</c:v>
                </c:pt>
                <c:pt idx="4">
                  <c:v>tops</c:v>
                </c:pt>
              </c:strCache>
            </c:strRef>
          </c:cat>
          <c:val>
            <c:numRef>
              <c:f>Sheet6!$H$3:$H$8</c:f>
              <c:numCache>
                <c:formatCode>General</c:formatCode>
                <c:ptCount val="5"/>
                <c:pt idx="0">
                  <c:v>795041.1</c:v>
                </c:pt>
                <c:pt idx="1">
                  <c:v>865804.80000000005</c:v>
                </c:pt>
                <c:pt idx="2">
                  <c:v>816164.99999999988</c:v>
                </c:pt>
                <c:pt idx="3">
                  <c:v>1253664.3</c:v>
                </c:pt>
                <c:pt idx="4">
                  <c:v>1146995.5</c:v>
                </c:pt>
              </c:numCache>
            </c:numRef>
          </c:val>
        </c:ser>
        <c:axId val="152108032"/>
        <c:axId val="148590976"/>
      </c:barChart>
      <c:catAx>
        <c:axId val="152108032"/>
        <c:scaling>
          <c:orientation val="minMax"/>
        </c:scaling>
        <c:axPos val="b"/>
        <c:tickLblPos val="nextTo"/>
        <c:crossAx val="148590976"/>
        <c:crosses val="autoZero"/>
        <c:auto val="1"/>
        <c:lblAlgn val="ctr"/>
        <c:lblOffset val="100"/>
      </c:catAx>
      <c:valAx>
        <c:axId val="148590976"/>
        <c:scaling>
          <c:orientation val="minMax"/>
        </c:scaling>
        <c:axPos val="l"/>
        <c:majorGridlines/>
        <c:numFmt formatCode="General" sourceLinked="1"/>
        <c:tickLblPos val="nextTo"/>
        <c:crossAx val="152108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8</xdr:row>
      <xdr:rowOff>114300</xdr:rowOff>
    </xdr:from>
    <xdr:to>
      <xdr:col>12</xdr:col>
      <xdr:colOff>161925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12</xdr:row>
      <xdr:rowOff>76200</xdr:rowOff>
    </xdr:from>
    <xdr:to>
      <xdr:col>8</xdr:col>
      <xdr:colOff>152400</xdr:colOff>
      <xdr:row>19</xdr:row>
      <xdr:rowOff>171450</xdr:rowOff>
    </xdr:to>
    <xdr:sp macro="[0]!filteer" textlink="">
      <xdr:nvSpPr>
        <xdr:cNvPr id="3" name="Isosceles Triangle 2"/>
        <xdr:cNvSpPr/>
      </xdr:nvSpPr>
      <xdr:spPr>
        <a:xfrm>
          <a:off x="3524249" y="2362200"/>
          <a:ext cx="1504951" cy="14287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Quantity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618.619996875001" createdVersion="3" refreshedVersion="3" minRefreshableVersion="3" recordCount="52">
  <cacheSource type="worksheet">
    <worksheetSource ref="C1:R53" sheet="Sheet1"/>
  </cacheSource>
  <cacheFields count="16">
    <cacheField name="Order id" numFmtId="0">
      <sharedItems containsSemiMixedTypes="0" containsString="0" containsNumber="1" containsInteger="1" minValue="20231248" maxValue="20231248"/>
    </cacheField>
    <cacheField name="Customer id" numFmtId="0">
      <sharedItems containsSemiMixedTypes="0" containsString="0" containsNumber="1" containsInteger="1" minValue="3065" maxValue="4788"/>
    </cacheField>
    <cacheField name="gender" numFmtId="0">
      <sharedItems/>
    </cacheField>
    <cacheField name="Age" numFmtId="0">
      <sharedItems containsSemiMixedTypes="0" containsString="0" containsNumber="1" containsInteger="1" minValue="40" maxValue="50"/>
    </cacheField>
    <cacheField name="online platform" numFmtId="0">
      <sharedItems count="4">
        <s v="myntra"/>
        <s v="amazon"/>
        <s v="meesho"/>
        <s v="flipkart"/>
      </sharedItems>
    </cacheField>
    <cacheField name="category product" numFmtId="0">
      <sharedItems count="5">
        <s v="dresses"/>
        <s v="jeans"/>
        <s v="kurtas"/>
        <s v="kurtis"/>
        <s v="tops"/>
      </sharedItems>
    </cacheField>
    <cacheField name="size" numFmtId="0">
      <sharedItems/>
    </cacheField>
    <cacheField name="quantity" numFmtId="0">
      <sharedItems containsSemiMixedTypes="0" containsString="0" containsNumber="1" containsInteger="1" minValue="10" maxValue="49"/>
    </cacheField>
    <cacheField name="rate" numFmtId="0">
      <sharedItems containsSemiMixedTypes="0" containsString="0" containsNumber="1" containsInteger="1" minValue="1045" maxValue="7795"/>
    </cacheField>
    <cacheField name="total amount" numFmtId="0">
      <sharedItems containsSemiMixedTypes="0" containsString="0" containsNumber="1" containsInteger="1" minValue="13585" maxValue="326964"/>
    </cacheField>
    <cacheField name="cost price" numFmtId="0">
      <sharedItems containsSemiMixedTypes="0" containsString="0" containsNumber="1" minValue="731.5" maxValue="5456.5"/>
    </cacheField>
    <cacheField name="total cost" numFmtId="0">
      <sharedItems containsSemiMixedTypes="0" containsString="0" containsNumber="1" minValue="9509.5" maxValue="228874.8"/>
    </cacheField>
    <cacheField name="profit" numFmtId="0">
      <sharedItems containsSemiMixedTypes="0" containsString="0" containsNumber="1" minValue="4075.5" maxValue="98089.200000000012"/>
    </cacheField>
    <cacheField name="profit%TC" numFmtId="0">
      <sharedItems containsSemiMixedTypes="0" containsString="0" containsNumber="1" minValue="29.999999999999993" maxValue="30.000000000000014"/>
    </cacheField>
    <cacheField name="profit%TA" numFmtId="0">
      <sharedItems containsSemiMixedTypes="0" containsString="0" containsNumber="1" minValue="42.857142857142847" maxValue="42.85714285714289"/>
    </cacheField>
    <cacheField name="Shipping city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n v="20231248"/>
    <n v="4325"/>
    <s v="M"/>
    <n v="44"/>
    <x v="0"/>
    <x v="0"/>
    <s v="M"/>
    <n v="31"/>
    <n v="6321"/>
    <n v="195951"/>
    <n v="4424.7"/>
    <n v="137165.69999999998"/>
    <n v="58785.300000000017"/>
    <n v="30.000000000000011"/>
    <n v="42.857142857142875"/>
    <s v="puttur"/>
  </r>
  <r>
    <n v="20231248"/>
    <n v="3110"/>
    <s v="F"/>
    <n v="49"/>
    <x v="1"/>
    <x v="1"/>
    <s v="L"/>
    <n v="10"/>
    <n v="4192"/>
    <n v="41920"/>
    <n v="2934.3999999999996"/>
    <n v="29343.999999999996"/>
    <n v="12576.000000000004"/>
    <n v="30.000000000000011"/>
    <n v="42.857142857142875"/>
    <s v="bengaluru"/>
  </r>
  <r>
    <n v="20231248"/>
    <n v="4438"/>
    <s v="M"/>
    <n v="44"/>
    <x v="2"/>
    <x v="2"/>
    <s v="M"/>
    <n v="12"/>
    <n v="4599"/>
    <n v="55188"/>
    <n v="3219.2999999999997"/>
    <n v="38631.599999999999"/>
    <n v="16556.400000000001"/>
    <n v="30.000000000000004"/>
    <n v="42.857142857142861"/>
    <s v="vitla"/>
  </r>
  <r>
    <n v="20231248"/>
    <n v="3442"/>
    <s v="F"/>
    <n v="43"/>
    <x v="3"/>
    <x v="3"/>
    <s v="XS"/>
    <n v="20"/>
    <n v="3029"/>
    <n v="60580"/>
    <n v="2120.2999999999997"/>
    <n v="42405.999999999993"/>
    <n v="18174.000000000007"/>
    <n v="30.000000000000011"/>
    <n v="42.857142857142883"/>
    <s v="mangalore"/>
  </r>
  <r>
    <n v="20231248"/>
    <n v="3827"/>
    <s v="M"/>
    <n v="49"/>
    <x v="0"/>
    <x v="4"/>
    <s v="M"/>
    <n v="13"/>
    <n v="6269"/>
    <n v="81497"/>
    <n v="4388.2999999999993"/>
    <n v="57047.899999999994"/>
    <n v="24449.100000000006"/>
    <n v="30.000000000000004"/>
    <n v="42.857142857142868"/>
    <s v="puttur"/>
  </r>
  <r>
    <n v="20231248"/>
    <n v="4042"/>
    <s v="F"/>
    <n v="43"/>
    <x v="1"/>
    <x v="0"/>
    <s v="XXL"/>
    <n v="33"/>
    <n v="6280"/>
    <n v="207240"/>
    <n v="4396"/>
    <n v="145068"/>
    <n v="62172"/>
    <n v="30"/>
    <n v="42.857142857142854"/>
    <s v="bengaluru"/>
  </r>
  <r>
    <n v="20231248"/>
    <n v="3440"/>
    <s v="M"/>
    <n v="44"/>
    <x v="2"/>
    <x v="1"/>
    <s v="XXXL"/>
    <n v="10"/>
    <n v="4600"/>
    <n v="46000"/>
    <n v="3220"/>
    <n v="32200"/>
    <n v="13800"/>
    <n v="30"/>
    <n v="42.857142857142854"/>
    <s v="vitla"/>
  </r>
  <r>
    <n v="20231248"/>
    <n v="4788"/>
    <s v="F"/>
    <n v="41"/>
    <x v="3"/>
    <x v="2"/>
    <s v="M"/>
    <n v="30"/>
    <n v="6876"/>
    <n v="206280"/>
    <n v="4813.2"/>
    <n v="144396"/>
    <n v="61884"/>
    <n v="30"/>
    <n v="42.857142857142854"/>
    <s v="mangalore"/>
  </r>
  <r>
    <n v="20231248"/>
    <n v="4093"/>
    <s v="M"/>
    <n v="47"/>
    <x v="0"/>
    <x v="3"/>
    <s v="L"/>
    <n v="40"/>
    <n v="6325"/>
    <n v="253000"/>
    <n v="4427.5"/>
    <n v="177100"/>
    <n v="75900"/>
    <n v="30"/>
    <n v="42.857142857142854"/>
    <s v="puttur"/>
  </r>
  <r>
    <n v="20231248"/>
    <n v="4545"/>
    <s v="F"/>
    <n v="41"/>
    <x v="1"/>
    <x v="4"/>
    <s v="S"/>
    <n v="28"/>
    <n v="5036"/>
    <n v="141008"/>
    <n v="3525.2"/>
    <n v="98705.599999999991"/>
    <n v="42302.400000000009"/>
    <n v="30.000000000000004"/>
    <n v="42.857142857142868"/>
    <s v="bengaluru"/>
  </r>
  <r>
    <n v="20231248"/>
    <n v="3147"/>
    <s v="M"/>
    <n v="42"/>
    <x v="2"/>
    <x v="0"/>
    <s v="XS"/>
    <n v="38"/>
    <n v="5425"/>
    <n v="206150"/>
    <n v="3797.4999999999995"/>
    <n v="144304.99999999997"/>
    <n v="61845.000000000029"/>
    <n v="30.000000000000014"/>
    <n v="42.85714285714289"/>
    <s v="vitla"/>
  </r>
  <r>
    <n v="20231248"/>
    <n v="3926"/>
    <s v="F"/>
    <n v="40"/>
    <x v="3"/>
    <x v="1"/>
    <s v="M"/>
    <n v="44"/>
    <n v="7431"/>
    <n v="326964"/>
    <n v="5201.7"/>
    <n v="228874.8"/>
    <n v="98089.200000000012"/>
    <n v="30.000000000000004"/>
    <n v="42.857142857142868"/>
    <s v="mangalore"/>
  </r>
  <r>
    <n v="20231248"/>
    <n v="4378"/>
    <s v="M"/>
    <n v="50"/>
    <x v="0"/>
    <x v="2"/>
    <s v="XXL"/>
    <n v="13"/>
    <n v="7279"/>
    <n v="94627"/>
    <n v="5095.2999999999993"/>
    <n v="66238.899999999994"/>
    <n v="28388.100000000006"/>
    <n v="30.000000000000004"/>
    <n v="42.857142857142868"/>
    <s v="puttur"/>
  </r>
  <r>
    <n v="20231248"/>
    <n v="4095"/>
    <s v="F"/>
    <n v="44"/>
    <x v="1"/>
    <x v="3"/>
    <s v="XXXL"/>
    <n v="48"/>
    <n v="1465"/>
    <n v="70320"/>
    <n v="1025.5"/>
    <n v="49224"/>
    <n v="21096"/>
    <n v="30"/>
    <n v="42.857142857142854"/>
    <s v="bengaluru"/>
  </r>
  <r>
    <n v="20231248"/>
    <n v="3723"/>
    <s v="M"/>
    <n v="45"/>
    <x v="2"/>
    <x v="4"/>
    <s v="M"/>
    <n v="20"/>
    <n v="5190"/>
    <n v="103800"/>
    <n v="3632.9999999999995"/>
    <n v="72659.999999999985"/>
    <n v="31140.000000000015"/>
    <n v="30.000000000000014"/>
    <n v="42.85714285714289"/>
    <s v="vitla"/>
  </r>
  <r>
    <n v="20231248"/>
    <n v="3246"/>
    <s v="F"/>
    <n v="45"/>
    <x v="3"/>
    <x v="0"/>
    <s v="L"/>
    <n v="11"/>
    <n v="5317"/>
    <n v="58487"/>
    <n v="3721.8999999999996"/>
    <n v="40940.899999999994"/>
    <n v="17546.100000000006"/>
    <n v="30.000000000000011"/>
    <n v="42.857142857142875"/>
    <s v="mangalore"/>
  </r>
  <r>
    <n v="20231248"/>
    <n v="4409"/>
    <s v="M"/>
    <n v="50"/>
    <x v="0"/>
    <x v="1"/>
    <s v="S"/>
    <n v="49"/>
    <n v="1950"/>
    <n v="95550"/>
    <n v="1365"/>
    <n v="66885"/>
    <n v="28665"/>
    <n v="30"/>
    <n v="42.857142857142854"/>
    <s v="puttur"/>
  </r>
  <r>
    <n v="20231248"/>
    <n v="3139"/>
    <s v="F"/>
    <n v="44"/>
    <x v="1"/>
    <x v="2"/>
    <s v="XS"/>
    <n v="14"/>
    <n v="5706"/>
    <n v="79884"/>
    <n v="3994.2"/>
    <n v="55918.799999999996"/>
    <n v="23965.200000000004"/>
    <n v="30.000000000000004"/>
    <n v="42.857142857142868"/>
    <s v="bengaluru"/>
  </r>
  <r>
    <n v="20231248"/>
    <n v="3607"/>
    <s v="M"/>
    <n v="41"/>
    <x v="2"/>
    <x v="3"/>
    <s v="M"/>
    <n v="48"/>
    <n v="4720"/>
    <n v="226560"/>
    <n v="3304"/>
    <n v="158592"/>
    <n v="67968"/>
    <n v="30"/>
    <n v="42.857142857142854"/>
    <s v="vitla"/>
  </r>
  <r>
    <n v="20231248"/>
    <n v="4013"/>
    <s v="F"/>
    <n v="48"/>
    <x v="3"/>
    <x v="4"/>
    <s v="XXL"/>
    <n v="42"/>
    <n v="6461"/>
    <n v="271362"/>
    <n v="4522.7"/>
    <n v="189953.4"/>
    <n v="81408.600000000006"/>
    <n v="30.000000000000004"/>
    <n v="42.857142857142861"/>
    <s v="mangalore"/>
  </r>
  <r>
    <n v="20231248"/>
    <n v="4662"/>
    <s v="M"/>
    <n v="46"/>
    <x v="0"/>
    <x v="0"/>
    <s v="XXXL"/>
    <n v="10"/>
    <n v="1715"/>
    <n v="17150"/>
    <n v="1200.5"/>
    <n v="12005"/>
    <n v="5145"/>
    <n v="30"/>
    <n v="42.857142857142854"/>
    <s v="puttur"/>
  </r>
  <r>
    <n v="20231248"/>
    <n v="4082"/>
    <s v="F"/>
    <n v="41"/>
    <x v="1"/>
    <x v="1"/>
    <s v="M"/>
    <n v="23"/>
    <n v="1942"/>
    <n v="44666"/>
    <n v="1359.3999999999999"/>
    <n v="31266.199999999997"/>
    <n v="13399.800000000003"/>
    <n v="30.000000000000004"/>
    <n v="42.857142857142868"/>
    <s v="bengaluru"/>
  </r>
  <r>
    <n v="20231248"/>
    <n v="3190"/>
    <s v="M"/>
    <n v="45"/>
    <x v="2"/>
    <x v="2"/>
    <s v="L"/>
    <n v="23"/>
    <n v="6124"/>
    <n v="140852"/>
    <n v="4286.8"/>
    <n v="98596.400000000009"/>
    <n v="42255.599999999991"/>
    <n v="29.999999999999993"/>
    <n v="42.857142857142847"/>
    <s v="vitla"/>
  </r>
  <r>
    <n v="20231248"/>
    <n v="3969"/>
    <s v="F"/>
    <n v="42"/>
    <x v="3"/>
    <x v="3"/>
    <s v="S"/>
    <n v="18"/>
    <n v="6197"/>
    <n v="111546"/>
    <n v="4337.8999999999996"/>
    <n v="78082.2"/>
    <n v="33463.800000000003"/>
    <n v="30.000000000000004"/>
    <n v="42.857142857142861"/>
    <s v="mangalore"/>
  </r>
  <r>
    <n v="20231248"/>
    <n v="4048"/>
    <s v="M"/>
    <n v="48"/>
    <x v="0"/>
    <x v="4"/>
    <s v="XS"/>
    <n v="39"/>
    <n v="6977"/>
    <n v="272103"/>
    <n v="4883.8999999999996"/>
    <n v="190472.09999999998"/>
    <n v="81630.900000000023"/>
    <n v="30.000000000000011"/>
    <n v="42.857142857142875"/>
    <s v="puttur"/>
  </r>
  <r>
    <n v="20231248"/>
    <n v="4265"/>
    <s v="F"/>
    <n v="41"/>
    <x v="1"/>
    <x v="0"/>
    <s v="M"/>
    <n v="18"/>
    <n v="1264"/>
    <n v="22752"/>
    <n v="884.8"/>
    <n v="15926.4"/>
    <n v="6825.6"/>
    <n v="30"/>
    <n v="42.857142857142861"/>
    <s v="bengaluru"/>
  </r>
  <r>
    <n v="20231248"/>
    <n v="3306"/>
    <s v="M"/>
    <n v="49"/>
    <x v="2"/>
    <x v="1"/>
    <s v="XXL"/>
    <n v="16"/>
    <n v="4076"/>
    <n v="65216"/>
    <n v="2853.2"/>
    <n v="45651.199999999997"/>
    <n v="19564.800000000003"/>
    <n v="30.000000000000004"/>
    <n v="42.857142857142868"/>
    <s v="vitla"/>
  </r>
  <r>
    <n v="20231248"/>
    <n v="3065"/>
    <s v="F"/>
    <n v="45"/>
    <x v="3"/>
    <x v="2"/>
    <s v="XXXL"/>
    <n v="33"/>
    <n v="7227"/>
    <n v="238491"/>
    <n v="5058.8999999999996"/>
    <n v="166943.69999999998"/>
    <n v="71547.300000000017"/>
    <n v="30.000000000000011"/>
    <n v="42.857142857142868"/>
    <s v="mangalore"/>
  </r>
  <r>
    <n v="20231248"/>
    <n v="3431"/>
    <s v="M"/>
    <n v="49"/>
    <x v="0"/>
    <x v="3"/>
    <s v="M"/>
    <n v="37"/>
    <n v="4647"/>
    <n v="171939"/>
    <n v="3252.8999999999996"/>
    <n v="120357.29999999999"/>
    <n v="51581.700000000012"/>
    <n v="30.000000000000004"/>
    <n v="42.857142857142868"/>
    <s v="puttur"/>
  </r>
  <r>
    <n v="20231248"/>
    <n v="3981"/>
    <s v="F"/>
    <n v="47"/>
    <x v="1"/>
    <x v="4"/>
    <s v="L"/>
    <n v="23"/>
    <n v="7686"/>
    <n v="176778"/>
    <n v="5380.2"/>
    <n v="123744.59999999999"/>
    <n v="53033.400000000009"/>
    <n v="30.000000000000004"/>
    <n v="42.857142857142868"/>
    <s v="bengaluru"/>
  </r>
  <r>
    <n v="20231248"/>
    <n v="3997"/>
    <s v="M"/>
    <n v="47"/>
    <x v="2"/>
    <x v="0"/>
    <s v="S"/>
    <n v="18"/>
    <n v="3237"/>
    <n v="58266"/>
    <n v="2265.8999999999996"/>
    <n v="40786.199999999997"/>
    <n v="17479.800000000003"/>
    <n v="30.000000000000004"/>
    <n v="42.857142857142868"/>
    <s v="vitla"/>
  </r>
  <r>
    <n v="20231248"/>
    <n v="4761"/>
    <s v="F"/>
    <n v="49"/>
    <x v="3"/>
    <x v="1"/>
    <s v="XS"/>
    <n v="11"/>
    <n v="5585"/>
    <n v="61435"/>
    <n v="3909.4999999999995"/>
    <n v="43004.499999999993"/>
    <n v="18430.500000000007"/>
    <n v="30.000000000000011"/>
    <n v="42.857142857142883"/>
    <s v="mangalore"/>
  </r>
  <r>
    <n v="20231248"/>
    <n v="3127"/>
    <s v="M"/>
    <n v="40"/>
    <x v="0"/>
    <x v="2"/>
    <s v="M"/>
    <n v="12"/>
    <n v="4723"/>
    <n v="56676"/>
    <n v="3306.1"/>
    <n v="39673.199999999997"/>
    <n v="17002.800000000003"/>
    <n v="30.000000000000004"/>
    <n v="42.857142857142868"/>
    <s v="puttur"/>
  </r>
  <r>
    <n v="20231248"/>
    <n v="3536"/>
    <s v="F"/>
    <n v="47"/>
    <x v="1"/>
    <x v="3"/>
    <s v="XXL"/>
    <n v="49"/>
    <n v="6052"/>
    <n v="296548"/>
    <n v="4236.3999999999996"/>
    <n v="207583.59999999998"/>
    <n v="88964.400000000023"/>
    <n v="30.000000000000011"/>
    <n v="42.857142857142868"/>
    <s v="bengaluru"/>
  </r>
  <r>
    <n v="20231248"/>
    <n v="3700"/>
    <s v="M"/>
    <n v="41"/>
    <x v="2"/>
    <x v="4"/>
    <s v="XXXL"/>
    <n v="37"/>
    <n v="5188"/>
    <n v="191956"/>
    <n v="3631.6"/>
    <n v="134369.19999999998"/>
    <n v="57586.800000000017"/>
    <n v="30.000000000000011"/>
    <n v="42.857142857142875"/>
    <s v="vitla"/>
  </r>
  <r>
    <n v="20231248"/>
    <n v="3421"/>
    <s v="F"/>
    <n v="50"/>
    <x v="3"/>
    <x v="0"/>
    <s v="M"/>
    <n v="36"/>
    <n v="5015"/>
    <n v="180540"/>
    <n v="3510.5"/>
    <n v="126378"/>
    <n v="54162"/>
    <n v="30"/>
    <n v="42.857142857142854"/>
    <s v="mangalore"/>
  </r>
  <r>
    <n v="20231248"/>
    <n v="4518"/>
    <s v="M"/>
    <n v="49"/>
    <x v="0"/>
    <x v="1"/>
    <s v="L"/>
    <n v="26"/>
    <n v="2209"/>
    <n v="57434"/>
    <n v="1546.3"/>
    <n v="40203.799999999996"/>
    <n v="17230.200000000004"/>
    <n v="30.000000000000011"/>
    <n v="42.857142857142868"/>
    <s v="puttur"/>
  </r>
  <r>
    <n v="20231248"/>
    <n v="4674"/>
    <s v="F"/>
    <n v="47"/>
    <x v="1"/>
    <x v="2"/>
    <s v="S"/>
    <n v="16"/>
    <n v="1363"/>
    <n v="21808"/>
    <n v="954.09999999999991"/>
    <n v="15265.599999999999"/>
    <n v="6542.4000000000015"/>
    <n v="30.000000000000004"/>
    <n v="42.857142857142868"/>
    <s v="bengaluru"/>
  </r>
  <r>
    <n v="20231248"/>
    <n v="3778"/>
    <s v="M"/>
    <n v="46"/>
    <x v="2"/>
    <x v="3"/>
    <s v="XS"/>
    <n v="34"/>
    <n v="7795"/>
    <n v="265030"/>
    <n v="5456.5"/>
    <n v="185521"/>
    <n v="79509"/>
    <n v="30"/>
    <n v="42.857142857142854"/>
    <s v="vitla"/>
  </r>
  <r>
    <n v="20231248"/>
    <n v="4325"/>
    <s v="F"/>
    <n v="50"/>
    <x v="3"/>
    <x v="4"/>
    <s v="M"/>
    <n v="16"/>
    <n v="7120"/>
    <n v="113920"/>
    <n v="4984"/>
    <n v="79744"/>
    <n v="34176"/>
    <n v="30"/>
    <n v="42.857142857142854"/>
    <s v="mangalore"/>
  </r>
  <r>
    <n v="20231248"/>
    <n v="4362"/>
    <s v="M"/>
    <n v="49"/>
    <x v="0"/>
    <x v="0"/>
    <s v="XXL"/>
    <n v="16"/>
    <n v="5459"/>
    <n v="87344"/>
    <n v="3821.2999999999997"/>
    <n v="61140.799999999996"/>
    <n v="26203.200000000004"/>
    <n v="30.000000000000004"/>
    <n v="42.857142857142868"/>
    <s v="puttur"/>
  </r>
  <r>
    <n v="20231248"/>
    <n v="3142"/>
    <s v="F"/>
    <n v="43"/>
    <x v="1"/>
    <x v="1"/>
    <s v="XXXL"/>
    <n v="13"/>
    <n v="1045"/>
    <n v="13585"/>
    <n v="731.5"/>
    <n v="9509.5"/>
    <n v="4075.5"/>
    <n v="30"/>
    <n v="42.857142857142854"/>
    <s v="bengaluru"/>
  </r>
  <r>
    <n v="20231248"/>
    <n v="3078"/>
    <s v="M"/>
    <n v="43"/>
    <x v="2"/>
    <x v="2"/>
    <s v="M"/>
    <n v="16"/>
    <n v="4381"/>
    <n v="70096"/>
    <n v="3066.7"/>
    <n v="49067.199999999997"/>
    <n v="21028.800000000003"/>
    <n v="30.000000000000004"/>
    <n v="42.857142857142868"/>
    <s v="vitla"/>
  </r>
  <r>
    <n v="20231248"/>
    <n v="3196"/>
    <s v="F"/>
    <n v="45"/>
    <x v="3"/>
    <x v="3"/>
    <s v="L"/>
    <n v="49"/>
    <n v="5453"/>
    <n v="267197"/>
    <n v="3817.1"/>
    <n v="187037.9"/>
    <n v="80159.100000000006"/>
    <n v="30.000000000000004"/>
    <n v="42.857142857142861"/>
    <s v="mangalore"/>
  </r>
  <r>
    <n v="20231248"/>
    <n v="3091"/>
    <s v="M"/>
    <n v="50"/>
    <x v="0"/>
    <x v="4"/>
    <s v="S"/>
    <n v="43"/>
    <n v="1878"/>
    <n v="80754"/>
    <n v="1314.6"/>
    <n v="56527.799999999996"/>
    <n v="24226.200000000004"/>
    <n v="30.000000000000004"/>
    <n v="42.857142857142868"/>
    <s v="puttur"/>
  </r>
  <r>
    <n v="20231248"/>
    <n v="4697"/>
    <s v="F"/>
    <n v="45"/>
    <x v="1"/>
    <x v="0"/>
    <s v="XS"/>
    <n v="25"/>
    <n v="1150"/>
    <n v="28750"/>
    <n v="805"/>
    <n v="20125"/>
    <n v="8625"/>
    <n v="30"/>
    <n v="42.857142857142854"/>
    <s v="bengaluru"/>
  </r>
  <r>
    <n v="20231248"/>
    <n v="3999"/>
    <s v="M"/>
    <n v="47"/>
    <x v="2"/>
    <x v="1"/>
    <s v="M"/>
    <n v="36"/>
    <n v="6359"/>
    <n v="228924"/>
    <n v="4451.2999999999993"/>
    <n v="160246.79999999999"/>
    <n v="68677.200000000012"/>
    <n v="30.000000000000004"/>
    <n v="42.857142857142868"/>
    <s v="vitla"/>
  </r>
  <r>
    <n v="20231248"/>
    <n v="4283"/>
    <s v="F"/>
    <n v="46"/>
    <x v="3"/>
    <x v="2"/>
    <s v="XXL"/>
    <n v="32"/>
    <n v="6314"/>
    <n v="202048"/>
    <n v="4419.7999999999993"/>
    <n v="141433.59999999998"/>
    <n v="60614.400000000023"/>
    <n v="30.000000000000011"/>
    <n v="42.857142857142883"/>
    <s v="mangalore"/>
  </r>
  <r>
    <n v="20231248"/>
    <n v="3470"/>
    <s v="M"/>
    <n v="42"/>
    <x v="0"/>
    <x v="3"/>
    <s v="XXXL"/>
    <n v="19"/>
    <n v="3591"/>
    <n v="68229"/>
    <n v="2513.6999999999998"/>
    <n v="47760.299999999996"/>
    <n v="20468.700000000004"/>
    <n v="30.000000000000004"/>
    <n v="42.857142857142868"/>
    <s v="puttur"/>
  </r>
  <r>
    <n v="20231248"/>
    <n v="3105"/>
    <s v="F"/>
    <n v="43"/>
    <x v="1"/>
    <x v="4"/>
    <s v="M"/>
    <n v="37"/>
    <n v="5551"/>
    <n v="205387"/>
    <n v="3885.7"/>
    <n v="143770.9"/>
    <n v="61616.100000000006"/>
    <n v="30.000000000000004"/>
    <n v="42.857142857142861"/>
    <s v="bengaluru"/>
  </r>
  <r>
    <n v="20231248"/>
    <n v="4322"/>
    <s v="M"/>
    <n v="46"/>
    <x v="2"/>
    <x v="0"/>
    <s v="L"/>
    <n v="43"/>
    <n v="1701"/>
    <n v="73143"/>
    <n v="1190.6999999999998"/>
    <n v="51200.099999999991"/>
    <n v="21942.900000000009"/>
    <n v="30.000000000000011"/>
    <n v="42.857142857142883"/>
    <s v="vitla"/>
  </r>
  <r>
    <n v="20231248"/>
    <n v="4502"/>
    <s v="F"/>
    <n v="47"/>
    <x v="3"/>
    <x v="1"/>
    <s v="S"/>
    <n v="34"/>
    <n v="7505"/>
    <n v="255170"/>
    <n v="5253.5"/>
    <n v="178619"/>
    <n v="76551"/>
    <n v="30"/>
    <n v="42.857142857142854"/>
    <s v="mangalo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H8" firstHeaderRow="1" firstDataRow="2" firstDataCol="1"/>
  <pivotFields count="16">
    <pivotField dataField="1" showAll="0"/>
    <pivotField dataField="1"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Order id" fld="0" baseField="0" baseItem="0"/>
    <dataField name="Sum of Customer id" fld="1" baseField="0" baseItem="0"/>
    <dataField name="Sum of quantity" fld="7" baseField="0" baseItem="0"/>
    <dataField name="Sum of rate" fld="8" baseField="0" baseItem="0"/>
    <dataField name="Sum of total amount" fld="9" baseField="0" baseItem="0"/>
    <dataField name="Sum of cost price" fld="10" baseField="0" baseItem="0"/>
    <dataField name="Sum of total cost" fld="1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8"/>
  <sheetViews>
    <sheetView workbookViewId="0">
      <selection activeCell="B26" sqref="B26"/>
    </sheetView>
  </sheetViews>
  <sheetFormatPr defaultRowHeight="15"/>
  <cols>
    <col min="1" max="1" width="13.140625" customWidth="1"/>
    <col min="2" max="2" width="15" customWidth="1"/>
    <col min="3" max="3" width="18.5703125" bestFit="1" customWidth="1"/>
    <col min="4" max="4" width="15.140625" bestFit="1" customWidth="1"/>
    <col min="5" max="5" width="11.140625" bestFit="1" customWidth="1"/>
    <col min="6" max="6" width="19.28515625" bestFit="1" customWidth="1"/>
    <col min="7" max="7" width="16.140625" bestFit="1" customWidth="1"/>
    <col min="8" max="8" width="15.85546875" bestFit="1" customWidth="1"/>
  </cols>
  <sheetData>
    <row r="1" spans="1:8">
      <c r="B1" s="3" t="s">
        <v>43</v>
      </c>
    </row>
    <row r="2" spans="1:8">
      <c r="A2" s="3" t="s">
        <v>41</v>
      </c>
      <c r="B2" t="s">
        <v>49</v>
      </c>
      <c r="C2" t="s">
        <v>50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</row>
    <row r="3" spans="1:8">
      <c r="A3" s="4" t="s">
        <v>21</v>
      </c>
      <c r="B3" s="2">
        <v>222543728</v>
      </c>
      <c r="C3" s="2">
        <v>44486</v>
      </c>
      <c r="D3" s="2">
        <v>279</v>
      </c>
      <c r="E3" s="2">
        <v>42884</v>
      </c>
      <c r="F3" s="2">
        <v>1135773</v>
      </c>
      <c r="G3" s="2">
        <v>30018.799999999996</v>
      </c>
      <c r="H3" s="2">
        <v>795041.1</v>
      </c>
    </row>
    <row r="4" spans="1:8">
      <c r="A4" s="4" t="s">
        <v>25</v>
      </c>
      <c r="B4" s="2">
        <v>222543728</v>
      </c>
      <c r="C4" s="2">
        <v>43195</v>
      </c>
      <c r="D4" s="2">
        <v>272</v>
      </c>
      <c r="E4" s="2">
        <v>46894</v>
      </c>
      <c r="F4" s="2">
        <v>1236864</v>
      </c>
      <c r="G4" s="2">
        <v>32825.799999999996</v>
      </c>
      <c r="H4" s="2">
        <v>865804.80000000005</v>
      </c>
    </row>
    <row r="5" spans="1:8">
      <c r="A5" s="4" t="s">
        <v>29</v>
      </c>
      <c r="B5" s="2">
        <v>202312480</v>
      </c>
      <c r="C5" s="2">
        <v>38160</v>
      </c>
      <c r="D5" s="2">
        <v>201</v>
      </c>
      <c r="E5" s="2">
        <v>54592</v>
      </c>
      <c r="F5" s="2">
        <v>1165950</v>
      </c>
      <c r="G5" s="2">
        <v>38214.399999999994</v>
      </c>
      <c r="H5" s="2">
        <v>816164.99999999988</v>
      </c>
    </row>
    <row r="6" spans="1:8">
      <c r="A6" s="4" t="s">
        <v>32</v>
      </c>
      <c r="B6" s="2">
        <v>202312480</v>
      </c>
      <c r="C6" s="2">
        <v>36617</v>
      </c>
      <c r="D6" s="2">
        <v>362</v>
      </c>
      <c r="E6" s="2">
        <v>49274</v>
      </c>
      <c r="F6" s="2">
        <v>1790949</v>
      </c>
      <c r="G6" s="2">
        <v>34491.799999999996</v>
      </c>
      <c r="H6" s="2">
        <v>1253664.3</v>
      </c>
    </row>
    <row r="7" spans="1:8">
      <c r="A7" s="4" t="s">
        <v>35</v>
      </c>
      <c r="B7" s="2">
        <v>202312480</v>
      </c>
      <c r="C7" s="2">
        <v>38358</v>
      </c>
      <c r="D7" s="2">
        <v>298</v>
      </c>
      <c r="E7" s="2">
        <v>57356</v>
      </c>
      <c r="F7" s="2">
        <v>1638565</v>
      </c>
      <c r="G7" s="2">
        <v>40149.19999999999</v>
      </c>
      <c r="H7" s="2">
        <v>1146995.5</v>
      </c>
    </row>
    <row r="8" spans="1:8">
      <c r="A8" s="4" t="s">
        <v>42</v>
      </c>
      <c r="B8" s="2">
        <v>1052024896</v>
      </c>
      <c r="C8" s="2">
        <v>200816</v>
      </c>
      <c r="D8" s="2">
        <v>1412</v>
      </c>
      <c r="E8" s="2">
        <v>251000</v>
      </c>
      <c r="F8" s="2">
        <v>6968101</v>
      </c>
      <c r="G8" s="2">
        <v>175699.99999999997</v>
      </c>
      <c r="H8" s="2">
        <v>4877670.7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R53"/>
  <sheetViews>
    <sheetView topLeftCell="G1" workbookViewId="0">
      <selection activeCell="H25" sqref="H25"/>
    </sheetView>
  </sheetViews>
  <sheetFormatPr defaultRowHeight="15"/>
  <cols>
    <col min="1" max="1" width="12.5703125" customWidth="1"/>
    <col min="7" max="7" width="15.7109375" customWidth="1"/>
    <col min="8" max="8" width="16.28515625" customWidth="1"/>
    <col min="12" max="12" width="12.28515625" customWidth="1"/>
    <col min="13" max="13" width="9.42578125" customWidth="1"/>
    <col min="16" max="16" width="13.28515625" customWidth="1"/>
    <col min="17" max="17" width="11.5703125" customWidth="1"/>
    <col min="18" max="18" width="12.855468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15</v>
      </c>
      <c r="Q1" t="s">
        <v>16</v>
      </c>
      <c r="R1" t="s">
        <v>17</v>
      </c>
    </row>
    <row r="2" spans="1:18">
      <c r="A2" s="1">
        <v>44953</v>
      </c>
      <c r="B2" t="s">
        <v>18</v>
      </c>
      <c r="C2">
        <v>20231248</v>
      </c>
      <c r="D2">
        <v>4325</v>
      </c>
      <c r="E2" t="s">
        <v>19</v>
      </c>
      <c r="F2">
        <v>44</v>
      </c>
      <c r="G2" t="s">
        <v>20</v>
      </c>
      <c r="H2" t="s">
        <v>21</v>
      </c>
      <c r="I2" t="s">
        <v>19</v>
      </c>
      <c r="J2">
        <v>31</v>
      </c>
      <c r="K2">
        <v>6321</v>
      </c>
      <c r="L2">
        <f>K2*J2</f>
        <v>195951</v>
      </c>
      <c r="M2">
        <f>70%*K2</f>
        <v>4424.7</v>
      </c>
      <c r="N2">
        <f>M2*J2</f>
        <v>137165.69999999998</v>
      </c>
      <c r="O2">
        <f>L2-N2</f>
        <v>58785.300000000017</v>
      </c>
      <c r="P2">
        <f>O2/L2*100</f>
        <v>30.000000000000011</v>
      </c>
      <c r="Q2">
        <f>(O2/N2)*100</f>
        <v>42.857142857142875</v>
      </c>
      <c r="R2" t="s">
        <v>22</v>
      </c>
    </row>
    <row r="3" spans="1:18">
      <c r="A3" s="1">
        <v>44954</v>
      </c>
      <c r="B3" t="s">
        <v>18</v>
      </c>
      <c r="C3">
        <v>20231248</v>
      </c>
      <c r="D3">
        <v>3110</v>
      </c>
      <c r="E3" t="s">
        <v>23</v>
      </c>
      <c r="F3">
        <v>49</v>
      </c>
      <c r="G3" t="s">
        <v>24</v>
      </c>
      <c r="H3" t="s">
        <v>25</v>
      </c>
      <c r="I3" t="s">
        <v>26</v>
      </c>
      <c r="J3">
        <v>10</v>
      </c>
      <c r="K3">
        <v>4192</v>
      </c>
      <c r="L3">
        <f t="shared" ref="L3:L53" si="0">K3*J3</f>
        <v>41920</v>
      </c>
      <c r="M3">
        <f t="shared" ref="M3:M53" si="1">70%*K3</f>
        <v>2934.3999999999996</v>
      </c>
      <c r="N3">
        <f t="shared" ref="N3:N53" si="2">M3*J3</f>
        <v>29343.999999999996</v>
      </c>
      <c r="O3">
        <f t="shared" ref="O3:O53" si="3">L3-N3</f>
        <v>12576.000000000004</v>
      </c>
      <c r="P3">
        <f t="shared" ref="P3:P53" si="4">O3/L3*100</f>
        <v>30.000000000000011</v>
      </c>
      <c r="Q3">
        <f t="shared" ref="Q3:Q53" si="5">(O3/N3)*100</f>
        <v>42.857142857142875</v>
      </c>
      <c r="R3" t="s">
        <v>27</v>
      </c>
    </row>
    <row r="4" spans="1:18">
      <c r="A4" s="1">
        <v>44955</v>
      </c>
      <c r="B4" t="s">
        <v>18</v>
      </c>
      <c r="C4">
        <v>20231248</v>
      </c>
      <c r="D4">
        <v>4438</v>
      </c>
      <c r="E4" t="s">
        <v>19</v>
      </c>
      <c r="F4">
        <v>44</v>
      </c>
      <c r="G4" t="s">
        <v>28</v>
      </c>
      <c r="H4" t="s">
        <v>29</v>
      </c>
      <c r="I4" t="s">
        <v>19</v>
      </c>
      <c r="J4">
        <v>12</v>
      </c>
      <c r="K4">
        <v>4599</v>
      </c>
      <c r="L4">
        <f>K4*J4</f>
        <v>55188</v>
      </c>
      <c r="M4">
        <f t="shared" si="1"/>
        <v>3219.2999999999997</v>
      </c>
      <c r="N4">
        <f t="shared" si="2"/>
        <v>38631.599999999999</v>
      </c>
      <c r="O4">
        <f t="shared" si="3"/>
        <v>16556.400000000001</v>
      </c>
      <c r="P4">
        <f t="shared" si="4"/>
        <v>30.000000000000004</v>
      </c>
      <c r="Q4">
        <f t="shared" si="5"/>
        <v>42.857142857142861</v>
      </c>
      <c r="R4" t="s">
        <v>30</v>
      </c>
    </row>
    <row r="5" spans="1:18">
      <c r="A5" s="1">
        <v>44956</v>
      </c>
      <c r="B5" t="s">
        <v>18</v>
      </c>
      <c r="C5">
        <v>20231248</v>
      </c>
      <c r="D5">
        <v>3442</v>
      </c>
      <c r="E5" t="s">
        <v>23</v>
      </c>
      <c r="F5">
        <v>43</v>
      </c>
      <c r="G5" t="s">
        <v>31</v>
      </c>
      <c r="H5" t="s">
        <v>32</v>
      </c>
      <c r="I5" t="s">
        <v>33</v>
      </c>
      <c r="J5">
        <v>20</v>
      </c>
      <c r="K5">
        <v>3029</v>
      </c>
      <c r="L5">
        <f t="shared" si="0"/>
        <v>60580</v>
      </c>
      <c r="M5">
        <f t="shared" si="1"/>
        <v>2120.2999999999997</v>
      </c>
      <c r="N5">
        <f t="shared" si="2"/>
        <v>42405.999999999993</v>
      </c>
      <c r="O5">
        <f t="shared" si="3"/>
        <v>18174.000000000007</v>
      </c>
      <c r="P5">
        <f t="shared" si="4"/>
        <v>30.000000000000011</v>
      </c>
      <c r="Q5">
        <f t="shared" si="5"/>
        <v>42.857142857142883</v>
      </c>
      <c r="R5" t="s">
        <v>34</v>
      </c>
    </row>
    <row r="6" spans="1:18">
      <c r="A6" s="1">
        <v>44957</v>
      </c>
      <c r="B6" t="s">
        <v>18</v>
      </c>
      <c r="C6">
        <v>20231248</v>
      </c>
      <c r="D6">
        <v>3827</v>
      </c>
      <c r="E6" t="s">
        <v>19</v>
      </c>
      <c r="F6">
        <v>49</v>
      </c>
      <c r="G6" t="s">
        <v>20</v>
      </c>
      <c r="H6" t="s">
        <v>35</v>
      </c>
      <c r="I6" t="s">
        <v>19</v>
      </c>
      <c r="J6">
        <v>13</v>
      </c>
      <c r="K6">
        <v>6269</v>
      </c>
      <c r="L6">
        <f t="shared" si="0"/>
        <v>81497</v>
      </c>
      <c r="M6">
        <f t="shared" si="1"/>
        <v>4388.2999999999993</v>
      </c>
      <c r="N6">
        <f t="shared" si="2"/>
        <v>57047.899999999994</v>
      </c>
      <c r="O6">
        <f t="shared" si="3"/>
        <v>24449.100000000006</v>
      </c>
      <c r="P6">
        <f t="shared" si="4"/>
        <v>30.000000000000004</v>
      </c>
      <c r="Q6">
        <f t="shared" si="5"/>
        <v>42.857142857142868</v>
      </c>
      <c r="R6" t="s">
        <v>22</v>
      </c>
    </row>
    <row r="7" spans="1:18">
      <c r="A7" s="1">
        <v>44958</v>
      </c>
      <c r="B7" t="s">
        <v>36</v>
      </c>
      <c r="C7">
        <v>20231248</v>
      </c>
      <c r="D7">
        <v>4042</v>
      </c>
      <c r="E7" t="s">
        <v>23</v>
      </c>
      <c r="F7">
        <v>43</v>
      </c>
      <c r="G7" t="s">
        <v>24</v>
      </c>
      <c r="H7" t="s">
        <v>21</v>
      </c>
      <c r="I7" t="s">
        <v>37</v>
      </c>
      <c r="J7">
        <v>33</v>
      </c>
      <c r="K7">
        <v>6280</v>
      </c>
      <c r="L7">
        <f t="shared" si="0"/>
        <v>207240</v>
      </c>
      <c r="M7">
        <f t="shared" si="1"/>
        <v>4396</v>
      </c>
      <c r="N7">
        <f t="shared" si="2"/>
        <v>145068</v>
      </c>
      <c r="O7">
        <f t="shared" si="3"/>
        <v>62172</v>
      </c>
      <c r="P7">
        <f t="shared" si="4"/>
        <v>30</v>
      </c>
      <c r="Q7">
        <f t="shared" si="5"/>
        <v>42.857142857142854</v>
      </c>
      <c r="R7" t="s">
        <v>27</v>
      </c>
    </row>
    <row r="8" spans="1:18">
      <c r="A8" s="1">
        <v>44959</v>
      </c>
      <c r="B8" t="s">
        <v>36</v>
      </c>
      <c r="C8">
        <v>20231248</v>
      </c>
      <c r="D8">
        <v>3440</v>
      </c>
      <c r="E8" t="s">
        <v>19</v>
      </c>
      <c r="F8">
        <v>44</v>
      </c>
      <c r="G8" t="s">
        <v>28</v>
      </c>
      <c r="H8" t="s">
        <v>25</v>
      </c>
      <c r="I8" t="s">
        <v>38</v>
      </c>
      <c r="J8">
        <v>10</v>
      </c>
      <c r="K8">
        <v>4600</v>
      </c>
      <c r="L8">
        <f t="shared" si="0"/>
        <v>46000</v>
      </c>
      <c r="M8">
        <f t="shared" si="1"/>
        <v>3220</v>
      </c>
      <c r="N8">
        <f t="shared" si="2"/>
        <v>32200</v>
      </c>
      <c r="O8">
        <f t="shared" si="3"/>
        <v>13800</v>
      </c>
      <c r="P8">
        <f t="shared" si="4"/>
        <v>30</v>
      </c>
      <c r="Q8">
        <f t="shared" si="5"/>
        <v>42.857142857142854</v>
      </c>
      <c r="R8" t="s">
        <v>30</v>
      </c>
    </row>
    <row r="9" spans="1:18">
      <c r="A9" s="1">
        <v>44960</v>
      </c>
      <c r="B9" t="s">
        <v>36</v>
      </c>
      <c r="C9">
        <v>20231248</v>
      </c>
      <c r="D9">
        <v>4788</v>
      </c>
      <c r="E9" t="s">
        <v>23</v>
      </c>
      <c r="F9">
        <v>41</v>
      </c>
      <c r="G9" t="s">
        <v>31</v>
      </c>
      <c r="H9" t="s">
        <v>29</v>
      </c>
      <c r="I9" t="s">
        <v>19</v>
      </c>
      <c r="J9">
        <v>30</v>
      </c>
      <c r="K9">
        <v>6876</v>
      </c>
      <c r="L9">
        <f t="shared" si="0"/>
        <v>206280</v>
      </c>
      <c r="M9">
        <f t="shared" si="1"/>
        <v>4813.2</v>
      </c>
      <c r="N9">
        <f t="shared" si="2"/>
        <v>144396</v>
      </c>
      <c r="O9">
        <f t="shared" si="3"/>
        <v>61884</v>
      </c>
      <c r="P9">
        <f t="shared" si="4"/>
        <v>30</v>
      </c>
      <c r="Q9">
        <f t="shared" si="5"/>
        <v>42.857142857142854</v>
      </c>
      <c r="R9" t="s">
        <v>34</v>
      </c>
    </row>
    <row r="10" spans="1:18">
      <c r="A10" s="1">
        <v>44961</v>
      </c>
      <c r="B10" t="s">
        <v>36</v>
      </c>
      <c r="C10">
        <v>20231248</v>
      </c>
      <c r="D10">
        <v>4093</v>
      </c>
      <c r="E10" t="s">
        <v>19</v>
      </c>
      <c r="F10">
        <v>47</v>
      </c>
      <c r="G10" t="s">
        <v>20</v>
      </c>
      <c r="H10" t="s">
        <v>32</v>
      </c>
      <c r="I10" t="s">
        <v>26</v>
      </c>
      <c r="J10">
        <v>40</v>
      </c>
      <c r="K10">
        <v>6325</v>
      </c>
      <c r="L10">
        <f t="shared" si="0"/>
        <v>253000</v>
      </c>
      <c r="M10">
        <f t="shared" si="1"/>
        <v>4427.5</v>
      </c>
      <c r="N10">
        <f t="shared" si="2"/>
        <v>177100</v>
      </c>
      <c r="O10">
        <f t="shared" si="3"/>
        <v>75900</v>
      </c>
      <c r="P10">
        <f t="shared" si="4"/>
        <v>30</v>
      </c>
      <c r="Q10">
        <f t="shared" si="5"/>
        <v>42.857142857142854</v>
      </c>
      <c r="R10" t="s">
        <v>22</v>
      </c>
    </row>
    <row r="11" spans="1:18">
      <c r="A11" s="1">
        <v>44962</v>
      </c>
      <c r="B11" t="s">
        <v>36</v>
      </c>
      <c r="C11">
        <v>20231248</v>
      </c>
      <c r="D11">
        <v>4545</v>
      </c>
      <c r="E11" t="s">
        <v>23</v>
      </c>
      <c r="F11">
        <v>41</v>
      </c>
      <c r="G11" t="s">
        <v>24</v>
      </c>
      <c r="H11" t="s">
        <v>35</v>
      </c>
      <c r="I11" t="s">
        <v>39</v>
      </c>
      <c r="J11">
        <v>28</v>
      </c>
      <c r="K11">
        <v>5036</v>
      </c>
      <c r="L11">
        <f t="shared" si="0"/>
        <v>141008</v>
      </c>
      <c r="M11">
        <f t="shared" si="1"/>
        <v>3525.2</v>
      </c>
      <c r="N11">
        <f t="shared" si="2"/>
        <v>98705.599999999991</v>
      </c>
      <c r="O11">
        <f t="shared" si="3"/>
        <v>42302.400000000009</v>
      </c>
      <c r="P11">
        <f t="shared" si="4"/>
        <v>30.000000000000004</v>
      </c>
      <c r="Q11">
        <f t="shared" si="5"/>
        <v>42.857142857142868</v>
      </c>
      <c r="R11" t="s">
        <v>27</v>
      </c>
    </row>
    <row r="12" spans="1:18">
      <c r="A12" s="1">
        <v>44963</v>
      </c>
      <c r="B12" t="s">
        <v>36</v>
      </c>
      <c r="C12">
        <v>20231248</v>
      </c>
      <c r="D12">
        <v>3147</v>
      </c>
      <c r="E12" t="s">
        <v>19</v>
      </c>
      <c r="F12">
        <v>42</v>
      </c>
      <c r="G12" t="s">
        <v>28</v>
      </c>
      <c r="H12" t="s">
        <v>21</v>
      </c>
      <c r="I12" t="s">
        <v>33</v>
      </c>
      <c r="J12">
        <v>38</v>
      </c>
      <c r="K12">
        <v>5425</v>
      </c>
      <c r="L12">
        <f t="shared" si="0"/>
        <v>206150</v>
      </c>
      <c r="M12">
        <f t="shared" si="1"/>
        <v>3797.4999999999995</v>
      </c>
      <c r="N12">
        <f t="shared" si="2"/>
        <v>144304.99999999997</v>
      </c>
      <c r="O12">
        <f t="shared" si="3"/>
        <v>61845.000000000029</v>
      </c>
      <c r="P12">
        <f t="shared" si="4"/>
        <v>30.000000000000014</v>
      </c>
      <c r="Q12">
        <f t="shared" si="5"/>
        <v>42.85714285714289</v>
      </c>
      <c r="R12" t="s">
        <v>30</v>
      </c>
    </row>
    <row r="13" spans="1:18">
      <c r="A13" s="1">
        <v>44964</v>
      </c>
      <c r="B13" t="s">
        <v>36</v>
      </c>
      <c r="C13">
        <v>20231248</v>
      </c>
      <c r="D13">
        <v>3926</v>
      </c>
      <c r="E13" t="s">
        <v>23</v>
      </c>
      <c r="F13">
        <v>40</v>
      </c>
      <c r="G13" t="s">
        <v>31</v>
      </c>
      <c r="H13" t="s">
        <v>25</v>
      </c>
      <c r="I13" t="s">
        <v>19</v>
      </c>
      <c r="J13">
        <v>44</v>
      </c>
      <c r="K13">
        <v>7431</v>
      </c>
      <c r="L13">
        <f t="shared" si="0"/>
        <v>326964</v>
      </c>
      <c r="M13">
        <f t="shared" si="1"/>
        <v>5201.7</v>
      </c>
      <c r="N13">
        <f t="shared" si="2"/>
        <v>228874.8</v>
      </c>
      <c r="O13">
        <f t="shared" si="3"/>
        <v>98089.200000000012</v>
      </c>
      <c r="P13">
        <f t="shared" si="4"/>
        <v>30.000000000000004</v>
      </c>
      <c r="Q13">
        <f t="shared" si="5"/>
        <v>42.857142857142868</v>
      </c>
      <c r="R13" t="s">
        <v>34</v>
      </c>
    </row>
    <row r="14" spans="1:18">
      <c r="A14" s="1">
        <v>44965</v>
      </c>
      <c r="B14" t="s">
        <v>36</v>
      </c>
      <c r="C14">
        <v>20231248</v>
      </c>
      <c r="D14">
        <v>4378</v>
      </c>
      <c r="E14" t="s">
        <v>19</v>
      </c>
      <c r="F14">
        <v>50</v>
      </c>
      <c r="G14" t="s">
        <v>20</v>
      </c>
      <c r="H14" t="s">
        <v>29</v>
      </c>
      <c r="I14" t="s">
        <v>37</v>
      </c>
      <c r="J14">
        <v>13</v>
      </c>
      <c r="K14">
        <v>7279</v>
      </c>
      <c r="L14">
        <f t="shared" si="0"/>
        <v>94627</v>
      </c>
      <c r="M14">
        <f t="shared" si="1"/>
        <v>5095.2999999999993</v>
      </c>
      <c r="N14">
        <f t="shared" si="2"/>
        <v>66238.899999999994</v>
      </c>
      <c r="O14">
        <f t="shared" si="3"/>
        <v>28388.100000000006</v>
      </c>
      <c r="P14">
        <f t="shared" si="4"/>
        <v>30.000000000000004</v>
      </c>
      <c r="Q14">
        <f t="shared" si="5"/>
        <v>42.857142857142868</v>
      </c>
      <c r="R14" t="s">
        <v>22</v>
      </c>
    </row>
    <row r="15" spans="1:18">
      <c r="A15" s="1">
        <v>44966</v>
      </c>
      <c r="B15" t="s">
        <v>36</v>
      </c>
      <c r="C15">
        <v>20231248</v>
      </c>
      <c r="D15">
        <v>4095</v>
      </c>
      <c r="E15" t="s">
        <v>23</v>
      </c>
      <c r="F15">
        <v>44</v>
      </c>
      <c r="G15" t="s">
        <v>24</v>
      </c>
      <c r="H15" t="s">
        <v>32</v>
      </c>
      <c r="I15" t="s">
        <v>38</v>
      </c>
      <c r="J15">
        <v>48</v>
      </c>
      <c r="K15">
        <v>1465</v>
      </c>
      <c r="L15">
        <f t="shared" si="0"/>
        <v>70320</v>
      </c>
      <c r="M15">
        <f t="shared" si="1"/>
        <v>1025.5</v>
      </c>
      <c r="N15">
        <f t="shared" si="2"/>
        <v>49224</v>
      </c>
      <c r="O15">
        <f t="shared" si="3"/>
        <v>21096</v>
      </c>
      <c r="P15">
        <f t="shared" si="4"/>
        <v>30</v>
      </c>
      <c r="Q15">
        <f t="shared" si="5"/>
        <v>42.857142857142854</v>
      </c>
      <c r="R15" t="s">
        <v>27</v>
      </c>
    </row>
    <row r="16" spans="1:18">
      <c r="A16" s="1">
        <v>44967</v>
      </c>
      <c r="B16" t="s">
        <v>36</v>
      </c>
      <c r="C16">
        <v>20231248</v>
      </c>
      <c r="D16">
        <v>3723</v>
      </c>
      <c r="E16" t="s">
        <v>19</v>
      </c>
      <c r="F16">
        <v>45</v>
      </c>
      <c r="G16" t="s">
        <v>28</v>
      </c>
      <c r="H16" t="s">
        <v>35</v>
      </c>
      <c r="I16" t="s">
        <v>19</v>
      </c>
      <c r="J16">
        <v>20</v>
      </c>
      <c r="K16">
        <v>5190</v>
      </c>
      <c r="L16">
        <f t="shared" si="0"/>
        <v>103800</v>
      </c>
      <c r="M16">
        <f t="shared" si="1"/>
        <v>3632.9999999999995</v>
      </c>
      <c r="N16">
        <f t="shared" si="2"/>
        <v>72659.999999999985</v>
      </c>
      <c r="O16">
        <f t="shared" si="3"/>
        <v>31140.000000000015</v>
      </c>
      <c r="P16">
        <f t="shared" si="4"/>
        <v>30.000000000000014</v>
      </c>
      <c r="Q16">
        <f t="shared" si="5"/>
        <v>42.85714285714289</v>
      </c>
      <c r="R16" t="s">
        <v>30</v>
      </c>
    </row>
    <row r="17" spans="1:18">
      <c r="A17" s="1">
        <v>44968</v>
      </c>
      <c r="B17" t="s">
        <v>36</v>
      </c>
      <c r="C17">
        <v>20231248</v>
      </c>
      <c r="D17">
        <v>3246</v>
      </c>
      <c r="E17" t="s">
        <v>23</v>
      </c>
      <c r="F17">
        <v>45</v>
      </c>
      <c r="G17" t="s">
        <v>31</v>
      </c>
      <c r="H17" t="s">
        <v>21</v>
      </c>
      <c r="I17" t="s">
        <v>26</v>
      </c>
      <c r="J17">
        <v>11</v>
      </c>
      <c r="K17">
        <v>5317</v>
      </c>
      <c r="L17">
        <f t="shared" si="0"/>
        <v>58487</v>
      </c>
      <c r="M17">
        <f t="shared" si="1"/>
        <v>3721.8999999999996</v>
      </c>
      <c r="N17">
        <f t="shared" si="2"/>
        <v>40940.899999999994</v>
      </c>
      <c r="O17">
        <f t="shared" si="3"/>
        <v>17546.100000000006</v>
      </c>
      <c r="P17">
        <f t="shared" si="4"/>
        <v>30.000000000000011</v>
      </c>
      <c r="Q17">
        <f t="shared" si="5"/>
        <v>42.857142857142875</v>
      </c>
      <c r="R17" t="s">
        <v>34</v>
      </c>
    </row>
    <row r="18" spans="1:18">
      <c r="A18" s="1">
        <v>44969</v>
      </c>
      <c r="B18" t="s">
        <v>36</v>
      </c>
      <c r="C18">
        <v>20231248</v>
      </c>
      <c r="D18">
        <v>4409</v>
      </c>
      <c r="E18" t="s">
        <v>19</v>
      </c>
      <c r="F18">
        <v>50</v>
      </c>
      <c r="G18" t="s">
        <v>20</v>
      </c>
      <c r="H18" t="s">
        <v>25</v>
      </c>
      <c r="I18" t="s">
        <v>39</v>
      </c>
      <c r="J18">
        <v>49</v>
      </c>
      <c r="K18">
        <v>1950</v>
      </c>
      <c r="L18">
        <f t="shared" si="0"/>
        <v>95550</v>
      </c>
      <c r="M18">
        <f t="shared" si="1"/>
        <v>1365</v>
      </c>
      <c r="N18">
        <f t="shared" si="2"/>
        <v>66885</v>
      </c>
      <c r="O18">
        <f t="shared" si="3"/>
        <v>28665</v>
      </c>
      <c r="P18">
        <f t="shared" si="4"/>
        <v>30</v>
      </c>
      <c r="Q18">
        <f t="shared" si="5"/>
        <v>42.857142857142854</v>
      </c>
      <c r="R18" t="s">
        <v>22</v>
      </c>
    </row>
    <row r="19" spans="1:18">
      <c r="A19" s="1">
        <v>44970</v>
      </c>
      <c r="B19" t="s">
        <v>36</v>
      </c>
      <c r="C19">
        <v>20231248</v>
      </c>
      <c r="D19">
        <v>3139</v>
      </c>
      <c r="E19" t="s">
        <v>23</v>
      </c>
      <c r="F19">
        <v>44</v>
      </c>
      <c r="G19" t="s">
        <v>24</v>
      </c>
      <c r="H19" t="s">
        <v>29</v>
      </c>
      <c r="I19" t="s">
        <v>33</v>
      </c>
      <c r="J19">
        <v>14</v>
      </c>
      <c r="K19">
        <v>5706</v>
      </c>
      <c r="L19">
        <f t="shared" si="0"/>
        <v>79884</v>
      </c>
      <c r="M19">
        <f t="shared" si="1"/>
        <v>3994.2</v>
      </c>
      <c r="N19">
        <f t="shared" si="2"/>
        <v>55918.799999999996</v>
      </c>
      <c r="O19">
        <f t="shared" si="3"/>
        <v>23965.200000000004</v>
      </c>
      <c r="P19">
        <f t="shared" si="4"/>
        <v>30.000000000000004</v>
      </c>
      <c r="Q19">
        <f t="shared" si="5"/>
        <v>42.857142857142868</v>
      </c>
      <c r="R19" t="s">
        <v>27</v>
      </c>
    </row>
    <row r="20" spans="1:18">
      <c r="A20" s="1">
        <v>44971</v>
      </c>
      <c r="B20" t="s">
        <v>36</v>
      </c>
      <c r="C20">
        <v>20231248</v>
      </c>
      <c r="D20">
        <v>3607</v>
      </c>
      <c r="E20" t="s">
        <v>19</v>
      </c>
      <c r="F20">
        <v>41</v>
      </c>
      <c r="G20" t="s">
        <v>28</v>
      </c>
      <c r="H20" t="s">
        <v>32</v>
      </c>
      <c r="I20" t="s">
        <v>19</v>
      </c>
      <c r="J20">
        <v>48</v>
      </c>
      <c r="K20">
        <v>4720</v>
      </c>
      <c r="L20">
        <f t="shared" si="0"/>
        <v>226560</v>
      </c>
      <c r="M20">
        <f t="shared" si="1"/>
        <v>3304</v>
      </c>
      <c r="N20">
        <f t="shared" si="2"/>
        <v>158592</v>
      </c>
      <c r="O20">
        <f t="shared" si="3"/>
        <v>67968</v>
      </c>
      <c r="P20">
        <f t="shared" si="4"/>
        <v>30</v>
      </c>
      <c r="Q20">
        <f t="shared" si="5"/>
        <v>42.857142857142854</v>
      </c>
      <c r="R20" t="s">
        <v>30</v>
      </c>
    </row>
    <row r="21" spans="1:18">
      <c r="A21" s="1">
        <v>44972</v>
      </c>
      <c r="B21" t="s">
        <v>36</v>
      </c>
      <c r="C21">
        <v>20231248</v>
      </c>
      <c r="D21">
        <v>4013</v>
      </c>
      <c r="E21" t="s">
        <v>23</v>
      </c>
      <c r="F21">
        <v>48</v>
      </c>
      <c r="G21" t="s">
        <v>31</v>
      </c>
      <c r="H21" t="s">
        <v>35</v>
      </c>
      <c r="I21" t="s">
        <v>37</v>
      </c>
      <c r="J21">
        <v>42</v>
      </c>
      <c r="K21">
        <v>6461</v>
      </c>
      <c r="L21">
        <f t="shared" si="0"/>
        <v>271362</v>
      </c>
      <c r="M21">
        <f t="shared" si="1"/>
        <v>4522.7</v>
      </c>
      <c r="N21">
        <f t="shared" si="2"/>
        <v>189953.4</v>
      </c>
      <c r="O21">
        <f t="shared" si="3"/>
        <v>81408.600000000006</v>
      </c>
      <c r="P21">
        <f t="shared" si="4"/>
        <v>30.000000000000004</v>
      </c>
      <c r="Q21">
        <f t="shared" si="5"/>
        <v>42.857142857142861</v>
      </c>
      <c r="R21" t="s">
        <v>34</v>
      </c>
    </row>
    <row r="22" spans="1:18">
      <c r="A22" s="1">
        <v>44973</v>
      </c>
      <c r="B22" t="s">
        <v>36</v>
      </c>
      <c r="C22">
        <v>20231248</v>
      </c>
      <c r="D22">
        <v>4662</v>
      </c>
      <c r="E22" t="s">
        <v>19</v>
      </c>
      <c r="F22">
        <v>46</v>
      </c>
      <c r="G22" t="s">
        <v>20</v>
      </c>
      <c r="H22" t="s">
        <v>21</v>
      </c>
      <c r="I22" t="s">
        <v>38</v>
      </c>
      <c r="J22">
        <v>10</v>
      </c>
      <c r="K22">
        <v>1715</v>
      </c>
      <c r="L22">
        <f t="shared" si="0"/>
        <v>17150</v>
      </c>
      <c r="M22">
        <f t="shared" si="1"/>
        <v>1200.5</v>
      </c>
      <c r="N22">
        <f t="shared" si="2"/>
        <v>12005</v>
      </c>
      <c r="O22">
        <f t="shared" si="3"/>
        <v>5145</v>
      </c>
      <c r="P22">
        <f t="shared" si="4"/>
        <v>30</v>
      </c>
      <c r="Q22">
        <f t="shared" si="5"/>
        <v>42.857142857142854</v>
      </c>
      <c r="R22" t="s">
        <v>22</v>
      </c>
    </row>
    <row r="23" spans="1:18">
      <c r="A23" s="1">
        <v>44974</v>
      </c>
      <c r="B23" t="s">
        <v>36</v>
      </c>
      <c r="C23">
        <v>20231248</v>
      </c>
      <c r="D23">
        <v>4082</v>
      </c>
      <c r="E23" t="s">
        <v>23</v>
      </c>
      <c r="F23">
        <v>41</v>
      </c>
      <c r="G23" t="s">
        <v>24</v>
      </c>
      <c r="H23" t="s">
        <v>25</v>
      </c>
      <c r="I23" t="s">
        <v>19</v>
      </c>
      <c r="J23">
        <v>23</v>
      </c>
      <c r="K23">
        <v>1942</v>
      </c>
      <c r="L23">
        <f t="shared" si="0"/>
        <v>44666</v>
      </c>
      <c r="M23">
        <f t="shared" si="1"/>
        <v>1359.3999999999999</v>
      </c>
      <c r="N23">
        <f t="shared" si="2"/>
        <v>31266.199999999997</v>
      </c>
      <c r="O23">
        <f t="shared" si="3"/>
        <v>13399.800000000003</v>
      </c>
      <c r="P23">
        <f t="shared" si="4"/>
        <v>30.000000000000004</v>
      </c>
      <c r="Q23">
        <f t="shared" si="5"/>
        <v>42.857142857142868</v>
      </c>
      <c r="R23" t="s">
        <v>27</v>
      </c>
    </row>
    <row r="24" spans="1:18">
      <c r="A24" s="1">
        <v>44975</v>
      </c>
      <c r="B24" t="s">
        <v>36</v>
      </c>
      <c r="C24">
        <v>20231248</v>
      </c>
      <c r="D24">
        <v>3190</v>
      </c>
      <c r="E24" t="s">
        <v>19</v>
      </c>
      <c r="F24">
        <v>45</v>
      </c>
      <c r="G24" t="s">
        <v>28</v>
      </c>
      <c r="H24" t="s">
        <v>29</v>
      </c>
      <c r="I24" t="s">
        <v>26</v>
      </c>
      <c r="J24">
        <v>23</v>
      </c>
      <c r="K24">
        <v>6124</v>
      </c>
      <c r="L24">
        <f t="shared" si="0"/>
        <v>140852</v>
      </c>
      <c r="M24">
        <f t="shared" si="1"/>
        <v>4286.8</v>
      </c>
      <c r="N24">
        <f t="shared" si="2"/>
        <v>98596.400000000009</v>
      </c>
      <c r="O24">
        <f t="shared" si="3"/>
        <v>42255.599999999991</v>
      </c>
      <c r="P24">
        <f t="shared" si="4"/>
        <v>29.999999999999993</v>
      </c>
      <c r="Q24">
        <f t="shared" si="5"/>
        <v>42.857142857142847</v>
      </c>
      <c r="R24" t="s">
        <v>30</v>
      </c>
    </row>
    <row r="25" spans="1:18">
      <c r="A25" s="1">
        <v>44976</v>
      </c>
      <c r="B25" t="s">
        <v>36</v>
      </c>
      <c r="C25">
        <v>20231248</v>
      </c>
      <c r="D25">
        <v>3969</v>
      </c>
      <c r="E25" t="s">
        <v>23</v>
      </c>
      <c r="F25">
        <v>42</v>
      </c>
      <c r="G25" t="s">
        <v>31</v>
      </c>
      <c r="H25" t="s">
        <v>32</v>
      </c>
      <c r="I25" t="s">
        <v>39</v>
      </c>
      <c r="J25">
        <v>18</v>
      </c>
      <c r="K25">
        <v>6197</v>
      </c>
      <c r="L25">
        <f t="shared" si="0"/>
        <v>111546</v>
      </c>
      <c r="M25">
        <f t="shared" si="1"/>
        <v>4337.8999999999996</v>
      </c>
      <c r="N25">
        <f t="shared" si="2"/>
        <v>78082.2</v>
      </c>
      <c r="O25">
        <f t="shared" si="3"/>
        <v>33463.800000000003</v>
      </c>
      <c r="P25">
        <f t="shared" si="4"/>
        <v>30.000000000000004</v>
      </c>
      <c r="Q25">
        <f t="shared" si="5"/>
        <v>42.857142857142861</v>
      </c>
      <c r="R25" t="s">
        <v>34</v>
      </c>
    </row>
    <row r="26" spans="1:18">
      <c r="A26" s="1">
        <v>44977</v>
      </c>
      <c r="B26" t="s">
        <v>36</v>
      </c>
      <c r="C26">
        <v>20231248</v>
      </c>
      <c r="D26">
        <v>4048</v>
      </c>
      <c r="E26" t="s">
        <v>19</v>
      </c>
      <c r="F26">
        <v>48</v>
      </c>
      <c r="G26" t="s">
        <v>20</v>
      </c>
      <c r="H26" t="s">
        <v>35</v>
      </c>
      <c r="I26" t="s">
        <v>33</v>
      </c>
      <c r="J26">
        <v>39</v>
      </c>
      <c r="K26">
        <v>6977</v>
      </c>
      <c r="L26">
        <f t="shared" si="0"/>
        <v>272103</v>
      </c>
      <c r="M26">
        <f t="shared" si="1"/>
        <v>4883.8999999999996</v>
      </c>
      <c r="N26">
        <f t="shared" si="2"/>
        <v>190472.09999999998</v>
      </c>
      <c r="O26">
        <f t="shared" si="3"/>
        <v>81630.900000000023</v>
      </c>
      <c r="P26">
        <f t="shared" si="4"/>
        <v>30.000000000000011</v>
      </c>
      <c r="Q26">
        <f t="shared" si="5"/>
        <v>42.857142857142875</v>
      </c>
      <c r="R26" t="s">
        <v>22</v>
      </c>
    </row>
    <row r="27" spans="1:18">
      <c r="A27" s="1">
        <v>44978</v>
      </c>
      <c r="B27" t="s">
        <v>36</v>
      </c>
      <c r="C27">
        <v>20231248</v>
      </c>
      <c r="D27">
        <v>4265</v>
      </c>
      <c r="E27" t="s">
        <v>23</v>
      </c>
      <c r="F27">
        <v>41</v>
      </c>
      <c r="G27" t="s">
        <v>24</v>
      </c>
      <c r="H27" t="s">
        <v>21</v>
      </c>
      <c r="I27" t="s">
        <v>19</v>
      </c>
      <c r="J27">
        <v>18</v>
      </c>
      <c r="K27">
        <v>1264</v>
      </c>
      <c r="L27">
        <f t="shared" si="0"/>
        <v>22752</v>
      </c>
      <c r="M27">
        <f t="shared" si="1"/>
        <v>884.8</v>
      </c>
      <c r="N27">
        <f t="shared" si="2"/>
        <v>15926.4</v>
      </c>
      <c r="O27">
        <f t="shared" si="3"/>
        <v>6825.6</v>
      </c>
      <c r="P27">
        <f t="shared" si="4"/>
        <v>30</v>
      </c>
      <c r="Q27">
        <f t="shared" si="5"/>
        <v>42.857142857142861</v>
      </c>
      <c r="R27" t="s">
        <v>27</v>
      </c>
    </row>
    <row r="28" spans="1:18">
      <c r="A28" s="1">
        <v>44979</v>
      </c>
      <c r="B28" t="s">
        <v>36</v>
      </c>
      <c r="C28">
        <v>20231248</v>
      </c>
      <c r="D28">
        <v>3306</v>
      </c>
      <c r="E28" t="s">
        <v>19</v>
      </c>
      <c r="F28">
        <v>49</v>
      </c>
      <c r="G28" t="s">
        <v>28</v>
      </c>
      <c r="H28" t="s">
        <v>25</v>
      </c>
      <c r="I28" t="s">
        <v>37</v>
      </c>
      <c r="J28">
        <v>16</v>
      </c>
      <c r="K28">
        <v>4076</v>
      </c>
      <c r="L28">
        <f t="shared" si="0"/>
        <v>65216</v>
      </c>
      <c r="M28">
        <f t="shared" si="1"/>
        <v>2853.2</v>
      </c>
      <c r="N28">
        <f t="shared" si="2"/>
        <v>45651.199999999997</v>
      </c>
      <c r="O28">
        <f t="shared" si="3"/>
        <v>19564.800000000003</v>
      </c>
      <c r="P28">
        <f t="shared" si="4"/>
        <v>30.000000000000004</v>
      </c>
      <c r="Q28">
        <f t="shared" si="5"/>
        <v>42.857142857142868</v>
      </c>
      <c r="R28" t="s">
        <v>30</v>
      </c>
    </row>
    <row r="29" spans="1:18">
      <c r="A29" s="1">
        <v>44980</v>
      </c>
      <c r="B29" t="s">
        <v>36</v>
      </c>
      <c r="C29">
        <v>20231248</v>
      </c>
      <c r="D29">
        <v>3065</v>
      </c>
      <c r="E29" t="s">
        <v>23</v>
      </c>
      <c r="F29">
        <v>45</v>
      </c>
      <c r="G29" t="s">
        <v>31</v>
      </c>
      <c r="H29" t="s">
        <v>29</v>
      </c>
      <c r="I29" t="s">
        <v>38</v>
      </c>
      <c r="J29">
        <v>33</v>
      </c>
      <c r="K29">
        <v>7227</v>
      </c>
      <c r="L29">
        <f t="shared" si="0"/>
        <v>238491</v>
      </c>
      <c r="M29">
        <f t="shared" si="1"/>
        <v>5058.8999999999996</v>
      </c>
      <c r="N29">
        <f t="shared" si="2"/>
        <v>166943.69999999998</v>
      </c>
      <c r="O29">
        <f t="shared" si="3"/>
        <v>71547.300000000017</v>
      </c>
      <c r="P29">
        <f t="shared" si="4"/>
        <v>30.000000000000011</v>
      </c>
      <c r="Q29">
        <f t="shared" si="5"/>
        <v>42.857142857142868</v>
      </c>
      <c r="R29" t="s">
        <v>34</v>
      </c>
    </row>
    <row r="30" spans="1:18">
      <c r="A30" s="1">
        <v>44981</v>
      </c>
      <c r="B30" t="s">
        <v>36</v>
      </c>
      <c r="C30">
        <v>20231248</v>
      </c>
      <c r="D30">
        <v>3431</v>
      </c>
      <c r="E30" t="s">
        <v>19</v>
      </c>
      <c r="F30">
        <v>49</v>
      </c>
      <c r="G30" t="s">
        <v>20</v>
      </c>
      <c r="H30" t="s">
        <v>32</v>
      </c>
      <c r="I30" t="s">
        <v>19</v>
      </c>
      <c r="J30">
        <v>37</v>
      </c>
      <c r="K30">
        <v>4647</v>
      </c>
      <c r="L30">
        <f t="shared" si="0"/>
        <v>171939</v>
      </c>
      <c r="M30">
        <f t="shared" si="1"/>
        <v>3252.8999999999996</v>
      </c>
      <c r="N30">
        <f t="shared" si="2"/>
        <v>120357.29999999999</v>
      </c>
      <c r="O30">
        <f t="shared" si="3"/>
        <v>51581.700000000012</v>
      </c>
      <c r="P30">
        <f t="shared" si="4"/>
        <v>30.000000000000004</v>
      </c>
      <c r="Q30">
        <f t="shared" si="5"/>
        <v>42.857142857142868</v>
      </c>
      <c r="R30" t="s">
        <v>22</v>
      </c>
    </row>
    <row r="31" spans="1:18">
      <c r="A31" s="1">
        <v>44982</v>
      </c>
      <c r="B31" t="s">
        <v>36</v>
      </c>
      <c r="C31">
        <v>20231248</v>
      </c>
      <c r="D31">
        <v>3981</v>
      </c>
      <c r="E31" t="s">
        <v>23</v>
      </c>
      <c r="F31">
        <v>47</v>
      </c>
      <c r="G31" t="s">
        <v>24</v>
      </c>
      <c r="H31" t="s">
        <v>35</v>
      </c>
      <c r="I31" t="s">
        <v>26</v>
      </c>
      <c r="J31">
        <v>23</v>
      </c>
      <c r="K31">
        <v>7686</v>
      </c>
      <c r="L31">
        <f t="shared" si="0"/>
        <v>176778</v>
      </c>
      <c r="M31">
        <f t="shared" si="1"/>
        <v>5380.2</v>
      </c>
      <c r="N31">
        <f t="shared" si="2"/>
        <v>123744.59999999999</v>
      </c>
      <c r="O31">
        <f t="shared" si="3"/>
        <v>53033.400000000009</v>
      </c>
      <c r="P31">
        <f t="shared" si="4"/>
        <v>30.000000000000004</v>
      </c>
      <c r="Q31">
        <f t="shared" si="5"/>
        <v>42.857142857142868</v>
      </c>
      <c r="R31" t="s">
        <v>27</v>
      </c>
    </row>
    <row r="32" spans="1:18">
      <c r="A32" s="1">
        <v>44983</v>
      </c>
      <c r="B32" t="s">
        <v>36</v>
      </c>
      <c r="C32">
        <v>20231248</v>
      </c>
      <c r="D32">
        <v>3997</v>
      </c>
      <c r="E32" t="s">
        <v>19</v>
      </c>
      <c r="F32">
        <v>47</v>
      </c>
      <c r="G32" t="s">
        <v>28</v>
      </c>
      <c r="H32" t="s">
        <v>21</v>
      </c>
      <c r="I32" t="s">
        <v>39</v>
      </c>
      <c r="J32">
        <v>18</v>
      </c>
      <c r="K32">
        <v>3237</v>
      </c>
      <c r="L32">
        <f t="shared" si="0"/>
        <v>58266</v>
      </c>
      <c r="M32">
        <f t="shared" si="1"/>
        <v>2265.8999999999996</v>
      </c>
      <c r="N32">
        <f t="shared" si="2"/>
        <v>40786.199999999997</v>
      </c>
      <c r="O32">
        <f t="shared" si="3"/>
        <v>17479.800000000003</v>
      </c>
      <c r="P32">
        <f t="shared" si="4"/>
        <v>30.000000000000004</v>
      </c>
      <c r="Q32">
        <f t="shared" si="5"/>
        <v>42.857142857142868</v>
      </c>
      <c r="R32" t="s">
        <v>30</v>
      </c>
    </row>
    <row r="33" spans="1:18">
      <c r="A33" s="1">
        <v>44984</v>
      </c>
      <c r="B33" t="s">
        <v>36</v>
      </c>
      <c r="C33">
        <v>20231248</v>
      </c>
      <c r="D33">
        <v>4761</v>
      </c>
      <c r="E33" t="s">
        <v>23</v>
      </c>
      <c r="F33">
        <v>49</v>
      </c>
      <c r="G33" t="s">
        <v>31</v>
      </c>
      <c r="H33" t="s">
        <v>25</v>
      </c>
      <c r="I33" t="s">
        <v>33</v>
      </c>
      <c r="J33">
        <v>11</v>
      </c>
      <c r="K33">
        <v>5585</v>
      </c>
      <c r="L33">
        <f t="shared" si="0"/>
        <v>61435</v>
      </c>
      <c r="M33">
        <f t="shared" si="1"/>
        <v>3909.4999999999995</v>
      </c>
      <c r="N33">
        <f t="shared" si="2"/>
        <v>43004.499999999993</v>
      </c>
      <c r="O33">
        <f t="shared" si="3"/>
        <v>18430.500000000007</v>
      </c>
      <c r="P33">
        <f t="shared" si="4"/>
        <v>30.000000000000011</v>
      </c>
      <c r="Q33">
        <f t="shared" si="5"/>
        <v>42.857142857142883</v>
      </c>
      <c r="R33" t="s">
        <v>34</v>
      </c>
    </row>
    <row r="34" spans="1:18">
      <c r="A34" s="1">
        <v>44985</v>
      </c>
      <c r="B34" t="s">
        <v>36</v>
      </c>
      <c r="C34">
        <v>20231248</v>
      </c>
      <c r="D34">
        <v>3127</v>
      </c>
      <c r="E34" t="s">
        <v>19</v>
      </c>
      <c r="F34">
        <v>40</v>
      </c>
      <c r="G34" t="s">
        <v>20</v>
      </c>
      <c r="H34" t="s">
        <v>29</v>
      </c>
      <c r="I34" t="s">
        <v>19</v>
      </c>
      <c r="J34">
        <v>12</v>
      </c>
      <c r="K34">
        <v>4723</v>
      </c>
      <c r="L34">
        <f t="shared" si="0"/>
        <v>56676</v>
      </c>
      <c r="M34">
        <f t="shared" si="1"/>
        <v>3306.1</v>
      </c>
      <c r="N34">
        <f t="shared" si="2"/>
        <v>39673.199999999997</v>
      </c>
      <c r="O34">
        <f t="shared" si="3"/>
        <v>17002.800000000003</v>
      </c>
      <c r="P34">
        <f t="shared" si="4"/>
        <v>30.000000000000004</v>
      </c>
      <c r="Q34">
        <f t="shared" si="5"/>
        <v>42.857142857142868</v>
      </c>
      <c r="R34" t="s">
        <v>22</v>
      </c>
    </row>
    <row r="35" spans="1:18">
      <c r="A35" s="1">
        <v>44986</v>
      </c>
      <c r="B35" t="s">
        <v>40</v>
      </c>
      <c r="C35">
        <v>20231248</v>
      </c>
      <c r="D35">
        <v>3536</v>
      </c>
      <c r="E35" t="s">
        <v>23</v>
      </c>
      <c r="F35">
        <v>47</v>
      </c>
      <c r="G35" t="s">
        <v>24</v>
      </c>
      <c r="H35" t="s">
        <v>32</v>
      </c>
      <c r="I35" t="s">
        <v>37</v>
      </c>
      <c r="J35">
        <v>49</v>
      </c>
      <c r="K35">
        <v>6052</v>
      </c>
      <c r="L35">
        <f t="shared" si="0"/>
        <v>296548</v>
      </c>
      <c r="M35">
        <f t="shared" si="1"/>
        <v>4236.3999999999996</v>
      </c>
      <c r="N35">
        <f t="shared" si="2"/>
        <v>207583.59999999998</v>
      </c>
      <c r="O35">
        <f t="shared" si="3"/>
        <v>88964.400000000023</v>
      </c>
      <c r="P35">
        <f t="shared" si="4"/>
        <v>30.000000000000011</v>
      </c>
      <c r="Q35">
        <f t="shared" si="5"/>
        <v>42.857142857142868</v>
      </c>
      <c r="R35" t="s">
        <v>27</v>
      </c>
    </row>
    <row r="36" spans="1:18">
      <c r="A36" s="1">
        <v>44987</v>
      </c>
      <c r="B36" t="s">
        <v>40</v>
      </c>
      <c r="C36">
        <v>20231248</v>
      </c>
      <c r="D36">
        <v>3700</v>
      </c>
      <c r="E36" t="s">
        <v>19</v>
      </c>
      <c r="F36">
        <v>41</v>
      </c>
      <c r="G36" t="s">
        <v>28</v>
      </c>
      <c r="H36" t="s">
        <v>35</v>
      </c>
      <c r="I36" t="s">
        <v>38</v>
      </c>
      <c r="J36">
        <v>37</v>
      </c>
      <c r="K36">
        <v>5188</v>
      </c>
      <c r="L36">
        <f t="shared" si="0"/>
        <v>191956</v>
      </c>
      <c r="M36">
        <f t="shared" si="1"/>
        <v>3631.6</v>
      </c>
      <c r="N36">
        <f t="shared" si="2"/>
        <v>134369.19999999998</v>
      </c>
      <c r="O36">
        <f t="shared" si="3"/>
        <v>57586.800000000017</v>
      </c>
      <c r="P36">
        <f t="shared" si="4"/>
        <v>30.000000000000011</v>
      </c>
      <c r="Q36">
        <f t="shared" si="5"/>
        <v>42.857142857142875</v>
      </c>
      <c r="R36" t="s">
        <v>30</v>
      </c>
    </row>
    <row r="37" spans="1:18">
      <c r="A37" s="1">
        <v>44988</v>
      </c>
      <c r="B37" t="s">
        <v>40</v>
      </c>
      <c r="C37">
        <v>20231248</v>
      </c>
      <c r="D37">
        <v>3421</v>
      </c>
      <c r="E37" t="s">
        <v>23</v>
      </c>
      <c r="F37">
        <v>50</v>
      </c>
      <c r="G37" t="s">
        <v>31</v>
      </c>
      <c r="H37" t="s">
        <v>21</v>
      </c>
      <c r="I37" t="s">
        <v>19</v>
      </c>
      <c r="J37">
        <v>36</v>
      </c>
      <c r="K37">
        <v>5015</v>
      </c>
      <c r="L37">
        <f t="shared" si="0"/>
        <v>180540</v>
      </c>
      <c r="M37">
        <f t="shared" si="1"/>
        <v>3510.5</v>
      </c>
      <c r="N37">
        <f t="shared" si="2"/>
        <v>126378</v>
      </c>
      <c r="O37">
        <f t="shared" si="3"/>
        <v>54162</v>
      </c>
      <c r="P37">
        <f t="shared" si="4"/>
        <v>30</v>
      </c>
      <c r="Q37">
        <f t="shared" si="5"/>
        <v>42.857142857142854</v>
      </c>
      <c r="R37" t="s">
        <v>34</v>
      </c>
    </row>
    <row r="38" spans="1:18">
      <c r="A38" s="1">
        <v>44989</v>
      </c>
      <c r="B38" t="s">
        <v>40</v>
      </c>
      <c r="C38">
        <v>20231248</v>
      </c>
      <c r="D38">
        <v>4518</v>
      </c>
      <c r="E38" t="s">
        <v>19</v>
      </c>
      <c r="F38">
        <v>49</v>
      </c>
      <c r="G38" t="s">
        <v>20</v>
      </c>
      <c r="H38" t="s">
        <v>25</v>
      </c>
      <c r="I38" t="s">
        <v>26</v>
      </c>
      <c r="J38">
        <v>26</v>
      </c>
      <c r="K38">
        <v>2209</v>
      </c>
      <c r="L38">
        <f t="shared" si="0"/>
        <v>57434</v>
      </c>
      <c r="M38">
        <f t="shared" si="1"/>
        <v>1546.3</v>
      </c>
      <c r="N38">
        <f t="shared" si="2"/>
        <v>40203.799999999996</v>
      </c>
      <c r="O38">
        <f t="shared" si="3"/>
        <v>17230.200000000004</v>
      </c>
      <c r="P38">
        <f t="shared" si="4"/>
        <v>30.000000000000011</v>
      </c>
      <c r="Q38">
        <f t="shared" si="5"/>
        <v>42.857142857142868</v>
      </c>
      <c r="R38" t="s">
        <v>22</v>
      </c>
    </row>
    <row r="39" spans="1:18">
      <c r="A39" s="1">
        <v>44990</v>
      </c>
      <c r="B39" t="s">
        <v>40</v>
      </c>
      <c r="C39">
        <v>20231248</v>
      </c>
      <c r="D39">
        <v>4674</v>
      </c>
      <c r="E39" t="s">
        <v>23</v>
      </c>
      <c r="F39">
        <v>47</v>
      </c>
      <c r="G39" t="s">
        <v>24</v>
      </c>
      <c r="H39" t="s">
        <v>29</v>
      </c>
      <c r="I39" t="s">
        <v>39</v>
      </c>
      <c r="J39">
        <v>16</v>
      </c>
      <c r="K39">
        <v>1363</v>
      </c>
      <c r="L39">
        <f t="shared" si="0"/>
        <v>21808</v>
      </c>
      <c r="M39">
        <f t="shared" si="1"/>
        <v>954.09999999999991</v>
      </c>
      <c r="N39">
        <f t="shared" si="2"/>
        <v>15265.599999999999</v>
      </c>
      <c r="O39">
        <f t="shared" si="3"/>
        <v>6542.4000000000015</v>
      </c>
      <c r="P39">
        <f t="shared" si="4"/>
        <v>30.000000000000004</v>
      </c>
      <c r="Q39">
        <f t="shared" si="5"/>
        <v>42.857142857142868</v>
      </c>
      <c r="R39" t="s">
        <v>27</v>
      </c>
    </row>
    <row r="40" spans="1:18">
      <c r="A40" s="1">
        <v>44991</v>
      </c>
      <c r="B40" t="s">
        <v>40</v>
      </c>
      <c r="C40">
        <v>20231248</v>
      </c>
      <c r="D40">
        <v>3778</v>
      </c>
      <c r="E40" t="s">
        <v>19</v>
      </c>
      <c r="F40">
        <v>46</v>
      </c>
      <c r="G40" t="s">
        <v>28</v>
      </c>
      <c r="H40" t="s">
        <v>32</v>
      </c>
      <c r="I40" t="s">
        <v>33</v>
      </c>
      <c r="J40">
        <v>34</v>
      </c>
      <c r="K40">
        <v>7795</v>
      </c>
      <c r="L40">
        <f t="shared" si="0"/>
        <v>265030</v>
      </c>
      <c r="M40">
        <f t="shared" si="1"/>
        <v>5456.5</v>
      </c>
      <c r="N40">
        <f t="shared" si="2"/>
        <v>185521</v>
      </c>
      <c r="O40">
        <f t="shared" si="3"/>
        <v>79509</v>
      </c>
      <c r="P40">
        <f t="shared" si="4"/>
        <v>30</v>
      </c>
      <c r="Q40">
        <f t="shared" si="5"/>
        <v>42.857142857142854</v>
      </c>
      <c r="R40" t="s">
        <v>30</v>
      </c>
    </row>
    <row r="41" spans="1:18">
      <c r="A41" s="1">
        <v>44992</v>
      </c>
      <c r="B41" t="s">
        <v>40</v>
      </c>
      <c r="C41">
        <v>20231248</v>
      </c>
      <c r="D41">
        <v>4325</v>
      </c>
      <c r="E41" t="s">
        <v>23</v>
      </c>
      <c r="F41">
        <v>50</v>
      </c>
      <c r="G41" t="s">
        <v>31</v>
      </c>
      <c r="H41" t="s">
        <v>35</v>
      </c>
      <c r="I41" t="s">
        <v>19</v>
      </c>
      <c r="J41">
        <v>16</v>
      </c>
      <c r="K41">
        <v>7120</v>
      </c>
      <c r="L41">
        <f t="shared" si="0"/>
        <v>113920</v>
      </c>
      <c r="M41">
        <f t="shared" si="1"/>
        <v>4984</v>
      </c>
      <c r="N41">
        <f t="shared" si="2"/>
        <v>79744</v>
      </c>
      <c r="O41">
        <f t="shared" si="3"/>
        <v>34176</v>
      </c>
      <c r="P41">
        <f t="shared" si="4"/>
        <v>30</v>
      </c>
      <c r="Q41">
        <f t="shared" si="5"/>
        <v>42.857142857142854</v>
      </c>
      <c r="R41" t="s">
        <v>34</v>
      </c>
    </row>
    <row r="42" spans="1:18">
      <c r="A42" s="1">
        <v>44993</v>
      </c>
      <c r="B42" t="s">
        <v>40</v>
      </c>
      <c r="C42">
        <v>20231248</v>
      </c>
      <c r="D42">
        <v>4362</v>
      </c>
      <c r="E42" t="s">
        <v>19</v>
      </c>
      <c r="F42">
        <v>49</v>
      </c>
      <c r="G42" t="s">
        <v>20</v>
      </c>
      <c r="H42" t="s">
        <v>21</v>
      </c>
      <c r="I42" t="s">
        <v>37</v>
      </c>
      <c r="J42">
        <v>16</v>
      </c>
      <c r="K42">
        <v>5459</v>
      </c>
      <c r="L42">
        <f t="shared" si="0"/>
        <v>87344</v>
      </c>
      <c r="M42">
        <f t="shared" si="1"/>
        <v>3821.2999999999997</v>
      </c>
      <c r="N42">
        <f t="shared" si="2"/>
        <v>61140.799999999996</v>
      </c>
      <c r="O42">
        <f t="shared" si="3"/>
        <v>26203.200000000004</v>
      </c>
      <c r="P42">
        <f t="shared" si="4"/>
        <v>30.000000000000004</v>
      </c>
      <c r="Q42">
        <f t="shared" si="5"/>
        <v>42.857142857142868</v>
      </c>
      <c r="R42" t="s">
        <v>22</v>
      </c>
    </row>
    <row r="43" spans="1:18">
      <c r="A43" s="1">
        <v>44994</v>
      </c>
      <c r="B43" t="s">
        <v>40</v>
      </c>
      <c r="C43">
        <v>20231248</v>
      </c>
      <c r="D43">
        <v>3142</v>
      </c>
      <c r="E43" t="s">
        <v>23</v>
      </c>
      <c r="F43">
        <v>43</v>
      </c>
      <c r="G43" t="s">
        <v>24</v>
      </c>
      <c r="H43" t="s">
        <v>25</v>
      </c>
      <c r="I43" t="s">
        <v>38</v>
      </c>
      <c r="J43">
        <v>13</v>
      </c>
      <c r="K43">
        <v>1045</v>
      </c>
      <c r="L43">
        <f t="shared" si="0"/>
        <v>13585</v>
      </c>
      <c r="M43">
        <f t="shared" si="1"/>
        <v>731.5</v>
      </c>
      <c r="N43">
        <f t="shared" si="2"/>
        <v>9509.5</v>
      </c>
      <c r="O43">
        <f t="shared" si="3"/>
        <v>4075.5</v>
      </c>
      <c r="P43">
        <f t="shared" si="4"/>
        <v>30</v>
      </c>
      <c r="Q43">
        <f t="shared" si="5"/>
        <v>42.857142857142854</v>
      </c>
      <c r="R43" t="s">
        <v>27</v>
      </c>
    </row>
    <row r="44" spans="1:18">
      <c r="A44" s="1">
        <v>44995</v>
      </c>
      <c r="B44" t="s">
        <v>40</v>
      </c>
      <c r="C44">
        <v>20231248</v>
      </c>
      <c r="D44">
        <v>3078</v>
      </c>
      <c r="E44" t="s">
        <v>19</v>
      </c>
      <c r="F44">
        <v>43</v>
      </c>
      <c r="G44" t="s">
        <v>28</v>
      </c>
      <c r="H44" t="s">
        <v>29</v>
      </c>
      <c r="I44" t="s">
        <v>19</v>
      </c>
      <c r="J44">
        <v>16</v>
      </c>
      <c r="K44">
        <v>4381</v>
      </c>
      <c r="L44">
        <f t="shared" si="0"/>
        <v>70096</v>
      </c>
      <c r="M44">
        <f t="shared" si="1"/>
        <v>3066.7</v>
      </c>
      <c r="N44">
        <f t="shared" si="2"/>
        <v>49067.199999999997</v>
      </c>
      <c r="O44">
        <f t="shared" si="3"/>
        <v>21028.800000000003</v>
      </c>
      <c r="P44">
        <f t="shared" si="4"/>
        <v>30.000000000000004</v>
      </c>
      <c r="Q44">
        <f t="shared" si="5"/>
        <v>42.857142857142868</v>
      </c>
      <c r="R44" t="s">
        <v>30</v>
      </c>
    </row>
    <row r="45" spans="1:18">
      <c r="A45" s="1">
        <v>44996</v>
      </c>
      <c r="B45" t="s">
        <v>40</v>
      </c>
      <c r="C45">
        <v>20231248</v>
      </c>
      <c r="D45">
        <v>3196</v>
      </c>
      <c r="E45" t="s">
        <v>23</v>
      </c>
      <c r="F45">
        <v>45</v>
      </c>
      <c r="G45" t="s">
        <v>31</v>
      </c>
      <c r="H45" t="s">
        <v>32</v>
      </c>
      <c r="I45" t="s">
        <v>26</v>
      </c>
      <c r="J45">
        <v>49</v>
      </c>
      <c r="K45">
        <v>5453</v>
      </c>
      <c r="L45">
        <f t="shared" si="0"/>
        <v>267197</v>
      </c>
      <c r="M45">
        <f t="shared" si="1"/>
        <v>3817.1</v>
      </c>
      <c r="N45">
        <f t="shared" si="2"/>
        <v>187037.9</v>
      </c>
      <c r="O45">
        <f t="shared" si="3"/>
        <v>80159.100000000006</v>
      </c>
      <c r="P45">
        <f t="shared" si="4"/>
        <v>30.000000000000004</v>
      </c>
      <c r="Q45">
        <f t="shared" si="5"/>
        <v>42.857142857142861</v>
      </c>
      <c r="R45" t="s">
        <v>34</v>
      </c>
    </row>
    <row r="46" spans="1:18">
      <c r="A46" s="1">
        <v>44997</v>
      </c>
      <c r="B46" t="s">
        <v>40</v>
      </c>
      <c r="C46">
        <v>20231248</v>
      </c>
      <c r="D46">
        <v>3091</v>
      </c>
      <c r="E46" t="s">
        <v>19</v>
      </c>
      <c r="F46">
        <v>50</v>
      </c>
      <c r="G46" t="s">
        <v>20</v>
      </c>
      <c r="H46" t="s">
        <v>35</v>
      </c>
      <c r="I46" t="s">
        <v>39</v>
      </c>
      <c r="J46">
        <v>43</v>
      </c>
      <c r="K46">
        <v>1878</v>
      </c>
      <c r="L46">
        <f t="shared" si="0"/>
        <v>80754</v>
      </c>
      <c r="M46">
        <f t="shared" si="1"/>
        <v>1314.6</v>
      </c>
      <c r="N46">
        <f t="shared" si="2"/>
        <v>56527.799999999996</v>
      </c>
      <c r="O46">
        <f t="shared" si="3"/>
        <v>24226.200000000004</v>
      </c>
      <c r="P46">
        <f t="shared" si="4"/>
        <v>30.000000000000004</v>
      </c>
      <c r="Q46">
        <f t="shared" si="5"/>
        <v>42.857142857142868</v>
      </c>
      <c r="R46" t="s">
        <v>22</v>
      </c>
    </row>
    <row r="47" spans="1:18">
      <c r="A47" s="1">
        <v>44998</v>
      </c>
      <c r="B47" t="s">
        <v>40</v>
      </c>
      <c r="C47">
        <v>20231248</v>
      </c>
      <c r="D47">
        <v>4697</v>
      </c>
      <c r="E47" t="s">
        <v>23</v>
      </c>
      <c r="F47">
        <v>45</v>
      </c>
      <c r="G47" t="s">
        <v>24</v>
      </c>
      <c r="H47" t="s">
        <v>21</v>
      </c>
      <c r="I47" t="s">
        <v>33</v>
      </c>
      <c r="J47">
        <v>25</v>
      </c>
      <c r="K47">
        <v>1150</v>
      </c>
      <c r="L47">
        <f t="shared" si="0"/>
        <v>28750</v>
      </c>
      <c r="M47">
        <f t="shared" si="1"/>
        <v>805</v>
      </c>
      <c r="N47">
        <f t="shared" si="2"/>
        <v>20125</v>
      </c>
      <c r="O47">
        <f t="shared" si="3"/>
        <v>8625</v>
      </c>
      <c r="P47">
        <f t="shared" si="4"/>
        <v>30</v>
      </c>
      <c r="Q47">
        <f t="shared" si="5"/>
        <v>42.857142857142854</v>
      </c>
      <c r="R47" t="s">
        <v>27</v>
      </c>
    </row>
    <row r="48" spans="1:18">
      <c r="A48" s="1">
        <v>44999</v>
      </c>
      <c r="B48" t="s">
        <v>40</v>
      </c>
      <c r="C48">
        <v>20231248</v>
      </c>
      <c r="D48">
        <v>3999</v>
      </c>
      <c r="E48" t="s">
        <v>19</v>
      </c>
      <c r="F48">
        <v>47</v>
      </c>
      <c r="G48" t="s">
        <v>28</v>
      </c>
      <c r="H48" t="s">
        <v>25</v>
      </c>
      <c r="I48" t="s">
        <v>19</v>
      </c>
      <c r="J48">
        <v>36</v>
      </c>
      <c r="K48">
        <v>6359</v>
      </c>
      <c r="L48">
        <f t="shared" si="0"/>
        <v>228924</v>
      </c>
      <c r="M48">
        <f t="shared" si="1"/>
        <v>4451.2999999999993</v>
      </c>
      <c r="N48">
        <f t="shared" si="2"/>
        <v>160246.79999999999</v>
      </c>
      <c r="O48">
        <f t="shared" si="3"/>
        <v>68677.200000000012</v>
      </c>
      <c r="P48">
        <f t="shared" si="4"/>
        <v>30.000000000000004</v>
      </c>
      <c r="Q48">
        <f t="shared" si="5"/>
        <v>42.857142857142868</v>
      </c>
      <c r="R48" t="s">
        <v>30</v>
      </c>
    </row>
    <row r="49" spans="1:18">
      <c r="A49" s="1">
        <v>45000</v>
      </c>
      <c r="B49" t="s">
        <v>40</v>
      </c>
      <c r="C49">
        <v>20231248</v>
      </c>
      <c r="D49">
        <v>4283</v>
      </c>
      <c r="E49" t="s">
        <v>23</v>
      </c>
      <c r="F49">
        <v>46</v>
      </c>
      <c r="G49" t="s">
        <v>31</v>
      </c>
      <c r="H49" t="s">
        <v>29</v>
      </c>
      <c r="I49" t="s">
        <v>37</v>
      </c>
      <c r="J49">
        <v>32</v>
      </c>
      <c r="K49">
        <v>6314</v>
      </c>
      <c r="L49">
        <f t="shared" si="0"/>
        <v>202048</v>
      </c>
      <c r="M49">
        <f t="shared" si="1"/>
        <v>4419.7999999999993</v>
      </c>
      <c r="N49">
        <f t="shared" si="2"/>
        <v>141433.59999999998</v>
      </c>
      <c r="O49">
        <f t="shared" si="3"/>
        <v>60614.400000000023</v>
      </c>
      <c r="P49">
        <f t="shared" si="4"/>
        <v>30.000000000000011</v>
      </c>
      <c r="Q49">
        <f t="shared" si="5"/>
        <v>42.857142857142883</v>
      </c>
      <c r="R49" t="s">
        <v>34</v>
      </c>
    </row>
    <row r="50" spans="1:18">
      <c r="A50" s="1">
        <v>45001</v>
      </c>
      <c r="B50" t="s">
        <v>40</v>
      </c>
      <c r="C50">
        <v>20231248</v>
      </c>
      <c r="D50">
        <v>3470</v>
      </c>
      <c r="E50" t="s">
        <v>19</v>
      </c>
      <c r="F50">
        <v>42</v>
      </c>
      <c r="G50" t="s">
        <v>20</v>
      </c>
      <c r="H50" t="s">
        <v>32</v>
      </c>
      <c r="I50" t="s">
        <v>38</v>
      </c>
      <c r="J50">
        <v>19</v>
      </c>
      <c r="K50">
        <v>3591</v>
      </c>
      <c r="L50">
        <f t="shared" si="0"/>
        <v>68229</v>
      </c>
      <c r="M50">
        <f t="shared" si="1"/>
        <v>2513.6999999999998</v>
      </c>
      <c r="N50">
        <f t="shared" si="2"/>
        <v>47760.299999999996</v>
      </c>
      <c r="O50">
        <f t="shared" si="3"/>
        <v>20468.700000000004</v>
      </c>
      <c r="P50">
        <f t="shared" si="4"/>
        <v>30.000000000000004</v>
      </c>
      <c r="Q50">
        <f t="shared" si="5"/>
        <v>42.857142857142868</v>
      </c>
      <c r="R50" t="s">
        <v>22</v>
      </c>
    </row>
    <row r="51" spans="1:18">
      <c r="A51" s="1">
        <v>45002</v>
      </c>
      <c r="B51" t="s">
        <v>40</v>
      </c>
      <c r="C51">
        <v>20231248</v>
      </c>
      <c r="D51">
        <v>3105</v>
      </c>
      <c r="E51" t="s">
        <v>23</v>
      </c>
      <c r="F51">
        <v>43</v>
      </c>
      <c r="G51" t="s">
        <v>24</v>
      </c>
      <c r="H51" t="s">
        <v>35</v>
      </c>
      <c r="I51" t="s">
        <v>19</v>
      </c>
      <c r="J51">
        <v>37</v>
      </c>
      <c r="K51">
        <v>5551</v>
      </c>
      <c r="L51">
        <f t="shared" si="0"/>
        <v>205387</v>
      </c>
      <c r="M51">
        <f t="shared" si="1"/>
        <v>3885.7</v>
      </c>
      <c r="N51">
        <f t="shared" si="2"/>
        <v>143770.9</v>
      </c>
      <c r="O51">
        <f t="shared" si="3"/>
        <v>61616.100000000006</v>
      </c>
      <c r="P51">
        <f t="shared" si="4"/>
        <v>30.000000000000004</v>
      </c>
      <c r="Q51">
        <f t="shared" si="5"/>
        <v>42.857142857142861</v>
      </c>
      <c r="R51" t="s">
        <v>27</v>
      </c>
    </row>
    <row r="52" spans="1:18">
      <c r="A52" s="1">
        <v>45003</v>
      </c>
      <c r="B52" t="s">
        <v>40</v>
      </c>
      <c r="C52">
        <v>20231248</v>
      </c>
      <c r="D52">
        <v>4322</v>
      </c>
      <c r="E52" t="s">
        <v>19</v>
      </c>
      <c r="F52">
        <v>46</v>
      </c>
      <c r="G52" t="s">
        <v>28</v>
      </c>
      <c r="H52" t="s">
        <v>21</v>
      </c>
      <c r="I52" t="s">
        <v>26</v>
      </c>
      <c r="J52">
        <v>43</v>
      </c>
      <c r="K52">
        <v>1701</v>
      </c>
      <c r="L52">
        <f t="shared" si="0"/>
        <v>73143</v>
      </c>
      <c r="M52">
        <f t="shared" si="1"/>
        <v>1190.6999999999998</v>
      </c>
      <c r="N52">
        <f t="shared" si="2"/>
        <v>51200.099999999991</v>
      </c>
      <c r="O52">
        <f t="shared" si="3"/>
        <v>21942.900000000009</v>
      </c>
      <c r="P52">
        <f t="shared" si="4"/>
        <v>30.000000000000011</v>
      </c>
      <c r="Q52">
        <f t="shared" si="5"/>
        <v>42.857142857142883</v>
      </c>
      <c r="R52" t="s">
        <v>30</v>
      </c>
    </row>
    <row r="53" spans="1:18">
      <c r="A53" s="1">
        <v>45004</v>
      </c>
      <c r="B53" t="s">
        <v>40</v>
      </c>
      <c r="C53">
        <v>20231248</v>
      </c>
      <c r="D53">
        <v>4502</v>
      </c>
      <c r="E53" t="s">
        <v>23</v>
      </c>
      <c r="F53">
        <v>47</v>
      </c>
      <c r="G53" t="s">
        <v>31</v>
      </c>
      <c r="H53" t="s">
        <v>25</v>
      </c>
      <c r="I53" t="s">
        <v>39</v>
      </c>
      <c r="J53">
        <v>34</v>
      </c>
      <c r="K53">
        <v>7505</v>
      </c>
      <c r="L53">
        <f t="shared" si="0"/>
        <v>255170</v>
      </c>
      <c r="M53">
        <f t="shared" si="1"/>
        <v>5253.5</v>
      </c>
      <c r="N53">
        <f t="shared" si="2"/>
        <v>178619</v>
      </c>
      <c r="O53">
        <f t="shared" si="3"/>
        <v>76551</v>
      </c>
      <c r="P53">
        <f t="shared" si="4"/>
        <v>30</v>
      </c>
      <c r="Q53">
        <f t="shared" si="5"/>
        <v>42.857142857142854</v>
      </c>
      <c r="R53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6"/>
  <sheetViews>
    <sheetView tabSelected="1" topLeftCell="A37" workbookViewId="0">
      <selection activeCell="G40" sqref="G40"/>
    </sheetView>
  </sheetViews>
  <sheetFormatPr defaultRowHeight="15"/>
  <cols>
    <col min="1" max="1" width="12.28515625" customWidth="1"/>
    <col min="12" max="12" width="12.42578125" customWidth="1"/>
  </cols>
  <sheetData>
    <row r="1" spans="1:2">
      <c r="A1" t="s">
        <v>51</v>
      </c>
      <c r="B1" t="s">
        <v>52</v>
      </c>
    </row>
    <row r="2" spans="1:2">
      <c r="A2" t="s">
        <v>53</v>
      </c>
      <c r="B2">
        <v>100</v>
      </c>
    </row>
    <row r="3" spans="1:2">
      <c r="A3" t="s">
        <v>54</v>
      </c>
      <c r="B3">
        <v>70</v>
      </c>
    </row>
    <row r="4" spans="1:2">
      <c r="A4" t="s">
        <v>55</v>
      </c>
      <c r="B4">
        <v>60</v>
      </c>
    </row>
    <row r="5" spans="1:2">
      <c r="A5" t="s">
        <v>56</v>
      </c>
      <c r="B5">
        <v>70</v>
      </c>
    </row>
    <row r="6" spans="1:2">
      <c r="A6" t="s">
        <v>57</v>
      </c>
      <c r="B6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filterMode="1"/>
  <dimension ref="A1:P7"/>
  <sheetViews>
    <sheetView workbookViewId="0">
      <selection activeCell="H1" sqref="H1:H7"/>
    </sheetView>
  </sheetViews>
  <sheetFormatPr defaultRowHeight="15"/>
  <cols>
    <col min="16" max="16" width="11.7109375" customWidth="1"/>
  </cols>
  <sheetData>
    <row r="1" spans="1:16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13</v>
      </c>
      <c r="N1" t="s">
        <v>15</v>
      </c>
      <c r="O1" t="s">
        <v>16</v>
      </c>
      <c r="P1" t="s">
        <v>17</v>
      </c>
    </row>
    <row r="2" spans="1:16" hidden="1">
      <c r="A2">
        <v>20231248</v>
      </c>
      <c r="B2">
        <v>4325</v>
      </c>
      <c r="C2" t="s">
        <v>19</v>
      </c>
      <c r="D2">
        <v>44</v>
      </c>
      <c r="E2" t="s">
        <v>20</v>
      </c>
      <c r="F2" t="s">
        <v>21</v>
      </c>
      <c r="G2" t="s">
        <v>19</v>
      </c>
      <c r="H2">
        <v>31</v>
      </c>
      <c r="I2">
        <v>6321</v>
      </c>
      <c r="J2">
        <f>I2*H2</f>
        <v>195951</v>
      </c>
      <c r="K2">
        <f>70%*I2</f>
        <v>4424.7</v>
      </c>
      <c r="L2">
        <f>K2*H2</f>
        <v>137165.69999999998</v>
      </c>
      <c r="M2">
        <f>J2-L2</f>
        <v>58785.300000000017</v>
      </c>
      <c r="N2">
        <f>M2/J2*100</f>
        <v>30.000000000000011</v>
      </c>
      <c r="O2">
        <f>(M2/L2)*100</f>
        <v>42.857142857142875</v>
      </c>
      <c r="P2" t="s">
        <v>22</v>
      </c>
    </row>
    <row r="3" spans="1:16" hidden="1">
      <c r="A3">
        <v>20231248</v>
      </c>
      <c r="B3">
        <v>3110</v>
      </c>
      <c r="C3" t="s">
        <v>23</v>
      </c>
      <c r="D3">
        <v>49</v>
      </c>
      <c r="E3" t="s">
        <v>24</v>
      </c>
      <c r="F3" t="s">
        <v>25</v>
      </c>
      <c r="G3" t="s">
        <v>26</v>
      </c>
      <c r="H3">
        <v>10</v>
      </c>
      <c r="I3">
        <v>4192</v>
      </c>
      <c r="J3">
        <f t="shared" ref="J3:J7" si="0">I3*H3</f>
        <v>41920</v>
      </c>
      <c r="K3">
        <f t="shared" ref="K3:K7" si="1">70%*I3</f>
        <v>2934.3999999999996</v>
      </c>
      <c r="L3">
        <f t="shared" ref="L3:L7" si="2">K3*H3</f>
        <v>29343.999999999996</v>
      </c>
      <c r="M3">
        <f t="shared" ref="M3:M7" si="3">J3-L3</f>
        <v>12576.000000000004</v>
      </c>
      <c r="N3">
        <f t="shared" ref="N3:N7" si="4">M3/J3*100</f>
        <v>30.000000000000011</v>
      </c>
      <c r="O3">
        <f t="shared" ref="O3:O7" si="5">(M3/L3)*100</f>
        <v>42.857142857142875</v>
      </c>
      <c r="P3" t="s">
        <v>27</v>
      </c>
    </row>
    <row r="4" spans="1:16">
      <c r="A4">
        <v>20231248</v>
      </c>
      <c r="B4">
        <v>4438</v>
      </c>
      <c r="C4" t="s">
        <v>19</v>
      </c>
      <c r="D4">
        <v>44</v>
      </c>
      <c r="E4" t="s">
        <v>28</v>
      </c>
      <c r="F4" t="s">
        <v>29</v>
      </c>
      <c r="G4" t="s">
        <v>19</v>
      </c>
      <c r="H4">
        <v>12</v>
      </c>
      <c r="I4">
        <v>4599</v>
      </c>
      <c r="J4">
        <f t="shared" si="0"/>
        <v>55188</v>
      </c>
      <c r="K4">
        <f t="shared" si="1"/>
        <v>3219.2999999999997</v>
      </c>
      <c r="L4">
        <f t="shared" si="2"/>
        <v>38631.599999999999</v>
      </c>
      <c r="M4">
        <f t="shared" si="3"/>
        <v>16556.400000000001</v>
      </c>
      <c r="N4">
        <f t="shared" si="4"/>
        <v>30.000000000000004</v>
      </c>
      <c r="O4">
        <f t="shared" si="5"/>
        <v>42.857142857142861</v>
      </c>
      <c r="P4" t="s">
        <v>30</v>
      </c>
    </row>
    <row r="5" spans="1:16" hidden="1">
      <c r="A5">
        <v>20231248</v>
      </c>
      <c r="B5">
        <v>3442</v>
      </c>
      <c r="C5" t="s">
        <v>23</v>
      </c>
      <c r="D5">
        <v>43</v>
      </c>
      <c r="E5" t="s">
        <v>31</v>
      </c>
      <c r="F5" t="s">
        <v>32</v>
      </c>
      <c r="G5" t="s">
        <v>33</v>
      </c>
      <c r="H5">
        <v>20</v>
      </c>
      <c r="I5">
        <v>3029</v>
      </c>
      <c r="J5">
        <f t="shared" si="0"/>
        <v>60580</v>
      </c>
      <c r="K5">
        <f t="shared" si="1"/>
        <v>2120.2999999999997</v>
      </c>
      <c r="L5">
        <f t="shared" si="2"/>
        <v>42405.999999999993</v>
      </c>
      <c r="M5">
        <f t="shared" si="3"/>
        <v>18174.000000000007</v>
      </c>
      <c r="N5">
        <f t="shared" si="4"/>
        <v>30.000000000000011</v>
      </c>
      <c r="O5">
        <f t="shared" si="5"/>
        <v>42.857142857142883</v>
      </c>
      <c r="P5" t="s">
        <v>34</v>
      </c>
    </row>
    <row r="6" spans="1:16" hidden="1">
      <c r="A6">
        <v>20231248</v>
      </c>
      <c r="B6">
        <v>3827</v>
      </c>
      <c r="C6" t="s">
        <v>19</v>
      </c>
      <c r="D6">
        <v>49</v>
      </c>
      <c r="E6" t="s">
        <v>20</v>
      </c>
      <c r="F6" t="s">
        <v>35</v>
      </c>
      <c r="G6" t="s">
        <v>19</v>
      </c>
      <c r="H6">
        <v>13</v>
      </c>
      <c r="I6">
        <v>6269</v>
      </c>
      <c r="J6">
        <f t="shared" si="0"/>
        <v>81497</v>
      </c>
      <c r="K6">
        <f t="shared" si="1"/>
        <v>4388.2999999999993</v>
      </c>
      <c r="L6">
        <f t="shared" si="2"/>
        <v>57047.899999999994</v>
      </c>
      <c r="M6">
        <f t="shared" si="3"/>
        <v>24449.100000000006</v>
      </c>
      <c r="N6">
        <f t="shared" si="4"/>
        <v>30.000000000000004</v>
      </c>
      <c r="O6">
        <f t="shared" si="5"/>
        <v>42.857142857142868</v>
      </c>
      <c r="P6" t="s">
        <v>22</v>
      </c>
    </row>
    <row r="7" spans="1:16" hidden="1">
      <c r="A7">
        <v>20231248</v>
      </c>
      <c r="B7">
        <v>4042</v>
      </c>
      <c r="C7" t="s">
        <v>23</v>
      </c>
      <c r="D7">
        <v>43</v>
      </c>
      <c r="E7" t="s">
        <v>24</v>
      </c>
      <c r="F7" t="s">
        <v>21</v>
      </c>
      <c r="G7" t="s">
        <v>37</v>
      </c>
      <c r="H7">
        <v>33</v>
      </c>
      <c r="I7">
        <v>6280</v>
      </c>
      <c r="J7">
        <f t="shared" si="0"/>
        <v>207240</v>
      </c>
      <c r="K7">
        <f t="shared" si="1"/>
        <v>4396</v>
      </c>
      <c r="L7">
        <f t="shared" si="2"/>
        <v>145068</v>
      </c>
      <c r="M7">
        <f t="shared" si="3"/>
        <v>62172</v>
      </c>
      <c r="N7">
        <f t="shared" si="4"/>
        <v>30</v>
      </c>
      <c r="O7">
        <f t="shared" si="5"/>
        <v>42.857142857142854</v>
      </c>
      <c r="P7" t="s">
        <v>27</v>
      </c>
    </row>
  </sheetData>
  <autoFilter ref="H1:H7">
    <filterColumn colId="0">
      <filters>
        <filter val="12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2024-11-22T08:26:24Z</dcterms:created>
  <dcterms:modified xsi:type="dcterms:W3CDTF">2024-11-22T10:09:07Z</dcterms:modified>
</cp:coreProperties>
</file>