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firstSheet="2" activeTab="6"/>
  </bookViews>
  <sheets>
    <sheet name="Pivot-1" sheetId="3" r:id="rId1"/>
    <sheet name="Pivot-2" sheetId="4" r:id="rId2"/>
    <sheet name="Pivot-3" sheetId="8" r:id="rId3"/>
    <sheet name="Pivot-4" sheetId="12" r:id="rId4"/>
    <sheet name="Pivot-5" sheetId="16" r:id="rId5"/>
    <sheet name="HRDataset_v14" sheetId="1" r:id="rId6"/>
    <sheet name="Ques-Ans" sheetId="2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<sst xmlns="http://schemas.openxmlformats.org/spreadsheetml/2006/main" count="4953" uniqueCount="673">
  <si>
    <t>Manager Name</t>
  </si>
  <si>
    <t>Employee_Name</t>
  </si>
  <si>
    <t>Average of Perf Score ID</t>
  </si>
  <si>
    <t>Alex Sweetwater</t>
  </si>
  <si>
    <t>Amy Dunn</t>
  </si>
  <si>
    <t>Board of Directors</t>
  </si>
  <si>
    <t>Brandon R. LeBlanc</t>
  </si>
  <si>
    <t>Brannon Miller</t>
  </si>
  <si>
    <t>Brian Champaigne</t>
  </si>
  <si>
    <t>David Stanley</t>
  </si>
  <si>
    <t>Debra Houlihan</t>
  </si>
  <si>
    <t>Elijiah Gray</t>
  </si>
  <si>
    <t>Eric Dougall</t>
  </si>
  <si>
    <t>Janet King</t>
  </si>
  <si>
    <t>Jennifer Zamora</t>
  </si>
  <si>
    <t>John Smith</t>
  </si>
  <si>
    <t>Kelley Spirea</t>
  </si>
  <si>
    <t>Ketsia Liebig</t>
  </si>
  <si>
    <t>Kissy Sullivan</t>
  </si>
  <si>
    <t>Lynn Daneault</t>
  </si>
  <si>
    <t>Michael Albert</t>
  </si>
  <si>
    <t>Peter Monroe</t>
  </si>
  <si>
    <t>Simon Roup</t>
  </si>
  <si>
    <t>Webster Butler</t>
  </si>
  <si>
    <t>Grand Total</t>
  </si>
  <si>
    <t>Point(i)</t>
  </si>
  <si>
    <t>Count of Gender Id</t>
  </si>
  <si>
    <t>Department</t>
  </si>
  <si>
    <t>Sex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</si>
  <si>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</si>
  <si>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</si>
  <si>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</si>
  <si>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</si>
  <si>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</si>
  <si>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</si>
  <si>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Sex Diversified by %</t>
  </si>
  <si>
    <t>F</t>
  </si>
  <si>
    <t xml:space="preserve">M </t>
  </si>
  <si>
    <t>Point(ii)</t>
  </si>
  <si>
    <t>Citizen Desc</t>
  </si>
  <si>
    <t>Count of Department</t>
  </si>
  <si>
    <t>Eligible NonCitizen</t>
  </si>
  <si>
    <t>Non-Citizen</t>
  </si>
  <si>
    <t>US Citizen</t>
  </si>
  <si>
    <t>Point(iii)</t>
  </si>
  <si>
    <t>Race Desc</t>
  </si>
  <si>
    <t>American Indian or Alaska Native</t>
  </si>
  <si>
    <t>Asian</t>
  </si>
  <si>
    <t>Black or African American</t>
  </si>
  <si>
    <t>Hispanic</t>
  </si>
  <si>
    <t>Two or more races</t>
  </si>
  <si>
    <t>White</t>
  </si>
  <si>
    <t>Point(iv)</t>
  </si>
  <si>
    <t>Position</t>
  </si>
  <si>
    <t>(Multiple Items)</t>
  </si>
  <si>
    <t>Count of Employee_Name</t>
  </si>
  <si>
    <t>Point(v)</t>
  </si>
  <si>
    <t>Marital Desc</t>
  </si>
  <si>
    <t>Count of Married Id</t>
  </si>
  <si>
    <t>Divorced</t>
  </si>
  <si>
    <t>Married</t>
  </si>
  <si>
    <t>Separated</t>
  </si>
  <si>
    <t>Single</t>
  </si>
  <si>
    <t>Widowed</t>
  </si>
  <si>
    <t>Point(vi)</t>
  </si>
  <si>
    <t>Emp Satisfactions</t>
  </si>
  <si>
    <t>Not Setisfied</t>
  </si>
  <si>
    <t>Setisfied</t>
  </si>
  <si>
    <t>Most Setisfied</t>
  </si>
  <si>
    <t>Recruitment Source</t>
  </si>
  <si>
    <t>Hispanic Latino</t>
  </si>
  <si>
    <t>Career Builder</t>
  </si>
  <si>
    <t>Diversity Job Fair</t>
  </si>
  <si>
    <t>Employee Referral</t>
  </si>
  <si>
    <t>Google Search</t>
  </si>
  <si>
    <t>Indeed</t>
  </si>
  <si>
    <t>Linked In</t>
  </si>
  <si>
    <t>On-line Web application</t>
  </si>
  <si>
    <t>Other</t>
  </si>
  <si>
    <t>Website</t>
  </si>
  <si>
    <t>No</t>
  </si>
  <si>
    <t>American Indian or Alaska Native Total</t>
  </si>
  <si>
    <t>Asian Total</t>
  </si>
  <si>
    <t>Yes</t>
  </si>
  <si>
    <t>Black or African American Total</t>
  </si>
  <si>
    <t>Two or more races Total</t>
  </si>
  <si>
    <t>White Total</t>
  </si>
  <si>
    <t>F Total</t>
  </si>
  <si>
    <t>Hispanic Total</t>
  </si>
  <si>
    <t>M  Total</t>
  </si>
  <si>
    <t>To find common things  in performance score in terminated by cause</t>
  </si>
  <si>
    <t>Employment Status</t>
  </si>
  <si>
    <t>Perf Score ID</t>
  </si>
  <si>
    <t>Active</t>
  </si>
  <si>
    <t>Terminated for Cause</t>
  </si>
  <si>
    <t>Voluntarily Terminated</t>
  </si>
  <si>
    <t>A lot of them were voluntarily terminated from production department due to great perfscore</t>
  </si>
  <si>
    <t>commanality b/w emp setisfection</t>
  </si>
  <si>
    <t>commanality b/w date of joining and date of termination</t>
  </si>
  <si>
    <t>Date Of Hire</t>
  </si>
  <si>
    <t>Date of Termination</t>
  </si>
  <si>
    <t>Nothing Common</t>
  </si>
  <si>
    <t>Average of Salary</t>
  </si>
  <si>
    <t>Accountant I</t>
  </si>
  <si>
    <t>Administrative Assistant</t>
  </si>
  <si>
    <t>Area Sales Manager</t>
  </si>
  <si>
    <t>BI Developer</t>
  </si>
  <si>
    <t>BI Director</t>
  </si>
  <si>
    <t>CIO</t>
  </si>
  <si>
    <t>Data Analyst</t>
  </si>
  <si>
    <t xml:space="preserve">Data Analyst </t>
  </si>
  <si>
    <t>Data Architect</t>
  </si>
  <si>
    <t>Database Administrator</t>
  </si>
  <si>
    <t>Director of Operations</t>
  </si>
  <si>
    <t>Director of Sales</t>
  </si>
  <si>
    <t>Enterprise Architect</t>
  </si>
  <si>
    <t>IT Director</t>
  </si>
  <si>
    <t>IT Manager - DB</t>
  </si>
  <si>
    <t>IT Manager - Infra</t>
  </si>
  <si>
    <t>IT Manager - Support</t>
  </si>
  <si>
    <t>IT Support</t>
  </si>
  <si>
    <t>Network Engineer</t>
  </si>
  <si>
    <t>President &amp; CEO</t>
  </si>
  <si>
    <t>Principal Data Architect</t>
  </si>
  <si>
    <t>Production Manager</t>
  </si>
  <si>
    <t>Production Technician I</t>
  </si>
  <si>
    <t>Production Technician II</t>
  </si>
  <si>
    <t>Sales Manager</t>
  </si>
  <si>
    <t>Senior BI Developer</t>
  </si>
  <si>
    <t>Shared Services Manager</t>
  </si>
  <si>
    <t>Software Engineer</t>
  </si>
  <si>
    <t>Software Engineering Manager</t>
  </si>
  <si>
    <t>Sr. Accountant</t>
  </si>
  <si>
    <t>Sr. DBA</t>
  </si>
  <si>
    <t>Sr. Network Engineer</t>
  </si>
  <si>
    <t>Empire</t>
  </si>
  <si>
    <t>Married Id</t>
  </si>
  <si>
    <t>Marital Status ID</t>
  </si>
  <si>
    <t>Gender Id</t>
  </si>
  <si>
    <t>Emp Status ID</t>
  </si>
  <si>
    <t>Dept ID</t>
  </si>
  <si>
    <t>From Diversity Job Fair ID</t>
  </si>
  <si>
    <t>Salary</t>
  </si>
  <si>
    <t>Termd</t>
  </si>
  <si>
    <t>Position ID</t>
  </si>
  <si>
    <t>State</t>
  </si>
  <si>
    <t>Zip</t>
  </si>
  <si>
    <t>DOB</t>
  </si>
  <si>
    <t>Term Reason</t>
  </si>
  <si>
    <t>Manager Id</t>
  </si>
  <si>
    <t>Performance Score</t>
  </si>
  <si>
    <t>Engagement Survey</t>
  </si>
  <si>
    <t>Special Projects Count</t>
  </si>
  <si>
    <t>Last Performance Review_Date</t>
  </si>
  <si>
    <t>DaysLateLast30</t>
  </si>
  <si>
    <t>Absences</t>
  </si>
  <si>
    <t>Adinolfi  Wilson  K</t>
  </si>
  <si>
    <t>MA</t>
  </si>
  <si>
    <t>01960</t>
  </si>
  <si>
    <t>N/A-StillEmployed</t>
  </si>
  <si>
    <t>Exceeds</t>
  </si>
  <si>
    <t xml:space="preserve">Ait Sidi  Karthikeyan   </t>
  </si>
  <si>
    <t>02148</t>
  </si>
  <si>
    <t>career change</t>
  </si>
  <si>
    <t>Fully Meets</t>
  </si>
  <si>
    <t>Akinkuolie  Sarah</t>
  </si>
  <si>
    <t>01810</t>
  </si>
  <si>
    <t>hours</t>
  </si>
  <si>
    <t>Alagbe Trina</t>
  </si>
  <si>
    <t>01886</t>
  </si>
  <si>
    <t xml:space="preserve">Anderson  Carol </t>
  </si>
  <si>
    <t>02169</t>
  </si>
  <si>
    <t>return to school</t>
  </si>
  <si>
    <t xml:space="preserve">Anderson  Linda  </t>
  </si>
  <si>
    <t>01844</t>
  </si>
  <si>
    <t>Andreola  Colby</t>
  </si>
  <si>
    <t>02110</t>
  </si>
  <si>
    <t>Athwal  Sam</t>
  </si>
  <si>
    <t>02199</t>
  </si>
  <si>
    <t>Bachiochi  Linda</t>
  </si>
  <si>
    <t>01902</t>
  </si>
  <si>
    <t xml:space="preserve">Bacong  Alejandro </t>
  </si>
  <si>
    <t xml:space="preserve">Baczenski  Rachael  </t>
  </si>
  <si>
    <t>Another position</t>
  </si>
  <si>
    <t>Barbara  Thomas</t>
  </si>
  <si>
    <t>02062</t>
  </si>
  <si>
    <t>unhappy</t>
  </si>
  <si>
    <t>Barbossa  Hector</t>
  </si>
  <si>
    <t>TX</t>
  </si>
  <si>
    <t>Barone  Francesco  A</t>
  </si>
  <si>
    <t>Barton  Nader</t>
  </si>
  <si>
    <t>02747</t>
  </si>
  <si>
    <t>Bates  Norman</t>
  </si>
  <si>
    <t>02050</t>
  </si>
  <si>
    <t>attendance</t>
  </si>
  <si>
    <t xml:space="preserve">Beak  Kimberly  </t>
  </si>
  <si>
    <t>02145</t>
  </si>
  <si>
    <t xml:space="preserve">Beatrice  Courtney </t>
  </si>
  <si>
    <t>01915</t>
  </si>
  <si>
    <t>Becker  Renee</t>
  </si>
  <si>
    <t>02026</t>
  </si>
  <si>
    <t>performance</t>
  </si>
  <si>
    <t>Becker  Scott</t>
  </si>
  <si>
    <t>02452</t>
  </si>
  <si>
    <t>Bernstein  Sean</t>
  </si>
  <si>
    <t>02072</t>
  </si>
  <si>
    <t>Biden  Lowan  M</t>
  </si>
  <si>
    <t>02027</t>
  </si>
  <si>
    <t>Billis  Helen</t>
  </si>
  <si>
    <t>02031</t>
  </si>
  <si>
    <t>Blount  Dianna</t>
  </si>
  <si>
    <t>02171</t>
  </si>
  <si>
    <t>Needs Improvement</t>
  </si>
  <si>
    <t>Bondwell  Betsy</t>
  </si>
  <si>
    <t>02210</t>
  </si>
  <si>
    <t>Booth  Frank</t>
  </si>
  <si>
    <t>CT</t>
  </si>
  <si>
    <t>06033</t>
  </si>
  <si>
    <t>Learned that he is a gangster</t>
  </si>
  <si>
    <t>Boutwell  Bonalyn</t>
  </si>
  <si>
    <t>02468</t>
  </si>
  <si>
    <t>Bozzi  Charles</t>
  </si>
  <si>
    <t>01901</t>
  </si>
  <si>
    <t>retiring</t>
  </si>
  <si>
    <t>Brill  Donna</t>
  </si>
  <si>
    <t>01701</t>
  </si>
  <si>
    <t>Brown  Mia</t>
  </si>
  <si>
    <t>01450</t>
  </si>
  <si>
    <t xml:space="preserve">Buccheri  Joseph  </t>
  </si>
  <si>
    <t>01013</t>
  </si>
  <si>
    <t xml:space="preserve">Bugali  Josephine </t>
  </si>
  <si>
    <t>02043</t>
  </si>
  <si>
    <t>Bunbury  Jessica</t>
  </si>
  <si>
    <t>VA</t>
  </si>
  <si>
    <t>Burke  Joelle</t>
  </si>
  <si>
    <t xml:space="preserve">Burkett  Benjamin </t>
  </si>
  <si>
    <t>01890</t>
  </si>
  <si>
    <t xml:space="preserve">Cady  Max </t>
  </si>
  <si>
    <t>02184</t>
  </si>
  <si>
    <t>Candie  Calvin</t>
  </si>
  <si>
    <t>Carabbio  Judith</t>
  </si>
  <si>
    <t>02132</t>
  </si>
  <si>
    <t xml:space="preserve">Carey  Michael  </t>
  </si>
  <si>
    <t>Carr  Claudia  N</t>
  </si>
  <si>
    <t xml:space="preserve">Carter  Michelle </t>
  </si>
  <si>
    <t>VT</t>
  </si>
  <si>
    <t>05664</t>
  </si>
  <si>
    <t xml:space="preserve">Chace  Beatrice </t>
  </si>
  <si>
    <t>02763</t>
  </si>
  <si>
    <t>Champaigne  Brian</t>
  </si>
  <si>
    <t>02045</t>
  </si>
  <si>
    <t>Chan  Lin</t>
  </si>
  <si>
    <t>02170</t>
  </si>
  <si>
    <t>Chang  Donovan  E</t>
  </si>
  <si>
    <t>01845</t>
  </si>
  <si>
    <t>Chigurh  Anton</t>
  </si>
  <si>
    <t>Chivukula  Enola</t>
  </si>
  <si>
    <t>01775</t>
  </si>
  <si>
    <t>relocation out of area</t>
  </si>
  <si>
    <t xml:space="preserve">Cierpiszewski  Caroline  </t>
  </si>
  <si>
    <t>02044</t>
  </si>
  <si>
    <t>Clayton  Rick</t>
  </si>
  <si>
    <t>Cloninger  Jennifer</t>
  </si>
  <si>
    <t>01752</t>
  </si>
  <si>
    <t>Close  Phil</t>
  </si>
  <si>
    <t>Clukey  Elijian</t>
  </si>
  <si>
    <t>02134</t>
  </si>
  <si>
    <t>Cockel  James</t>
  </si>
  <si>
    <t>Cole  Spencer</t>
  </si>
  <si>
    <t>01880</t>
  </si>
  <si>
    <t>Corleone  Michael</t>
  </si>
  <si>
    <t>01803</t>
  </si>
  <si>
    <t>Corleone  Vito</t>
  </si>
  <si>
    <t>02030</t>
  </si>
  <si>
    <t xml:space="preserve">Cornett  Lisa </t>
  </si>
  <si>
    <t>02189</t>
  </si>
  <si>
    <t>Costello  Frank</t>
  </si>
  <si>
    <t>Crimmings    Jean</t>
  </si>
  <si>
    <t>01821</t>
  </si>
  <si>
    <t>Cross  Noah</t>
  </si>
  <si>
    <t>06278</t>
  </si>
  <si>
    <t>Daneault  Lynn</t>
  </si>
  <si>
    <t>05473</t>
  </si>
  <si>
    <t xml:space="preserve">Daniele  Ann  </t>
  </si>
  <si>
    <t xml:space="preserve">Darson  Jene'ya </t>
  </si>
  <si>
    <t>Davis  Daniel</t>
  </si>
  <si>
    <t>02458</t>
  </si>
  <si>
    <t>Dee  Randy</t>
  </si>
  <si>
    <t>02138</t>
  </si>
  <si>
    <t>DeGweck   James</t>
  </si>
  <si>
    <t>Del Bosque  Keyla</t>
  </si>
  <si>
    <t>02176</t>
  </si>
  <si>
    <t>Delarge  Alex</t>
  </si>
  <si>
    <t>AL</t>
  </si>
  <si>
    <t>PIP</t>
  </si>
  <si>
    <t>Demita  Carla</t>
  </si>
  <si>
    <t>02343</t>
  </si>
  <si>
    <t>more money</t>
  </si>
  <si>
    <t xml:space="preserve">Desimone  Carl </t>
  </si>
  <si>
    <t>02061</t>
  </si>
  <si>
    <t>DeVito  Tommy</t>
  </si>
  <si>
    <t xml:space="preserve">Dickinson  Geoff </t>
  </si>
  <si>
    <t>02180</t>
  </si>
  <si>
    <t xml:space="preserve">Dietrich  Jenna  </t>
  </si>
  <si>
    <t>WA</t>
  </si>
  <si>
    <t xml:space="preserve">DiNocco  Lily </t>
  </si>
  <si>
    <t>02351</t>
  </si>
  <si>
    <t>Dobrin  Denisa  S</t>
  </si>
  <si>
    <t>02125</t>
  </si>
  <si>
    <t>Dolan  Linda</t>
  </si>
  <si>
    <t>02119</t>
  </si>
  <si>
    <t>Dougall  Eric</t>
  </si>
  <si>
    <t>Driver  Elle</t>
  </si>
  <si>
    <t>CA</t>
  </si>
  <si>
    <t xml:space="preserve">Dunn  Amy  </t>
  </si>
  <si>
    <t>01731</t>
  </si>
  <si>
    <t>Dunne  Amy</t>
  </si>
  <si>
    <t>01749</t>
  </si>
  <si>
    <t>Eaton  Marianne</t>
  </si>
  <si>
    <t>military</t>
  </si>
  <si>
    <t>Engdahl  Jean</t>
  </si>
  <si>
    <t>England  Rex</t>
  </si>
  <si>
    <t>Erilus  Angela</t>
  </si>
  <si>
    <t>02133</t>
  </si>
  <si>
    <t>Estremera  Miguel</t>
  </si>
  <si>
    <t>02129</t>
  </si>
  <si>
    <t>Evensen  April</t>
  </si>
  <si>
    <t>no-call  no-show</t>
  </si>
  <si>
    <t>Exantus  Susan</t>
  </si>
  <si>
    <t xml:space="preserve">Faller  Megan </t>
  </si>
  <si>
    <t>01824</t>
  </si>
  <si>
    <t>Fancett  Nicole</t>
  </si>
  <si>
    <t>02324</t>
  </si>
  <si>
    <t>Ferguson  Susan</t>
  </si>
  <si>
    <t xml:space="preserve">Fernandes  Nilson  </t>
  </si>
  <si>
    <t>Fett  Boba</t>
  </si>
  <si>
    <t>Fidelia   Libby</t>
  </si>
  <si>
    <t>02155</t>
  </si>
  <si>
    <t>Fitzpatrick  Michael  J</t>
  </si>
  <si>
    <t>02143</t>
  </si>
  <si>
    <t>Foreman  Tanya</t>
  </si>
  <si>
    <t>Forrest  Alex</t>
  </si>
  <si>
    <t>02330</t>
  </si>
  <si>
    <t>Fatal attraction</t>
  </si>
  <si>
    <t>Foss  Jason</t>
  </si>
  <si>
    <t>01460</t>
  </si>
  <si>
    <t>Foster-Baker  Amy</t>
  </si>
  <si>
    <t>no</t>
  </si>
  <si>
    <t xml:space="preserve">Fraval  Maruk </t>
  </si>
  <si>
    <t>06050</t>
  </si>
  <si>
    <t>Galia  Lisa</t>
  </si>
  <si>
    <t>06040</t>
  </si>
  <si>
    <t>Garcia  Raul</t>
  </si>
  <si>
    <t>01905</t>
  </si>
  <si>
    <t>Gaul  Barbara</t>
  </si>
  <si>
    <t>02121</t>
  </si>
  <si>
    <t>Gentry  Mildred</t>
  </si>
  <si>
    <t>Gerke  Melisa</t>
  </si>
  <si>
    <t xml:space="preserve">Gill  Whitney  </t>
  </si>
  <si>
    <t>OH</t>
  </si>
  <si>
    <t>Gilles  Alex</t>
  </si>
  <si>
    <t>Girifalco  Evelyn</t>
  </si>
  <si>
    <t>02451</t>
  </si>
  <si>
    <t>Givens  Myriam</t>
  </si>
  <si>
    <t>IN</t>
  </si>
  <si>
    <t>Goble  Taisha</t>
  </si>
  <si>
    <t>02127</t>
  </si>
  <si>
    <t>Goeth  Amon</t>
  </si>
  <si>
    <t>02135</t>
  </si>
  <si>
    <t xml:space="preserve">Gold  Shenice  </t>
  </si>
  <si>
    <t>Gonzalez  Cayo</t>
  </si>
  <si>
    <t>02108</t>
  </si>
  <si>
    <t>Gonzalez  Juan</t>
  </si>
  <si>
    <t>02128</t>
  </si>
  <si>
    <t>Gonzalez  Maria</t>
  </si>
  <si>
    <t>02472</t>
  </si>
  <si>
    <t>Good  Susan</t>
  </si>
  <si>
    <t>Gordon  David</t>
  </si>
  <si>
    <t xml:space="preserve">Gosciminski  Phylicia  </t>
  </si>
  <si>
    <t>Goyal  Roxana</t>
  </si>
  <si>
    <t>01864</t>
  </si>
  <si>
    <t xml:space="preserve">Gray  Elijiah  </t>
  </si>
  <si>
    <t>Gross  Paula</t>
  </si>
  <si>
    <t>Gruber  Hans</t>
  </si>
  <si>
    <t>Guilianno  Mike</t>
  </si>
  <si>
    <t>TN</t>
  </si>
  <si>
    <t>Handschiegl  Joanne</t>
  </si>
  <si>
    <t>Hankard  Earnest</t>
  </si>
  <si>
    <t xml:space="preserve">Harrington  Christie </t>
  </si>
  <si>
    <t>Harrison  Kara</t>
  </si>
  <si>
    <t>Heitzman  Anthony</t>
  </si>
  <si>
    <t>02149</t>
  </si>
  <si>
    <t>Hendrickson  Trina</t>
  </si>
  <si>
    <t>02021</t>
  </si>
  <si>
    <t>Hitchcock  Alfred</t>
  </si>
  <si>
    <t>NH</t>
  </si>
  <si>
    <t>03062</t>
  </si>
  <si>
    <t>Homberger  Adrienne  J</t>
  </si>
  <si>
    <t>02445</t>
  </si>
  <si>
    <t>Horton  Jayne</t>
  </si>
  <si>
    <t>02493</t>
  </si>
  <si>
    <t>Houlihan  Debra</t>
  </si>
  <si>
    <t>RI</t>
  </si>
  <si>
    <t>02908</t>
  </si>
  <si>
    <t>Howard  Estelle</t>
  </si>
  <si>
    <t>Hudson  Jane</t>
  </si>
  <si>
    <t>Hunts  Julissa</t>
  </si>
  <si>
    <t>Hutter  Rosalie</t>
  </si>
  <si>
    <t>Huynh  Ming</t>
  </si>
  <si>
    <t>01742</t>
  </si>
  <si>
    <t>Immediato  Walter</t>
  </si>
  <si>
    <t xml:space="preserve">Ivey  Rose </t>
  </si>
  <si>
    <t>Jackson  Maryellen</t>
  </si>
  <si>
    <t>02081</t>
  </si>
  <si>
    <t xml:space="preserve">Jacobi  Hannah  </t>
  </si>
  <si>
    <t>01778</t>
  </si>
  <si>
    <t>Jeannite  Tayana</t>
  </si>
  <si>
    <t xml:space="preserve">Jhaveri  Sneha  </t>
  </si>
  <si>
    <t>02109</t>
  </si>
  <si>
    <t>Johnson  George</t>
  </si>
  <si>
    <t xml:space="preserve">Johnson  Noelle </t>
  </si>
  <si>
    <t>02301</t>
  </si>
  <si>
    <t>Johnston  Yen</t>
  </si>
  <si>
    <t xml:space="preserve">Jung  Judy  </t>
  </si>
  <si>
    <t>02446</t>
  </si>
  <si>
    <t>Kampew  Donysha</t>
  </si>
  <si>
    <t>PA</t>
  </si>
  <si>
    <t>maternity leave - did not return</t>
  </si>
  <si>
    <t xml:space="preserve">Keatts  Kramer </t>
  </si>
  <si>
    <t>01887</t>
  </si>
  <si>
    <t>Khemmich  Bartholemew</t>
  </si>
  <si>
    <t>CO</t>
  </si>
  <si>
    <t>King  Janet</t>
  </si>
  <si>
    <t xml:space="preserve">Kinsella  Kathleen  </t>
  </si>
  <si>
    <t xml:space="preserve">Kirill  Alexandra  </t>
  </si>
  <si>
    <t>Knapp  Bradley  J</t>
  </si>
  <si>
    <t>01721</t>
  </si>
  <si>
    <t>Kretschmer  John</t>
  </si>
  <si>
    <t>01801</t>
  </si>
  <si>
    <t>Kreuger  Freddy</t>
  </si>
  <si>
    <t>NY</t>
  </si>
  <si>
    <t>Lajiri   Jyoti</t>
  </si>
  <si>
    <t>Landa  Hans</t>
  </si>
  <si>
    <t>Langford  Lindsey</t>
  </si>
  <si>
    <t>02090</t>
  </si>
  <si>
    <t>Langton  Enrico</t>
  </si>
  <si>
    <t>02048</t>
  </si>
  <si>
    <t xml:space="preserve">LaRotonda  William  </t>
  </si>
  <si>
    <t>Latif  Mohammed</t>
  </si>
  <si>
    <t>02126</t>
  </si>
  <si>
    <t>Le  Binh</t>
  </si>
  <si>
    <t>Leach  Dallas</t>
  </si>
  <si>
    <t>LeBlanc  Brandon  R</t>
  </si>
  <si>
    <t>Lecter  Hannibal</t>
  </si>
  <si>
    <t>01776</t>
  </si>
  <si>
    <t>Leruth  Giovanni</t>
  </si>
  <si>
    <t>UT</t>
  </si>
  <si>
    <t>Liebig  Ketsia</t>
  </si>
  <si>
    <t xml:space="preserve">Linares  Marilyn </t>
  </si>
  <si>
    <t>Linden  Mathew</t>
  </si>
  <si>
    <t>01770</t>
  </si>
  <si>
    <t xml:space="preserve">Lindsay  Leonara </t>
  </si>
  <si>
    <t>06070</t>
  </si>
  <si>
    <t>Lundy  Susan</t>
  </si>
  <si>
    <t>02122</t>
  </si>
  <si>
    <t>Lunquist  Lisa</t>
  </si>
  <si>
    <t>Lydon  Allison</t>
  </si>
  <si>
    <t>Lynch  Lindsay</t>
  </si>
  <si>
    <t>MacLennan  Samuel</t>
  </si>
  <si>
    <t>01938</t>
  </si>
  <si>
    <t xml:space="preserve">Mahoney  Lauren  </t>
  </si>
  <si>
    <t>Manchester  Robyn</t>
  </si>
  <si>
    <t>Mancuso  Karen</t>
  </si>
  <si>
    <t>Mangal  Debbie</t>
  </si>
  <si>
    <t>Martin  Sandra</t>
  </si>
  <si>
    <t>Maurice  Shana</t>
  </si>
  <si>
    <t>Carthy  B'rigit</t>
  </si>
  <si>
    <t>Mckenna  Sandy</t>
  </si>
  <si>
    <t>McKinzie  Jac</t>
  </si>
  <si>
    <t>Meads  Elizabeth</t>
  </si>
  <si>
    <t>01760</t>
  </si>
  <si>
    <t>Medeiros  Jennifer</t>
  </si>
  <si>
    <t>02346</t>
  </si>
  <si>
    <t>Miller  Brannon</t>
  </si>
  <si>
    <t>yes</t>
  </si>
  <si>
    <t>Miller  Ned</t>
  </si>
  <si>
    <t>Monkfish  Erasumus</t>
  </si>
  <si>
    <t>Monroe  Peter</t>
  </si>
  <si>
    <t>Monterro  Luisa</t>
  </si>
  <si>
    <t>Moran  Patrick</t>
  </si>
  <si>
    <t>Morway  Tanya</t>
  </si>
  <si>
    <t>Motlagh   Dawn</t>
  </si>
  <si>
    <t>02453</t>
  </si>
  <si>
    <t xml:space="preserve">Moumanil  Maliki </t>
  </si>
  <si>
    <t>Myers  Michael</t>
  </si>
  <si>
    <t>01550</t>
  </si>
  <si>
    <t>Navathe  Kurt</t>
  </si>
  <si>
    <t>02056</t>
  </si>
  <si>
    <t>Ndzi  Colombui</t>
  </si>
  <si>
    <t>Ndzi  Horia</t>
  </si>
  <si>
    <t>02421</t>
  </si>
  <si>
    <t xml:space="preserve">Newman  Richard </t>
  </si>
  <si>
    <t>02136</t>
  </si>
  <si>
    <t xml:space="preserve">Ngodup  Shari </t>
  </si>
  <si>
    <t>Nguyen  Dheepa</t>
  </si>
  <si>
    <t>GA</t>
  </si>
  <si>
    <t>Nguyen  Lei-Ming</t>
  </si>
  <si>
    <t>Nowlan  Kristie</t>
  </si>
  <si>
    <t>01040</t>
  </si>
  <si>
    <t>O'hare  Lynn</t>
  </si>
  <si>
    <t>02152</t>
  </si>
  <si>
    <t xml:space="preserve">Oliver  Brooke </t>
  </si>
  <si>
    <t>02492</t>
  </si>
  <si>
    <t>Onque  Jasmine</t>
  </si>
  <si>
    <t>FL</t>
  </si>
  <si>
    <t>Osturnka  Adeel</t>
  </si>
  <si>
    <t>02478</t>
  </si>
  <si>
    <t>Owad  Clinton</t>
  </si>
  <si>
    <t>Ozark  Travis</t>
  </si>
  <si>
    <t>NC</t>
  </si>
  <si>
    <t>Panjwani  Nina</t>
  </si>
  <si>
    <t>Patronick  Lucas</t>
  </si>
  <si>
    <t>Pearson  Randall</t>
  </si>
  <si>
    <t>Smith  Martin</t>
  </si>
  <si>
    <t>Pelletier  Ermine</t>
  </si>
  <si>
    <t>Perry  Shakira</t>
  </si>
  <si>
    <t>medical issues</t>
  </si>
  <si>
    <t>Peters  Lauren</t>
  </si>
  <si>
    <t xml:space="preserve">Peterson  Ebonee  </t>
  </si>
  <si>
    <t xml:space="preserve">Petingill  Shana  </t>
  </si>
  <si>
    <t>Petrowsky  Thelma</t>
  </si>
  <si>
    <t>Pham  Hong</t>
  </si>
  <si>
    <t xml:space="preserve">Pitt  Brad </t>
  </si>
  <si>
    <t>Potts  Xana</t>
  </si>
  <si>
    <t>KY</t>
  </si>
  <si>
    <t>Power  Morissa</t>
  </si>
  <si>
    <t xml:space="preserve">Punjabhi  Louis  </t>
  </si>
  <si>
    <t>Purinton  Janine</t>
  </si>
  <si>
    <t>02474</t>
  </si>
  <si>
    <t>Quinn  Sean</t>
  </si>
  <si>
    <t>Rachael  Maggie</t>
  </si>
  <si>
    <t>Rarrick  Quinn</t>
  </si>
  <si>
    <t>Ren  Kylo</t>
  </si>
  <si>
    <t>ID</t>
  </si>
  <si>
    <t>Rhoads  Thomas</t>
  </si>
  <si>
    <t xml:space="preserve">Rivera  Haley  </t>
  </si>
  <si>
    <t>Roberson  May</t>
  </si>
  <si>
    <t>Robertson  Peter</t>
  </si>
  <si>
    <t xml:space="preserve">Robinson  Alain  </t>
  </si>
  <si>
    <t>01420</t>
  </si>
  <si>
    <t>Robinson  Cherly</t>
  </si>
  <si>
    <t>Robinson  Elias</t>
  </si>
  <si>
    <t>01730</t>
  </si>
  <si>
    <t xml:space="preserve">Roby  Lori </t>
  </si>
  <si>
    <t>Roehrich  Bianca</t>
  </si>
  <si>
    <t>02703</t>
  </si>
  <si>
    <t>Roper  Katie</t>
  </si>
  <si>
    <t xml:space="preserve">Rose  Ashley  </t>
  </si>
  <si>
    <t>Rossetti  Bruno</t>
  </si>
  <si>
    <t>Roup Simon</t>
  </si>
  <si>
    <t>02481</t>
  </si>
  <si>
    <t>Ruiz  Ricardo</t>
  </si>
  <si>
    <t>Saada  Adell</t>
  </si>
  <si>
    <t>Saar-Beckles  Melinda</t>
  </si>
  <si>
    <t xml:space="preserve">Sadki  Nore  </t>
  </si>
  <si>
    <t>Sahoo  Adil</t>
  </si>
  <si>
    <t>Salter  Jason</t>
  </si>
  <si>
    <t>Sander  Kamrin</t>
  </si>
  <si>
    <t>02154</t>
  </si>
  <si>
    <t>Sewkumar  Nori</t>
  </si>
  <si>
    <t>02191</t>
  </si>
  <si>
    <t xml:space="preserve">Shepard  Anita </t>
  </si>
  <si>
    <t>01773</t>
  </si>
  <si>
    <t>Shields  Seffi</t>
  </si>
  <si>
    <t>Simard  Kramer</t>
  </si>
  <si>
    <t xml:space="preserve">Singh  Nan </t>
  </si>
  <si>
    <t>Sloan  Constance</t>
  </si>
  <si>
    <t>01851</t>
  </si>
  <si>
    <t>Smith  Joe</t>
  </si>
  <si>
    <t>Smith  John</t>
  </si>
  <si>
    <t>Smith  Leigh Ann</t>
  </si>
  <si>
    <t>Smith  Sade</t>
  </si>
  <si>
    <t>02130</t>
  </si>
  <si>
    <t xml:space="preserve">Soto  Julia </t>
  </si>
  <si>
    <t>02360</t>
  </si>
  <si>
    <t>Soze  Keyser</t>
  </si>
  <si>
    <t>01545</t>
  </si>
  <si>
    <t xml:space="preserve">Sparks  Taylor  </t>
  </si>
  <si>
    <t>02093</t>
  </si>
  <si>
    <t>Spirea  Kelley</t>
  </si>
  <si>
    <t>Squatrito  Kristen</t>
  </si>
  <si>
    <t>02359</t>
  </si>
  <si>
    <t>Stanford Barbara  M</t>
  </si>
  <si>
    <t>Stansfield  Norman</t>
  </si>
  <si>
    <t>NV</t>
  </si>
  <si>
    <t xml:space="preserve">Steans  Tyrone  </t>
  </si>
  <si>
    <t>Stoica  Rick</t>
  </si>
  <si>
    <t>Strong  Caitrin</t>
  </si>
  <si>
    <t>MT</t>
  </si>
  <si>
    <t xml:space="preserve">Sullivan  Kissy </t>
  </si>
  <si>
    <t>Sullivan  Timothy</t>
  </si>
  <si>
    <t>Sutwell  Barbara</t>
  </si>
  <si>
    <t>02718</t>
  </si>
  <si>
    <t>Szabo  Andrew</t>
  </si>
  <si>
    <t>02140</t>
  </si>
  <si>
    <t>Tannen  Biff</t>
  </si>
  <si>
    <t xml:space="preserve">Tavares  Desiree  </t>
  </si>
  <si>
    <t xml:space="preserve">Tejeda  Lenora </t>
  </si>
  <si>
    <t xml:space="preserve">Terry  Sharlene </t>
  </si>
  <si>
    <t>OR</t>
  </si>
  <si>
    <t>Theamstern  Sophia</t>
  </si>
  <si>
    <t>02066</t>
  </si>
  <si>
    <t>Thibaud  Kenneth</t>
  </si>
  <si>
    <t>Tippett  Jeanette</t>
  </si>
  <si>
    <t>Torrence  Jack</t>
  </si>
  <si>
    <t>ND</t>
  </si>
  <si>
    <t>Trang  Mei</t>
  </si>
  <si>
    <t xml:space="preserve">Tredinnick  Neville </t>
  </si>
  <si>
    <t>True  Edward</t>
  </si>
  <si>
    <t>Trzeciak  Cybil</t>
  </si>
  <si>
    <t>Turpin  Jumil</t>
  </si>
  <si>
    <t>Valentin Jackie</t>
  </si>
  <si>
    <t>AZ</t>
  </si>
  <si>
    <t xml:space="preserve">Veera  Abdellah </t>
  </si>
  <si>
    <t>Vega  Vincent</t>
  </si>
  <si>
    <t>Villanueva  Noah</t>
  </si>
  <si>
    <t>ME</t>
  </si>
  <si>
    <t>04063</t>
  </si>
  <si>
    <t>Voldemort  Lord</t>
  </si>
  <si>
    <t>Volk  Colleen</t>
  </si>
  <si>
    <t>gross misconduct</t>
  </si>
  <si>
    <t>Von Massenbach  Anna</t>
  </si>
  <si>
    <t>02124</t>
  </si>
  <si>
    <t>Walker  Roger</t>
  </si>
  <si>
    <t>02459</t>
  </si>
  <si>
    <t>Wallace  Courtney  E</t>
  </si>
  <si>
    <t>Wallace  Theresa</t>
  </si>
  <si>
    <t>Wang  Charlie</t>
  </si>
  <si>
    <t>Warfield  Sarah</t>
  </si>
  <si>
    <t>Whittier  Scott</t>
  </si>
  <si>
    <t>Wilber  Barry</t>
  </si>
  <si>
    <t>Wilkes  Annie</t>
  </si>
  <si>
    <t>01876</t>
  </si>
  <si>
    <t xml:space="preserve">Williams  Jacquelyn  </t>
  </si>
  <si>
    <t xml:space="preserve">Winthrop  Jordan  </t>
  </si>
  <si>
    <t>Wolk  Hang  T</t>
  </si>
  <si>
    <t>02302</t>
  </si>
  <si>
    <t>Woodson  Jason</t>
  </si>
  <si>
    <t xml:space="preserve">Ybarra  Catherine </t>
  </si>
  <si>
    <t>Zamora  Jennifer</t>
  </si>
  <si>
    <t>02067</t>
  </si>
  <si>
    <t>Zhou  Julia</t>
  </si>
  <si>
    <t>Zima  Colleen</t>
  </si>
  <si>
    <t>Ques-1</t>
  </si>
  <si>
    <t>Is there any relationship between who a person works for and their performance score?</t>
  </si>
  <si>
    <t>Ans-1</t>
  </si>
  <si>
    <r>
      <t xml:space="preserve">Yes, there is a noticeable relationship. According to Pivot-1, managers such as </t>
    </r>
    <r>
      <rPr>
        <b/>
        <sz val="11"/>
        <color theme="1"/>
        <rFont val="Calibri"/>
        <charset val="134"/>
        <scheme val="minor"/>
      </rPr>
      <t>Alex Sweetwater</t>
    </r>
    <r>
      <rPr>
        <sz val="11"/>
        <color theme="1"/>
        <rFont val="Calibri"/>
        <charset val="134"/>
        <scheme val="minor"/>
      </rPr>
      <t xml:space="preserve"> and the </t>
    </r>
    <r>
      <rPr>
        <b/>
        <sz val="11"/>
        <color theme="1"/>
        <rFont val="Calibri"/>
        <charset val="134"/>
        <scheme val="minor"/>
      </rPr>
      <t>Board of Directors</t>
    </r>
    <r>
      <rPr>
        <sz val="11"/>
        <color theme="1"/>
        <rFont val="Calibri"/>
        <charset val="134"/>
        <scheme val="minor"/>
      </rPr>
      <t xml:space="preserve"> have teams with consistently high performance scores (average of 3 or more), with no employee scoring below 3. Conversely, managers like </t>
    </r>
    <r>
      <rPr>
        <b/>
        <sz val="11"/>
        <color theme="1"/>
        <rFont val="Calibri"/>
        <charset val="134"/>
        <scheme val="minor"/>
      </rPr>
      <t>Amy Dunn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John Smith</t>
    </r>
    <r>
      <rPr>
        <sz val="11"/>
        <color theme="1"/>
        <rFont val="Calibri"/>
        <charset val="134"/>
        <scheme val="minor"/>
      </rPr>
      <t xml:space="preserve"> have lower average team performance scores, with some employees even scoring as low as 1. This suggests that the manager may have an influence on employee performance.</t>
    </r>
  </si>
  <si>
    <t>Ques-2</t>
  </si>
  <si>
    <t>What is the overall diversity profile of the organization?</t>
  </si>
  <si>
    <t>Ans-2</t>
  </si>
  <si>
    <r>
      <t xml:space="preserve">The organization demonstrates considerable diversity:
• Gender: 57% Female, 43% Male
• Citizenship: 95% US Citizens, 4% Eligible Non-Citizens, 1% Non-Citizens
• Ethnicity:
                      </t>
    </r>
    <r>
      <rPr>
        <b/>
        <sz val="11"/>
        <color rgb="FF3C4043"/>
        <rFont val="Calibri"/>
        <charset val="134"/>
        <scheme val="minor"/>
      </rPr>
      <t>(i)</t>
    </r>
    <r>
      <rPr>
        <sz val="11"/>
        <color rgb="FF3C4043"/>
        <rFont val="Calibri"/>
        <charset val="134"/>
        <scheme val="minor"/>
      </rPr>
      <t xml:space="preserve"> White: 60%
                      </t>
    </r>
    <r>
      <rPr>
        <b/>
        <sz val="11"/>
        <color rgb="FF3C4043"/>
        <rFont val="Calibri"/>
        <charset val="134"/>
        <scheme val="minor"/>
      </rPr>
      <t>(ii)</t>
    </r>
    <r>
      <rPr>
        <sz val="11"/>
        <color rgb="FF3C4043"/>
        <rFont val="Calibri"/>
        <charset val="134"/>
        <scheme val="minor"/>
      </rPr>
      <t xml:space="preserve"> Black or African American: 26%
                      </t>
    </r>
    <r>
      <rPr>
        <b/>
        <sz val="11"/>
        <color rgb="FF3C4043"/>
        <rFont val="Calibri"/>
        <charset val="134"/>
        <scheme val="minor"/>
      </rPr>
      <t>(iii)</t>
    </r>
    <r>
      <rPr>
        <sz val="11"/>
        <color rgb="FF3C4043"/>
        <rFont val="Calibri"/>
        <charset val="134"/>
        <scheme val="minor"/>
      </rPr>
      <t xml:space="preserve"> Asian: 9%
                      </t>
    </r>
    <r>
      <rPr>
        <b/>
        <sz val="11"/>
        <color rgb="FF3C4043"/>
        <rFont val="Calibri"/>
        <charset val="134"/>
        <scheme val="minor"/>
      </rPr>
      <t>(iv)</t>
    </r>
    <r>
      <rPr>
        <sz val="11"/>
        <color rgb="FF3C4043"/>
        <rFont val="Calibri"/>
        <charset val="134"/>
        <scheme val="minor"/>
      </rPr>
      <t xml:space="preserve"> Two or More Races: 4%
                       </t>
    </r>
    <r>
      <rPr>
        <b/>
        <sz val="11"/>
        <color rgb="FF3C4043"/>
        <rFont val="Calibri"/>
        <charset val="134"/>
        <scheme val="minor"/>
      </rPr>
      <t>(v)</t>
    </r>
    <r>
      <rPr>
        <sz val="11"/>
        <color rgb="FF3C4043"/>
        <rFont val="Calibri"/>
        <charset val="134"/>
        <scheme val="minor"/>
      </rPr>
      <t xml:space="preserve"> American Indian or Alaska Native: 1%
                      </t>
    </r>
    <r>
      <rPr>
        <b/>
        <sz val="11"/>
        <color rgb="FF3C4043"/>
        <rFont val="Calibri"/>
        <charset val="134"/>
        <scheme val="minor"/>
      </rPr>
      <t>(vi)</t>
    </r>
    <r>
      <rPr>
        <sz val="11"/>
        <color rgb="FF3C4043"/>
        <rFont val="Calibri"/>
        <charset val="134"/>
        <scheme val="minor"/>
      </rPr>
      <t xml:space="preserve"> Hispanic: ~0%
• Management: 40% of managers are female, 60% are male
• Marital Status: 44% Single, 40% Married, 10% Divorced, 4% Separated, 3% Widowed
• Satisfaction Levels: 62% Highly Satisfied, 35% Satisfied, 4% Dissatisfied
Conclusion: The company is overall well-diversified in terms of gender, ethnicity, and employment satisfaction.</t>
    </r>
  </si>
  <si>
    <t>Ques-3</t>
  </si>
  <si>
    <t>What are our best recruiting sources if we want to ensure a diverse organization?</t>
  </si>
  <si>
    <t>Ans-3</t>
  </si>
  <si>
    <t>Based on the data in Pivot-3, LinkedIn emerges as the most effective recruitment source, especially for attracting a diverse talent pool.</t>
  </si>
  <si>
    <t>Ques-4</t>
  </si>
  <si>
    <t>Can we predict who is going to terminate and who isn't? What level of accuracy can we achieve on this?</t>
  </si>
  <si>
    <t>Ans-4</t>
  </si>
  <si>
    <t>Yes, patterns suggest predictability. Many employees from the Production department with strong performance scores are leaving, possibly due to high external demand. This implies that high-performing employees in Production are more likely to resign. Based on our analysis, we have achieved approximately 80% prediction accuracy regarding future terminations.</t>
  </si>
  <si>
    <t>Ques-5</t>
  </si>
  <si>
    <t>Are there areas of the company where pay is not equitable?</t>
  </si>
  <si>
    <t>Ans-5</t>
  </si>
  <si>
    <t xml:space="preserve">Yes, there are signs of pay inequity:
In the Network Engineering department, female employees are paid approximately 24% less on average than their male counterparts, indicating gender bias.
However, no evidence of racial pay discrimination was observed across departments.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</si>
</sst>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yyyy\/mm\/dd"/>
    <numFmt numFmtId="180" formatCode="0.00_);[Red]\(0.0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C4043"/>
      <name val="Calibri"/>
      <charset val="134"/>
      <scheme val="minor"/>
    </font>
    <font>
      <sz val="11"/>
      <color rgb="FF3C40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9" fontId="0" fillId="0" borderId="0" xfId="3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1" fillId="0" borderId="0" xfId="3" applyFont="1">
      <alignment vertical="center"/>
    </xf>
    <xf numFmtId="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1">
    <dxf>
      <numFmt numFmtId="180" formatCode="0.00_);[Red]\(0.00\)"/>
    </dxf>
    <dxf>
      <numFmt numFmtId="180" formatCode="0.00_);[Red]\(0.00\)"/>
    </dxf>
    <dxf>
      <numFmt numFmtId="181" formatCode="0.000_);[Red]\(0.000\)"/>
    </dxf>
    <dxf>
      <numFmt numFmtId="182" formatCode="0.000_);[Red]\(0.000\)"/>
    </dxf>
    <dxf>
      <numFmt numFmtId="180" formatCode="0.00_);[Red]\(0.00\)"/>
    </dxf>
    <dxf>
      <numFmt numFmtId="180" formatCode="0.00_);[Red]\(0.00\)"/>
    </dxf>
    <dxf>
      <numFmt numFmtId="183" formatCode="0.0_);[Red]\(0.0\)"/>
    </dxf>
    <dxf>
      <numFmt numFmtId="184" formatCode="0.0_);[Red]\(0.0\)"/>
    </dxf>
    <dxf>
      <numFmt numFmtId="185" formatCode="0_);[Red]\(0\)"/>
    </dxf>
    <dxf>
      <numFmt numFmtId="186" formatCode="0_);[Red]\(0\)"/>
    </dxf>
    <dxf>
      <numFmt numFmtId="187" formatCode="0.0_);[Red]\(0.0\)"/>
    </dxf>
    <dxf>
      <numFmt numFmtId="188" formatCode="0.0_);[Red]\(0.0\)"/>
    </dxf>
    <dxf>
      <numFmt numFmtId="180" formatCode="0.00_);[Red]\(0.00\)"/>
    </dxf>
    <dxf>
      <numFmt numFmtId="180" formatCode="0.00_);[Red]\(0.0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[HRDataset_v14.xlsx]Pivot-3!PivotTable9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290806754221388"/>
          <c:y val="0.124181848826629"/>
          <c:w val="0.835647279549719"/>
          <c:h val="0.569502920322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'Pivot-3'!$D$3:$D$4</c:f>
              <c:strCache>
                <c:ptCount val="1"/>
                <c:pt idx="0">
                  <c:v>Career Builder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'Pivot-3'!$D$5:$D$34</c:f>
              <c:numCache>
                <c:formatCode>General</c:formatCode>
                <c:ptCount val="16"/>
                <c:pt idx="1">
                  <c:v>2</c:v>
                </c:pt>
                <c:pt idx="2">
                  <c:v>4</c:v>
                </c:pt>
                <c:pt idx="6">
                  <c:v>9</c:v>
                </c:pt>
                <c:pt idx="7">
                  <c:v>1</c:v>
                </c:pt>
                <c:pt idx="10">
                  <c:v>1</c:v>
                </c:pt>
                <c:pt idx="14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'Pivot-3'!$E$3:$E$4</c:f>
              <c:strCache>
                <c:ptCount val="1"/>
                <c:pt idx="0">
                  <c:v>Diversity Job Fair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'Pivot-3'!$E$5:$E$34</c:f>
              <c:numCache>
                <c:formatCode>General</c:formatCode>
                <c:ptCount val="16"/>
                <c:pt idx="2">
                  <c:v>11</c:v>
                </c:pt>
                <c:pt idx="3">
                  <c:v>4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'Pivot-3'!$F$3:$F$4</c:f>
              <c:strCache>
                <c:ptCount val="1"/>
                <c:pt idx="0">
                  <c:v>Employee Referral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'Pivot-3'!$F$5:$F$34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6">
                  <c:v>7</c:v>
                </c:pt>
                <c:pt idx="7">
                  <c:v>1</c:v>
                </c:pt>
                <c:pt idx="10">
                  <c:v>3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'Pivot-3'!$G$3:$G$4</c:f>
              <c:strCache>
                <c:ptCount val="1"/>
                <c:pt idx="0">
                  <c:v>Google Search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'Pivot-3'!$G$5:$G$34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6">
                  <c:v>22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</c:numCache>
            </c:numRef>
          </c:val>
        </c:ser>
        <c:ser>
          <c:idx val="4"/>
          <c:order val="4"/>
          <c:tx>
            <c:strRef>
              <c:f>'Pivot-3'!$H$3:$H$4</c:f>
              <c:strCache>
                <c:ptCount val="1"/>
                <c:pt idx="0">
                  <c:v>Indeed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'Pivot-3'!$H$5:$H$34</c:f>
              <c:numCache>
                <c:formatCode>General</c:formatCode>
                <c:ptCount val="16"/>
                <c:pt idx="1">
                  <c:v>5</c:v>
                </c:pt>
                <c:pt idx="2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26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24</c:v>
                </c:pt>
              </c:numCache>
            </c:numRef>
          </c:val>
        </c:ser>
        <c:ser>
          <c:idx val="5"/>
          <c:order val="5"/>
          <c:tx>
            <c:strRef>
              <c:f>'Pivot-3'!$I$3:$I$4</c:f>
              <c:strCache>
                <c:ptCount val="1"/>
                <c:pt idx="0">
                  <c:v>Linked In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'Pivot-3'!$I$5:$I$34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6">
                  <c:v>27</c:v>
                </c:pt>
                <c:pt idx="7">
                  <c:v>1</c:v>
                </c:pt>
                <c:pt idx="9">
                  <c:v>4</c:v>
                </c:pt>
                <c:pt idx="10">
                  <c:v>7</c:v>
                </c:pt>
                <c:pt idx="13">
                  <c:v>2</c:v>
                </c:pt>
                <c:pt idx="14">
                  <c:v>15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strRef>
              <c:f>'Pivot-3'!$J$3:$J$4</c:f>
              <c:strCache>
                <c:ptCount val="1"/>
                <c:pt idx="0">
                  <c:v>On-line Web application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'Pivot-3'!$J$5:$J$34</c:f>
              <c:numCache>
                <c:formatCode>General</c:formatCode>
                <c:ptCount val="16"/>
                <c:pt idx="14">
                  <c:v>1</c:v>
                </c:pt>
              </c:numCache>
            </c:numRef>
          </c:val>
        </c:ser>
        <c:ser>
          <c:idx val="7"/>
          <c:order val="7"/>
          <c:tx>
            <c:strRef>
              <c:f>'Pivot-3'!$K$3:$K$4</c:f>
              <c:strCache>
                <c:ptCount val="1"/>
                <c:pt idx="0">
                  <c:v>Other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'Pivot-3'!$K$5:$K$34</c:f>
              <c:numCache>
                <c:formatCode>General</c:formatCode>
                <c:ptCount val="16"/>
                <c:pt idx="6">
                  <c:v>1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'Pivot-3'!$L$3:$L$4</c:f>
              <c:strCache>
                <c:ptCount val="1"/>
                <c:pt idx="0">
                  <c:v>Website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'Pivot-3'!$A$5:$C$34</c:f>
              <c:multiLvlStrCache>
                <c:ptCount val="16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</c:lvl>
                <c:lvl>
                  <c:pt idx="0">
                    <c:v>American Indian or Alaska Native</c:v>
                  </c:pt>
                  <c:pt idx="1">
                    <c:v>Asian</c:v>
                  </c:pt>
                  <c:pt idx="2">
                    <c:v>Black or African American</c:v>
                  </c:pt>
                  <c:pt idx="4">
                    <c:v>Two or more races</c:v>
                  </c:pt>
                  <c:pt idx="6">
                    <c:v>White</c:v>
                  </c:pt>
                  <c:pt idx="8">
                    <c:v>American Indian or Alaska Native</c:v>
                  </c:pt>
                  <c:pt idx="9">
                    <c:v>Asian</c:v>
                  </c:pt>
                  <c:pt idx="10">
                    <c:v>Black or African American</c:v>
                  </c:pt>
                  <c:pt idx="12">
                    <c:v>Hispanic</c:v>
                  </c:pt>
                  <c:pt idx="13">
                    <c:v>Two or more races</c:v>
                  </c:pt>
                  <c:pt idx="14">
                    <c:v>White</c:v>
                  </c:pt>
                </c:lvl>
                <c:lvl>
                  <c:pt idx="0">
                    <c:v>F</c:v>
                  </c:pt>
                  <c:pt idx="8">
                    <c:v>M </c:v>
                  </c:pt>
                </c:lvl>
              </c:multiLvlStrCache>
            </c:multiLvlStrRef>
          </c:cat>
          <c:val>
            <c:numRef>
              <c:f>'Pivot-3'!$L$5:$L$34</c:f>
              <c:numCache>
                <c:formatCode>General</c:formatCode>
                <c:ptCount val="16"/>
                <c:pt idx="2">
                  <c:v>2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187951425"/>
        <c:axId val="228188211"/>
      </c:barChart>
      <c:catAx>
        <c:axId val="1879514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88211"/>
        <c:crosses val="autoZero"/>
        <c:auto val="1"/>
        <c:lblAlgn val="ctr"/>
        <c:lblOffset val="100"/>
        <c:noMultiLvlLbl val="0"/>
      </c:catAx>
      <c:valAx>
        <c:axId val="2281882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9514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bad5b5-ec87-41d1-a50d-c5256fc8aa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[HRDataset_v14.xlsx]Pivot-5!PivotTable15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'Pivot-5'!$B$42:$B$43</c:f>
              <c:strCache>
                <c:ptCount val="1"/>
                <c:pt idx="0">
                  <c:v>American Indian or Alaska 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'Pivot-5'!$B$44:$B$76</c:f>
              <c:numCache>
                <c:formatCode>General</c:formatCode>
                <c:ptCount val="32"/>
                <c:pt idx="2">
                  <c:v>70545</c:v>
                </c:pt>
                <c:pt idx="23">
                  <c:v>63436.5</c:v>
                </c:pt>
              </c:numCache>
            </c:numRef>
          </c:val>
        </c:ser>
        <c:ser>
          <c:idx val="1"/>
          <c:order val="1"/>
          <c:tx>
            <c:strRef>
              <c:f>'Pivot-5'!$C$42:$C$43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'Pivot-5'!$C$44:$C$76</c:f>
              <c:numCache>
                <c:formatCode>General</c:formatCode>
                <c:ptCount val="32"/>
                <c:pt idx="2">
                  <c:v>55875</c:v>
                </c:pt>
                <c:pt idx="9">
                  <c:v>105700</c:v>
                </c:pt>
                <c:pt idx="21">
                  <c:v>78697</c:v>
                </c:pt>
                <c:pt idx="22">
                  <c:v>56048.2</c:v>
                </c:pt>
                <c:pt idx="23">
                  <c:v>68134</c:v>
                </c:pt>
                <c:pt idx="25">
                  <c:v>84802.6666666667</c:v>
                </c:pt>
                <c:pt idx="27">
                  <c:v>105688</c:v>
                </c:pt>
                <c:pt idx="31">
                  <c:v>97395.5</c:v>
                </c:pt>
              </c:numCache>
            </c:numRef>
          </c:val>
        </c:ser>
        <c:ser>
          <c:idx val="2"/>
          <c:order val="2"/>
          <c:tx>
            <c:strRef>
              <c:f>'Pivot-5'!$D$42:$D$43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'Pivot-5'!$D$44:$D$76</c:f>
              <c:numCache>
                <c:formatCode>General</c:formatCode>
                <c:ptCount val="32"/>
                <c:pt idx="0">
                  <c:v>63760</c:v>
                </c:pt>
                <c:pt idx="1">
                  <c:v>52460</c:v>
                </c:pt>
                <c:pt idx="2">
                  <c:v>65544</c:v>
                </c:pt>
                <c:pt idx="3">
                  <c:v>97470</c:v>
                </c:pt>
                <c:pt idx="6">
                  <c:v>92941</c:v>
                </c:pt>
                <c:pt idx="7">
                  <c:v>88527</c:v>
                </c:pt>
                <c:pt idx="8">
                  <c:v>150290</c:v>
                </c:pt>
                <c:pt idx="9">
                  <c:v>113999</c:v>
                </c:pt>
                <c:pt idx="10">
                  <c:v>170500</c:v>
                </c:pt>
                <c:pt idx="12">
                  <c:v>103613</c:v>
                </c:pt>
                <c:pt idx="13">
                  <c:v>178000</c:v>
                </c:pt>
                <c:pt idx="14">
                  <c:v>148999</c:v>
                </c:pt>
                <c:pt idx="15">
                  <c:v>157000</c:v>
                </c:pt>
                <c:pt idx="16">
                  <c:v>138888</c:v>
                </c:pt>
                <c:pt idx="17">
                  <c:v>59185</c:v>
                </c:pt>
                <c:pt idx="21">
                  <c:v>72097</c:v>
                </c:pt>
                <c:pt idx="22">
                  <c:v>55285.1666666667</c:v>
                </c:pt>
                <c:pt idx="23">
                  <c:v>67312.8333333333</c:v>
                </c:pt>
                <c:pt idx="24">
                  <c:v>72992</c:v>
                </c:pt>
                <c:pt idx="27">
                  <c:v>98649</c:v>
                </c:pt>
                <c:pt idx="29">
                  <c:v>106367</c:v>
                </c:pt>
                <c:pt idx="30">
                  <c:v>100031</c:v>
                </c:pt>
              </c:numCache>
            </c:numRef>
          </c:val>
        </c:ser>
        <c:ser>
          <c:idx val="3"/>
          <c:order val="3"/>
          <c:tx>
            <c:strRef>
              <c:f>'Pivot-5'!$E$42:$E$43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'Pivot-5'!$E$44:$E$76</c:f>
              <c:numCache>
                <c:formatCode>General</c:formatCode>
                <c:ptCount val="32"/>
                <c:pt idx="21">
                  <c:v>83667</c:v>
                </c:pt>
              </c:numCache>
            </c:numRef>
          </c:val>
        </c:ser>
        <c:ser>
          <c:idx val="4"/>
          <c:order val="4"/>
          <c:tx>
            <c:strRef>
              <c:f>'Pivot-5'!$F$42:$F$43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'Pivot-5'!$F$44:$F$76</c:f>
              <c:numCache>
                <c:formatCode>General</c:formatCode>
                <c:ptCount val="32"/>
                <c:pt idx="2">
                  <c:v>63624</c:v>
                </c:pt>
                <c:pt idx="22">
                  <c:v>54289.75</c:v>
                </c:pt>
                <c:pt idx="23">
                  <c:v>62350.5</c:v>
                </c:pt>
              </c:numCache>
            </c:numRef>
          </c:val>
        </c:ser>
        <c:ser>
          <c:idx val="5"/>
          <c:order val="5"/>
          <c:tx>
            <c:strRef>
              <c:f>'Pivot-5'!$G$42:$G$43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'Pivot-5'!$A$44:$A$76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'Pivot-5'!$G$44:$G$76</c:f>
              <c:numCache>
                <c:formatCode>General</c:formatCode>
                <c:ptCount val="32"/>
                <c:pt idx="0">
                  <c:v>63003</c:v>
                </c:pt>
                <c:pt idx="1">
                  <c:v>51920</c:v>
                </c:pt>
                <c:pt idx="2">
                  <c:v>65340.2727272727</c:v>
                </c:pt>
                <c:pt idx="3">
                  <c:v>93460</c:v>
                </c:pt>
                <c:pt idx="4">
                  <c:v>110929</c:v>
                </c:pt>
                <c:pt idx="5">
                  <c:v>220450</c:v>
                </c:pt>
                <c:pt idx="6">
                  <c:v>88729.2</c:v>
                </c:pt>
                <c:pt idx="9">
                  <c:v>107599.666666667</c:v>
                </c:pt>
                <c:pt idx="11">
                  <c:v>180000</c:v>
                </c:pt>
                <c:pt idx="14">
                  <c:v>140920</c:v>
                </c:pt>
                <c:pt idx="17">
                  <c:v>65184.1666666667</c:v>
                </c:pt>
                <c:pt idx="18">
                  <c:v>61605</c:v>
                </c:pt>
                <c:pt idx="19">
                  <c:v>250000</c:v>
                </c:pt>
                <c:pt idx="20">
                  <c:v>120000</c:v>
                </c:pt>
                <c:pt idx="21">
                  <c:v>74318.6666666667</c:v>
                </c:pt>
                <c:pt idx="22">
                  <c:v>55572.4431818182</c:v>
                </c:pt>
                <c:pt idx="23">
                  <c:v>63972.7567567568</c:v>
                </c:pt>
                <c:pt idx="24">
                  <c:v>67364</c:v>
                </c:pt>
                <c:pt idx="26">
                  <c:v>93046</c:v>
                </c:pt>
                <c:pt idx="27">
                  <c:v>92064.75</c:v>
                </c:pt>
                <c:pt idx="28">
                  <c:v>77692</c:v>
                </c:pt>
                <c:pt idx="29">
                  <c:v>99351</c:v>
                </c:pt>
                <c:pt idx="30">
                  <c:v>104437</c:v>
                </c:pt>
                <c:pt idx="31">
                  <c:v>90187.6666666667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68099189"/>
        <c:axId val="39583111"/>
      </c:barChart>
      <c:catAx>
        <c:axId val="768099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583111"/>
        <c:crosses val="autoZero"/>
        <c:auto val="1"/>
        <c:lblAlgn val="ctr"/>
        <c:lblOffset val="100"/>
        <c:noMultiLvlLbl val="0"/>
      </c:catAx>
      <c:valAx>
        <c:axId val="3958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099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85373608903021"/>
          <c:y val="0.0220962064919828"/>
          <c:w val="0.205541676129911"/>
          <c:h val="0.4579585451701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89a022-3825-4db9-b38e-d3de6c383861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>
      <a:glow rad="228600">
        <a:schemeClr val="accent1">
          <a:lumMod val="60000"/>
          <a:lumOff val="40000"/>
          <a:alpha val="55000"/>
        </a:schemeClr>
      </a:glow>
      <a:innerShdw blurRad="63500" dist="50800" dir="13500000">
        <a:prstClr val="black">
          <a:alpha val="50000"/>
        </a:prstClr>
      </a:inn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35</xdr:row>
      <xdr:rowOff>12700</xdr:rowOff>
    </xdr:from>
    <xdr:to>
      <xdr:col>7</xdr:col>
      <xdr:colOff>668020</xdr:colOff>
      <xdr:row>53</xdr:row>
      <xdr:rowOff>173355</xdr:rowOff>
    </xdr:to>
    <xdr:graphicFrame>
      <xdr:nvGraphicFramePr>
        <xdr:cNvPr id="4" name="Chart 3"/>
        <xdr:cNvGraphicFramePr/>
      </xdr:nvGraphicFramePr>
      <xdr:xfrm>
        <a:off x="635" y="6680200"/>
        <a:ext cx="10154285" cy="3589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187325</xdr:colOff>
      <xdr:row>77</xdr:row>
      <xdr:rowOff>50800</xdr:rowOff>
    </xdr:from>
    <xdr:to>
      <xdr:col>5</xdr:col>
      <xdr:colOff>1917065</xdr:colOff>
      <xdr:row>94</xdr:row>
      <xdr:rowOff>59690</xdr:rowOff>
    </xdr:to>
    <xdr:graphicFrame>
      <xdr:nvGraphicFramePr>
        <xdr:cNvPr id="2" name="Chart 1"/>
        <xdr:cNvGraphicFramePr/>
      </xdr:nvGraphicFramePr>
      <xdr:xfrm>
        <a:off x="4473575" y="14719300"/>
        <a:ext cx="8387715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8.6494791667" refreshedBy="user" recordCount="311">
  <cacheSource type="worksheet">
    <worksheetSource ref="A1:AJ312" sheet="HRDataset_v14"/>
  </cacheSource>
  <cacheFields count="36">
    <cacheField name="Employee_Name" numFmtId="0">
      <sharedItems count="311">
        <s v="Adinolfi  Wilson  K"/>
        <s v="Ait Sidi  Karthikeyan   "/>
        <s v="Akinkuolie  Sarah"/>
        <s v="Alagbe Trina"/>
        <s v="Anderson  Carol "/>
        <s v="Anderson  Linda  "/>
        <s v="Andreola  Colby"/>
        <s v="Athwal  Sam"/>
        <s v="Bachiochi  Linda"/>
        <s v="Bacong  Alejandro "/>
        <s v="Baczenski  Rachael  "/>
        <s v="Barbara  Thomas"/>
        <s v="Barbossa  Hector"/>
        <s v="Barone  Francesco  A"/>
        <s v="Barton  Nader"/>
        <s v="Bates  Norman"/>
        <s v="Beak  Kimberly  "/>
        <s v="Beatrice  Courtney "/>
        <s v="Becker  Renee"/>
        <s v="Becker  Scott"/>
        <s v="Bernstein  Sean"/>
        <s v="Biden  Lowan  M"/>
        <s v="Billis  Helen"/>
        <s v="Blount  Dianna"/>
        <s v="Bondwell  Betsy"/>
        <s v="Booth  Frank"/>
        <s v="Boutwell  Bonalyn"/>
        <s v="Bozzi  Charles"/>
        <s v="Brill  Donna"/>
        <s v="Brown  Mia"/>
        <s v="Buccheri  Joseph  "/>
        <s v="Bugali  Josephine "/>
        <s v="Bunbury  Jessica"/>
        <s v="Burke  Joelle"/>
        <s v="Burkett  Benjamin "/>
        <s v="Cady  Max "/>
        <s v="Candie  Calvin"/>
        <s v="Carabbio  Judith"/>
        <s v="Carey  Michael  "/>
        <s v="Carr  Claudia  N"/>
        <s v="Carter  Michelle "/>
        <s v="Chace  Beatrice "/>
        <s v="Champaigne  Brian"/>
        <s v="Chan  Lin"/>
        <s v="Chang  Donovan  E"/>
        <s v="Chigurh  Anton"/>
        <s v="Chivukula  Enola"/>
        <s v="Cierpiszewski  Caroline  "/>
        <s v="Clayton  Rick"/>
        <s v="Cloninger  Jennifer"/>
        <s v="Close  Phil"/>
        <s v="Clukey  Elijian"/>
        <s v="Cockel  James"/>
        <s v="Cole  Spencer"/>
        <s v="Corleone  Michael"/>
        <s v="Corleone  Vito"/>
        <s v="Cornett  Lisa "/>
        <s v="Costello  Frank"/>
        <s v="Crimmings    Jean"/>
        <s v="Cross  Noah"/>
        <s v="Daneault  Lynn"/>
        <s v="Daniele  Ann  "/>
        <s v="Darson  Jene'ya "/>
        <s v="Davis  Daniel"/>
        <s v="Dee  Randy"/>
        <s v="DeGweck   James"/>
        <s v="Del Bosque  Keyla"/>
        <s v="Delarge  Alex"/>
        <s v="Demita  Carla"/>
        <s v="Desimone  Carl "/>
        <s v="DeVito  Tommy"/>
        <s v="Dickinson  Geoff "/>
        <s v="Dietrich  Jenna  "/>
        <s v="DiNocco  Lily "/>
        <s v="Dobrin  Denisa  S"/>
        <s v="Dolan  Linda"/>
        <s v="Dougall  Eric"/>
        <s v="Driver  Elle"/>
        <s v="Dunn  Amy  "/>
        <s v="Dunne  Amy"/>
        <s v="Eaton  Marianne"/>
        <s v="Engdahl  Jean"/>
        <s v="England  Rex"/>
        <s v="Erilus  Angela"/>
        <s v="Estremera  Miguel"/>
        <s v="Evensen  April"/>
        <s v="Exantus  Susan"/>
        <s v="Faller  Megan "/>
        <s v="Fancett  Nicole"/>
        <s v="Ferguson  Susan"/>
        <s v="Fernandes  Nilson  "/>
        <s v="Fett  Boba"/>
        <s v="Fidelia   Libby"/>
        <s v="Fitzpatrick  Michael  J"/>
        <s v="Foreman  Tanya"/>
        <s v="Forrest  Alex"/>
        <s v="Foss  Jason"/>
        <s v="Foster-Baker  Amy"/>
        <s v="Fraval  Maruk "/>
        <s v="Galia  Lisa"/>
        <s v="Garcia  Raul"/>
        <s v="Gaul  Barbara"/>
        <s v="Gentry  Mildred"/>
        <s v="Gerke  Melisa"/>
        <s v="Gill  Whitney  "/>
        <s v="Gilles  Alex"/>
        <s v="Girifalco  Evelyn"/>
        <s v="Givens  Myriam"/>
        <s v="Goble  Taisha"/>
        <s v="Goeth  Amon"/>
        <s v="Gold  Shenice  "/>
        <s v="Gonzalez  Cayo"/>
        <s v="Gonzalez  Juan"/>
        <s v="Gonzalez  Maria"/>
        <s v="Good  Susan"/>
        <s v="Gordon  David"/>
        <s v="Gosciminski  Phylicia  "/>
        <s v="Goyal  Roxana"/>
        <s v="Gray  Elijiah  "/>
        <s v="Gross  Paula"/>
        <s v="Gruber  Hans"/>
        <s v="Guilianno  Mike"/>
        <s v="Handschiegl  Joanne"/>
        <s v="Hankard  Earnest"/>
        <s v="Harrington  Christie "/>
        <s v="Harrison  Kara"/>
        <s v="Heitzman  Anthony"/>
        <s v="Hendrickson  Trina"/>
        <s v="Hitchcock  Alfred"/>
        <s v="Homberger  Adrienne  J"/>
        <s v="Horton  Jayne"/>
        <s v="Houlihan  Debra"/>
        <s v="Howard  Estelle"/>
        <s v="Hudson  Jane"/>
        <s v="Hunts  Julissa"/>
        <s v="Hutter  Rosalie"/>
        <s v="Huynh  Ming"/>
        <s v="Immediato  Walter"/>
        <s v="Ivey  Rose "/>
        <s v="Jackson  Maryellen"/>
        <s v="Jacobi  Hannah  "/>
        <s v="Jeannite  Tayana"/>
        <s v="Jhaveri  Sneha  "/>
        <s v="Johnson  George"/>
        <s v="Johnson  Noelle "/>
        <s v="Johnston  Yen"/>
        <s v="Jung  Judy  "/>
        <s v="Kampew  Donysha"/>
        <s v="Keatts  Kramer "/>
        <s v="Khemmich  Bartholemew"/>
        <s v="King  Janet"/>
        <s v="Kinsella  Kathleen  "/>
        <s v="Kirill  Alexandra  "/>
        <s v="Knapp  Bradley  J"/>
        <s v="Kretschmer  John"/>
        <s v="Kreuger  Freddy"/>
        <s v="Lajiri   Jyoti"/>
        <s v="Landa  Hans"/>
        <s v="Langford  Lindsey"/>
        <s v="Langton  Enrico"/>
        <s v="LaRotonda  William  "/>
        <s v="Latif  Mohammed"/>
        <s v="Le  Binh"/>
        <s v="Leach  Dallas"/>
        <s v="LeBlanc  Brandon  R"/>
        <s v="Lecter  Hannibal"/>
        <s v="Leruth  Giovanni"/>
        <s v="Liebig  Ketsia"/>
        <s v="Linares  Marilyn "/>
        <s v="Linden  Mathew"/>
        <s v="Lindsay  Leonara "/>
        <s v="Lundy  Susan"/>
        <s v="Lunquist  Lisa"/>
        <s v="Lydon  Allison"/>
        <s v="Lynch  Lindsay"/>
        <s v="MacLennan  Samuel"/>
        <s v="Mahoney  Lauren  "/>
        <s v="Manchester  Robyn"/>
        <s v="Mancuso  Karen"/>
        <s v="Mangal  Debbie"/>
        <s v="Martin  Sandra"/>
        <s v="Maurice  Shana"/>
        <s v="Carthy  B'rigit"/>
        <s v="Mckenna  Sandy"/>
        <s v="McKinzie  Jac"/>
        <s v="Meads  Elizabeth"/>
        <s v="Medeiros  Jennifer"/>
        <s v="Miller  Brannon"/>
        <s v="Miller  Ned"/>
        <s v="Monkfish  Erasumus"/>
        <s v="Monroe  Peter"/>
        <s v="Monterro  Luisa"/>
        <s v="Moran  Patrick"/>
        <s v="Morway  Tanya"/>
        <s v="Motlagh   Dawn"/>
        <s v="Moumanil  Maliki "/>
        <s v="Myers  Michael"/>
        <s v="Navathe  Kurt"/>
        <s v="Ndzi  Colombui"/>
        <s v="Ndzi  Horia"/>
        <s v="Newman  Richard "/>
        <s v="Ngodup  Shari "/>
        <s v="Nguyen  Dheepa"/>
        <s v="Nguyen  Lei-Ming"/>
        <s v="Nowlan  Kristie"/>
        <s v="O'hare  Lynn"/>
        <s v="Oliver  Brooke "/>
        <s v="Onque  Jasmine"/>
        <s v="Osturnka  Adeel"/>
        <s v="Owad  Clinton"/>
        <s v="Ozark  Travis"/>
        <s v="Panjwani  Nina"/>
        <s v="Patronick  Lucas"/>
        <s v="Pearson  Randall"/>
        <s v="Smith  Martin"/>
        <s v="Pelletier  Ermine"/>
        <s v="Perry  Shakira"/>
        <s v="Peters  Lauren"/>
        <s v="Peterson  Ebonee  "/>
        <s v="Petingill  Shana  "/>
        <s v="Petrowsky  Thelma"/>
        <s v="Pham  Hong"/>
        <s v="Pitt  Brad "/>
        <s v="Potts  Xana"/>
        <s v="Power  Morissa"/>
        <s v="Punjabhi  Louis  "/>
        <s v="Purinton  Janine"/>
        <s v="Quinn  Sean"/>
        <s v="Rachael  Maggie"/>
        <s v="Rarrick  Quinn"/>
        <s v="Ren  Kylo"/>
        <s v="Rhoads  Thomas"/>
        <s v="Rivera  Haley  "/>
        <s v="Roberson  May"/>
        <s v="Robertson  Peter"/>
        <s v="Robinson  Alain  "/>
        <s v="Robinson  Cherly"/>
        <s v="Robinson  Elias"/>
        <s v="Roby  Lori "/>
        <s v="Roehrich  Bianca"/>
        <s v="Roper  Katie"/>
        <s v="Rose  Ashley  "/>
        <s v="Rossetti  Bruno"/>
        <s v="Roup Simon"/>
        <s v="Ruiz  Ricardo"/>
        <s v="Saada  Adell"/>
        <s v="Saar-Beckles  Melinda"/>
        <s v="Sadki  Nore  "/>
        <s v="Sahoo  Adil"/>
        <s v="Salter  Jason"/>
        <s v="Sander  Kamrin"/>
        <s v="Sewkumar  Nori"/>
        <s v="Shepard  Anita "/>
        <s v="Shields  Seffi"/>
        <s v="Simard  Kramer"/>
        <s v="Singh  Nan "/>
        <s v="Sloan  Constance"/>
        <s v="Smith  Joe"/>
        <s v="Smith  John"/>
        <s v="Smith  Leigh Ann"/>
        <s v="Smith  Sade"/>
        <s v="Soto  Julia "/>
        <s v="Soze  Keyser"/>
        <s v="Sparks  Taylor  "/>
        <s v="Spirea  Kelley"/>
        <s v="Squatrito  Kristen"/>
        <s v="Stanford Barbara  M"/>
        <s v="Stansfield  Norman"/>
        <s v="Steans  Tyrone  "/>
        <s v="Stoica  Rick"/>
        <s v="Strong  Caitrin"/>
        <s v="Sullivan  Kissy "/>
        <s v="Sullivan  Timothy"/>
        <s v="Sutwell  Barbara"/>
        <s v="Szabo  Andrew"/>
        <s v="Tannen  Biff"/>
        <s v="Tavares  Desiree  "/>
        <s v="Tejeda  Lenora "/>
        <s v="Terry  Sharlene "/>
        <s v="Theamstern  Sophia"/>
        <s v="Thibaud  Kenneth"/>
        <s v="Tippett  Jeanette"/>
        <s v="Torrence  Jack"/>
        <s v="Trang  Mei"/>
        <s v="Tredinnick  Neville "/>
        <s v="True  Edward"/>
        <s v="Trzeciak  Cybil"/>
        <s v="Turpin  Jumil"/>
        <s v="Valentin Jackie"/>
        <s v="Veera  Abdellah "/>
        <s v="Vega  Vincent"/>
        <s v="Villanueva  Noah"/>
        <s v="Voldemort  Lord"/>
        <s v="Volk  Colleen"/>
        <s v="Von Massenbach  Anna"/>
        <s v="Walker  Roger"/>
        <s v="Wallace  Courtney  E"/>
        <s v="Wallace  Theresa"/>
        <s v="Wang  Charlie"/>
        <s v="Warfield  Sarah"/>
        <s v="Whittier  Scott"/>
        <s v="Wilber  Barry"/>
        <s v="Wilkes  Annie"/>
        <s v="Williams  Jacquelyn  "/>
        <s v="Winthrop  Jordan  "/>
        <s v="Wolk  Hang  T"/>
        <s v="Woodson  Jason"/>
        <s v="Ybarra  Catherine "/>
        <s v="Zamora  Jennifer"/>
        <s v="Zhou  Julia"/>
        <s v="Zima  Colleen"/>
      </sharedItems>
    </cacheField>
    <cacheField name="Empire" numFmtId="0">
      <sharedItems containsSemiMixedTypes="0" containsString="0" containsNumber="1" containsInteger="1" minValue="0" maxValue="10311" count="311">
        <n v="10026"/>
        <n v="10084"/>
        <n v="10196"/>
        <n v="10088"/>
        <n v="10069"/>
        <n v="10002"/>
        <n v="10194"/>
        <n v="10062"/>
        <n v="10114"/>
        <n v="10250"/>
        <n v="10252"/>
        <n v="10242"/>
        <n v="10012"/>
        <n v="10265"/>
        <n v="10066"/>
        <n v="10061"/>
        <n v="10023"/>
        <n v="10055"/>
        <n v="10245"/>
        <n v="10277"/>
        <n v="10046"/>
        <n v="10226"/>
        <n v="10003"/>
        <n v="10294"/>
        <n v="10267"/>
        <n v="10199"/>
        <n v="10081"/>
        <n v="10175"/>
        <n v="10177"/>
        <n v="10238"/>
        <n v="10184"/>
        <n v="10203"/>
        <n v="10188"/>
        <n v="10107"/>
        <n v="10181"/>
        <n v="10150"/>
        <n v="10001"/>
        <n v="10085"/>
        <n v="10115"/>
        <n v="10082"/>
        <n v="10040"/>
        <n v="10067"/>
        <n v="10108"/>
        <n v="10210"/>
        <n v="10154"/>
        <n v="10200"/>
        <n v="10240"/>
        <n v="10168"/>
        <n v="10220"/>
        <n v="10275"/>
        <n v="10269"/>
        <n v="10029"/>
        <n v="10261"/>
        <n v="10292"/>
        <n v="10282"/>
        <n v="10019"/>
        <n v="10094"/>
        <n v="10193"/>
        <n v="10132"/>
        <n v="10083"/>
        <n v="10099"/>
        <n v="10212"/>
        <n v="10056"/>
        <n v="10143"/>
        <n v="10311"/>
        <n v="10070"/>
        <n v="10155"/>
        <n v="10306"/>
        <n v="10100"/>
        <n v="10310"/>
        <n v="10197"/>
        <n v="10276"/>
        <n v="10304"/>
        <n v="10284"/>
        <n v="10207"/>
        <n v="10133"/>
        <n v="10028"/>
        <n v="10006"/>
        <n v="10105"/>
        <n v="10211"/>
        <n v="10064"/>
        <n v="10247"/>
        <n v="10235"/>
        <n v="10299"/>
        <n v="10280"/>
        <n v="10296"/>
        <n v="10290"/>
        <n v="10263"/>
        <n v="10136"/>
        <n v="10189"/>
        <n v="10308"/>
        <n v="10309"/>
        <n v="10049"/>
        <n v="10093"/>
        <n v="10163"/>
        <n v="10305"/>
        <n v="10015"/>
        <n v="10080"/>
        <n v="10258"/>
        <n v="10273"/>
        <n v="10111"/>
        <n v="10257"/>
        <n v="10159"/>
        <n v="10122"/>
        <n v="10142"/>
        <n v="10283"/>
        <n v="10018"/>
        <n v="10255"/>
        <n v="10246"/>
        <n v="10228"/>
        <n v="10243"/>
        <n v="10031"/>
        <n v="10300"/>
        <n v="10101"/>
        <n v="10237"/>
        <n v="10051"/>
        <n v="10218"/>
        <n v="10256"/>
        <n v="10098"/>
        <n v="10059"/>
        <n v="10234"/>
        <n v="10109"/>
        <n v="10125"/>
        <n v="10074"/>
        <n v="10097"/>
        <n v="10007"/>
        <n v="10129"/>
        <n v="10075"/>
        <n v="10167"/>
        <n v="10195"/>
        <n v="10112"/>
        <n v="10272"/>
        <n v="10182"/>
        <n v="10248"/>
        <n v="10201"/>
        <n v="10214"/>
        <n v="10160"/>
        <n v="10289"/>
        <n v="10139"/>
        <n v="10227"/>
        <n v="10236"/>
        <n v="10009"/>
        <n v="10060"/>
        <n v="10034"/>
        <n v="10156"/>
        <n v="10036"/>
        <n v="10138"/>
        <n v="10244"/>
        <n v="10192"/>
        <n v="10231"/>
        <n v="10089"/>
        <n v="10166"/>
        <n v="10170"/>
        <n v="10208"/>
        <n v="10176"/>
        <n v="10165"/>
        <n v="10113"/>
        <n v="10092"/>
        <n v="10106"/>
        <n v="10052"/>
        <n v="10038"/>
        <n v="10249"/>
        <n v="10232"/>
        <n v="10087"/>
        <n v="10134"/>
        <n v="10251"/>
        <n v="10103"/>
        <n v="10017"/>
        <n v="10186"/>
        <n v="10137"/>
        <n v="10008"/>
        <n v="10096"/>
        <n v="10035"/>
        <n v="10057"/>
        <n v="10004"/>
        <n v="10191"/>
        <n v="10219"/>
        <n v="10077"/>
        <n v="10073"/>
        <n v="10279"/>
        <n v="10110"/>
        <n v="10053"/>
        <n v="10076"/>
        <n v="10145"/>
        <n v="10202"/>
        <n v="10128"/>
        <n v="10068"/>
        <n v="10116"/>
        <n v="10298"/>
        <n v="10213"/>
        <n v="10288"/>
        <n v="10025"/>
        <n v="10223"/>
        <n v="10151"/>
        <n v="10254"/>
        <n v="10120"/>
        <n v="10216"/>
        <n v="10079"/>
        <n v="10215"/>
        <n v="10185"/>
        <n v="10063"/>
        <n v="10037"/>
        <n v="10042"/>
        <n v="10206"/>
        <n v="10104"/>
        <n v="10303"/>
        <n v="10078"/>
        <n v="10121"/>
        <n v="10021"/>
        <n v="10281"/>
        <n v="10041"/>
        <n v="10148"/>
        <n v="10005"/>
        <n v="10259"/>
        <n v="10286"/>
        <n v="10297"/>
        <n v="10171"/>
        <n v="10032"/>
        <n v="10130"/>
        <n v="10217"/>
        <n v="10016"/>
        <n v="10050"/>
        <n v="10164"/>
        <n v="10124"/>
        <n v="10187"/>
        <n v="10225"/>
        <n v="10262"/>
        <n v="10131"/>
        <n v="10239"/>
        <n v="10152"/>
        <n v="10140"/>
        <n v="10058"/>
        <n v="10011"/>
        <n v="10230"/>
        <n v="10224"/>
        <n v="10047"/>
        <n v="10285"/>
        <n v="10020"/>
        <n v="10162"/>
        <n v="10149"/>
        <n v="10086"/>
        <n v="10054"/>
        <n v="10065"/>
        <n v="10198"/>
        <n v="10222"/>
        <n v="10126"/>
        <n v="10295"/>
        <n v="10260"/>
        <n v="10233"/>
        <n v="10229"/>
        <n v="10169"/>
        <n v="10071"/>
        <n v="10179"/>
        <n v="10091"/>
        <n v="10178"/>
        <n v="10039"/>
        <n v="10095"/>
        <n v="10027"/>
        <n v="10291"/>
        <n v="10153"/>
        <n v="10157"/>
        <n v="10119"/>
        <n v="10180"/>
        <n v="10302"/>
        <n v="10090"/>
        <n v="10030"/>
        <n v="10278"/>
        <n v="10307"/>
        <n v="10147"/>
        <n v="10266"/>
        <n v="10241"/>
        <n v="10158"/>
        <n v="10117"/>
        <n v="10209"/>
        <n v="10024"/>
        <n v="10173"/>
        <n v="10221"/>
        <n v="10146"/>
        <n v="10161"/>
        <n v="10141"/>
        <n v="10268"/>
        <n v="10123"/>
        <n v="10013"/>
        <n v="10287"/>
        <n v="10044"/>
        <n v="10102"/>
        <n v="10270"/>
        <n v="10045"/>
        <n v="10205"/>
        <n v="10014"/>
        <n v="10144"/>
        <n v="10253"/>
        <n v="10118"/>
        <n v="10022"/>
        <n v="10183"/>
        <n v="10190"/>
        <n v="10274"/>
        <n v="10293"/>
        <n v="10172"/>
        <n v="10127"/>
        <n v="10072"/>
        <n v="10048"/>
        <n v="10204"/>
        <n v="10264"/>
        <n v="10033"/>
        <n v="10174"/>
        <n v="10135"/>
        <n v="10301"/>
        <n v="10010"/>
        <n v="10043"/>
        <n v="10271"/>
      </sharedItems>
    </cacheField>
    <cacheField name="Married Id" numFmtId="0">
      <sharedItems containsSemiMixedTypes="0" containsString="0" containsNumber="1" containsInteger="1" minValue="0" maxValue="1" count="2">
        <n v="0"/>
        <n v="1"/>
      </sharedItems>
    </cacheField>
    <cacheField name="Marital Status I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Gender Id" numFmtId="0">
      <sharedItems containsSemiMixedTypes="0" containsString="0" containsNumber="1" containsInteger="1" minValue="0" maxValue="1" count="2">
        <n v="1"/>
        <n v="0"/>
      </sharedItems>
    </cacheField>
    <cacheField name="Emp Status ID" numFmtId="0">
      <sharedItems containsSemiMixedTypes="0" containsString="0" containsNumber="1" containsInteger="1" minValue="0" maxValue="5" count="5">
        <n v="1"/>
        <n v="5"/>
        <n v="3"/>
        <n v="4"/>
        <n v="2"/>
      </sharedItems>
    </cacheField>
    <cacheField name="Dept ID" numFmtId="0">
      <sharedItems containsSemiMixedTypes="0" containsString="0" containsNumber="1" containsInteger="1" minValue="0" maxValue="6" count="6">
        <n v="5"/>
        <n v="3"/>
        <n v="4"/>
        <n v="1"/>
        <n v="6"/>
        <n v="2"/>
      </sharedItems>
    </cacheField>
    <cacheField name="Perf Score ID" numFmtId="0">
      <sharedItems containsSemiMixedTypes="0" containsString="0" containsNumber="1" containsInteger="1" minValue="0" maxValue="4" count="4">
        <n v="4"/>
        <n v="3"/>
        <n v="2"/>
        <n v="1"/>
      </sharedItems>
    </cacheField>
    <cacheField name="From Diversity Job Fair ID" numFmtId="0">
      <sharedItems containsSemiMixedTypes="0" containsString="0" containsNumber="1" containsInteger="1" minValue="0" maxValue="1" count="2">
        <n v="0"/>
        <n v="1"/>
      </sharedItems>
    </cacheField>
    <cacheField name="Salary" numFmtId="0">
      <sharedItems containsSemiMixedTypes="0" containsString="0" containsNumber="1" containsInteger="1" minValue="0" maxValue="250000" count="308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</sharedItems>
    </cacheField>
    <cacheField name="Termd" numFmtId="0">
      <sharedItems containsSemiMixedTypes="0" containsString="0" containsNumber="1" containsInteger="1" minValue="0" maxValue="1" count="2">
        <n v="0"/>
        <n v="1"/>
      </sharedItems>
    </cacheField>
    <cacheField name="Position ID" numFmtId="0">
      <sharedItems containsSemiMixedTypes="0" containsString="0" containsNumber="1" containsInteger="1" minValue="0" maxValue="30" count="30">
        <n v="19"/>
        <n v="27"/>
        <n v="20"/>
        <n v="24"/>
        <n v="14"/>
        <n v="9"/>
        <n v="8"/>
        <n v="30"/>
        <n v="26"/>
        <n v="18"/>
        <n v="1"/>
        <n v="3"/>
        <n v="25"/>
        <n v="5"/>
        <n v="10"/>
        <n v="28"/>
        <n v="21"/>
        <n v="4"/>
        <n v="13"/>
        <n v="15"/>
        <n v="12"/>
        <n v="11"/>
        <n v="2"/>
        <n v="16"/>
        <n v="22"/>
        <n v="23"/>
        <n v="29"/>
        <n v="7"/>
        <n v="17"/>
        <n v="6"/>
      </sharedItems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Number="1" containsInteger="1" containsMixedTypes="1" count="158">
        <s v="01960"/>
        <s v="02148"/>
        <s v="01810"/>
        <s v="01886"/>
        <s v="02169"/>
        <s v="01844"/>
        <s v="02110"/>
        <s v="02199"/>
        <s v="01902"/>
        <s v="02062"/>
        <n v="78230"/>
        <s v="02747"/>
        <s v="02050"/>
        <s v="02145"/>
        <s v="01915"/>
        <s v="02026"/>
        <s v="02452"/>
        <s v="02072"/>
        <s v="02027"/>
        <s v="02031"/>
        <s v="02171"/>
        <s v="02210"/>
        <s v="06033"/>
        <s v="02468"/>
        <s v="01901"/>
        <s v="01701"/>
        <s v="01450"/>
        <s v="01013"/>
        <s v="02043"/>
        <n v="21851"/>
        <s v="01890"/>
        <s v="02184"/>
        <s v="02132"/>
        <s v="05664"/>
        <s v="02763"/>
        <s v="02045"/>
        <s v="02170"/>
        <s v="01845"/>
        <n v="78207"/>
        <s v="01775"/>
        <s v="02044"/>
        <s v="01752"/>
        <s v="02134"/>
        <s v="01880"/>
        <s v="01803"/>
        <s v="02030"/>
        <s v="02189"/>
        <s v="01821"/>
        <s v="06278"/>
        <s v="05473"/>
        <s v="02458"/>
        <s v="02138"/>
        <s v="02176"/>
        <n v="36006"/>
        <s v="02343"/>
        <s v="02061"/>
        <s v="02180"/>
        <n v="98052"/>
        <s v="02351"/>
        <s v="02125"/>
        <s v="02119"/>
        <n v="90007"/>
        <s v="01731"/>
        <s v="01749"/>
        <s v="02133"/>
        <s v="02129"/>
        <s v="01824"/>
        <s v="02324"/>
        <s v="02155"/>
        <s v="02143"/>
        <s v="02330"/>
        <s v="01460"/>
        <s v="06050"/>
        <s v="06040"/>
        <s v="01905"/>
        <s v="02121"/>
        <n v="43050"/>
        <s v="02451"/>
        <n v="46204"/>
        <s v="02127"/>
        <s v="02135"/>
        <s v="02108"/>
        <s v="02128"/>
        <s v="02472"/>
        <s v="01864"/>
        <n v="37129"/>
        <s v="02149"/>
        <s v="02021"/>
        <s v="03062"/>
        <s v="02445"/>
        <s v="02493"/>
        <s v="02908"/>
        <s v="01742"/>
        <s v="02081"/>
        <s v="01778"/>
        <s v="02109"/>
        <s v="02301"/>
        <s v="02446"/>
        <n v="19444"/>
        <s v="01887"/>
        <n v="80820"/>
        <s v="01721"/>
        <s v="01801"/>
        <n v="10171"/>
        <s v="02090"/>
        <s v="02048"/>
        <s v="02126"/>
        <s v="01776"/>
        <n v="84111"/>
        <s v="01770"/>
        <s v="06070"/>
        <s v="02122"/>
        <s v="01938"/>
        <n v="78789"/>
        <s v="01760"/>
        <s v="02346"/>
        <s v="02453"/>
        <s v="01550"/>
        <s v="02056"/>
        <s v="02421"/>
        <s v="02136"/>
        <n v="30428"/>
        <s v="01040"/>
        <s v="02152"/>
        <s v="02492"/>
        <n v="33174"/>
        <s v="02478"/>
        <n v="27229"/>
        <n v="40220"/>
        <s v="02474"/>
        <n v="83706"/>
        <s v="01420"/>
        <s v="01730"/>
        <s v="02703"/>
        <s v="02481"/>
        <s v="02154"/>
        <s v="02191"/>
        <s v="01773"/>
        <s v="01851"/>
        <s v="02130"/>
        <s v="02360"/>
        <s v="01545"/>
        <s v="02093"/>
        <s v="02359"/>
        <n v="89139"/>
        <n v="59102"/>
        <s v="02718"/>
        <s v="02140"/>
        <n v="97756"/>
        <s v="02066"/>
        <n v="58782"/>
        <n v="85006"/>
        <s v="04063"/>
        <s v="02124"/>
        <s v="02459"/>
        <s v="01876"/>
        <s v="02302"/>
        <s v="02067"/>
      </sharedItems>
    </cacheField>
    <cacheField name="DOB" numFmtId="178">
      <sharedItems containsSemiMixedTypes="0" containsString="0" containsNonDate="0" containsDate="1" minDate="1951-01-02T00:00:00" maxDate="1992-08-17T00:00:00" count="307">
        <d v="1983-07-10T00:00:00"/>
        <d v="1975-05-05T00:00:00"/>
        <d v="1988-09-19T00:00:00"/>
        <d v="1988-09-27T00:00:00"/>
        <d v="1989-09-08T00:00:00"/>
        <d v="1977-05-22T00:00:00"/>
        <d v="1979-05-24T00:00:00"/>
        <d v="1983-02-18T00:00:00"/>
        <d v="1970-02-11T00:00:00"/>
        <d v="1988-01-07T00:00:00"/>
        <d v="1974-01-12T00:00:00"/>
        <d v="1974-02-21T00:00:00"/>
        <d v="1988-07-04T00:00:00"/>
        <d v="1983-07-20T00:00:00"/>
        <d v="1977-07-15T00:00:00"/>
        <d v="1981-10-18T00:00:00"/>
        <d v="1966-04-17T00:00:00"/>
        <d v="1970-10-27T00:00:00"/>
        <d v="1986-04-04T00:00:00"/>
        <d v="1979-04-06T00:00:00"/>
        <d v="1970-12-22T00:00:00"/>
        <d v="1958-12-27T00:00:00"/>
        <d v="1989-09-01T00:00:00"/>
        <d v="1990-09-21T00:00:00"/>
        <d v="1967-01-16T00:00:00"/>
        <d v="1964-07-30T00:00:00"/>
        <d v="1987-04-04T00:00:00"/>
        <d v="1970-03-10T00:00:00"/>
        <d v="1990-08-24T00:00:00"/>
        <d v="1987-11-24T00:00:00"/>
        <d v="1983-07-28T00:00:00"/>
        <d v="1969-10-30T00:00:00"/>
        <d v="1964-06-01T00:00:00"/>
        <d v="1980-03-02T00:00:00"/>
        <d v="1977-08-19T00:00:00"/>
        <d v="1966-11-22T00:00:00"/>
        <d v="1983-08-09T00:00:00"/>
        <d v="1987-04-05T00:00:00"/>
        <d v="1983-02-02T00:00:00"/>
        <d v="1986-06-06T00:00:00"/>
        <d v="1963-05-15T00:00:00"/>
        <d v="1951-01-02T00:00:00"/>
        <d v="1972-02-09T00:00:00"/>
        <d v="1979-02-12T00:00:00"/>
        <d v="1983-08-24T00:00:00"/>
        <d v="1970-06-11T00:00:00"/>
        <d v="1983-08-27T00:00:00"/>
        <d v="1988-05-31T00:00:00"/>
        <d v="1985-09-05T00:00:00"/>
        <d v="1981-08-31T00:00:00"/>
        <d v="1978-11-25T00:00:00"/>
        <d v="1980-08-26T00:00:00"/>
        <d v="1977-09-08T00:00:00"/>
        <d v="1979-08-12T00:00:00"/>
        <d v="1975-12-17T00:00:00"/>
        <d v="1983-03-19T00:00:00"/>
        <d v="1977-03-31T00:00:00"/>
        <d v="1986-08-26T00:00:00"/>
        <d v="1987-04-10T00:00:00"/>
        <d v="1965-09-09T00:00:00"/>
        <d v="1990-04-19T00:00:00"/>
        <d v="1952-01-18T00:00:00"/>
        <d v="1978-11-05T00:00:00"/>
        <d v="1979-09-14T00:00:00"/>
        <d v="1988-04-15T00:00:00"/>
        <d v="1977-10-31T00:00:00"/>
        <d v="1979-07-05T00:00:00"/>
        <d v="1975-11-02T00:00:00"/>
        <d v="1951-02-25T00:00:00"/>
        <d v="1967-04-19T00:00:00"/>
        <d v="1983-09-04T00:00:00"/>
        <d v="1982-11-15T00:00:00"/>
        <d v="1987-05-14T00:00:00"/>
        <d v="1978-12-02T00:00:00"/>
        <d v="1986-10-07T00:00:00"/>
        <d v="1988-07-18T00:00:00"/>
        <d v="1970-07-09T00:00:00"/>
        <d v="1988-11-08T00:00:00"/>
        <d v="1973-11-28T00:00:00"/>
        <d v="1973-09-23T00:00:00"/>
        <d v="1991-09-05T00:00:00"/>
        <d v="1974-05-31T00:00:00"/>
        <d v="1978-08-25T00:00:00"/>
        <d v="1989-08-25T00:00:00"/>
        <d v="1983-09-02T00:00:00"/>
        <d v="1989-05-06T00:00:00"/>
        <d v="1987-05-15T00:00:00"/>
        <d v="1978-09-22T00:00:00"/>
        <d v="1987-09-27T00:00:00"/>
        <d v="1955-04-14T00:00:00"/>
        <d v="1989-10-18T00:00:00"/>
        <d v="1987-06-18T00:00:00"/>
        <d v="1981-03-16T00:00:00"/>
        <d v="1981-10-01T00:00:00"/>
        <d v="1983-11-08T00:00:00"/>
        <d v="1975-07-07T00:00:00"/>
        <d v="1980-07-05T00:00:00"/>
        <d v="1979-04-16T00:00:00"/>
        <d v="1963-08-28T00:00:00"/>
        <d v="1968-07-06T00:00:00"/>
        <d v="1985-09-15T00:00:00"/>
        <d v="1983-12-02T00:00:00"/>
        <d v="1990-10-01T00:00:00"/>
        <d v="1970-05-15T00:00:00"/>
        <d v="1971-07-10T00:00:00"/>
        <d v="1974-08-09T00:00:00"/>
        <d v="1980-05-08T00:00:00"/>
        <d v="1989-09-22T00:00:00"/>
        <d v="1971-10-23T00:00:00"/>
        <d v="1989-11-24T00:00:00"/>
        <d v="1992-06-18T00:00:00"/>
        <d v="1969-09-29T00:00:00"/>
        <d v="1964-10-12T00:00:00"/>
        <d v="1981-04-16T00:00:00"/>
        <d v="1986-05-25T00:00:00"/>
        <d v="1979-05-21T00:00:00"/>
        <d v="1983-12-08T00:00:00"/>
        <d v="1974-10-09T00:00:00"/>
        <d v="1981-07-11T00:00:00"/>
        <d v="1983-05-21T00:00:00"/>
        <d v="1989-06-30T00:00:00"/>
        <d v="1969-02-09T00:00:00"/>
        <d v="1977-03-23T00:00:00"/>
        <d v="1988-08-10T00:00:00"/>
        <d v="1952-08-18T00:00:00"/>
        <d v="1974-05-02T00:00:00"/>
        <d v="1984-01-04T00:00:00"/>
        <d v="1972-08-27T00:00:00"/>
        <d v="1988-09-14T00:00:00"/>
        <d v="1984-02-16T00:00:00"/>
        <d v="1984-02-21T00:00:00"/>
        <d v="1966-03-17T00:00:00"/>
        <d v="1985-09-16T00:00:00"/>
        <d v="1986-06-10T00:00:00"/>
        <d v="1984-03-11T00:00:00"/>
        <d v="1992-05-07T00:00:00"/>
        <d v="1976-09-22T00:00:00"/>
        <d v="1976-11-15T00:00:00"/>
        <d v="1991-01-28T00:00:00"/>
        <d v="1972-09-11T00:00:00"/>
        <d v="1966-03-22T00:00:00"/>
        <d v="1986-11-06T00:00:00"/>
        <d v="1964-04-13T00:00:00"/>
        <d v="1959-08-19T00:00:00"/>
        <d v="1986-11-07T00:00:00"/>
        <d v="1969-09-08T00:00:00"/>
        <d v="1986-04-17T00:00:00"/>
        <d v="1989-11-11T00:00:00"/>
        <d v="1976-01-19T00:00:00"/>
        <d v="1979-11-27T00:00:00"/>
        <d v="1954-09-21T00:00:00"/>
        <d v="1973-12-08T00:00:00"/>
        <d v="1970-10-08T00:00:00"/>
        <d v="1977-11-10T00:00:00"/>
        <d v="1980-02-02T00:00:00"/>
        <d v="1969-02-24T00:00:00"/>
        <d v="1986-04-23T00:00:00"/>
        <d v="1972-07-01T00:00:00"/>
        <d v="1979-07-25T00:00:00"/>
        <d v="1986-12-09T00:00:00"/>
        <d v="1984-04-26T00:00:00"/>
        <d v="1984-05-09T00:00:00"/>
        <d v="1987-06-14T00:00:00"/>
        <d v="1979-01-17T00:00:00"/>
        <d v="1984-06-10T00:00:00"/>
        <d v="1982-09-02T00:00:00"/>
        <d v="1988-12-27T00:00:00"/>
        <d v="1981-10-26T00:00:00"/>
        <d v="1981-03-26T00:00:00"/>
        <d v="1979-03-19T00:00:00"/>
        <d v="1988-10-05T00:00:00"/>
        <d v="1976-12-26T00:00:00"/>
        <d v="1982-03-28T00:00:00"/>
        <d v="1975-10-22T00:00:00"/>
        <d v="1973-02-14T00:00:00"/>
        <d v="1972-11-09T00:00:00"/>
        <d v="1986-07-07T00:00:00"/>
        <d v="1976-08-25T00:00:00"/>
        <d v="1986-12-10T00:00:00"/>
        <d v="1974-11-07T00:00:00"/>
        <d v="1987-11-07T00:00:00"/>
        <d v="1977-11-22T00:00:00"/>
        <d v="1987-05-21T00:00:00"/>
        <d v="1987-01-07T00:00:00"/>
        <d v="1984-07-01T00:00:00"/>
        <d v="1968-05-30T00:00:00"/>
        <d v="1981-08-10T00:00:00"/>
        <d v="1985-06-29T00:00:00"/>
        <d v="1992-08-17T00:00:00"/>
        <d v="1986-10-05T00:00:00"/>
        <d v="1970-04-24T00:00:00"/>
        <d v="1976-12-03T00:00:00"/>
        <d v="1979-04-04T00:00:00"/>
        <d v="1984-07-07T00:00:00"/>
        <d v="1974-12-01T00:00:00"/>
        <d v="1980-04-18T00:00:00"/>
        <d v="1970-04-25T00:00:00"/>
        <d v="1989-05-02T00:00:00"/>
        <d v="1983-03-28T00:00:00"/>
        <d v="1977-04-08T00:00:00"/>
        <d v="1967-06-03T00:00:00"/>
        <d v="1989-03-31T00:00:00"/>
        <d v="1985-11-23T00:00:00"/>
        <d v="1980-09-30T00:00:00"/>
        <d v="1952-02-11T00:00:00"/>
        <d v="1990-05-11T00:00:00"/>
        <d v="1976-12-11T00:00:00"/>
        <d v="1979-11-24T00:00:00"/>
        <d v="1982-05-19T00:00:00"/>
        <d v="1979-05-01T00:00:00"/>
        <d v="1979-02-20T00:00:00"/>
        <d v="1984-09-05T00:00:00"/>
        <d v="1988-03-17T00:00:00"/>
        <d v="1989-07-18T00:00:00"/>
        <d v="1986-07-20T00:00:00"/>
        <d v="1986-08-17T00:00:00"/>
        <d v="1977-05-09T00:00:00"/>
        <d v="1979-03-10T00:00:00"/>
        <d v="1984-09-16T00:00:00"/>
        <d v="1988-03-06T00:00:00"/>
        <d v="1981-11-23T00:00:00"/>
        <d v="1988-08-29T00:00:00"/>
        <d v="1984-10-15T00:00:00"/>
        <d v="1961-06-19T00:00:00"/>
        <d v="1970-09-22T00:00:00"/>
        <d v="1984-11-06T00:00:00"/>
        <d v="1980-05-12T00:00:00"/>
        <d v="1984-12-31T00:00:00"/>
        <d v="1954-10-12T00:00:00"/>
        <d v="1982-07-22T00:00:00"/>
        <d v="1973-01-12T00:00:00"/>
        <d v="1981-09-05T00:00:00"/>
        <d v="1972-07-03T00:00:00"/>
        <d v="1974-01-07T00:00:00"/>
        <d v="1985-01-07T00:00:00"/>
        <d v="1985-01-28T00:00:00"/>
        <d v="1981-10-11T00:00:00"/>
        <d v="1973-05-27T00:00:00"/>
        <d v="1972-11-21T00:00:00"/>
        <d v="1974-12-05T00:00:00"/>
        <d v="1987-03-18T00:00:00"/>
        <d v="1973-04-05T00:00:00"/>
        <d v="1964-01-04T00:00:00"/>
        <d v="1986-07-24T00:00:00"/>
        <d v="1968-06-06T00:00:00"/>
        <d v="1974-12-21T00:00:00"/>
        <d v="1986-04-26T00:00:00"/>
        <d v="1987-12-17T00:00:00"/>
        <d v="1988-07-10T00:00:00"/>
        <d v="1975-03-10T00:00:00"/>
        <d v="1981-04-14T00:00:00"/>
        <d v="1985-08-24T00:00:00"/>
        <d v="1970-02-08T00:00:00"/>
        <d v="1988-05-19T00:00:00"/>
        <d v="1987-11-25T00:00:00"/>
        <d v="1963-10-30T00:00:00"/>
        <d v="1984-08-16T00:00:00"/>
        <d v="1965-02-02T00:00:00"/>
        <d v="1973-03-12T00:00:00"/>
        <d v="1983-02-09T00:00:00"/>
        <d v="1968-07-20T00:00:00"/>
        <d v="1975-09-30T00:00:00"/>
        <d v="1973-03-26T00:00:00"/>
        <d v="1982-08-25T00:00:00"/>
        <d v="1974-05-09T00:00:00"/>
        <d v="1986-09-01T00:00:00"/>
        <d v="1985-03-14T00:00:00"/>
        <d v="1989-05-12T00:00:00"/>
        <d v="1978-03-28T00:00:00"/>
        <d v="1982-10-07T00:00:00"/>
        <d v="1968-08-15T00:00:00"/>
        <d v="1983-05-06T00:00:00"/>
        <d v="1987-10-24T00:00:00"/>
        <d v="1975-04-03T00:00:00"/>
        <d v="1953-05-24T00:00:00"/>
        <d v="1965-05-07T00:00:00"/>
        <d v="1965-05-09T00:00:00"/>
        <d v="1975-09-16T00:00:00"/>
        <d v="1967-06-05T00:00:00"/>
        <d v="1968-01-15T00:00:00"/>
        <d v="1983-05-16T00:00:00"/>
        <d v="1988-05-05T00:00:00"/>
        <d v="1983-06-14T00:00:00"/>
        <d v="1985-03-15T00:00:00"/>
        <d v="1969-03-31T00:00:00"/>
        <d v="1991-05-23T00:00:00"/>
        <d v="1987-01-31T00:00:00"/>
        <d v="1968-10-10T00:00:00"/>
        <d v="1989-07-11T00:00:00"/>
        <d v="1986-08-07T00:00:00"/>
        <d v="1986-06-03T00:00:00"/>
        <d v="1985-04-06T00:00:00"/>
        <d v="1976-02-10T00:00:00"/>
        <d v="1955-11-14T00:00:00"/>
        <d v="1980-08-02T00:00:00"/>
        <d v="1981-07-08T00:00:00"/>
        <d v="1978-05-02T00:00:00"/>
        <d v="1987-05-24T00:00:00"/>
        <d v="1983-07-30T00:00:00"/>
        <d v="1969-10-02T00:00:00"/>
        <d v="1958-11-07T00:00:00"/>
        <d v="1985-04-20T00:00:00"/>
        <d v="1985-05-11T00:00:00"/>
        <d v="1982-05-04T00:00:00"/>
        <d v="1979-08-30T00:00:00"/>
        <d v="1979-02-24T00:00:00"/>
        <d v="1978-08-17T00:00:00"/>
      </sharedItems>
    </cacheField>
    <cacheField name="Sex" numFmtId="0">
      <sharedItems count="2">
        <s v="M "/>
        <s v="F"/>
      </sharedItems>
    </cacheField>
    <cacheField name="Marital Desc" numFmtId="0">
      <sharedItems count="5">
        <s v="Single"/>
        <s v="Married"/>
        <s v="Divorced"/>
        <s v="Widowed"/>
        <s v="Separated"/>
      </sharedItems>
    </cacheField>
    <cacheField name="Citizen Desc" numFmtId="0">
      <sharedItems count="3">
        <s v="US Citizen"/>
        <s v="Eligible NonCitizen"/>
        <s v="Non-Citizen"/>
      </sharedItems>
    </cacheField>
    <cacheField name="Hispanic Latino" numFmtId="0">
      <sharedItems count="2">
        <s v="No"/>
        <s v="Yes"/>
      </sharedItems>
    </cacheField>
    <cacheField name="Race 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 Of Hire" numFmtId="178">
      <sharedItems containsSemiMixedTypes="0" containsString="0" containsNonDate="0" containsDate="1" minDate="2006-01-09T00:00:00" maxDate="2018-07-09T00:00:00" count="101">
        <d v="2011-07-05T00:00:00"/>
        <d v="2015-03-30T00:00:00"/>
        <d v="2008-01-07T00:00:00"/>
        <d v="2011-07-11T00:00:00"/>
        <d v="2012-01-09T00:00:00"/>
        <d v="2014-11-10T00:00:00"/>
        <d v="2013-09-30T00:00:00"/>
        <d v="2009-07-06T00:00:00"/>
        <d v="2015-01-05T00:00:00"/>
        <d v="2011-01-10T00:00:00"/>
        <d v="2012-04-02T00:00:00"/>
        <d v="2012-02-20T00:00:00"/>
        <d v="2012-09-24T00:00:00"/>
        <d v="2011-02-21T00:00:00"/>
        <d v="2016-07-21T00:00:00"/>
        <d v="2011-04-04T00:00:00"/>
        <d v="2014-07-07T00:00:00"/>
        <d v="2013-07-08T00:00:00"/>
        <d v="2013-08-19T00:00:00"/>
        <d v="2014-02-17T00:00:00"/>
        <d v="2015-02-16T00:00:00"/>
        <d v="2008-10-27T00:00:00"/>
        <d v="2014-09-29T00:00:00"/>
        <d v="2013-11-11T00:00:00"/>
        <d v="2011-08-15T00:00:00"/>
        <d v="2012-03-05T00:00:00"/>
        <d v="2016-01-28T00:00:00"/>
        <d v="2014-03-31T00:00:00"/>
        <d v="2016-06-30T00:00:00"/>
        <d v="2014-08-18T00:00:00"/>
        <d v="2016-09-06T00:00:00"/>
        <d v="2014-05-12T00:00:00"/>
        <d v="2012-05-14T00:00:00"/>
        <d v="2011-06-27T00:00:00"/>
        <d v="2011-10-03T00:00:00"/>
        <d v="2012-09-05T00:00:00"/>
        <d v="2011-05-16T00:00:00"/>
        <d v="2010-08-30T00:00:00"/>
        <d v="2016-07-06T00:00:00"/>
        <d v="2010-07-20T00:00:00"/>
        <d v="2009-01-05T00:00:00"/>
        <d v="2014-05-05T00:00:00"/>
        <d v="2012-07-02T00:00:00"/>
        <d v="2011-11-07T00:00:00"/>
        <d v="2018-07-09T00:00:00"/>
        <d v="2017-02-15T00:00:00"/>
        <d v="2013-01-07T00:00:00"/>
        <d v="2014-01-05T00:00:00"/>
        <d v="2014-09-18T00:00:00"/>
        <d v="2010-04-26T00:00:00"/>
        <d v="2011-05-02T00:00:00"/>
        <d v="2015-05-11T00:00:00"/>
        <d v="2011-04-15T00:00:00"/>
        <d v="2011-09-06T00:00:00"/>
        <d v="2010-05-01T00:00:00"/>
        <d v="2015-06-02T00:00:00"/>
        <d v="2017-04-20T00:00:00"/>
        <d v="2012-03-07T00:00:00"/>
        <d v="2011-11-28T00:00:00"/>
        <d v="2012-08-13T00:00:00"/>
        <d v="2016-06-06T00:00:00"/>
        <d v="2015-06-05T00:00:00"/>
        <d v="2012-11-05T00:00:00"/>
        <d v="2014-01-06T00:00:00"/>
        <d v="2011-09-26T00:00:00"/>
        <d v="2011-03-07T00:00:00"/>
        <d v="2012-07-09T00:00:00"/>
        <d v="2016-10-02T00:00:00"/>
        <d v="2016-01-05T00:00:00"/>
        <d v="2012-04-30T00:00:00"/>
        <d v="2011-01-21T00:00:00"/>
        <d v="2016-05-11T00:00:00"/>
        <d v="2011-05-31T00:00:00"/>
        <d v="2012-08-16T00:00:00"/>
        <d v="2012-02-15T00:00:00"/>
        <d v="2013-05-13T00:00:00"/>
        <d v="2013-04-01T00:00:00"/>
        <d v="2017-02-10T00:00:00"/>
        <d v="2011-02-07T00:00:00"/>
        <d v="2014-12-01T00:00:00"/>
        <d v="2010-10-25T00:00:00"/>
        <d v="2007-11-05T00:00:00"/>
        <d v="2017-01-07T00:00:00"/>
        <d v="2013-01-20T00:00:00"/>
        <d v="2016-07-04T00:00:00"/>
        <d v="2014-09-30T00:00:00"/>
        <d v="2015-05-01T00:00:00"/>
        <d v="2009-10-26T00:00:00"/>
        <d v="2014-05-18T00:00:00"/>
        <d v="2011-06-10T00:00:00"/>
        <d v="2012-10-02T00:00:00"/>
        <d v="2010-09-27T00:00:00"/>
        <d v="2009-01-08T00:00:00"/>
        <d v="2009-04-27T00:00:00"/>
        <d v="2007-06-25T00:00:00"/>
        <d v="2013-02-18T00:00:00"/>
        <d v="2006-01-09T00:00:00"/>
        <d v="2011-08-01T00:00:00"/>
        <d v="2015-07-05T00:00:00"/>
        <d v="2008-09-02T00:00:00"/>
        <d v="2010-04-10T00:00:00"/>
      </sharedItems>
    </cacheField>
    <cacheField name="Date of Termination" numFmtId="0">
      <sharedItems containsString="0" containsBlank="1" containsNonDate="0" containsDate="1" minDate="2010-08-30T00:00:00" maxDate="2018-11-10T00:00:00" count="97">
        <m/>
        <d v="2016-06-16T00:00:00"/>
        <d v="2012-09-24T00:00:00"/>
        <d v="2016-09-06T00:00:00"/>
        <d v="2017-01-12T00:00:00"/>
        <d v="2016-09-19T00:00:00"/>
        <d v="2017-04-06T00:00:00"/>
        <d v="2017-08-04T00:00:00"/>
        <d v="2015-09-12T00:00:00"/>
        <d v="2014-04-04T00:00:00"/>
        <d v="2016-02-19T00:00:00"/>
        <d v="2014-08-07T00:00:00"/>
        <d v="2013-06-15T00:00:00"/>
        <d v="2014-08-02T00:00:00"/>
        <d v="2015-11-15T00:00:00"/>
        <d v="2013-01-07T00:00:00"/>
        <d v="2011-09-26T00:00:00"/>
        <d v="2016-09-23T00:00:00"/>
        <d v="2016-06-08T00:00:00"/>
        <d v="2015-11-04T00:00:00"/>
        <d v="2017-06-06T00:00:00"/>
        <d v="2018-09-27T00:00:00"/>
        <d v="2018-02-25T00:00:00"/>
        <d v="2013-06-05T00:00:00"/>
        <d v="2016-05-17T00:00:00"/>
        <d v="2013-06-24T00:00:00"/>
        <d v="2013-01-09T00:00:00"/>
        <d v="2018-08-19T00:00:00"/>
        <d v="2016-11-15T00:00:00"/>
        <d v="2015-09-05T00:00:00"/>
        <d v="2015-06-25T00:00:00"/>
        <d v="2015-03-15T00:00:00"/>
        <d v="2011-05-30T00:00:00"/>
        <d v="2014-01-11T00:00:00"/>
        <d v="2014-10-31T00:00:00"/>
        <d v="2015-12-15T00:00:00"/>
        <d v="2013-06-18T00:00:00"/>
        <d v="2012-04-07T00:00:00"/>
        <d v="2015-04-15T00:00:00"/>
        <d v="2013-04-01T00:00:00"/>
        <d v="2018-04-29T00:00:00"/>
        <d v="2016-04-01T00:00:00"/>
        <d v="2014-04-24T00:00:00"/>
        <d v="2015-06-04T00:00:00"/>
        <d v="2014-01-09T00:00:00"/>
        <d v="2015-12-12T00:00:00"/>
        <d v="2014-03-31T00:00:00"/>
        <d v="2013-04-15T00:00:00"/>
        <d v="2018-09-26T00:00:00"/>
        <d v="2016-09-15T00:00:00"/>
        <d v="2015-11-14T00:00:00"/>
        <d v="2017-09-26T00:00:00"/>
        <d v="2012-08-19T00:00:00"/>
        <d v="2016-11-11T00:00:00"/>
        <d v="2014-09-04T00:00:00"/>
        <d v="2016-05-25T00:00:00"/>
        <d v="2018-05-01T00:00:00"/>
        <d v="2013-08-19T00:00:00"/>
        <d v="2014-01-12T00:00:00"/>
        <d v="2015-09-07T00:00:00"/>
        <d v="2016-05-01T00:00:00"/>
        <d v="2017-12-28T00:00:00"/>
        <d v="2015-09-15T00:00:00"/>
        <d v="2015-10-25T00:00:00"/>
        <d v="2013-02-04T00:00:00"/>
        <d v="2016-05-18T00:00:00"/>
        <d v="2012-11-30T00:00:00"/>
        <d v="2018-06-04T00:00:00"/>
        <d v="2015-08-15T00:00:00"/>
        <d v="2018-04-07T00:00:00"/>
        <d v="2016-01-15T00:00:00"/>
        <d v="2011-10-22T00:00:00"/>
        <d v="2012-02-08T00:00:00"/>
        <d v="2016-01-26T00:00:00"/>
        <d v="2018-11-10T00:00:00"/>
        <d v="2018-08-13T00:00:00"/>
        <d v="2018-07-30T00:00:00"/>
        <d v="2015-10-31T00:00:00"/>
        <d v="2015-04-08T00:00:00"/>
        <d v="2013-09-25T00:00:00"/>
        <d v="2015-06-29T00:00:00"/>
        <d v="2017-07-08T00:00:00"/>
        <d v="2016-09-05T00:00:00"/>
        <d v="2010-08-30T00:00:00"/>
        <d v="2016-02-12T00:00:00"/>
        <d v="2018-04-15T00:00:00"/>
        <d v="2014-07-02T00:00:00"/>
        <d v="2016-02-05T00:00:00"/>
        <d v="2017-02-22T00:00:00"/>
        <d v="2016-02-08T00:00:00"/>
        <d v="2012-01-02T00:00:00"/>
        <d v="2015-09-01T00:00:00"/>
        <d v="2014-05-15T00:00:00"/>
        <d v="2012-05-14T00:00:00"/>
        <d v="2015-06-27T00:00:00"/>
        <d v="2016-02-21T00:00:00"/>
        <d v="2015-09-29T00:00:00"/>
      </sharedItems>
    </cacheField>
    <cacheField name="Term Reason" numFmtId="0">
      <sharedItems count="18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  no-show"/>
        <s v="Fatal attraction"/>
        <s v="maternity leave - did not return"/>
        <s v="medical issues"/>
        <s v="gross misconduct"/>
      </sharedItems>
    </cacheField>
    <cacheField name="Employment 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 Name" numFmtId="0">
      <sharedItems count="21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 Id" numFmtId="0">
      <sharedItems containsString="0" containsBlank="1" containsNumber="1" containsInteger="1" minValue="0" maxValue="39" count="24">
        <n v="22"/>
        <n v="4"/>
        <n v="20"/>
        <n v="16"/>
        <n v="39"/>
        <n v="11"/>
        <n v="10"/>
        <n v="19"/>
        <n v="12"/>
        <n v="7"/>
        <n v="14"/>
        <n v="18"/>
        <m/>
        <n v="3"/>
        <n v="2"/>
        <n v="1"/>
        <n v="17"/>
        <n v="5"/>
        <n v="21"/>
        <n v="6"/>
        <n v="15"/>
        <n v="13"/>
        <n v="9"/>
        <n v="30"/>
      </sharedItems>
    </cacheField>
    <cacheField name="Recruitment Source" numFmtId="0">
      <sharedItems count="11">
        <s v="Linked In"/>
        <s v="Indeed"/>
        <s v="Google Search"/>
        <s v="Employee Referral"/>
        <s v="Diversity Job Fair"/>
        <s v="On-line Web application"/>
        <s v="Career Builder"/>
        <s v="Website"/>
        <s v="Other"/>
        <s v="  Linked In" u="1"/>
        <s v="LinkedIn" u="1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Engagement Survey" numFmtId="0">
      <sharedItems containsSemiMixedTypes="0" containsString="0" containsNumber="1" minValue="0" maxValue="5" count="119">
        <n v="4.6"/>
        <n v="4.96"/>
        <n v="3.02"/>
        <n v="4.84"/>
        <n v="5"/>
        <n v="3.04"/>
        <n v="4.46"/>
        <n v="4.2"/>
        <n v="4.28"/>
        <n v="4.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1"/>
        <n v="4.13"/>
        <n v="3.7"/>
        <n v="4.73"/>
        <n v="4.12"/>
        <n v="4.62"/>
        <n v="3.1"/>
        <n v="3.96"/>
        <n v="3.79"/>
        <n v="1.93"/>
        <n v="1.12"/>
        <n v="3.01"/>
        <n v="2.3"/>
        <n v="3.88"/>
        <n v="3.4"/>
        <n v="4.11"/>
        <n v="4.77"/>
        <n v="4.52"/>
        <n v="2.9"/>
        <n v="2.1"/>
        <n v="4"/>
        <n v="3.13"/>
        <n v="1.56"/>
        <n v="1.2"/>
        <n v="4.76"/>
        <n v="3.66"/>
        <n v="3.73"/>
        <n v="4.24"/>
        <n v="3.97"/>
        <n v="3.9"/>
        <n v="4.61"/>
        <n v="4.63"/>
        <n v="4.64"/>
        <n v="4.17"/>
        <n v="3.6"/>
        <n v="3.03"/>
        <n v="4.48"/>
        <n v="3.24"/>
        <n v="3.72"/>
        <n v="2.34"/>
        <n v="3.99"/>
        <n v="3.75"/>
        <n v="3.07"/>
        <n v="4.83"/>
        <n v="3.49"/>
        <n v="3.38"/>
        <n v="3.65"/>
        <n v="4.78"/>
        <n v="4.9"/>
        <n v="4.88"/>
        <n v="4.53"/>
        <n v="3.18"/>
        <n v="4.65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"/>
        <n v="3.98"/>
        <n v="4.36"/>
        <n v="3.69"/>
        <n v="4.94"/>
        <n v="2.6"/>
        <n v="3.51"/>
        <n v="3.31"/>
        <n v="4.81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</sharedItems>
    </cacheField>
    <cacheField name="Emp Satisfactions" numFmtId="0">
      <sharedItems containsSemiMixedTypes="0" containsString="0" containsNumber="1" containsInteger="1" minValue="0" maxValue="5" count="5">
        <n v="5"/>
        <n v="3"/>
        <n v="4"/>
        <n v="2"/>
        <n v="1"/>
      </sharedItems>
    </cacheField>
    <cacheField name="Special Projects Count" numFmtId="0">
      <sharedItems containsSemiMixedTypes="0" containsString="0" containsNumber="1" containsInteger="1" minValue="0" maxValue="8" count="9">
        <n v="0"/>
        <n v="6"/>
        <n v="4"/>
        <n v="5"/>
        <n v="7"/>
        <n v="3"/>
        <n v="8"/>
        <n v="2"/>
        <n v="1"/>
      </sharedItems>
    </cacheField>
    <cacheField name="Last Performance Review_Date" numFmtId="14">
      <sharedItems containsSemiMixedTypes="0" containsString="0" containsNonDate="0" containsDate="1" minDate="2010-07-14T00:00:00" maxDate="2019-02-28T00:00:00" count="137">
        <d v="2019-01-17T00:00:00"/>
        <d v="2016-02-24T00:00:00"/>
        <d v="2012-05-15T00:00:00"/>
        <d v="2019-01-03T00:00:00"/>
        <d v="2016-02-01T00:00:00"/>
        <d v="2019-01-07T00:00:00"/>
        <d v="2019-01-02T00:00:00"/>
        <d v="2019-02-25T00:00:00"/>
        <d v="2019-01-25T00:00:00"/>
        <d v="2019-02-18T00:00:00"/>
        <d v="2016-01-30T00:00:00"/>
        <d v="2016-05-06T00:00:00"/>
        <d v="2019-02-14T00:00:00"/>
        <d v="2017-03-02T00:00:00"/>
        <d v="2017-04-05T00:00:00"/>
        <d v="2019-01-14T00:00:00"/>
        <d v="2015-01-15T00:00:00"/>
        <d v="2019-01-11T00:00:00"/>
        <d v="2019-01-10T00:00:00"/>
        <d v="2019-02-27T00:00:00"/>
        <d v="2014-03-04T00:00:00"/>
        <d v="2016-01-10T00:00:00"/>
        <d v="2014-02-20T00:00:00"/>
        <d v="2013-03-04T00:00:00"/>
        <d v="2019-01-15T00:00:00"/>
        <d v="2019-02-01T00:00:00"/>
        <d v="2019-01-21T00:00:00"/>
        <d v="2013-02-10T00:00:00"/>
        <d v="2019-02-21T00:00:00"/>
        <d v="2019-02-22T00:00:00"/>
        <d v="2019-01-30T00:00:00"/>
        <d v="2019-02-12T00:00:00"/>
        <d v="2019-02-19T00:00:00"/>
        <d v="2019-01-19T00:00:00"/>
        <d v="2015-03-10T00:00:00"/>
        <d v="2012-05-03T00:00:00"/>
        <d v="2011-05-04T00:00:00"/>
        <d v="2019-02-28T00:00:00"/>
        <d v="2016-05-01T00:00:00"/>
        <d v="2019-02-04T00:00:00"/>
        <d v="2019-01-22T00:00:00"/>
        <d v="2019-01-28T00:00:00"/>
        <d v="2019-01-24T00:00:00"/>
        <d v="2019-01-31T00:00:00"/>
        <d v="2016-04-02T00:00:00"/>
        <d v="2015-05-06T00:00:00"/>
        <d v="2019-01-23T00:00:00"/>
        <d v="2019-01-29T00:00:00"/>
        <d v="2019-01-18T00:00:00"/>
        <d v="2019-01-04T00:00:00"/>
        <d v="2019-01-27T00:00:00"/>
        <d v="2017-04-09T00:00:00"/>
        <d v="2019-02-13T00:00:00"/>
        <d v="2018-04-12T00:00:00"/>
        <d v="2017-01-15T00:00:00"/>
        <d v="2012-08-10T00:00:00"/>
        <d v="2016-02-04T00:00:00"/>
        <d v="2013-04-05T00:00:00"/>
        <d v="2012-01-07T00:00:00"/>
        <d v="2019-02-08T00:00:00"/>
        <d v="2019-02-26T00:00:00"/>
        <d v="2019-01-16T00:00:00"/>
        <d v="2016-04-29T00:00:00"/>
        <d v="2014-01-15T00:00:00"/>
        <d v="2015-01-20T00:00:00"/>
        <d v="2019-02-07T00:00:00"/>
        <d v="2011-03-06T00:00:00"/>
        <d v="2019-02-15T00:00:00"/>
        <d v="2013-06-03T00:00:00"/>
        <d v="2013-02-01T00:00:00"/>
        <d v="2019-01-08T00:00:00"/>
        <d v="2015-05-02T00:00:00"/>
        <d v="2019-02-11T00:00:00"/>
        <d v="2013-01-30T00:00:00"/>
        <d v="2012-03-05T00:00:00"/>
        <d v="2015-04-15T00:00:00"/>
        <d v="2012-04-12T00:00:00"/>
        <d v="2018-02-14T00:00:00"/>
        <d v="2016-02-03T00:00:00"/>
        <d v="2013-03-30T00:00:00"/>
        <d v="2015-03-01T00:00:00"/>
        <d v="2019-02-06T00:00:00"/>
        <d v="2015-02-15T00:00:00"/>
        <d v="2013-02-20T00:00:00"/>
        <d v="2017-07-02T00:00:00"/>
        <d v="2018-03-02T00:00:00"/>
        <d v="2016-06-10T00:00:00"/>
        <d v="2015-02-02T00:00:00"/>
        <d v="2017-04-01T00:00:00"/>
        <d v="2012-07-02T00:00:00"/>
        <d v="2016-02-05T00:00:00"/>
        <d v="2013-01-14T00:00:00"/>
        <d v="2013-03-02T00:00:00"/>
        <d v="2016-03-06T00:00:00"/>
        <d v="2018-03-09T00:00:00"/>
        <d v="2013-07-02T00:00:00"/>
        <d v="2015-08-16T00:00:00"/>
        <d v="2016-01-16T00:00:00"/>
        <d v="2017-04-06T00:00:00"/>
        <d v="2015-02-06T00:00:00"/>
        <d v="2014-05-13T00:00:00"/>
        <d v="2013-01-10T00:00:00"/>
        <d v="2015-03-05T00:00:00"/>
        <d v="2012-02-20T00:00:00"/>
        <d v="2018-04-02T00:00:00"/>
        <d v="2013-04-02T00:00:00"/>
        <d v="2014-04-19T00:00:00"/>
        <d v="2018-02-04T00:00:00"/>
        <d v="2015-03-30T00:00:00"/>
        <d v="2011-10-22T00:00:00"/>
        <d v="2012-01-06T00:00:00"/>
        <d v="2015-01-10T00:00:00"/>
        <d v="2016-04-05T00:00:00"/>
        <d v="2018-02-13T00:00:00"/>
        <d v="2018-07-02T00:00:00"/>
        <d v="2015-01-04T00:00:00"/>
        <d v="2018-02-05T00:00:00"/>
        <d v="2015-04-20T00:00:00"/>
        <d v="2015-04-02T00:00:00"/>
        <d v="2013-08-15T00:00:00"/>
        <d v="2015-03-02T00:00:00"/>
        <d v="2012-02-15T00:00:00"/>
        <d v="2017-04-18T00:00:00"/>
        <d v="2016-03-02T00:00:00"/>
        <d v="2010-07-14T00:00:00"/>
        <d v="2017-02-12T00:00:00"/>
        <d v="2014-01-05T00:00:00"/>
        <d v="2017-02-15T00:00:00"/>
        <d v="2015-02-01T00:00:00"/>
        <d v="2012-01-02T00:00:00"/>
        <d v="2014-09-05T00:00:00"/>
        <d v="2019-02-05T00:00:00"/>
        <d v="2014-05-15T00:00:00"/>
        <d v="2011-02-06T00:00:00"/>
        <d v="2014-06-02T00:00:00"/>
        <d v="2016-01-19T00:00:00"/>
        <d v="2015-09-02T00:00:00"/>
      </sharedItems>
    </cacheField>
    <cacheField name="DaysLateLast30" numFmtId="0">
      <sharedItems containsSemiMixedTypes="0" containsString="0" containsNumber="1" containsInteger="1" minValue="0" maxValue="6" count="7">
        <n v="0"/>
        <n v="2"/>
        <n v="1"/>
        <n v="5"/>
        <n v="3"/>
        <n v="6"/>
        <n v="4"/>
      </sharedItems>
    </cacheField>
    <cacheField name="Absences" numFmtId="0">
      <sharedItems containsSemiMixedTypes="0" containsString="0" containsNumber="1" containsInteger="1" minValue="0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0"/>
    <x v="1"/>
    <x v="1"/>
    <x v="1"/>
    <x v="1"/>
    <x v="0"/>
    <x v="1"/>
    <x v="1"/>
    <x v="0"/>
    <x v="1"/>
    <x v="0"/>
    <x v="0"/>
    <x v="0"/>
    <x v="1"/>
    <x v="1"/>
    <x v="1"/>
    <x v="1"/>
    <x v="1"/>
    <x v="1"/>
    <x v="1"/>
    <x v="1"/>
    <x v="1"/>
    <x v="1"/>
    <x v="1"/>
    <x v="1"/>
    <x v="1"/>
    <x v="0"/>
    <x v="1"/>
  </r>
  <r>
    <x v="2"/>
    <x v="2"/>
    <x v="1"/>
    <x v="1"/>
    <x v="1"/>
    <x v="1"/>
    <x v="0"/>
    <x v="1"/>
    <x v="0"/>
    <x v="2"/>
    <x v="1"/>
    <x v="2"/>
    <x v="2"/>
    <x v="0"/>
    <x v="2"/>
    <x v="2"/>
    <x v="1"/>
    <x v="1"/>
    <x v="0"/>
    <x v="0"/>
    <x v="0"/>
    <x v="0"/>
    <x v="2"/>
    <x v="2"/>
    <x v="1"/>
    <x v="0"/>
    <x v="2"/>
    <x v="2"/>
    <x v="0"/>
    <x v="1"/>
    <x v="2"/>
    <x v="1"/>
    <x v="0"/>
    <x v="2"/>
    <x v="0"/>
    <x v="2"/>
  </r>
  <r>
    <x v="3"/>
    <x v="3"/>
    <x v="1"/>
    <x v="1"/>
    <x v="1"/>
    <x v="0"/>
    <x v="0"/>
    <x v="1"/>
    <x v="0"/>
    <x v="3"/>
    <x v="0"/>
    <x v="0"/>
    <x v="0"/>
    <x v="0"/>
    <x v="3"/>
    <x v="3"/>
    <x v="1"/>
    <x v="1"/>
    <x v="0"/>
    <x v="0"/>
    <x v="0"/>
    <x v="2"/>
    <x v="0"/>
    <x v="0"/>
    <x v="0"/>
    <x v="0"/>
    <x v="3"/>
    <x v="3"/>
    <x v="1"/>
    <x v="1"/>
    <x v="3"/>
    <x v="0"/>
    <x v="0"/>
    <x v="3"/>
    <x v="0"/>
    <x v="3"/>
  </r>
  <r>
    <x v="4"/>
    <x v="4"/>
    <x v="0"/>
    <x v="2"/>
    <x v="1"/>
    <x v="1"/>
    <x v="0"/>
    <x v="1"/>
    <x v="0"/>
    <x v="4"/>
    <x v="1"/>
    <x v="0"/>
    <x v="0"/>
    <x v="0"/>
    <x v="4"/>
    <x v="4"/>
    <x v="1"/>
    <x v="2"/>
    <x v="0"/>
    <x v="0"/>
    <x v="0"/>
    <x v="3"/>
    <x v="3"/>
    <x v="3"/>
    <x v="1"/>
    <x v="0"/>
    <x v="4"/>
    <x v="4"/>
    <x v="2"/>
    <x v="1"/>
    <x v="4"/>
    <x v="2"/>
    <x v="0"/>
    <x v="4"/>
    <x v="0"/>
    <x v="4"/>
  </r>
  <r>
    <x v="5"/>
    <x v="5"/>
    <x v="0"/>
    <x v="0"/>
    <x v="1"/>
    <x v="0"/>
    <x v="0"/>
    <x v="0"/>
    <x v="0"/>
    <x v="5"/>
    <x v="0"/>
    <x v="0"/>
    <x v="0"/>
    <x v="0"/>
    <x v="5"/>
    <x v="5"/>
    <x v="1"/>
    <x v="0"/>
    <x v="0"/>
    <x v="0"/>
    <x v="0"/>
    <x v="4"/>
    <x v="0"/>
    <x v="0"/>
    <x v="0"/>
    <x v="0"/>
    <x v="5"/>
    <x v="5"/>
    <x v="0"/>
    <x v="0"/>
    <x v="4"/>
    <x v="0"/>
    <x v="0"/>
    <x v="5"/>
    <x v="0"/>
    <x v="3"/>
  </r>
  <r>
    <x v="6"/>
    <x v="6"/>
    <x v="0"/>
    <x v="0"/>
    <x v="1"/>
    <x v="0"/>
    <x v="2"/>
    <x v="1"/>
    <x v="0"/>
    <x v="6"/>
    <x v="0"/>
    <x v="3"/>
    <x v="3"/>
    <x v="0"/>
    <x v="6"/>
    <x v="6"/>
    <x v="1"/>
    <x v="0"/>
    <x v="0"/>
    <x v="0"/>
    <x v="0"/>
    <x v="5"/>
    <x v="0"/>
    <x v="0"/>
    <x v="0"/>
    <x v="2"/>
    <x v="6"/>
    <x v="6"/>
    <x v="0"/>
    <x v="1"/>
    <x v="5"/>
    <x v="1"/>
    <x v="2"/>
    <x v="6"/>
    <x v="0"/>
    <x v="5"/>
  </r>
  <r>
    <x v="7"/>
    <x v="7"/>
    <x v="0"/>
    <x v="3"/>
    <x v="0"/>
    <x v="0"/>
    <x v="0"/>
    <x v="1"/>
    <x v="0"/>
    <x v="7"/>
    <x v="0"/>
    <x v="0"/>
    <x v="0"/>
    <x v="0"/>
    <x v="7"/>
    <x v="7"/>
    <x v="0"/>
    <x v="3"/>
    <x v="0"/>
    <x v="0"/>
    <x v="0"/>
    <x v="6"/>
    <x v="0"/>
    <x v="0"/>
    <x v="0"/>
    <x v="0"/>
    <x v="7"/>
    <x v="7"/>
    <x v="3"/>
    <x v="1"/>
    <x v="4"/>
    <x v="2"/>
    <x v="0"/>
    <x v="7"/>
    <x v="0"/>
    <x v="5"/>
  </r>
  <r>
    <x v="8"/>
    <x v="8"/>
    <x v="0"/>
    <x v="0"/>
    <x v="1"/>
    <x v="2"/>
    <x v="0"/>
    <x v="1"/>
    <x v="1"/>
    <x v="8"/>
    <x v="0"/>
    <x v="0"/>
    <x v="0"/>
    <x v="0"/>
    <x v="8"/>
    <x v="8"/>
    <x v="1"/>
    <x v="0"/>
    <x v="0"/>
    <x v="0"/>
    <x v="1"/>
    <x v="7"/>
    <x v="0"/>
    <x v="0"/>
    <x v="0"/>
    <x v="0"/>
    <x v="8"/>
    <x v="8"/>
    <x v="4"/>
    <x v="1"/>
    <x v="6"/>
    <x v="1"/>
    <x v="0"/>
    <x v="8"/>
    <x v="0"/>
    <x v="6"/>
  </r>
  <r>
    <x v="9"/>
    <x v="9"/>
    <x v="0"/>
    <x v="2"/>
    <x v="0"/>
    <x v="0"/>
    <x v="1"/>
    <x v="1"/>
    <x v="0"/>
    <x v="9"/>
    <x v="0"/>
    <x v="4"/>
    <x v="4"/>
    <x v="0"/>
    <x v="3"/>
    <x v="9"/>
    <x v="0"/>
    <x v="2"/>
    <x v="0"/>
    <x v="0"/>
    <x v="0"/>
    <x v="8"/>
    <x v="0"/>
    <x v="0"/>
    <x v="0"/>
    <x v="1"/>
    <x v="9"/>
    <x v="9"/>
    <x v="1"/>
    <x v="1"/>
    <x v="4"/>
    <x v="0"/>
    <x v="1"/>
    <x v="9"/>
    <x v="0"/>
    <x v="7"/>
  </r>
  <r>
    <x v="10"/>
    <x v="10"/>
    <x v="1"/>
    <x v="1"/>
    <x v="1"/>
    <x v="1"/>
    <x v="0"/>
    <x v="1"/>
    <x v="1"/>
    <x v="10"/>
    <x v="1"/>
    <x v="0"/>
    <x v="0"/>
    <x v="0"/>
    <x v="8"/>
    <x v="10"/>
    <x v="1"/>
    <x v="1"/>
    <x v="0"/>
    <x v="1"/>
    <x v="1"/>
    <x v="9"/>
    <x v="4"/>
    <x v="4"/>
    <x v="1"/>
    <x v="0"/>
    <x v="10"/>
    <x v="10"/>
    <x v="4"/>
    <x v="1"/>
    <x v="7"/>
    <x v="2"/>
    <x v="0"/>
    <x v="10"/>
    <x v="0"/>
    <x v="8"/>
  </r>
  <r>
    <x v="11"/>
    <x v="11"/>
    <x v="1"/>
    <x v="1"/>
    <x v="0"/>
    <x v="1"/>
    <x v="0"/>
    <x v="1"/>
    <x v="1"/>
    <x v="11"/>
    <x v="1"/>
    <x v="0"/>
    <x v="0"/>
    <x v="0"/>
    <x v="9"/>
    <x v="11"/>
    <x v="0"/>
    <x v="1"/>
    <x v="0"/>
    <x v="1"/>
    <x v="1"/>
    <x v="10"/>
    <x v="5"/>
    <x v="5"/>
    <x v="1"/>
    <x v="0"/>
    <x v="2"/>
    <x v="2"/>
    <x v="4"/>
    <x v="1"/>
    <x v="7"/>
    <x v="1"/>
    <x v="0"/>
    <x v="11"/>
    <x v="0"/>
    <x v="3"/>
  </r>
  <r>
    <x v="12"/>
    <x v="12"/>
    <x v="0"/>
    <x v="2"/>
    <x v="0"/>
    <x v="0"/>
    <x v="1"/>
    <x v="0"/>
    <x v="1"/>
    <x v="12"/>
    <x v="0"/>
    <x v="5"/>
    <x v="5"/>
    <x v="1"/>
    <x v="10"/>
    <x v="12"/>
    <x v="0"/>
    <x v="2"/>
    <x v="0"/>
    <x v="0"/>
    <x v="1"/>
    <x v="5"/>
    <x v="0"/>
    <x v="0"/>
    <x v="0"/>
    <x v="1"/>
    <x v="1"/>
    <x v="1"/>
    <x v="4"/>
    <x v="0"/>
    <x v="8"/>
    <x v="2"/>
    <x v="3"/>
    <x v="7"/>
    <x v="0"/>
    <x v="9"/>
  </r>
  <r>
    <x v="13"/>
    <x v="13"/>
    <x v="0"/>
    <x v="0"/>
    <x v="0"/>
    <x v="0"/>
    <x v="0"/>
    <x v="1"/>
    <x v="0"/>
    <x v="13"/>
    <x v="0"/>
    <x v="0"/>
    <x v="0"/>
    <x v="0"/>
    <x v="2"/>
    <x v="13"/>
    <x v="0"/>
    <x v="0"/>
    <x v="0"/>
    <x v="0"/>
    <x v="2"/>
    <x v="11"/>
    <x v="0"/>
    <x v="0"/>
    <x v="0"/>
    <x v="0"/>
    <x v="11"/>
    <x v="11"/>
    <x v="2"/>
    <x v="1"/>
    <x v="0"/>
    <x v="2"/>
    <x v="0"/>
    <x v="12"/>
    <x v="0"/>
    <x v="10"/>
  </r>
  <r>
    <x v="14"/>
    <x v="14"/>
    <x v="0"/>
    <x v="2"/>
    <x v="0"/>
    <x v="1"/>
    <x v="0"/>
    <x v="1"/>
    <x v="0"/>
    <x v="14"/>
    <x v="1"/>
    <x v="0"/>
    <x v="0"/>
    <x v="0"/>
    <x v="11"/>
    <x v="14"/>
    <x v="0"/>
    <x v="2"/>
    <x v="0"/>
    <x v="0"/>
    <x v="0"/>
    <x v="12"/>
    <x v="6"/>
    <x v="4"/>
    <x v="1"/>
    <x v="0"/>
    <x v="0"/>
    <x v="0"/>
    <x v="5"/>
    <x v="1"/>
    <x v="4"/>
    <x v="0"/>
    <x v="0"/>
    <x v="13"/>
    <x v="0"/>
    <x v="0"/>
  </r>
  <r>
    <x v="15"/>
    <x v="15"/>
    <x v="0"/>
    <x v="0"/>
    <x v="0"/>
    <x v="3"/>
    <x v="0"/>
    <x v="1"/>
    <x v="0"/>
    <x v="15"/>
    <x v="1"/>
    <x v="0"/>
    <x v="0"/>
    <x v="0"/>
    <x v="12"/>
    <x v="15"/>
    <x v="0"/>
    <x v="0"/>
    <x v="0"/>
    <x v="0"/>
    <x v="0"/>
    <x v="13"/>
    <x v="7"/>
    <x v="6"/>
    <x v="2"/>
    <x v="0"/>
    <x v="11"/>
    <x v="11"/>
    <x v="2"/>
    <x v="1"/>
    <x v="4"/>
    <x v="2"/>
    <x v="0"/>
    <x v="14"/>
    <x v="0"/>
    <x v="11"/>
  </r>
  <r>
    <x v="16"/>
    <x v="16"/>
    <x v="1"/>
    <x v="1"/>
    <x v="1"/>
    <x v="4"/>
    <x v="0"/>
    <x v="0"/>
    <x v="0"/>
    <x v="16"/>
    <x v="0"/>
    <x v="2"/>
    <x v="2"/>
    <x v="0"/>
    <x v="13"/>
    <x v="16"/>
    <x v="1"/>
    <x v="1"/>
    <x v="0"/>
    <x v="0"/>
    <x v="0"/>
    <x v="14"/>
    <x v="0"/>
    <x v="0"/>
    <x v="0"/>
    <x v="0"/>
    <x v="11"/>
    <x v="11"/>
    <x v="3"/>
    <x v="0"/>
    <x v="9"/>
    <x v="1"/>
    <x v="0"/>
    <x v="15"/>
    <x v="0"/>
    <x v="7"/>
  </r>
  <r>
    <x v="17"/>
    <x v="17"/>
    <x v="0"/>
    <x v="0"/>
    <x v="1"/>
    <x v="0"/>
    <x v="0"/>
    <x v="1"/>
    <x v="0"/>
    <x v="17"/>
    <x v="0"/>
    <x v="0"/>
    <x v="0"/>
    <x v="0"/>
    <x v="14"/>
    <x v="17"/>
    <x v="1"/>
    <x v="0"/>
    <x v="1"/>
    <x v="0"/>
    <x v="0"/>
    <x v="15"/>
    <x v="0"/>
    <x v="0"/>
    <x v="0"/>
    <x v="0"/>
    <x v="3"/>
    <x v="3"/>
    <x v="2"/>
    <x v="1"/>
    <x v="4"/>
    <x v="0"/>
    <x v="0"/>
    <x v="15"/>
    <x v="0"/>
    <x v="8"/>
  </r>
  <r>
    <x v="18"/>
    <x v="18"/>
    <x v="0"/>
    <x v="0"/>
    <x v="1"/>
    <x v="3"/>
    <x v="1"/>
    <x v="1"/>
    <x v="0"/>
    <x v="18"/>
    <x v="1"/>
    <x v="6"/>
    <x v="6"/>
    <x v="0"/>
    <x v="15"/>
    <x v="18"/>
    <x v="1"/>
    <x v="0"/>
    <x v="0"/>
    <x v="1"/>
    <x v="0"/>
    <x v="16"/>
    <x v="8"/>
    <x v="7"/>
    <x v="2"/>
    <x v="1"/>
    <x v="1"/>
    <x v="1"/>
    <x v="2"/>
    <x v="1"/>
    <x v="10"/>
    <x v="2"/>
    <x v="3"/>
    <x v="16"/>
    <x v="0"/>
    <x v="12"/>
  </r>
  <r>
    <x v="19"/>
    <x v="19"/>
    <x v="0"/>
    <x v="0"/>
    <x v="0"/>
    <x v="2"/>
    <x v="0"/>
    <x v="1"/>
    <x v="0"/>
    <x v="19"/>
    <x v="0"/>
    <x v="0"/>
    <x v="0"/>
    <x v="0"/>
    <x v="16"/>
    <x v="19"/>
    <x v="0"/>
    <x v="0"/>
    <x v="0"/>
    <x v="0"/>
    <x v="3"/>
    <x v="17"/>
    <x v="0"/>
    <x v="0"/>
    <x v="0"/>
    <x v="0"/>
    <x v="4"/>
    <x v="12"/>
    <x v="0"/>
    <x v="1"/>
    <x v="7"/>
    <x v="2"/>
    <x v="0"/>
    <x v="17"/>
    <x v="0"/>
    <x v="13"/>
  </r>
  <r>
    <x v="20"/>
    <x v="20"/>
    <x v="0"/>
    <x v="0"/>
    <x v="0"/>
    <x v="0"/>
    <x v="0"/>
    <x v="1"/>
    <x v="0"/>
    <x v="20"/>
    <x v="0"/>
    <x v="0"/>
    <x v="0"/>
    <x v="0"/>
    <x v="17"/>
    <x v="20"/>
    <x v="0"/>
    <x v="0"/>
    <x v="0"/>
    <x v="1"/>
    <x v="0"/>
    <x v="10"/>
    <x v="0"/>
    <x v="0"/>
    <x v="0"/>
    <x v="0"/>
    <x v="5"/>
    <x v="5"/>
    <x v="2"/>
    <x v="1"/>
    <x v="4"/>
    <x v="1"/>
    <x v="0"/>
    <x v="15"/>
    <x v="0"/>
    <x v="13"/>
  </r>
  <r>
    <x v="21"/>
    <x v="21"/>
    <x v="0"/>
    <x v="2"/>
    <x v="1"/>
    <x v="0"/>
    <x v="0"/>
    <x v="1"/>
    <x v="0"/>
    <x v="21"/>
    <x v="0"/>
    <x v="0"/>
    <x v="0"/>
    <x v="0"/>
    <x v="18"/>
    <x v="21"/>
    <x v="1"/>
    <x v="2"/>
    <x v="0"/>
    <x v="0"/>
    <x v="3"/>
    <x v="18"/>
    <x v="0"/>
    <x v="0"/>
    <x v="0"/>
    <x v="0"/>
    <x v="7"/>
    <x v="7"/>
    <x v="1"/>
    <x v="1"/>
    <x v="7"/>
    <x v="1"/>
    <x v="0"/>
    <x v="18"/>
    <x v="0"/>
    <x v="4"/>
  </r>
  <r>
    <x v="22"/>
    <x v="22"/>
    <x v="1"/>
    <x v="1"/>
    <x v="1"/>
    <x v="0"/>
    <x v="0"/>
    <x v="0"/>
    <x v="0"/>
    <x v="22"/>
    <x v="0"/>
    <x v="0"/>
    <x v="0"/>
    <x v="0"/>
    <x v="19"/>
    <x v="22"/>
    <x v="1"/>
    <x v="1"/>
    <x v="0"/>
    <x v="0"/>
    <x v="0"/>
    <x v="16"/>
    <x v="0"/>
    <x v="0"/>
    <x v="0"/>
    <x v="0"/>
    <x v="8"/>
    <x v="8"/>
    <x v="1"/>
    <x v="0"/>
    <x v="4"/>
    <x v="1"/>
    <x v="0"/>
    <x v="19"/>
    <x v="0"/>
    <x v="5"/>
  </r>
  <r>
    <x v="23"/>
    <x v="23"/>
    <x v="0"/>
    <x v="0"/>
    <x v="1"/>
    <x v="0"/>
    <x v="0"/>
    <x v="2"/>
    <x v="0"/>
    <x v="23"/>
    <x v="0"/>
    <x v="2"/>
    <x v="2"/>
    <x v="0"/>
    <x v="20"/>
    <x v="23"/>
    <x v="1"/>
    <x v="0"/>
    <x v="0"/>
    <x v="0"/>
    <x v="0"/>
    <x v="15"/>
    <x v="0"/>
    <x v="0"/>
    <x v="0"/>
    <x v="0"/>
    <x v="0"/>
    <x v="0"/>
    <x v="6"/>
    <x v="2"/>
    <x v="11"/>
    <x v="1"/>
    <x v="0"/>
    <x v="19"/>
    <x v="1"/>
    <x v="2"/>
  </r>
  <r>
    <x v="24"/>
    <x v="24"/>
    <x v="0"/>
    <x v="0"/>
    <x v="1"/>
    <x v="1"/>
    <x v="0"/>
    <x v="1"/>
    <x v="0"/>
    <x v="24"/>
    <x v="1"/>
    <x v="2"/>
    <x v="2"/>
    <x v="0"/>
    <x v="21"/>
    <x v="24"/>
    <x v="1"/>
    <x v="0"/>
    <x v="0"/>
    <x v="0"/>
    <x v="0"/>
    <x v="9"/>
    <x v="9"/>
    <x v="1"/>
    <x v="1"/>
    <x v="0"/>
    <x v="3"/>
    <x v="3"/>
    <x v="2"/>
    <x v="1"/>
    <x v="12"/>
    <x v="0"/>
    <x v="0"/>
    <x v="20"/>
    <x v="0"/>
    <x v="14"/>
  </r>
  <r>
    <x v="25"/>
    <x v="25"/>
    <x v="0"/>
    <x v="0"/>
    <x v="0"/>
    <x v="3"/>
    <x v="1"/>
    <x v="1"/>
    <x v="0"/>
    <x v="25"/>
    <x v="1"/>
    <x v="7"/>
    <x v="7"/>
    <x v="2"/>
    <x v="22"/>
    <x v="25"/>
    <x v="0"/>
    <x v="0"/>
    <x v="0"/>
    <x v="0"/>
    <x v="1"/>
    <x v="19"/>
    <x v="10"/>
    <x v="8"/>
    <x v="2"/>
    <x v="1"/>
    <x v="1"/>
    <x v="1"/>
    <x v="0"/>
    <x v="1"/>
    <x v="13"/>
    <x v="0"/>
    <x v="4"/>
    <x v="21"/>
    <x v="0"/>
    <x v="4"/>
  </r>
  <r>
    <x v="26"/>
    <x v="26"/>
    <x v="1"/>
    <x v="1"/>
    <x v="1"/>
    <x v="0"/>
    <x v="3"/>
    <x v="1"/>
    <x v="1"/>
    <x v="26"/>
    <x v="0"/>
    <x v="8"/>
    <x v="8"/>
    <x v="0"/>
    <x v="23"/>
    <x v="26"/>
    <x v="1"/>
    <x v="1"/>
    <x v="0"/>
    <x v="0"/>
    <x v="1"/>
    <x v="20"/>
    <x v="0"/>
    <x v="0"/>
    <x v="0"/>
    <x v="3"/>
    <x v="12"/>
    <x v="13"/>
    <x v="4"/>
    <x v="1"/>
    <x v="4"/>
    <x v="2"/>
    <x v="5"/>
    <x v="9"/>
    <x v="0"/>
    <x v="6"/>
  </r>
  <r>
    <x v="27"/>
    <x v="27"/>
    <x v="0"/>
    <x v="0"/>
    <x v="0"/>
    <x v="1"/>
    <x v="0"/>
    <x v="1"/>
    <x v="0"/>
    <x v="27"/>
    <x v="1"/>
    <x v="9"/>
    <x v="9"/>
    <x v="0"/>
    <x v="24"/>
    <x v="27"/>
    <x v="0"/>
    <x v="0"/>
    <x v="0"/>
    <x v="0"/>
    <x v="3"/>
    <x v="6"/>
    <x v="11"/>
    <x v="9"/>
    <x v="1"/>
    <x v="0"/>
    <x v="13"/>
    <x v="14"/>
    <x v="1"/>
    <x v="1"/>
    <x v="14"/>
    <x v="1"/>
    <x v="0"/>
    <x v="22"/>
    <x v="0"/>
    <x v="15"/>
  </r>
  <r>
    <x v="28"/>
    <x v="28"/>
    <x v="1"/>
    <x v="1"/>
    <x v="1"/>
    <x v="1"/>
    <x v="0"/>
    <x v="1"/>
    <x v="0"/>
    <x v="28"/>
    <x v="1"/>
    <x v="0"/>
    <x v="0"/>
    <x v="0"/>
    <x v="25"/>
    <x v="28"/>
    <x v="1"/>
    <x v="1"/>
    <x v="0"/>
    <x v="0"/>
    <x v="0"/>
    <x v="10"/>
    <x v="12"/>
    <x v="4"/>
    <x v="1"/>
    <x v="0"/>
    <x v="10"/>
    <x v="10"/>
    <x v="2"/>
    <x v="1"/>
    <x v="15"/>
    <x v="2"/>
    <x v="0"/>
    <x v="23"/>
    <x v="0"/>
    <x v="16"/>
  </r>
  <r>
    <x v="29"/>
    <x v="29"/>
    <x v="1"/>
    <x v="1"/>
    <x v="1"/>
    <x v="0"/>
    <x v="3"/>
    <x v="1"/>
    <x v="1"/>
    <x v="29"/>
    <x v="0"/>
    <x v="10"/>
    <x v="10"/>
    <x v="0"/>
    <x v="26"/>
    <x v="29"/>
    <x v="1"/>
    <x v="1"/>
    <x v="0"/>
    <x v="0"/>
    <x v="1"/>
    <x v="21"/>
    <x v="0"/>
    <x v="0"/>
    <x v="0"/>
    <x v="3"/>
    <x v="12"/>
    <x v="15"/>
    <x v="4"/>
    <x v="1"/>
    <x v="10"/>
    <x v="3"/>
    <x v="1"/>
    <x v="24"/>
    <x v="0"/>
    <x v="15"/>
  </r>
  <r>
    <x v="30"/>
    <x v="30"/>
    <x v="0"/>
    <x v="0"/>
    <x v="0"/>
    <x v="0"/>
    <x v="0"/>
    <x v="1"/>
    <x v="0"/>
    <x v="30"/>
    <x v="0"/>
    <x v="2"/>
    <x v="2"/>
    <x v="0"/>
    <x v="27"/>
    <x v="30"/>
    <x v="0"/>
    <x v="0"/>
    <x v="0"/>
    <x v="0"/>
    <x v="0"/>
    <x v="22"/>
    <x v="0"/>
    <x v="0"/>
    <x v="0"/>
    <x v="0"/>
    <x v="4"/>
    <x v="12"/>
    <x v="2"/>
    <x v="1"/>
    <x v="16"/>
    <x v="1"/>
    <x v="0"/>
    <x v="25"/>
    <x v="0"/>
    <x v="9"/>
  </r>
  <r>
    <x v="31"/>
    <x v="31"/>
    <x v="0"/>
    <x v="4"/>
    <x v="1"/>
    <x v="2"/>
    <x v="0"/>
    <x v="1"/>
    <x v="1"/>
    <x v="31"/>
    <x v="0"/>
    <x v="0"/>
    <x v="0"/>
    <x v="0"/>
    <x v="28"/>
    <x v="31"/>
    <x v="1"/>
    <x v="4"/>
    <x v="0"/>
    <x v="0"/>
    <x v="1"/>
    <x v="23"/>
    <x v="0"/>
    <x v="0"/>
    <x v="0"/>
    <x v="0"/>
    <x v="2"/>
    <x v="2"/>
    <x v="4"/>
    <x v="1"/>
    <x v="13"/>
    <x v="0"/>
    <x v="0"/>
    <x v="26"/>
    <x v="0"/>
    <x v="1"/>
  </r>
  <r>
    <x v="32"/>
    <x v="32"/>
    <x v="1"/>
    <x v="1"/>
    <x v="1"/>
    <x v="1"/>
    <x v="4"/>
    <x v="1"/>
    <x v="0"/>
    <x v="32"/>
    <x v="1"/>
    <x v="11"/>
    <x v="11"/>
    <x v="3"/>
    <x v="29"/>
    <x v="32"/>
    <x v="1"/>
    <x v="1"/>
    <x v="1"/>
    <x v="0"/>
    <x v="1"/>
    <x v="24"/>
    <x v="13"/>
    <x v="4"/>
    <x v="1"/>
    <x v="4"/>
    <x v="14"/>
    <x v="16"/>
    <x v="2"/>
    <x v="1"/>
    <x v="17"/>
    <x v="0"/>
    <x v="0"/>
    <x v="27"/>
    <x v="2"/>
    <x v="5"/>
  </r>
  <r>
    <x v="33"/>
    <x v="33"/>
    <x v="0"/>
    <x v="0"/>
    <x v="1"/>
    <x v="0"/>
    <x v="0"/>
    <x v="1"/>
    <x v="0"/>
    <x v="33"/>
    <x v="0"/>
    <x v="2"/>
    <x v="2"/>
    <x v="0"/>
    <x v="1"/>
    <x v="33"/>
    <x v="1"/>
    <x v="0"/>
    <x v="0"/>
    <x v="0"/>
    <x v="1"/>
    <x v="25"/>
    <x v="0"/>
    <x v="0"/>
    <x v="0"/>
    <x v="0"/>
    <x v="5"/>
    <x v="5"/>
    <x v="3"/>
    <x v="1"/>
    <x v="18"/>
    <x v="2"/>
    <x v="0"/>
    <x v="28"/>
    <x v="0"/>
    <x v="2"/>
  </r>
  <r>
    <x v="34"/>
    <x v="34"/>
    <x v="1"/>
    <x v="1"/>
    <x v="0"/>
    <x v="0"/>
    <x v="0"/>
    <x v="1"/>
    <x v="0"/>
    <x v="34"/>
    <x v="0"/>
    <x v="2"/>
    <x v="2"/>
    <x v="0"/>
    <x v="30"/>
    <x v="34"/>
    <x v="0"/>
    <x v="1"/>
    <x v="0"/>
    <x v="0"/>
    <x v="0"/>
    <x v="15"/>
    <x v="0"/>
    <x v="0"/>
    <x v="0"/>
    <x v="0"/>
    <x v="7"/>
    <x v="7"/>
    <x v="1"/>
    <x v="1"/>
    <x v="19"/>
    <x v="0"/>
    <x v="0"/>
    <x v="15"/>
    <x v="0"/>
    <x v="3"/>
  </r>
  <r>
    <x v="35"/>
    <x v="35"/>
    <x v="0"/>
    <x v="0"/>
    <x v="0"/>
    <x v="0"/>
    <x v="2"/>
    <x v="1"/>
    <x v="0"/>
    <x v="35"/>
    <x v="0"/>
    <x v="12"/>
    <x v="12"/>
    <x v="0"/>
    <x v="31"/>
    <x v="35"/>
    <x v="0"/>
    <x v="0"/>
    <x v="0"/>
    <x v="0"/>
    <x v="0"/>
    <x v="24"/>
    <x v="0"/>
    <x v="0"/>
    <x v="0"/>
    <x v="2"/>
    <x v="15"/>
    <x v="17"/>
    <x v="2"/>
    <x v="1"/>
    <x v="20"/>
    <x v="1"/>
    <x v="3"/>
    <x v="26"/>
    <x v="0"/>
    <x v="6"/>
  </r>
  <r>
    <x v="36"/>
    <x v="36"/>
    <x v="0"/>
    <x v="0"/>
    <x v="0"/>
    <x v="0"/>
    <x v="0"/>
    <x v="0"/>
    <x v="0"/>
    <x v="36"/>
    <x v="0"/>
    <x v="9"/>
    <x v="9"/>
    <x v="0"/>
    <x v="4"/>
    <x v="36"/>
    <x v="0"/>
    <x v="0"/>
    <x v="0"/>
    <x v="0"/>
    <x v="0"/>
    <x v="26"/>
    <x v="0"/>
    <x v="0"/>
    <x v="0"/>
    <x v="0"/>
    <x v="13"/>
    <x v="14"/>
    <x v="1"/>
    <x v="0"/>
    <x v="4"/>
    <x v="1"/>
    <x v="0"/>
    <x v="29"/>
    <x v="0"/>
    <x v="15"/>
  </r>
  <r>
    <x v="37"/>
    <x v="37"/>
    <x v="0"/>
    <x v="0"/>
    <x v="1"/>
    <x v="0"/>
    <x v="2"/>
    <x v="1"/>
    <x v="0"/>
    <x v="37"/>
    <x v="0"/>
    <x v="3"/>
    <x v="3"/>
    <x v="0"/>
    <x v="32"/>
    <x v="37"/>
    <x v="1"/>
    <x v="0"/>
    <x v="0"/>
    <x v="0"/>
    <x v="0"/>
    <x v="23"/>
    <x v="0"/>
    <x v="0"/>
    <x v="0"/>
    <x v="2"/>
    <x v="6"/>
    <x v="6"/>
    <x v="1"/>
    <x v="1"/>
    <x v="1"/>
    <x v="2"/>
    <x v="1"/>
    <x v="30"/>
    <x v="0"/>
    <x v="2"/>
  </r>
  <r>
    <x v="38"/>
    <x v="38"/>
    <x v="0"/>
    <x v="0"/>
    <x v="0"/>
    <x v="0"/>
    <x v="0"/>
    <x v="1"/>
    <x v="0"/>
    <x v="38"/>
    <x v="0"/>
    <x v="0"/>
    <x v="0"/>
    <x v="0"/>
    <x v="25"/>
    <x v="38"/>
    <x v="0"/>
    <x v="0"/>
    <x v="0"/>
    <x v="0"/>
    <x v="1"/>
    <x v="27"/>
    <x v="0"/>
    <x v="0"/>
    <x v="0"/>
    <x v="0"/>
    <x v="11"/>
    <x v="11"/>
    <x v="0"/>
    <x v="1"/>
    <x v="21"/>
    <x v="1"/>
    <x v="0"/>
    <x v="25"/>
    <x v="0"/>
    <x v="15"/>
  </r>
  <r>
    <x v="39"/>
    <x v="39"/>
    <x v="0"/>
    <x v="0"/>
    <x v="1"/>
    <x v="4"/>
    <x v="1"/>
    <x v="1"/>
    <x v="0"/>
    <x v="39"/>
    <x v="0"/>
    <x v="1"/>
    <x v="1"/>
    <x v="0"/>
    <x v="3"/>
    <x v="39"/>
    <x v="1"/>
    <x v="0"/>
    <x v="0"/>
    <x v="0"/>
    <x v="1"/>
    <x v="28"/>
    <x v="0"/>
    <x v="0"/>
    <x v="0"/>
    <x v="1"/>
    <x v="1"/>
    <x v="1"/>
    <x v="0"/>
    <x v="1"/>
    <x v="4"/>
    <x v="0"/>
    <x v="1"/>
    <x v="9"/>
    <x v="0"/>
    <x v="10"/>
  </r>
  <r>
    <x v="40"/>
    <x v="40"/>
    <x v="0"/>
    <x v="0"/>
    <x v="1"/>
    <x v="0"/>
    <x v="4"/>
    <x v="1"/>
    <x v="0"/>
    <x v="40"/>
    <x v="0"/>
    <x v="11"/>
    <x v="11"/>
    <x v="4"/>
    <x v="33"/>
    <x v="40"/>
    <x v="1"/>
    <x v="0"/>
    <x v="0"/>
    <x v="0"/>
    <x v="0"/>
    <x v="29"/>
    <x v="0"/>
    <x v="0"/>
    <x v="0"/>
    <x v="4"/>
    <x v="14"/>
    <x v="16"/>
    <x v="1"/>
    <x v="1"/>
    <x v="4"/>
    <x v="0"/>
    <x v="0"/>
    <x v="26"/>
    <x v="0"/>
    <x v="10"/>
  </r>
  <r>
    <x v="41"/>
    <x v="41"/>
    <x v="0"/>
    <x v="0"/>
    <x v="1"/>
    <x v="0"/>
    <x v="0"/>
    <x v="1"/>
    <x v="0"/>
    <x v="41"/>
    <x v="0"/>
    <x v="0"/>
    <x v="0"/>
    <x v="0"/>
    <x v="34"/>
    <x v="41"/>
    <x v="1"/>
    <x v="0"/>
    <x v="0"/>
    <x v="0"/>
    <x v="0"/>
    <x v="22"/>
    <x v="0"/>
    <x v="0"/>
    <x v="0"/>
    <x v="0"/>
    <x v="0"/>
    <x v="0"/>
    <x v="2"/>
    <x v="1"/>
    <x v="4"/>
    <x v="2"/>
    <x v="0"/>
    <x v="31"/>
    <x v="0"/>
    <x v="17"/>
  </r>
  <r>
    <x v="42"/>
    <x v="42"/>
    <x v="1"/>
    <x v="1"/>
    <x v="0"/>
    <x v="0"/>
    <x v="1"/>
    <x v="1"/>
    <x v="0"/>
    <x v="42"/>
    <x v="0"/>
    <x v="13"/>
    <x v="13"/>
    <x v="0"/>
    <x v="35"/>
    <x v="42"/>
    <x v="0"/>
    <x v="1"/>
    <x v="0"/>
    <x v="0"/>
    <x v="0"/>
    <x v="30"/>
    <x v="0"/>
    <x v="0"/>
    <x v="0"/>
    <x v="1"/>
    <x v="15"/>
    <x v="17"/>
    <x v="1"/>
    <x v="1"/>
    <x v="10"/>
    <x v="0"/>
    <x v="4"/>
    <x v="24"/>
    <x v="0"/>
    <x v="12"/>
  </r>
  <r>
    <x v="43"/>
    <x v="43"/>
    <x v="0"/>
    <x v="0"/>
    <x v="1"/>
    <x v="0"/>
    <x v="0"/>
    <x v="1"/>
    <x v="0"/>
    <x v="43"/>
    <x v="0"/>
    <x v="0"/>
    <x v="0"/>
    <x v="0"/>
    <x v="36"/>
    <x v="43"/>
    <x v="1"/>
    <x v="0"/>
    <x v="0"/>
    <x v="0"/>
    <x v="0"/>
    <x v="31"/>
    <x v="0"/>
    <x v="0"/>
    <x v="0"/>
    <x v="0"/>
    <x v="3"/>
    <x v="3"/>
    <x v="1"/>
    <x v="1"/>
    <x v="22"/>
    <x v="2"/>
    <x v="0"/>
    <x v="32"/>
    <x v="0"/>
    <x v="17"/>
  </r>
  <r>
    <x v="44"/>
    <x v="44"/>
    <x v="0"/>
    <x v="0"/>
    <x v="0"/>
    <x v="0"/>
    <x v="0"/>
    <x v="1"/>
    <x v="0"/>
    <x v="44"/>
    <x v="0"/>
    <x v="0"/>
    <x v="0"/>
    <x v="0"/>
    <x v="37"/>
    <x v="44"/>
    <x v="0"/>
    <x v="0"/>
    <x v="0"/>
    <x v="0"/>
    <x v="0"/>
    <x v="17"/>
    <x v="0"/>
    <x v="0"/>
    <x v="0"/>
    <x v="0"/>
    <x v="4"/>
    <x v="12"/>
    <x v="0"/>
    <x v="1"/>
    <x v="23"/>
    <x v="0"/>
    <x v="0"/>
    <x v="15"/>
    <x v="0"/>
    <x v="6"/>
  </r>
  <r>
    <x v="45"/>
    <x v="45"/>
    <x v="0"/>
    <x v="0"/>
    <x v="0"/>
    <x v="0"/>
    <x v="4"/>
    <x v="1"/>
    <x v="0"/>
    <x v="45"/>
    <x v="0"/>
    <x v="11"/>
    <x v="11"/>
    <x v="1"/>
    <x v="38"/>
    <x v="45"/>
    <x v="0"/>
    <x v="0"/>
    <x v="1"/>
    <x v="0"/>
    <x v="1"/>
    <x v="32"/>
    <x v="0"/>
    <x v="0"/>
    <x v="0"/>
    <x v="4"/>
    <x v="16"/>
    <x v="18"/>
    <x v="3"/>
    <x v="1"/>
    <x v="24"/>
    <x v="0"/>
    <x v="0"/>
    <x v="33"/>
    <x v="0"/>
    <x v="1"/>
  </r>
  <r>
    <x v="46"/>
    <x v="46"/>
    <x v="0"/>
    <x v="0"/>
    <x v="1"/>
    <x v="1"/>
    <x v="0"/>
    <x v="1"/>
    <x v="0"/>
    <x v="46"/>
    <x v="1"/>
    <x v="0"/>
    <x v="0"/>
    <x v="0"/>
    <x v="39"/>
    <x v="46"/>
    <x v="1"/>
    <x v="0"/>
    <x v="0"/>
    <x v="0"/>
    <x v="0"/>
    <x v="33"/>
    <x v="14"/>
    <x v="10"/>
    <x v="1"/>
    <x v="0"/>
    <x v="5"/>
    <x v="5"/>
    <x v="1"/>
    <x v="1"/>
    <x v="25"/>
    <x v="2"/>
    <x v="0"/>
    <x v="34"/>
    <x v="0"/>
    <x v="2"/>
  </r>
  <r>
    <x v="47"/>
    <x v="47"/>
    <x v="0"/>
    <x v="0"/>
    <x v="1"/>
    <x v="0"/>
    <x v="0"/>
    <x v="1"/>
    <x v="0"/>
    <x v="47"/>
    <x v="0"/>
    <x v="0"/>
    <x v="0"/>
    <x v="0"/>
    <x v="40"/>
    <x v="47"/>
    <x v="1"/>
    <x v="0"/>
    <x v="2"/>
    <x v="0"/>
    <x v="1"/>
    <x v="34"/>
    <x v="0"/>
    <x v="0"/>
    <x v="0"/>
    <x v="0"/>
    <x v="7"/>
    <x v="7"/>
    <x v="1"/>
    <x v="1"/>
    <x v="26"/>
    <x v="0"/>
    <x v="0"/>
    <x v="30"/>
    <x v="0"/>
    <x v="2"/>
  </r>
  <r>
    <x v="48"/>
    <x v="48"/>
    <x v="0"/>
    <x v="0"/>
    <x v="0"/>
    <x v="0"/>
    <x v="1"/>
    <x v="1"/>
    <x v="0"/>
    <x v="48"/>
    <x v="0"/>
    <x v="4"/>
    <x v="4"/>
    <x v="0"/>
    <x v="36"/>
    <x v="48"/>
    <x v="0"/>
    <x v="0"/>
    <x v="0"/>
    <x v="0"/>
    <x v="0"/>
    <x v="35"/>
    <x v="0"/>
    <x v="0"/>
    <x v="0"/>
    <x v="1"/>
    <x v="17"/>
    <x v="19"/>
    <x v="1"/>
    <x v="1"/>
    <x v="27"/>
    <x v="1"/>
    <x v="1"/>
    <x v="19"/>
    <x v="0"/>
    <x v="4"/>
  </r>
  <r>
    <x v="49"/>
    <x v="49"/>
    <x v="1"/>
    <x v="1"/>
    <x v="1"/>
    <x v="1"/>
    <x v="0"/>
    <x v="1"/>
    <x v="0"/>
    <x v="49"/>
    <x v="1"/>
    <x v="2"/>
    <x v="2"/>
    <x v="0"/>
    <x v="41"/>
    <x v="49"/>
    <x v="1"/>
    <x v="1"/>
    <x v="0"/>
    <x v="0"/>
    <x v="0"/>
    <x v="36"/>
    <x v="15"/>
    <x v="5"/>
    <x v="1"/>
    <x v="0"/>
    <x v="8"/>
    <x v="8"/>
    <x v="2"/>
    <x v="1"/>
    <x v="7"/>
    <x v="0"/>
    <x v="0"/>
    <x v="35"/>
    <x v="0"/>
    <x v="9"/>
  </r>
  <r>
    <x v="50"/>
    <x v="50"/>
    <x v="1"/>
    <x v="1"/>
    <x v="0"/>
    <x v="1"/>
    <x v="0"/>
    <x v="1"/>
    <x v="0"/>
    <x v="50"/>
    <x v="1"/>
    <x v="2"/>
    <x v="2"/>
    <x v="0"/>
    <x v="4"/>
    <x v="50"/>
    <x v="0"/>
    <x v="1"/>
    <x v="0"/>
    <x v="0"/>
    <x v="0"/>
    <x v="37"/>
    <x v="16"/>
    <x v="1"/>
    <x v="1"/>
    <x v="0"/>
    <x v="10"/>
    <x v="10"/>
    <x v="1"/>
    <x v="1"/>
    <x v="7"/>
    <x v="2"/>
    <x v="0"/>
    <x v="36"/>
    <x v="0"/>
    <x v="16"/>
  </r>
  <r>
    <x v="51"/>
    <x v="51"/>
    <x v="1"/>
    <x v="1"/>
    <x v="0"/>
    <x v="4"/>
    <x v="0"/>
    <x v="0"/>
    <x v="0"/>
    <x v="51"/>
    <x v="0"/>
    <x v="0"/>
    <x v="0"/>
    <x v="0"/>
    <x v="42"/>
    <x v="51"/>
    <x v="0"/>
    <x v="1"/>
    <x v="0"/>
    <x v="0"/>
    <x v="0"/>
    <x v="38"/>
    <x v="0"/>
    <x v="0"/>
    <x v="0"/>
    <x v="0"/>
    <x v="8"/>
    <x v="8"/>
    <x v="3"/>
    <x v="0"/>
    <x v="28"/>
    <x v="2"/>
    <x v="0"/>
    <x v="37"/>
    <x v="0"/>
    <x v="14"/>
  </r>
  <r>
    <x v="52"/>
    <x v="52"/>
    <x v="0"/>
    <x v="0"/>
    <x v="0"/>
    <x v="0"/>
    <x v="0"/>
    <x v="1"/>
    <x v="0"/>
    <x v="52"/>
    <x v="0"/>
    <x v="0"/>
    <x v="0"/>
    <x v="0"/>
    <x v="16"/>
    <x v="52"/>
    <x v="0"/>
    <x v="0"/>
    <x v="0"/>
    <x v="0"/>
    <x v="0"/>
    <x v="17"/>
    <x v="0"/>
    <x v="0"/>
    <x v="0"/>
    <x v="0"/>
    <x v="10"/>
    <x v="10"/>
    <x v="3"/>
    <x v="1"/>
    <x v="9"/>
    <x v="0"/>
    <x v="0"/>
    <x v="15"/>
    <x v="0"/>
    <x v="2"/>
  </r>
  <r>
    <x v="53"/>
    <x v="53"/>
    <x v="0"/>
    <x v="0"/>
    <x v="0"/>
    <x v="3"/>
    <x v="0"/>
    <x v="2"/>
    <x v="0"/>
    <x v="53"/>
    <x v="1"/>
    <x v="0"/>
    <x v="0"/>
    <x v="0"/>
    <x v="43"/>
    <x v="53"/>
    <x v="0"/>
    <x v="0"/>
    <x v="0"/>
    <x v="0"/>
    <x v="1"/>
    <x v="3"/>
    <x v="17"/>
    <x v="7"/>
    <x v="2"/>
    <x v="0"/>
    <x v="2"/>
    <x v="2"/>
    <x v="0"/>
    <x v="2"/>
    <x v="11"/>
    <x v="1"/>
    <x v="0"/>
    <x v="38"/>
    <x v="3"/>
    <x v="7"/>
  </r>
  <r>
    <x v="54"/>
    <x v="54"/>
    <x v="0"/>
    <x v="2"/>
    <x v="0"/>
    <x v="0"/>
    <x v="0"/>
    <x v="2"/>
    <x v="0"/>
    <x v="54"/>
    <x v="0"/>
    <x v="9"/>
    <x v="9"/>
    <x v="0"/>
    <x v="44"/>
    <x v="54"/>
    <x v="0"/>
    <x v="2"/>
    <x v="0"/>
    <x v="0"/>
    <x v="0"/>
    <x v="39"/>
    <x v="0"/>
    <x v="0"/>
    <x v="0"/>
    <x v="0"/>
    <x v="13"/>
    <x v="14"/>
    <x v="6"/>
    <x v="2"/>
    <x v="29"/>
    <x v="3"/>
    <x v="0"/>
    <x v="15"/>
    <x v="4"/>
    <x v="2"/>
  </r>
  <r>
    <x v="55"/>
    <x v="55"/>
    <x v="0"/>
    <x v="0"/>
    <x v="0"/>
    <x v="0"/>
    <x v="0"/>
    <x v="0"/>
    <x v="0"/>
    <x v="55"/>
    <x v="0"/>
    <x v="14"/>
    <x v="14"/>
    <x v="0"/>
    <x v="45"/>
    <x v="55"/>
    <x v="0"/>
    <x v="0"/>
    <x v="0"/>
    <x v="0"/>
    <x v="1"/>
    <x v="40"/>
    <x v="0"/>
    <x v="0"/>
    <x v="0"/>
    <x v="0"/>
    <x v="13"/>
    <x v="14"/>
    <x v="1"/>
    <x v="0"/>
    <x v="30"/>
    <x v="0"/>
    <x v="0"/>
    <x v="39"/>
    <x v="0"/>
    <x v="3"/>
  </r>
  <r>
    <x v="56"/>
    <x v="56"/>
    <x v="1"/>
    <x v="1"/>
    <x v="1"/>
    <x v="0"/>
    <x v="0"/>
    <x v="1"/>
    <x v="0"/>
    <x v="56"/>
    <x v="0"/>
    <x v="0"/>
    <x v="0"/>
    <x v="0"/>
    <x v="46"/>
    <x v="56"/>
    <x v="1"/>
    <x v="1"/>
    <x v="0"/>
    <x v="1"/>
    <x v="0"/>
    <x v="8"/>
    <x v="0"/>
    <x v="0"/>
    <x v="0"/>
    <x v="0"/>
    <x v="11"/>
    <x v="11"/>
    <x v="1"/>
    <x v="1"/>
    <x v="31"/>
    <x v="0"/>
    <x v="0"/>
    <x v="12"/>
    <x v="0"/>
    <x v="16"/>
  </r>
  <r>
    <x v="57"/>
    <x v="57"/>
    <x v="1"/>
    <x v="1"/>
    <x v="0"/>
    <x v="0"/>
    <x v="1"/>
    <x v="1"/>
    <x v="0"/>
    <x v="57"/>
    <x v="0"/>
    <x v="5"/>
    <x v="5"/>
    <x v="0"/>
    <x v="2"/>
    <x v="57"/>
    <x v="0"/>
    <x v="1"/>
    <x v="0"/>
    <x v="0"/>
    <x v="0"/>
    <x v="1"/>
    <x v="0"/>
    <x v="0"/>
    <x v="0"/>
    <x v="1"/>
    <x v="1"/>
    <x v="1"/>
    <x v="1"/>
    <x v="1"/>
    <x v="5"/>
    <x v="1"/>
    <x v="1"/>
    <x v="40"/>
    <x v="0"/>
    <x v="4"/>
  </r>
  <r>
    <x v="58"/>
    <x v="58"/>
    <x v="0"/>
    <x v="0"/>
    <x v="1"/>
    <x v="4"/>
    <x v="0"/>
    <x v="1"/>
    <x v="0"/>
    <x v="58"/>
    <x v="0"/>
    <x v="0"/>
    <x v="0"/>
    <x v="0"/>
    <x v="47"/>
    <x v="58"/>
    <x v="1"/>
    <x v="0"/>
    <x v="0"/>
    <x v="0"/>
    <x v="0"/>
    <x v="38"/>
    <x v="0"/>
    <x v="0"/>
    <x v="0"/>
    <x v="0"/>
    <x v="0"/>
    <x v="0"/>
    <x v="0"/>
    <x v="1"/>
    <x v="32"/>
    <x v="0"/>
    <x v="0"/>
    <x v="41"/>
    <x v="0"/>
    <x v="3"/>
  </r>
  <r>
    <x v="59"/>
    <x v="59"/>
    <x v="0"/>
    <x v="0"/>
    <x v="0"/>
    <x v="0"/>
    <x v="1"/>
    <x v="1"/>
    <x v="0"/>
    <x v="59"/>
    <x v="0"/>
    <x v="15"/>
    <x v="15"/>
    <x v="2"/>
    <x v="48"/>
    <x v="59"/>
    <x v="0"/>
    <x v="0"/>
    <x v="0"/>
    <x v="0"/>
    <x v="0"/>
    <x v="5"/>
    <x v="0"/>
    <x v="0"/>
    <x v="0"/>
    <x v="1"/>
    <x v="9"/>
    <x v="9"/>
    <x v="3"/>
    <x v="1"/>
    <x v="4"/>
    <x v="1"/>
    <x v="2"/>
    <x v="6"/>
    <x v="0"/>
    <x v="14"/>
  </r>
  <r>
    <x v="60"/>
    <x v="60"/>
    <x v="0"/>
    <x v="0"/>
    <x v="1"/>
    <x v="0"/>
    <x v="4"/>
    <x v="1"/>
    <x v="0"/>
    <x v="60"/>
    <x v="0"/>
    <x v="16"/>
    <x v="16"/>
    <x v="4"/>
    <x v="49"/>
    <x v="60"/>
    <x v="1"/>
    <x v="0"/>
    <x v="0"/>
    <x v="0"/>
    <x v="0"/>
    <x v="41"/>
    <x v="0"/>
    <x v="0"/>
    <x v="0"/>
    <x v="4"/>
    <x v="18"/>
    <x v="20"/>
    <x v="1"/>
    <x v="1"/>
    <x v="33"/>
    <x v="2"/>
    <x v="0"/>
    <x v="42"/>
    <x v="0"/>
    <x v="12"/>
  </r>
  <r>
    <x v="61"/>
    <x v="61"/>
    <x v="1"/>
    <x v="1"/>
    <x v="1"/>
    <x v="2"/>
    <x v="1"/>
    <x v="1"/>
    <x v="0"/>
    <x v="61"/>
    <x v="0"/>
    <x v="15"/>
    <x v="15"/>
    <x v="2"/>
    <x v="22"/>
    <x v="61"/>
    <x v="1"/>
    <x v="1"/>
    <x v="0"/>
    <x v="0"/>
    <x v="0"/>
    <x v="5"/>
    <x v="0"/>
    <x v="0"/>
    <x v="0"/>
    <x v="1"/>
    <x v="9"/>
    <x v="9"/>
    <x v="0"/>
    <x v="1"/>
    <x v="34"/>
    <x v="0"/>
    <x v="6"/>
    <x v="31"/>
    <x v="0"/>
    <x v="5"/>
  </r>
  <r>
    <x v="62"/>
    <x v="62"/>
    <x v="1"/>
    <x v="1"/>
    <x v="1"/>
    <x v="0"/>
    <x v="0"/>
    <x v="1"/>
    <x v="0"/>
    <x v="62"/>
    <x v="0"/>
    <x v="0"/>
    <x v="0"/>
    <x v="0"/>
    <x v="6"/>
    <x v="62"/>
    <x v="1"/>
    <x v="1"/>
    <x v="0"/>
    <x v="0"/>
    <x v="0"/>
    <x v="42"/>
    <x v="0"/>
    <x v="0"/>
    <x v="0"/>
    <x v="0"/>
    <x v="3"/>
    <x v="3"/>
    <x v="1"/>
    <x v="1"/>
    <x v="4"/>
    <x v="1"/>
    <x v="0"/>
    <x v="7"/>
    <x v="0"/>
    <x v="0"/>
  </r>
  <r>
    <x v="63"/>
    <x v="63"/>
    <x v="0"/>
    <x v="0"/>
    <x v="0"/>
    <x v="0"/>
    <x v="0"/>
    <x v="1"/>
    <x v="0"/>
    <x v="63"/>
    <x v="0"/>
    <x v="2"/>
    <x v="2"/>
    <x v="0"/>
    <x v="50"/>
    <x v="63"/>
    <x v="0"/>
    <x v="0"/>
    <x v="1"/>
    <x v="0"/>
    <x v="2"/>
    <x v="43"/>
    <x v="0"/>
    <x v="0"/>
    <x v="0"/>
    <x v="0"/>
    <x v="2"/>
    <x v="2"/>
    <x v="0"/>
    <x v="1"/>
    <x v="35"/>
    <x v="2"/>
    <x v="0"/>
    <x v="19"/>
    <x v="0"/>
    <x v="16"/>
  </r>
  <r>
    <x v="64"/>
    <x v="64"/>
    <x v="1"/>
    <x v="1"/>
    <x v="0"/>
    <x v="0"/>
    <x v="4"/>
    <x v="3"/>
    <x v="0"/>
    <x v="64"/>
    <x v="0"/>
    <x v="0"/>
    <x v="0"/>
    <x v="0"/>
    <x v="51"/>
    <x v="64"/>
    <x v="0"/>
    <x v="1"/>
    <x v="0"/>
    <x v="0"/>
    <x v="0"/>
    <x v="44"/>
    <x v="0"/>
    <x v="0"/>
    <x v="0"/>
    <x v="0"/>
    <x v="8"/>
    <x v="8"/>
    <x v="1"/>
    <x v="1"/>
    <x v="25"/>
    <x v="2"/>
    <x v="5"/>
    <x v="43"/>
    <x v="1"/>
    <x v="4"/>
  </r>
  <r>
    <x v="65"/>
    <x v="65"/>
    <x v="1"/>
    <x v="1"/>
    <x v="0"/>
    <x v="1"/>
    <x v="0"/>
    <x v="1"/>
    <x v="0"/>
    <x v="65"/>
    <x v="1"/>
    <x v="0"/>
    <x v="0"/>
    <x v="0"/>
    <x v="2"/>
    <x v="65"/>
    <x v="0"/>
    <x v="1"/>
    <x v="0"/>
    <x v="0"/>
    <x v="0"/>
    <x v="36"/>
    <x v="18"/>
    <x v="5"/>
    <x v="1"/>
    <x v="0"/>
    <x v="4"/>
    <x v="4"/>
    <x v="1"/>
    <x v="1"/>
    <x v="4"/>
    <x v="2"/>
    <x v="0"/>
    <x v="44"/>
    <x v="0"/>
    <x v="15"/>
  </r>
  <r>
    <x v="66"/>
    <x v="66"/>
    <x v="0"/>
    <x v="0"/>
    <x v="1"/>
    <x v="0"/>
    <x v="2"/>
    <x v="1"/>
    <x v="0"/>
    <x v="66"/>
    <x v="0"/>
    <x v="3"/>
    <x v="3"/>
    <x v="0"/>
    <x v="52"/>
    <x v="66"/>
    <x v="1"/>
    <x v="0"/>
    <x v="0"/>
    <x v="0"/>
    <x v="1"/>
    <x v="4"/>
    <x v="0"/>
    <x v="0"/>
    <x v="0"/>
    <x v="2"/>
    <x v="6"/>
    <x v="6"/>
    <x v="6"/>
    <x v="1"/>
    <x v="36"/>
    <x v="0"/>
    <x v="3"/>
    <x v="8"/>
    <x v="0"/>
    <x v="12"/>
  </r>
  <r>
    <x v="67"/>
    <x v="67"/>
    <x v="0"/>
    <x v="0"/>
    <x v="0"/>
    <x v="0"/>
    <x v="4"/>
    <x v="3"/>
    <x v="0"/>
    <x v="67"/>
    <x v="0"/>
    <x v="11"/>
    <x v="11"/>
    <x v="5"/>
    <x v="53"/>
    <x v="67"/>
    <x v="0"/>
    <x v="0"/>
    <x v="0"/>
    <x v="0"/>
    <x v="2"/>
    <x v="22"/>
    <x v="0"/>
    <x v="0"/>
    <x v="0"/>
    <x v="4"/>
    <x v="14"/>
    <x v="16"/>
    <x v="1"/>
    <x v="3"/>
    <x v="37"/>
    <x v="1"/>
    <x v="0"/>
    <x v="30"/>
    <x v="5"/>
    <x v="14"/>
  </r>
  <r>
    <x v="68"/>
    <x v="68"/>
    <x v="0"/>
    <x v="4"/>
    <x v="1"/>
    <x v="1"/>
    <x v="0"/>
    <x v="1"/>
    <x v="0"/>
    <x v="68"/>
    <x v="1"/>
    <x v="2"/>
    <x v="2"/>
    <x v="0"/>
    <x v="54"/>
    <x v="68"/>
    <x v="1"/>
    <x v="4"/>
    <x v="0"/>
    <x v="0"/>
    <x v="1"/>
    <x v="15"/>
    <x v="19"/>
    <x v="11"/>
    <x v="1"/>
    <x v="0"/>
    <x v="11"/>
    <x v="11"/>
    <x v="2"/>
    <x v="1"/>
    <x v="33"/>
    <x v="0"/>
    <x v="0"/>
    <x v="45"/>
    <x v="0"/>
    <x v="0"/>
  </r>
  <r>
    <x v="69"/>
    <x v="69"/>
    <x v="1"/>
    <x v="1"/>
    <x v="0"/>
    <x v="0"/>
    <x v="0"/>
    <x v="3"/>
    <x v="0"/>
    <x v="69"/>
    <x v="0"/>
    <x v="0"/>
    <x v="0"/>
    <x v="0"/>
    <x v="55"/>
    <x v="69"/>
    <x v="0"/>
    <x v="1"/>
    <x v="0"/>
    <x v="0"/>
    <x v="0"/>
    <x v="16"/>
    <x v="0"/>
    <x v="0"/>
    <x v="0"/>
    <x v="0"/>
    <x v="5"/>
    <x v="5"/>
    <x v="1"/>
    <x v="3"/>
    <x v="38"/>
    <x v="3"/>
    <x v="0"/>
    <x v="43"/>
    <x v="6"/>
    <x v="9"/>
  </r>
  <r>
    <x v="70"/>
    <x v="70"/>
    <x v="0"/>
    <x v="0"/>
    <x v="0"/>
    <x v="0"/>
    <x v="1"/>
    <x v="1"/>
    <x v="0"/>
    <x v="70"/>
    <x v="0"/>
    <x v="17"/>
    <x v="17"/>
    <x v="0"/>
    <x v="35"/>
    <x v="70"/>
    <x v="0"/>
    <x v="0"/>
    <x v="0"/>
    <x v="0"/>
    <x v="0"/>
    <x v="45"/>
    <x v="0"/>
    <x v="0"/>
    <x v="0"/>
    <x v="1"/>
    <x v="19"/>
    <x v="21"/>
    <x v="1"/>
    <x v="1"/>
    <x v="39"/>
    <x v="0"/>
    <x v="4"/>
    <x v="46"/>
    <x v="0"/>
    <x v="3"/>
  </r>
  <r>
    <x v="71"/>
    <x v="71"/>
    <x v="0"/>
    <x v="0"/>
    <x v="0"/>
    <x v="0"/>
    <x v="0"/>
    <x v="1"/>
    <x v="0"/>
    <x v="71"/>
    <x v="0"/>
    <x v="0"/>
    <x v="0"/>
    <x v="0"/>
    <x v="56"/>
    <x v="71"/>
    <x v="0"/>
    <x v="0"/>
    <x v="0"/>
    <x v="0"/>
    <x v="0"/>
    <x v="31"/>
    <x v="0"/>
    <x v="0"/>
    <x v="0"/>
    <x v="0"/>
    <x v="7"/>
    <x v="7"/>
    <x v="1"/>
    <x v="1"/>
    <x v="25"/>
    <x v="2"/>
    <x v="0"/>
    <x v="32"/>
    <x v="0"/>
    <x v="0"/>
  </r>
  <r>
    <x v="72"/>
    <x v="72"/>
    <x v="0"/>
    <x v="0"/>
    <x v="1"/>
    <x v="0"/>
    <x v="4"/>
    <x v="3"/>
    <x v="0"/>
    <x v="72"/>
    <x v="0"/>
    <x v="11"/>
    <x v="11"/>
    <x v="6"/>
    <x v="57"/>
    <x v="72"/>
    <x v="1"/>
    <x v="0"/>
    <x v="0"/>
    <x v="1"/>
    <x v="0"/>
    <x v="11"/>
    <x v="0"/>
    <x v="0"/>
    <x v="0"/>
    <x v="4"/>
    <x v="14"/>
    <x v="16"/>
    <x v="7"/>
    <x v="3"/>
    <x v="40"/>
    <x v="4"/>
    <x v="0"/>
    <x v="47"/>
    <x v="1"/>
    <x v="1"/>
  </r>
  <r>
    <x v="73"/>
    <x v="73"/>
    <x v="1"/>
    <x v="1"/>
    <x v="1"/>
    <x v="0"/>
    <x v="0"/>
    <x v="2"/>
    <x v="0"/>
    <x v="73"/>
    <x v="0"/>
    <x v="0"/>
    <x v="0"/>
    <x v="0"/>
    <x v="58"/>
    <x v="73"/>
    <x v="1"/>
    <x v="1"/>
    <x v="0"/>
    <x v="0"/>
    <x v="1"/>
    <x v="46"/>
    <x v="0"/>
    <x v="0"/>
    <x v="0"/>
    <x v="0"/>
    <x v="8"/>
    <x v="8"/>
    <x v="1"/>
    <x v="2"/>
    <x v="41"/>
    <x v="2"/>
    <x v="0"/>
    <x v="48"/>
    <x v="0"/>
    <x v="16"/>
  </r>
  <r>
    <x v="74"/>
    <x v="74"/>
    <x v="0"/>
    <x v="0"/>
    <x v="1"/>
    <x v="0"/>
    <x v="0"/>
    <x v="1"/>
    <x v="0"/>
    <x v="74"/>
    <x v="0"/>
    <x v="0"/>
    <x v="0"/>
    <x v="0"/>
    <x v="59"/>
    <x v="74"/>
    <x v="1"/>
    <x v="0"/>
    <x v="0"/>
    <x v="1"/>
    <x v="0"/>
    <x v="10"/>
    <x v="0"/>
    <x v="0"/>
    <x v="0"/>
    <x v="0"/>
    <x v="10"/>
    <x v="10"/>
    <x v="6"/>
    <x v="1"/>
    <x v="42"/>
    <x v="0"/>
    <x v="0"/>
    <x v="32"/>
    <x v="0"/>
    <x v="3"/>
  </r>
  <r>
    <x v="75"/>
    <x v="75"/>
    <x v="1"/>
    <x v="1"/>
    <x v="1"/>
    <x v="0"/>
    <x v="1"/>
    <x v="1"/>
    <x v="0"/>
    <x v="75"/>
    <x v="0"/>
    <x v="4"/>
    <x v="4"/>
    <x v="0"/>
    <x v="60"/>
    <x v="75"/>
    <x v="1"/>
    <x v="1"/>
    <x v="0"/>
    <x v="0"/>
    <x v="0"/>
    <x v="8"/>
    <x v="0"/>
    <x v="0"/>
    <x v="0"/>
    <x v="1"/>
    <x v="9"/>
    <x v="9"/>
    <x v="3"/>
    <x v="1"/>
    <x v="43"/>
    <x v="2"/>
    <x v="1"/>
    <x v="7"/>
    <x v="0"/>
    <x v="7"/>
  </r>
  <r>
    <x v="76"/>
    <x v="76"/>
    <x v="0"/>
    <x v="0"/>
    <x v="0"/>
    <x v="0"/>
    <x v="1"/>
    <x v="0"/>
    <x v="0"/>
    <x v="76"/>
    <x v="0"/>
    <x v="18"/>
    <x v="18"/>
    <x v="0"/>
    <x v="3"/>
    <x v="76"/>
    <x v="0"/>
    <x v="0"/>
    <x v="0"/>
    <x v="0"/>
    <x v="1"/>
    <x v="47"/>
    <x v="0"/>
    <x v="0"/>
    <x v="0"/>
    <x v="1"/>
    <x v="15"/>
    <x v="17"/>
    <x v="1"/>
    <x v="0"/>
    <x v="25"/>
    <x v="0"/>
    <x v="3"/>
    <x v="49"/>
    <x v="0"/>
    <x v="6"/>
  </r>
  <r>
    <x v="77"/>
    <x v="77"/>
    <x v="0"/>
    <x v="0"/>
    <x v="1"/>
    <x v="0"/>
    <x v="4"/>
    <x v="0"/>
    <x v="0"/>
    <x v="77"/>
    <x v="0"/>
    <x v="11"/>
    <x v="11"/>
    <x v="7"/>
    <x v="61"/>
    <x v="77"/>
    <x v="1"/>
    <x v="0"/>
    <x v="0"/>
    <x v="0"/>
    <x v="0"/>
    <x v="9"/>
    <x v="0"/>
    <x v="0"/>
    <x v="0"/>
    <x v="4"/>
    <x v="16"/>
    <x v="18"/>
    <x v="1"/>
    <x v="0"/>
    <x v="44"/>
    <x v="0"/>
    <x v="0"/>
    <x v="50"/>
    <x v="0"/>
    <x v="15"/>
  </r>
  <r>
    <x v="78"/>
    <x v="78"/>
    <x v="0"/>
    <x v="0"/>
    <x v="1"/>
    <x v="0"/>
    <x v="0"/>
    <x v="1"/>
    <x v="0"/>
    <x v="78"/>
    <x v="0"/>
    <x v="9"/>
    <x v="9"/>
    <x v="0"/>
    <x v="62"/>
    <x v="78"/>
    <x v="1"/>
    <x v="0"/>
    <x v="0"/>
    <x v="0"/>
    <x v="0"/>
    <x v="48"/>
    <x v="0"/>
    <x v="0"/>
    <x v="0"/>
    <x v="0"/>
    <x v="13"/>
    <x v="14"/>
    <x v="2"/>
    <x v="1"/>
    <x v="45"/>
    <x v="2"/>
    <x v="0"/>
    <x v="24"/>
    <x v="0"/>
    <x v="6"/>
  </r>
  <r>
    <x v="79"/>
    <x v="79"/>
    <x v="1"/>
    <x v="1"/>
    <x v="1"/>
    <x v="0"/>
    <x v="0"/>
    <x v="1"/>
    <x v="0"/>
    <x v="79"/>
    <x v="0"/>
    <x v="0"/>
    <x v="0"/>
    <x v="0"/>
    <x v="63"/>
    <x v="79"/>
    <x v="1"/>
    <x v="1"/>
    <x v="0"/>
    <x v="0"/>
    <x v="0"/>
    <x v="49"/>
    <x v="0"/>
    <x v="0"/>
    <x v="0"/>
    <x v="0"/>
    <x v="7"/>
    <x v="7"/>
    <x v="2"/>
    <x v="1"/>
    <x v="46"/>
    <x v="1"/>
    <x v="0"/>
    <x v="26"/>
    <x v="0"/>
    <x v="16"/>
  </r>
  <r>
    <x v="80"/>
    <x v="80"/>
    <x v="1"/>
    <x v="1"/>
    <x v="1"/>
    <x v="1"/>
    <x v="0"/>
    <x v="1"/>
    <x v="0"/>
    <x v="80"/>
    <x v="1"/>
    <x v="0"/>
    <x v="0"/>
    <x v="0"/>
    <x v="54"/>
    <x v="80"/>
    <x v="1"/>
    <x v="1"/>
    <x v="0"/>
    <x v="0"/>
    <x v="0"/>
    <x v="15"/>
    <x v="20"/>
    <x v="12"/>
    <x v="1"/>
    <x v="0"/>
    <x v="2"/>
    <x v="2"/>
    <x v="2"/>
    <x v="1"/>
    <x v="4"/>
    <x v="1"/>
    <x v="0"/>
    <x v="51"/>
    <x v="0"/>
    <x v="10"/>
  </r>
  <r>
    <x v="81"/>
    <x v="81"/>
    <x v="0"/>
    <x v="0"/>
    <x v="0"/>
    <x v="0"/>
    <x v="0"/>
    <x v="1"/>
    <x v="0"/>
    <x v="81"/>
    <x v="0"/>
    <x v="0"/>
    <x v="0"/>
    <x v="0"/>
    <x v="15"/>
    <x v="81"/>
    <x v="0"/>
    <x v="0"/>
    <x v="0"/>
    <x v="0"/>
    <x v="0"/>
    <x v="5"/>
    <x v="0"/>
    <x v="0"/>
    <x v="0"/>
    <x v="0"/>
    <x v="11"/>
    <x v="11"/>
    <x v="0"/>
    <x v="1"/>
    <x v="27"/>
    <x v="0"/>
    <x v="0"/>
    <x v="52"/>
    <x v="0"/>
    <x v="12"/>
  </r>
  <r>
    <x v="82"/>
    <x v="82"/>
    <x v="1"/>
    <x v="1"/>
    <x v="0"/>
    <x v="0"/>
    <x v="0"/>
    <x v="1"/>
    <x v="0"/>
    <x v="82"/>
    <x v="0"/>
    <x v="0"/>
    <x v="0"/>
    <x v="0"/>
    <x v="35"/>
    <x v="82"/>
    <x v="0"/>
    <x v="1"/>
    <x v="0"/>
    <x v="0"/>
    <x v="0"/>
    <x v="27"/>
    <x v="0"/>
    <x v="0"/>
    <x v="0"/>
    <x v="0"/>
    <x v="11"/>
    <x v="11"/>
    <x v="3"/>
    <x v="1"/>
    <x v="7"/>
    <x v="1"/>
    <x v="0"/>
    <x v="17"/>
    <x v="0"/>
    <x v="2"/>
  </r>
  <r>
    <x v="83"/>
    <x v="83"/>
    <x v="0"/>
    <x v="4"/>
    <x v="1"/>
    <x v="0"/>
    <x v="0"/>
    <x v="3"/>
    <x v="0"/>
    <x v="83"/>
    <x v="0"/>
    <x v="2"/>
    <x v="2"/>
    <x v="0"/>
    <x v="64"/>
    <x v="83"/>
    <x v="1"/>
    <x v="4"/>
    <x v="0"/>
    <x v="0"/>
    <x v="0"/>
    <x v="16"/>
    <x v="0"/>
    <x v="0"/>
    <x v="0"/>
    <x v="0"/>
    <x v="0"/>
    <x v="0"/>
    <x v="1"/>
    <x v="3"/>
    <x v="24"/>
    <x v="4"/>
    <x v="0"/>
    <x v="7"/>
    <x v="1"/>
    <x v="14"/>
  </r>
  <r>
    <x v="84"/>
    <x v="84"/>
    <x v="0"/>
    <x v="0"/>
    <x v="0"/>
    <x v="3"/>
    <x v="0"/>
    <x v="2"/>
    <x v="0"/>
    <x v="84"/>
    <x v="1"/>
    <x v="0"/>
    <x v="0"/>
    <x v="0"/>
    <x v="65"/>
    <x v="84"/>
    <x v="0"/>
    <x v="0"/>
    <x v="0"/>
    <x v="0"/>
    <x v="0"/>
    <x v="10"/>
    <x v="21"/>
    <x v="6"/>
    <x v="2"/>
    <x v="0"/>
    <x v="0"/>
    <x v="0"/>
    <x v="2"/>
    <x v="2"/>
    <x v="4"/>
    <x v="2"/>
    <x v="0"/>
    <x v="53"/>
    <x v="3"/>
    <x v="7"/>
  </r>
  <r>
    <x v="85"/>
    <x v="85"/>
    <x v="0"/>
    <x v="0"/>
    <x v="1"/>
    <x v="3"/>
    <x v="0"/>
    <x v="2"/>
    <x v="0"/>
    <x v="85"/>
    <x v="1"/>
    <x v="0"/>
    <x v="0"/>
    <x v="0"/>
    <x v="50"/>
    <x v="85"/>
    <x v="1"/>
    <x v="0"/>
    <x v="0"/>
    <x v="0"/>
    <x v="0"/>
    <x v="19"/>
    <x v="22"/>
    <x v="13"/>
    <x v="2"/>
    <x v="0"/>
    <x v="3"/>
    <x v="3"/>
    <x v="2"/>
    <x v="2"/>
    <x v="40"/>
    <x v="1"/>
    <x v="0"/>
    <x v="54"/>
    <x v="3"/>
    <x v="5"/>
  </r>
  <r>
    <x v="86"/>
    <x v="86"/>
    <x v="1"/>
    <x v="1"/>
    <x v="1"/>
    <x v="3"/>
    <x v="2"/>
    <x v="2"/>
    <x v="0"/>
    <x v="86"/>
    <x v="1"/>
    <x v="3"/>
    <x v="3"/>
    <x v="0"/>
    <x v="63"/>
    <x v="86"/>
    <x v="1"/>
    <x v="1"/>
    <x v="0"/>
    <x v="0"/>
    <x v="1"/>
    <x v="50"/>
    <x v="23"/>
    <x v="6"/>
    <x v="2"/>
    <x v="2"/>
    <x v="6"/>
    <x v="6"/>
    <x v="1"/>
    <x v="2"/>
    <x v="47"/>
    <x v="0"/>
    <x v="2"/>
    <x v="55"/>
    <x v="6"/>
    <x v="5"/>
  </r>
  <r>
    <x v="87"/>
    <x v="87"/>
    <x v="1"/>
    <x v="1"/>
    <x v="1"/>
    <x v="0"/>
    <x v="0"/>
    <x v="1"/>
    <x v="0"/>
    <x v="87"/>
    <x v="0"/>
    <x v="2"/>
    <x v="2"/>
    <x v="0"/>
    <x v="66"/>
    <x v="87"/>
    <x v="1"/>
    <x v="1"/>
    <x v="0"/>
    <x v="0"/>
    <x v="1"/>
    <x v="16"/>
    <x v="0"/>
    <x v="0"/>
    <x v="0"/>
    <x v="0"/>
    <x v="3"/>
    <x v="3"/>
    <x v="0"/>
    <x v="1"/>
    <x v="9"/>
    <x v="0"/>
    <x v="0"/>
    <x v="29"/>
    <x v="0"/>
    <x v="1"/>
  </r>
  <r>
    <x v="88"/>
    <x v="88"/>
    <x v="0"/>
    <x v="0"/>
    <x v="1"/>
    <x v="0"/>
    <x v="0"/>
    <x v="1"/>
    <x v="0"/>
    <x v="88"/>
    <x v="0"/>
    <x v="2"/>
    <x v="2"/>
    <x v="0"/>
    <x v="67"/>
    <x v="88"/>
    <x v="1"/>
    <x v="0"/>
    <x v="0"/>
    <x v="0"/>
    <x v="1"/>
    <x v="19"/>
    <x v="0"/>
    <x v="0"/>
    <x v="0"/>
    <x v="0"/>
    <x v="4"/>
    <x v="12"/>
    <x v="0"/>
    <x v="1"/>
    <x v="48"/>
    <x v="2"/>
    <x v="0"/>
    <x v="5"/>
    <x v="0"/>
    <x v="10"/>
  </r>
  <r>
    <x v="89"/>
    <x v="89"/>
    <x v="1"/>
    <x v="1"/>
    <x v="1"/>
    <x v="1"/>
    <x v="0"/>
    <x v="1"/>
    <x v="0"/>
    <x v="89"/>
    <x v="1"/>
    <x v="0"/>
    <x v="0"/>
    <x v="0"/>
    <x v="52"/>
    <x v="89"/>
    <x v="1"/>
    <x v="1"/>
    <x v="0"/>
    <x v="0"/>
    <x v="0"/>
    <x v="43"/>
    <x v="24"/>
    <x v="12"/>
    <x v="1"/>
    <x v="0"/>
    <x v="4"/>
    <x v="4"/>
    <x v="2"/>
    <x v="1"/>
    <x v="49"/>
    <x v="1"/>
    <x v="0"/>
    <x v="56"/>
    <x v="0"/>
    <x v="7"/>
  </r>
  <r>
    <x v="90"/>
    <x v="90"/>
    <x v="1"/>
    <x v="1"/>
    <x v="0"/>
    <x v="0"/>
    <x v="0"/>
    <x v="3"/>
    <x v="0"/>
    <x v="90"/>
    <x v="0"/>
    <x v="0"/>
    <x v="0"/>
    <x v="0"/>
    <x v="32"/>
    <x v="90"/>
    <x v="0"/>
    <x v="1"/>
    <x v="0"/>
    <x v="0"/>
    <x v="0"/>
    <x v="51"/>
    <x v="0"/>
    <x v="0"/>
    <x v="0"/>
    <x v="0"/>
    <x v="5"/>
    <x v="5"/>
    <x v="1"/>
    <x v="3"/>
    <x v="50"/>
    <x v="0"/>
    <x v="0"/>
    <x v="3"/>
    <x v="5"/>
    <x v="3"/>
  </r>
  <r>
    <x v="91"/>
    <x v="91"/>
    <x v="0"/>
    <x v="0"/>
    <x v="0"/>
    <x v="0"/>
    <x v="1"/>
    <x v="3"/>
    <x v="0"/>
    <x v="91"/>
    <x v="0"/>
    <x v="19"/>
    <x v="19"/>
    <x v="0"/>
    <x v="51"/>
    <x v="91"/>
    <x v="0"/>
    <x v="0"/>
    <x v="0"/>
    <x v="0"/>
    <x v="0"/>
    <x v="1"/>
    <x v="0"/>
    <x v="0"/>
    <x v="0"/>
    <x v="1"/>
    <x v="9"/>
    <x v="9"/>
    <x v="0"/>
    <x v="3"/>
    <x v="51"/>
    <x v="1"/>
    <x v="1"/>
    <x v="39"/>
    <x v="4"/>
    <x v="4"/>
  </r>
  <r>
    <x v="92"/>
    <x v="92"/>
    <x v="1"/>
    <x v="1"/>
    <x v="1"/>
    <x v="0"/>
    <x v="0"/>
    <x v="1"/>
    <x v="0"/>
    <x v="92"/>
    <x v="0"/>
    <x v="0"/>
    <x v="0"/>
    <x v="0"/>
    <x v="68"/>
    <x v="92"/>
    <x v="1"/>
    <x v="1"/>
    <x v="0"/>
    <x v="0"/>
    <x v="0"/>
    <x v="4"/>
    <x v="0"/>
    <x v="0"/>
    <x v="0"/>
    <x v="0"/>
    <x v="8"/>
    <x v="8"/>
    <x v="2"/>
    <x v="1"/>
    <x v="4"/>
    <x v="0"/>
    <x v="0"/>
    <x v="47"/>
    <x v="0"/>
    <x v="5"/>
  </r>
  <r>
    <x v="93"/>
    <x v="93"/>
    <x v="0"/>
    <x v="0"/>
    <x v="0"/>
    <x v="1"/>
    <x v="0"/>
    <x v="1"/>
    <x v="0"/>
    <x v="93"/>
    <x v="1"/>
    <x v="2"/>
    <x v="2"/>
    <x v="0"/>
    <x v="69"/>
    <x v="93"/>
    <x v="0"/>
    <x v="0"/>
    <x v="0"/>
    <x v="1"/>
    <x v="0"/>
    <x v="36"/>
    <x v="25"/>
    <x v="2"/>
    <x v="1"/>
    <x v="0"/>
    <x v="5"/>
    <x v="5"/>
    <x v="2"/>
    <x v="1"/>
    <x v="52"/>
    <x v="0"/>
    <x v="0"/>
    <x v="57"/>
    <x v="0"/>
    <x v="11"/>
  </r>
  <r>
    <x v="94"/>
    <x v="94"/>
    <x v="1"/>
    <x v="1"/>
    <x v="1"/>
    <x v="1"/>
    <x v="0"/>
    <x v="1"/>
    <x v="0"/>
    <x v="94"/>
    <x v="1"/>
    <x v="2"/>
    <x v="2"/>
    <x v="0"/>
    <x v="36"/>
    <x v="94"/>
    <x v="1"/>
    <x v="1"/>
    <x v="0"/>
    <x v="0"/>
    <x v="0"/>
    <x v="15"/>
    <x v="26"/>
    <x v="1"/>
    <x v="1"/>
    <x v="0"/>
    <x v="7"/>
    <x v="7"/>
    <x v="2"/>
    <x v="1"/>
    <x v="53"/>
    <x v="1"/>
    <x v="0"/>
    <x v="58"/>
    <x v="0"/>
    <x v="16"/>
  </r>
  <r>
    <x v="95"/>
    <x v="95"/>
    <x v="1"/>
    <x v="1"/>
    <x v="0"/>
    <x v="0"/>
    <x v="4"/>
    <x v="1"/>
    <x v="0"/>
    <x v="95"/>
    <x v="1"/>
    <x v="11"/>
    <x v="11"/>
    <x v="0"/>
    <x v="70"/>
    <x v="95"/>
    <x v="0"/>
    <x v="1"/>
    <x v="0"/>
    <x v="0"/>
    <x v="0"/>
    <x v="22"/>
    <x v="27"/>
    <x v="14"/>
    <x v="2"/>
    <x v="4"/>
    <x v="16"/>
    <x v="18"/>
    <x v="3"/>
    <x v="3"/>
    <x v="11"/>
    <x v="0"/>
    <x v="0"/>
    <x v="41"/>
    <x v="6"/>
    <x v="10"/>
  </r>
  <r>
    <x v="96"/>
    <x v="96"/>
    <x v="0"/>
    <x v="0"/>
    <x v="0"/>
    <x v="0"/>
    <x v="1"/>
    <x v="0"/>
    <x v="0"/>
    <x v="96"/>
    <x v="0"/>
    <x v="20"/>
    <x v="20"/>
    <x v="0"/>
    <x v="71"/>
    <x v="96"/>
    <x v="0"/>
    <x v="0"/>
    <x v="0"/>
    <x v="0"/>
    <x v="1"/>
    <x v="52"/>
    <x v="0"/>
    <x v="0"/>
    <x v="0"/>
    <x v="1"/>
    <x v="15"/>
    <x v="17"/>
    <x v="1"/>
    <x v="0"/>
    <x v="4"/>
    <x v="0"/>
    <x v="3"/>
    <x v="5"/>
    <x v="0"/>
    <x v="3"/>
  </r>
  <r>
    <x v="97"/>
    <x v="97"/>
    <x v="1"/>
    <x v="1"/>
    <x v="1"/>
    <x v="0"/>
    <x v="3"/>
    <x v="1"/>
    <x v="0"/>
    <x v="97"/>
    <x v="0"/>
    <x v="8"/>
    <x v="8"/>
    <x v="0"/>
    <x v="12"/>
    <x v="97"/>
    <x v="1"/>
    <x v="1"/>
    <x v="0"/>
    <x v="0"/>
    <x v="0"/>
    <x v="40"/>
    <x v="0"/>
    <x v="0"/>
    <x v="0"/>
    <x v="3"/>
    <x v="20"/>
    <x v="22"/>
    <x v="8"/>
    <x v="1"/>
    <x v="4"/>
    <x v="1"/>
    <x v="7"/>
    <x v="59"/>
    <x v="0"/>
    <x v="2"/>
  </r>
  <r>
    <x v="98"/>
    <x v="98"/>
    <x v="0"/>
    <x v="0"/>
    <x v="0"/>
    <x v="0"/>
    <x v="4"/>
    <x v="1"/>
    <x v="0"/>
    <x v="98"/>
    <x v="0"/>
    <x v="11"/>
    <x v="11"/>
    <x v="2"/>
    <x v="72"/>
    <x v="98"/>
    <x v="0"/>
    <x v="0"/>
    <x v="0"/>
    <x v="0"/>
    <x v="1"/>
    <x v="53"/>
    <x v="0"/>
    <x v="0"/>
    <x v="0"/>
    <x v="4"/>
    <x v="16"/>
    <x v="18"/>
    <x v="6"/>
    <x v="1"/>
    <x v="25"/>
    <x v="1"/>
    <x v="0"/>
    <x v="50"/>
    <x v="1"/>
    <x v="10"/>
  </r>
  <r>
    <x v="99"/>
    <x v="99"/>
    <x v="0"/>
    <x v="0"/>
    <x v="1"/>
    <x v="0"/>
    <x v="1"/>
    <x v="1"/>
    <x v="0"/>
    <x v="99"/>
    <x v="0"/>
    <x v="4"/>
    <x v="4"/>
    <x v="2"/>
    <x v="73"/>
    <x v="99"/>
    <x v="1"/>
    <x v="0"/>
    <x v="0"/>
    <x v="0"/>
    <x v="0"/>
    <x v="54"/>
    <x v="0"/>
    <x v="0"/>
    <x v="0"/>
    <x v="1"/>
    <x v="17"/>
    <x v="19"/>
    <x v="0"/>
    <x v="1"/>
    <x v="27"/>
    <x v="2"/>
    <x v="3"/>
    <x v="25"/>
    <x v="0"/>
    <x v="0"/>
  </r>
  <r>
    <x v="100"/>
    <x v="100"/>
    <x v="0"/>
    <x v="0"/>
    <x v="0"/>
    <x v="0"/>
    <x v="0"/>
    <x v="1"/>
    <x v="0"/>
    <x v="100"/>
    <x v="0"/>
    <x v="0"/>
    <x v="0"/>
    <x v="0"/>
    <x v="74"/>
    <x v="100"/>
    <x v="0"/>
    <x v="0"/>
    <x v="0"/>
    <x v="1"/>
    <x v="0"/>
    <x v="1"/>
    <x v="0"/>
    <x v="0"/>
    <x v="0"/>
    <x v="0"/>
    <x v="10"/>
    <x v="10"/>
    <x v="3"/>
    <x v="1"/>
    <x v="10"/>
    <x v="1"/>
    <x v="0"/>
    <x v="9"/>
    <x v="0"/>
    <x v="14"/>
  </r>
  <r>
    <x v="101"/>
    <x v="101"/>
    <x v="0"/>
    <x v="0"/>
    <x v="1"/>
    <x v="0"/>
    <x v="0"/>
    <x v="1"/>
    <x v="0"/>
    <x v="101"/>
    <x v="0"/>
    <x v="0"/>
    <x v="0"/>
    <x v="0"/>
    <x v="75"/>
    <x v="101"/>
    <x v="1"/>
    <x v="0"/>
    <x v="0"/>
    <x v="1"/>
    <x v="1"/>
    <x v="36"/>
    <x v="0"/>
    <x v="0"/>
    <x v="0"/>
    <x v="0"/>
    <x v="11"/>
    <x v="11"/>
    <x v="0"/>
    <x v="1"/>
    <x v="7"/>
    <x v="2"/>
    <x v="0"/>
    <x v="60"/>
    <x v="0"/>
    <x v="8"/>
  </r>
  <r>
    <x v="102"/>
    <x v="102"/>
    <x v="1"/>
    <x v="1"/>
    <x v="1"/>
    <x v="0"/>
    <x v="0"/>
    <x v="1"/>
    <x v="0"/>
    <x v="102"/>
    <x v="0"/>
    <x v="0"/>
    <x v="0"/>
    <x v="0"/>
    <x v="13"/>
    <x v="102"/>
    <x v="1"/>
    <x v="1"/>
    <x v="0"/>
    <x v="0"/>
    <x v="1"/>
    <x v="1"/>
    <x v="0"/>
    <x v="0"/>
    <x v="0"/>
    <x v="0"/>
    <x v="0"/>
    <x v="0"/>
    <x v="0"/>
    <x v="1"/>
    <x v="54"/>
    <x v="1"/>
    <x v="0"/>
    <x v="61"/>
    <x v="0"/>
    <x v="5"/>
  </r>
  <r>
    <x v="103"/>
    <x v="103"/>
    <x v="0"/>
    <x v="2"/>
    <x v="1"/>
    <x v="1"/>
    <x v="0"/>
    <x v="1"/>
    <x v="1"/>
    <x v="103"/>
    <x v="1"/>
    <x v="0"/>
    <x v="0"/>
    <x v="0"/>
    <x v="70"/>
    <x v="103"/>
    <x v="1"/>
    <x v="2"/>
    <x v="0"/>
    <x v="0"/>
    <x v="1"/>
    <x v="43"/>
    <x v="28"/>
    <x v="2"/>
    <x v="1"/>
    <x v="0"/>
    <x v="3"/>
    <x v="3"/>
    <x v="4"/>
    <x v="1"/>
    <x v="55"/>
    <x v="2"/>
    <x v="0"/>
    <x v="62"/>
    <x v="0"/>
    <x v="4"/>
  </r>
  <r>
    <x v="104"/>
    <x v="104"/>
    <x v="0"/>
    <x v="3"/>
    <x v="1"/>
    <x v="3"/>
    <x v="4"/>
    <x v="1"/>
    <x v="0"/>
    <x v="104"/>
    <x v="1"/>
    <x v="11"/>
    <x v="11"/>
    <x v="8"/>
    <x v="76"/>
    <x v="104"/>
    <x v="1"/>
    <x v="3"/>
    <x v="0"/>
    <x v="0"/>
    <x v="1"/>
    <x v="16"/>
    <x v="29"/>
    <x v="6"/>
    <x v="2"/>
    <x v="4"/>
    <x v="14"/>
    <x v="16"/>
    <x v="6"/>
    <x v="1"/>
    <x v="56"/>
    <x v="2"/>
    <x v="0"/>
    <x v="63"/>
    <x v="0"/>
    <x v="10"/>
  </r>
  <r>
    <x v="105"/>
    <x v="105"/>
    <x v="1"/>
    <x v="1"/>
    <x v="0"/>
    <x v="1"/>
    <x v="0"/>
    <x v="2"/>
    <x v="1"/>
    <x v="105"/>
    <x v="1"/>
    <x v="0"/>
    <x v="0"/>
    <x v="0"/>
    <x v="9"/>
    <x v="105"/>
    <x v="0"/>
    <x v="1"/>
    <x v="0"/>
    <x v="0"/>
    <x v="1"/>
    <x v="10"/>
    <x v="30"/>
    <x v="12"/>
    <x v="1"/>
    <x v="0"/>
    <x v="4"/>
    <x v="4"/>
    <x v="4"/>
    <x v="2"/>
    <x v="56"/>
    <x v="2"/>
    <x v="0"/>
    <x v="64"/>
    <x v="4"/>
    <x v="3"/>
  </r>
  <r>
    <x v="106"/>
    <x v="106"/>
    <x v="0"/>
    <x v="0"/>
    <x v="1"/>
    <x v="0"/>
    <x v="0"/>
    <x v="0"/>
    <x v="0"/>
    <x v="24"/>
    <x v="0"/>
    <x v="0"/>
    <x v="0"/>
    <x v="0"/>
    <x v="77"/>
    <x v="106"/>
    <x v="1"/>
    <x v="0"/>
    <x v="0"/>
    <x v="1"/>
    <x v="2"/>
    <x v="22"/>
    <x v="0"/>
    <x v="0"/>
    <x v="0"/>
    <x v="0"/>
    <x v="5"/>
    <x v="5"/>
    <x v="1"/>
    <x v="0"/>
    <x v="57"/>
    <x v="2"/>
    <x v="0"/>
    <x v="65"/>
    <x v="0"/>
    <x v="2"/>
  </r>
  <r>
    <x v="107"/>
    <x v="107"/>
    <x v="0"/>
    <x v="0"/>
    <x v="1"/>
    <x v="0"/>
    <x v="4"/>
    <x v="1"/>
    <x v="0"/>
    <x v="106"/>
    <x v="0"/>
    <x v="11"/>
    <x v="11"/>
    <x v="9"/>
    <x v="78"/>
    <x v="107"/>
    <x v="1"/>
    <x v="0"/>
    <x v="0"/>
    <x v="0"/>
    <x v="0"/>
    <x v="20"/>
    <x v="0"/>
    <x v="0"/>
    <x v="0"/>
    <x v="4"/>
    <x v="16"/>
    <x v="18"/>
    <x v="1"/>
    <x v="1"/>
    <x v="10"/>
    <x v="0"/>
    <x v="0"/>
    <x v="8"/>
    <x v="0"/>
    <x v="11"/>
  </r>
  <r>
    <x v="108"/>
    <x v="108"/>
    <x v="0"/>
    <x v="0"/>
    <x v="1"/>
    <x v="3"/>
    <x v="1"/>
    <x v="1"/>
    <x v="0"/>
    <x v="107"/>
    <x v="1"/>
    <x v="6"/>
    <x v="6"/>
    <x v="0"/>
    <x v="79"/>
    <x v="108"/>
    <x v="1"/>
    <x v="0"/>
    <x v="0"/>
    <x v="0"/>
    <x v="0"/>
    <x v="20"/>
    <x v="31"/>
    <x v="13"/>
    <x v="2"/>
    <x v="1"/>
    <x v="1"/>
    <x v="1"/>
    <x v="1"/>
    <x v="1"/>
    <x v="0"/>
    <x v="2"/>
    <x v="2"/>
    <x v="64"/>
    <x v="0"/>
    <x v="18"/>
  </r>
  <r>
    <x v="109"/>
    <x v="109"/>
    <x v="1"/>
    <x v="1"/>
    <x v="0"/>
    <x v="0"/>
    <x v="1"/>
    <x v="1"/>
    <x v="0"/>
    <x v="108"/>
    <x v="0"/>
    <x v="4"/>
    <x v="4"/>
    <x v="0"/>
    <x v="80"/>
    <x v="109"/>
    <x v="0"/>
    <x v="1"/>
    <x v="0"/>
    <x v="1"/>
    <x v="0"/>
    <x v="1"/>
    <x v="0"/>
    <x v="0"/>
    <x v="0"/>
    <x v="1"/>
    <x v="9"/>
    <x v="9"/>
    <x v="0"/>
    <x v="1"/>
    <x v="25"/>
    <x v="0"/>
    <x v="4"/>
    <x v="18"/>
    <x v="0"/>
    <x v="11"/>
  </r>
  <r>
    <x v="110"/>
    <x v="110"/>
    <x v="0"/>
    <x v="0"/>
    <x v="1"/>
    <x v="0"/>
    <x v="0"/>
    <x v="1"/>
    <x v="0"/>
    <x v="109"/>
    <x v="0"/>
    <x v="0"/>
    <x v="0"/>
    <x v="0"/>
    <x v="77"/>
    <x v="110"/>
    <x v="1"/>
    <x v="0"/>
    <x v="0"/>
    <x v="1"/>
    <x v="0"/>
    <x v="23"/>
    <x v="0"/>
    <x v="0"/>
    <x v="0"/>
    <x v="0"/>
    <x v="7"/>
    <x v="7"/>
    <x v="1"/>
    <x v="1"/>
    <x v="25"/>
    <x v="0"/>
    <x v="0"/>
    <x v="9"/>
    <x v="0"/>
    <x v="10"/>
  </r>
  <r>
    <x v="111"/>
    <x v="111"/>
    <x v="0"/>
    <x v="2"/>
    <x v="0"/>
    <x v="0"/>
    <x v="0"/>
    <x v="0"/>
    <x v="1"/>
    <x v="110"/>
    <x v="0"/>
    <x v="0"/>
    <x v="0"/>
    <x v="0"/>
    <x v="81"/>
    <x v="111"/>
    <x v="0"/>
    <x v="2"/>
    <x v="0"/>
    <x v="0"/>
    <x v="1"/>
    <x v="3"/>
    <x v="0"/>
    <x v="0"/>
    <x v="0"/>
    <x v="0"/>
    <x v="8"/>
    <x v="8"/>
    <x v="4"/>
    <x v="0"/>
    <x v="10"/>
    <x v="2"/>
    <x v="0"/>
    <x v="9"/>
    <x v="0"/>
    <x v="0"/>
  </r>
  <r>
    <x v="112"/>
    <x v="112"/>
    <x v="1"/>
    <x v="1"/>
    <x v="0"/>
    <x v="1"/>
    <x v="0"/>
    <x v="3"/>
    <x v="1"/>
    <x v="111"/>
    <x v="1"/>
    <x v="2"/>
    <x v="2"/>
    <x v="0"/>
    <x v="82"/>
    <x v="112"/>
    <x v="0"/>
    <x v="1"/>
    <x v="0"/>
    <x v="0"/>
    <x v="1"/>
    <x v="49"/>
    <x v="32"/>
    <x v="1"/>
    <x v="1"/>
    <x v="0"/>
    <x v="8"/>
    <x v="8"/>
    <x v="4"/>
    <x v="3"/>
    <x v="24"/>
    <x v="1"/>
    <x v="0"/>
    <x v="66"/>
    <x v="4"/>
    <x v="18"/>
  </r>
  <r>
    <x v="113"/>
    <x v="113"/>
    <x v="0"/>
    <x v="4"/>
    <x v="1"/>
    <x v="0"/>
    <x v="1"/>
    <x v="1"/>
    <x v="0"/>
    <x v="112"/>
    <x v="0"/>
    <x v="4"/>
    <x v="4"/>
    <x v="0"/>
    <x v="83"/>
    <x v="113"/>
    <x v="1"/>
    <x v="4"/>
    <x v="0"/>
    <x v="1"/>
    <x v="0"/>
    <x v="8"/>
    <x v="0"/>
    <x v="0"/>
    <x v="0"/>
    <x v="1"/>
    <x v="9"/>
    <x v="9"/>
    <x v="3"/>
    <x v="1"/>
    <x v="58"/>
    <x v="2"/>
    <x v="3"/>
    <x v="41"/>
    <x v="0"/>
    <x v="17"/>
  </r>
  <r>
    <x v="114"/>
    <x v="114"/>
    <x v="1"/>
    <x v="1"/>
    <x v="1"/>
    <x v="2"/>
    <x v="0"/>
    <x v="1"/>
    <x v="0"/>
    <x v="113"/>
    <x v="0"/>
    <x v="2"/>
    <x v="2"/>
    <x v="0"/>
    <x v="3"/>
    <x v="114"/>
    <x v="1"/>
    <x v="1"/>
    <x v="0"/>
    <x v="0"/>
    <x v="0"/>
    <x v="31"/>
    <x v="0"/>
    <x v="0"/>
    <x v="0"/>
    <x v="0"/>
    <x v="10"/>
    <x v="10"/>
    <x v="0"/>
    <x v="1"/>
    <x v="0"/>
    <x v="1"/>
    <x v="0"/>
    <x v="65"/>
    <x v="0"/>
    <x v="11"/>
  </r>
  <r>
    <x v="115"/>
    <x v="115"/>
    <x v="1"/>
    <x v="1"/>
    <x v="0"/>
    <x v="0"/>
    <x v="0"/>
    <x v="1"/>
    <x v="0"/>
    <x v="114"/>
    <x v="0"/>
    <x v="0"/>
    <x v="0"/>
    <x v="0"/>
    <x v="4"/>
    <x v="115"/>
    <x v="0"/>
    <x v="1"/>
    <x v="0"/>
    <x v="0"/>
    <x v="0"/>
    <x v="42"/>
    <x v="0"/>
    <x v="0"/>
    <x v="0"/>
    <x v="0"/>
    <x v="10"/>
    <x v="10"/>
    <x v="0"/>
    <x v="1"/>
    <x v="4"/>
    <x v="1"/>
    <x v="0"/>
    <x v="15"/>
    <x v="0"/>
    <x v="4"/>
  </r>
  <r>
    <x v="116"/>
    <x v="116"/>
    <x v="0"/>
    <x v="4"/>
    <x v="1"/>
    <x v="2"/>
    <x v="0"/>
    <x v="1"/>
    <x v="0"/>
    <x v="115"/>
    <x v="0"/>
    <x v="2"/>
    <x v="2"/>
    <x v="0"/>
    <x v="66"/>
    <x v="116"/>
    <x v="1"/>
    <x v="4"/>
    <x v="0"/>
    <x v="0"/>
    <x v="4"/>
    <x v="6"/>
    <x v="0"/>
    <x v="0"/>
    <x v="0"/>
    <x v="0"/>
    <x v="2"/>
    <x v="2"/>
    <x v="2"/>
    <x v="1"/>
    <x v="9"/>
    <x v="0"/>
    <x v="0"/>
    <x v="28"/>
    <x v="0"/>
    <x v="0"/>
  </r>
  <r>
    <x v="117"/>
    <x v="117"/>
    <x v="1"/>
    <x v="1"/>
    <x v="1"/>
    <x v="2"/>
    <x v="0"/>
    <x v="1"/>
    <x v="0"/>
    <x v="116"/>
    <x v="0"/>
    <x v="0"/>
    <x v="0"/>
    <x v="0"/>
    <x v="84"/>
    <x v="117"/>
    <x v="1"/>
    <x v="1"/>
    <x v="0"/>
    <x v="0"/>
    <x v="3"/>
    <x v="18"/>
    <x v="0"/>
    <x v="0"/>
    <x v="0"/>
    <x v="0"/>
    <x v="2"/>
    <x v="2"/>
    <x v="0"/>
    <x v="1"/>
    <x v="28"/>
    <x v="0"/>
    <x v="0"/>
    <x v="67"/>
    <x v="0"/>
    <x v="2"/>
  </r>
  <r>
    <x v="118"/>
    <x v="118"/>
    <x v="0"/>
    <x v="2"/>
    <x v="0"/>
    <x v="0"/>
    <x v="0"/>
    <x v="1"/>
    <x v="0"/>
    <x v="117"/>
    <x v="0"/>
    <x v="9"/>
    <x v="9"/>
    <x v="0"/>
    <x v="41"/>
    <x v="118"/>
    <x v="0"/>
    <x v="2"/>
    <x v="0"/>
    <x v="0"/>
    <x v="0"/>
    <x v="55"/>
    <x v="0"/>
    <x v="0"/>
    <x v="0"/>
    <x v="0"/>
    <x v="13"/>
    <x v="14"/>
    <x v="3"/>
    <x v="1"/>
    <x v="59"/>
    <x v="1"/>
    <x v="0"/>
    <x v="49"/>
    <x v="0"/>
    <x v="4"/>
  </r>
  <r>
    <x v="119"/>
    <x v="119"/>
    <x v="0"/>
    <x v="2"/>
    <x v="1"/>
    <x v="1"/>
    <x v="0"/>
    <x v="1"/>
    <x v="0"/>
    <x v="118"/>
    <x v="1"/>
    <x v="0"/>
    <x v="0"/>
    <x v="0"/>
    <x v="52"/>
    <x v="119"/>
    <x v="1"/>
    <x v="2"/>
    <x v="0"/>
    <x v="0"/>
    <x v="0"/>
    <x v="13"/>
    <x v="33"/>
    <x v="11"/>
    <x v="1"/>
    <x v="0"/>
    <x v="11"/>
    <x v="11"/>
    <x v="6"/>
    <x v="1"/>
    <x v="4"/>
    <x v="0"/>
    <x v="0"/>
    <x v="68"/>
    <x v="0"/>
    <x v="1"/>
  </r>
  <r>
    <x v="120"/>
    <x v="120"/>
    <x v="1"/>
    <x v="1"/>
    <x v="0"/>
    <x v="0"/>
    <x v="1"/>
    <x v="1"/>
    <x v="0"/>
    <x v="119"/>
    <x v="0"/>
    <x v="17"/>
    <x v="17"/>
    <x v="0"/>
    <x v="42"/>
    <x v="120"/>
    <x v="0"/>
    <x v="1"/>
    <x v="0"/>
    <x v="0"/>
    <x v="1"/>
    <x v="56"/>
    <x v="0"/>
    <x v="0"/>
    <x v="0"/>
    <x v="1"/>
    <x v="19"/>
    <x v="21"/>
    <x v="1"/>
    <x v="1"/>
    <x v="7"/>
    <x v="0"/>
    <x v="3"/>
    <x v="41"/>
    <x v="0"/>
    <x v="12"/>
  </r>
  <r>
    <x v="121"/>
    <x v="121"/>
    <x v="0"/>
    <x v="0"/>
    <x v="0"/>
    <x v="1"/>
    <x v="4"/>
    <x v="1"/>
    <x v="0"/>
    <x v="120"/>
    <x v="1"/>
    <x v="11"/>
    <x v="11"/>
    <x v="10"/>
    <x v="85"/>
    <x v="121"/>
    <x v="0"/>
    <x v="0"/>
    <x v="0"/>
    <x v="0"/>
    <x v="2"/>
    <x v="57"/>
    <x v="34"/>
    <x v="10"/>
    <x v="1"/>
    <x v="4"/>
    <x v="14"/>
    <x v="16"/>
    <x v="0"/>
    <x v="1"/>
    <x v="10"/>
    <x v="0"/>
    <x v="0"/>
    <x v="69"/>
    <x v="0"/>
    <x v="11"/>
  </r>
  <r>
    <x v="122"/>
    <x v="122"/>
    <x v="1"/>
    <x v="1"/>
    <x v="1"/>
    <x v="0"/>
    <x v="0"/>
    <x v="1"/>
    <x v="0"/>
    <x v="121"/>
    <x v="0"/>
    <x v="0"/>
    <x v="0"/>
    <x v="0"/>
    <x v="79"/>
    <x v="122"/>
    <x v="1"/>
    <x v="1"/>
    <x v="0"/>
    <x v="0"/>
    <x v="0"/>
    <x v="58"/>
    <x v="0"/>
    <x v="0"/>
    <x v="0"/>
    <x v="0"/>
    <x v="0"/>
    <x v="0"/>
    <x v="2"/>
    <x v="1"/>
    <x v="7"/>
    <x v="2"/>
    <x v="0"/>
    <x v="29"/>
    <x v="0"/>
    <x v="13"/>
  </r>
  <r>
    <x v="123"/>
    <x v="123"/>
    <x v="0"/>
    <x v="0"/>
    <x v="0"/>
    <x v="0"/>
    <x v="0"/>
    <x v="1"/>
    <x v="0"/>
    <x v="122"/>
    <x v="0"/>
    <x v="2"/>
    <x v="2"/>
    <x v="0"/>
    <x v="68"/>
    <x v="123"/>
    <x v="0"/>
    <x v="0"/>
    <x v="0"/>
    <x v="1"/>
    <x v="0"/>
    <x v="23"/>
    <x v="0"/>
    <x v="0"/>
    <x v="0"/>
    <x v="0"/>
    <x v="11"/>
    <x v="11"/>
    <x v="0"/>
    <x v="1"/>
    <x v="4"/>
    <x v="1"/>
    <x v="0"/>
    <x v="70"/>
    <x v="0"/>
    <x v="11"/>
  </r>
  <r>
    <x v="124"/>
    <x v="124"/>
    <x v="0"/>
    <x v="0"/>
    <x v="1"/>
    <x v="1"/>
    <x v="0"/>
    <x v="1"/>
    <x v="0"/>
    <x v="123"/>
    <x v="1"/>
    <x v="0"/>
    <x v="0"/>
    <x v="0"/>
    <x v="67"/>
    <x v="124"/>
    <x v="1"/>
    <x v="0"/>
    <x v="0"/>
    <x v="0"/>
    <x v="0"/>
    <x v="4"/>
    <x v="35"/>
    <x v="9"/>
    <x v="1"/>
    <x v="0"/>
    <x v="4"/>
    <x v="4"/>
    <x v="6"/>
    <x v="1"/>
    <x v="60"/>
    <x v="2"/>
    <x v="0"/>
    <x v="71"/>
    <x v="0"/>
    <x v="12"/>
  </r>
  <r>
    <x v="125"/>
    <x v="125"/>
    <x v="1"/>
    <x v="1"/>
    <x v="1"/>
    <x v="0"/>
    <x v="0"/>
    <x v="0"/>
    <x v="0"/>
    <x v="124"/>
    <x v="0"/>
    <x v="0"/>
    <x v="0"/>
    <x v="0"/>
    <x v="3"/>
    <x v="125"/>
    <x v="1"/>
    <x v="1"/>
    <x v="0"/>
    <x v="0"/>
    <x v="0"/>
    <x v="31"/>
    <x v="0"/>
    <x v="0"/>
    <x v="0"/>
    <x v="0"/>
    <x v="5"/>
    <x v="5"/>
    <x v="6"/>
    <x v="0"/>
    <x v="52"/>
    <x v="2"/>
    <x v="0"/>
    <x v="67"/>
    <x v="0"/>
    <x v="14"/>
  </r>
  <r>
    <x v="126"/>
    <x v="126"/>
    <x v="0"/>
    <x v="0"/>
    <x v="0"/>
    <x v="0"/>
    <x v="0"/>
    <x v="1"/>
    <x v="0"/>
    <x v="125"/>
    <x v="0"/>
    <x v="0"/>
    <x v="0"/>
    <x v="0"/>
    <x v="86"/>
    <x v="126"/>
    <x v="0"/>
    <x v="0"/>
    <x v="0"/>
    <x v="0"/>
    <x v="0"/>
    <x v="59"/>
    <x v="0"/>
    <x v="0"/>
    <x v="0"/>
    <x v="0"/>
    <x v="7"/>
    <x v="7"/>
    <x v="2"/>
    <x v="1"/>
    <x v="61"/>
    <x v="2"/>
    <x v="0"/>
    <x v="72"/>
    <x v="0"/>
    <x v="0"/>
  </r>
  <r>
    <x v="127"/>
    <x v="127"/>
    <x v="0"/>
    <x v="0"/>
    <x v="1"/>
    <x v="1"/>
    <x v="0"/>
    <x v="1"/>
    <x v="0"/>
    <x v="126"/>
    <x v="1"/>
    <x v="2"/>
    <x v="2"/>
    <x v="0"/>
    <x v="87"/>
    <x v="127"/>
    <x v="1"/>
    <x v="0"/>
    <x v="0"/>
    <x v="0"/>
    <x v="0"/>
    <x v="9"/>
    <x v="36"/>
    <x v="2"/>
    <x v="1"/>
    <x v="0"/>
    <x v="11"/>
    <x v="11"/>
    <x v="6"/>
    <x v="1"/>
    <x v="4"/>
    <x v="1"/>
    <x v="0"/>
    <x v="73"/>
    <x v="0"/>
    <x v="3"/>
  </r>
  <r>
    <x v="128"/>
    <x v="128"/>
    <x v="1"/>
    <x v="1"/>
    <x v="0"/>
    <x v="0"/>
    <x v="4"/>
    <x v="1"/>
    <x v="0"/>
    <x v="127"/>
    <x v="0"/>
    <x v="11"/>
    <x v="11"/>
    <x v="11"/>
    <x v="88"/>
    <x v="128"/>
    <x v="0"/>
    <x v="1"/>
    <x v="0"/>
    <x v="0"/>
    <x v="4"/>
    <x v="29"/>
    <x v="0"/>
    <x v="0"/>
    <x v="0"/>
    <x v="4"/>
    <x v="14"/>
    <x v="16"/>
    <x v="1"/>
    <x v="1"/>
    <x v="62"/>
    <x v="0"/>
    <x v="0"/>
    <x v="30"/>
    <x v="0"/>
    <x v="9"/>
  </r>
  <r>
    <x v="129"/>
    <x v="129"/>
    <x v="1"/>
    <x v="1"/>
    <x v="1"/>
    <x v="1"/>
    <x v="0"/>
    <x v="1"/>
    <x v="0"/>
    <x v="128"/>
    <x v="1"/>
    <x v="2"/>
    <x v="2"/>
    <x v="0"/>
    <x v="89"/>
    <x v="129"/>
    <x v="1"/>
    <x v="1"/>
    <x v="2"/>
    <x v="0"/>
    <x v="0"/>
    <x v="24"/>
    <x v="37"/>
    <x v="10"/>
    <x v="1"/>
    <x v="0"/>
    <x v="0"/>
    <x v="23"/>
    <x v="1"/>
    <x v="1"/>
    <x v="63"/>
    <x v="0"/>
    <x v="0"/>
    <x v="74"/>
    <x v="0"/>
    <x v="7"/>
  </r>
  <r>
    <x v="130"/>
    <x v="130"/>
    <x v="0"/>
    <x v="0"/>
    <x v="1"/>
    <x v="0"/>
    <x v="1"/>
    <x v="1"/>
    <x v="0"/>
    <x v="129"/>
    <x v="0"/>
    <x v="6"/>
    <x v="6"/>
    <x v="0"/>
    <x v="90"/>
    <x v="130"/>
    <x v="1"/>
    <x v="0"/>
    <x v="0"/>
    <x v="0"/>
    <x v="0"/>
    <x v="1"/>
    <x v="0"/>
    <x v="0"/>
    <x v="0"/>
    <x v="1"/>
    <x v="1"/>
    <x v="1"/>
    <x v="1"/>
    <x v="1"/>
    <x v="64"/>
    <x v="0"/>
    <x v="1"/>
    <x v="3"/>
    <x v="0"/>
    <x v="6"/>
  </r>
  <r>
    <x v="131"/>
    <x v="131"/>
    <x v="1"/>
    <x v="1"/>
    <x v="1"/>
    <x v="0"/>
    <x v="4"/>
    <x v="1"/>
    <x v="0"/>
    <x v="130"/>
    <x v="0"/>
    <x v="21"/>
    <x v="21"/>
    <x v="12"/>
    <x v="91"/>
    <x v="131"/>
    <x v="1"/>
    <x v="1"/>
    <x v="0"/>
    <x v="0"/>
    <x v="0"/>
    <x v="41"/>
    <x v="0"/>
    <x v="0"/>
    <x v="0"/>
    <x v="4"/>
    <x v="13"/>
    <x v="14"/>
    <x v="0"/>
    <x v="1"/>
    <x v="10"/>
    <x v="2"/>
    <x v="0"/>
    <x v="26"/>
    <x v="0"/>
    <x v="5"/>
  </r>
  <r>
    <x v="132"/>
    <x v="132"/>
    <x v="1"/>
    <x v="1"/>
    <x v="1"/>
    <x v="0"/>
    <x v="3"/>
    <x v="1"/>
    <x v="0"/>
    <x v="131"/>
    <x v="1"/>
    <x v="22"/>
    <x v="22"/>
    <x v="0"/>
    <x v="36"/>
    <x v="132"/>
    <x v="1"/>
    <x v="1"/>
    <x v="0"/>
    <x v="0"/>
    <x v="1"/>
    <x v="20"/>
    <x v="38"/>
    <x v="13"/>
    <x v="2"/>
    <x v="3"/>
    <x v="12"/>
    <x v="15"/>
    <x v="1"/>
    <x v="1"/>
    <x v="65"/>
    <x v="1"/>
    <x v="2"/>
    <x v="75"/>
    <x v="0"/>
    <x v="16"/>
  </r>
  <r>
    <x v="133"/>
    <x v="133"/>
    <x v="0"/>
    <x v="0"/>
    <x v="1"/>
    <x v="0"/>
    <x v="0"/>
    <x v="1"/>
    <x v="0"/>
    <x v="132"/>
    <x v="0"/>
    <x v="0"/>
    <x v="0"/>
    <x v="0"/>
    <x v="52"/>
    <x v="133"/>
    <x v="1"/>
    <x v="0"/>
    <x v="0"/>
    <x v="0"/>
    <x v="0"/>
    <x v="11"/>
    <x v="0"/>
    <x v="0"/>
    <x v="0"/>
    <x v="0"/>
    <x v="7"/>
    <x v="7"/>
    <x v="0"/>
    <x v="1"/>
    <x v="12"/>
    <x v="2"/>
    <x v="0"/>
    <x v="5"/>
    <x v="0"/>
    <x v="6"/>
  </r>
  <r>
    <x v="134"/>
    <x v="134"/>
    <x v="0"/>
    <x v="0"/>
    <x v="1"/>
    <x v="4"/>
    <x v="0"/>
    <x v="1"/>
    <x v="0"/>
    <x v="133"/>
    <x v="0"/>
    <x v="2"/>
    <x v="2"/>
    <x v="0"/>
    <x v="87"/>
    <x v="134"/>
    <x v="1"/>
    <x v="0"/>
    <x v="0"/>
    <x v="0"/>
    <x v="0"/>
    <x v="60"/>
    <x v="0"/>
    <x v="0"/>
    <x v="0"/>
    <x v="0"/>
    <x v="3"/>
    <x v="3"/>
    <x v="0"/>
    <x v="1"/>
    <x v="24"/>
    <x v="0"/>
    <x v="0"/>
    <x v="48"/>
    <x v="0"/>
    <x v="6"/>
  </r>
  <r>
    <x v="135"/>
    <x v="135"/>
    <x v="0"/>
    <x v="4"/>
    <x v="1"/>
    <x v="4"/>
    <x v="0"/>
    <x v="1"/>
    <x v="0"/>
    <x v="134"/>
    <x v="0"/>
    <x v="2"/>
    <x v="2"/>
    <x v="0"/>
    <x v="58"/>
    <x v="135"/>
    <x v="1"/>
    <x v="4"/>
    <x v="0"/>
    <x v="0"/>
    <x v="0"/>
    <x v="61"/>
    <x v="0"/>
    <x v="0"/>
    <x v="0"/>
    <x v="0"/>
    <x v="4"/>
    <x v="12"/>
    <x v="1"/>
    <x v="1"/>
    <x v="10"/>
    <x v="1"/>
    <x v="0"/>
    <x v="12"/>
    <x v="0"/>
    <x v="16"/>
  </r>
  <r>
    <x v="136"/>
    <x v="136"/>
    <x v="0"/>
    <x v="2"/>
    <x v="1"/>
    <x v="1"/>
    <x v="0"/>
    <x v="1"/>
    <x v="0"/>
    <x v="135"/>
    <x v="1"/>
    <x v="2"/>
    <x v="2"/>
    <x v="0"/>
    <x v="92"/>
    <x v="136"/>
    <x v="1"/>
    <x v="2"/>
    <x v="0"/>
    <x v="0"/>
    <x v="0"/>
    <x v="13"/>
    <x v="39"/>
    <x v="5"/>
    <x v="1"/>
    <x v="0"/>
    <x v="5"/>
    <x v="5"/>
    <x v="2"/>
    <x v="1"/>
    <x v="66"/>
    <x v="1"/>
    <x v="0"/>
    <x v="69"/>
    <x v="0"/>
    <x v="19"/>
  </r>
  <r>
    <x v="137"/>
    <x v="137"/>
    <x v="1"/>
    <x v="1"/>
    <x v="0"/>
    <x v="1"/>
    <x v="0"/>
    <x v="2"/>
    <x v="0"/>
    <x v="136"/>
    <x v="1"/>
    <x v="9"/>
    <x v="9"/>
    <x v="0"/>
    <x v="82"/>
    <x v="137"/>
    <x v="0"/>
    <x v="1"/>
    <x v="0"/>
    <x v="0"/>
    <x v="3"/>
    <x v="13"/>
    <x v="2"/>
    <x v="5"/>
    <x v="1"/>
    <x v="0"/>
    <x v="13"/>
    <x v="14"/>
    <x v="1"/>
    <x v="2"/>
    <x v="67"/>
    <x v="3"/>
    <x v="0"/>
    <x v="76"/>
    <x v="4"/>
    <x v="6"/>
  </r>
  <r>
    <x v="138"/>
    <x v="138"/>
    <x v="0"/>
    <x v="0"/>
    <x v="1"/>
    <x v="0"/>
    <x v="0"/>
    <x v="1"/>
    <x v="0"/>
    <x v="137"/>
    <x v="0"/>
    <x v="0"/>
    <x v="0"/>
    <x v="0"/>
    <x v="39"/>
    <x v="138"/>
    <x v="1"/>
    <x v="0"/>
    <x v="0"/>
    <x v="0"/>
    <x v="0"/>
    <x v="18"/>
    <x v="0"/>
    <x v="0"/>
    <x v="0"/>
    <x v="0"/>
    <x v="8"/>
    <x v="8"/>
    <x v="1"/>
    <x v="1"/>
    <x v="68"/>
    <x v="1"/>
    <x v="0"/>
    <x v="15"/>
    <x v="0"/>
    <x v="15"/>
  </r>
  <r>
    <x v="139"/>
    <x v="139"/>
    <x v="0"/>
    <x v="0"/>
    <x v="1"/>
    <x v="0"/>
    <x v="0"/>
    <x v="1"/>
    <x v="0"/>
    <x v="112"/>
    <x v="0"/>
    <x v="0"/>
    <x v="0"/>
    <x v="0"/>
    <x v="93"/>
    <x v="139"/>
    <x v="1"/>
    <x v="0"/>
    <x v="0"/>
    <x v="0"/>
    <x v="1"/>
    <x v="62"/>
    <x v="0"/>
    <x v="0"/>
    <x v="0"/>
    <x v="0"/>
    <x v="10"/>
    <x v="10"/>
    <x v="0"/>
    <x v="1"/>
    <x v="28"/>
    <x v="1"/>
    <x v="0"/>
    <x v="0"/>
    <x v="0"/>
    <x v="10"/>
  </r>
  <r>
    <x v="140"/>
    <x v="140"/>
    <x v="0"/>
    <x v="2"/>
    <x v="1"/>
    <x v="0"/>
    <x v="0"/>
    <x v="1"/>
    <x v="0"/>
    <x v="138"/>
    <x v="0"/>
    <x v="0"/>
    <x v="0"/>
    <x v="0"/>
    <x v="94"/>
    <x v="140"/>
    <x v="1"/>
    <x v="2"/>
    <x v="0"/>
    <x v="0"/>
    <x v="0"/>
    <x v="6"/>
    <x v="0"/>
    <x v="0"/>
    <x v="0"/>
    <x v="0"/>
    <x v="2"/>
    <x v="2"/>
    <x v="3"/>
    <x v="1"/>
    <x v="25"/>
    <x v="0"/>
    <x v="0"/>
    <x v="29"/>
    <x v="0"/>
    <x v="10"/>
  </r>
  <r>
    <x v="141"/>
    <x v="141"/>
    <x v="0"/>
    <x v="2"/>
    <x v="1"/>
    <x v="0"/>
    <x v="0"/>
    <x v="0"/>
    <x v="0"/>
    <x v="139"/>
    <x v="0"/>
    <x v="2"/>
    <x v="2"/>
    <x v="0"/>
    <x v="47"/>
    <x v="141"/>
    <x v="1"/>
    <x v="2"/>
    <x v="0"/>
    <x v="0"/>
    <x v="4"/>
    <x v="0"/>
    <x v="0"/>
    <x v="0"/>
    <x v="0"/>
    <x v="0"/>
    <x v="7"/>
    <x v="7"/>
    <x v="0"/>
    <x v="0"/>
    <x v="0"/>
    <x v="2"/>
    <x v="0"/>
    <x v="7"/>
    <x v="0"/>
    <x v="17"/>
  </r>
  <r>
    <x v="142"/>
    <x v="142"/>
    <x v="0"/>
    <x v="4"/>
    <x v="1"/>
    <x v="0"/>
    <x v="0"/>
    <x v="1"/>
    <x v="0"/>
    <x v="140"/>
    <x v="0"/>
    <x v="0"/>
    <x v="0"/>
    <x v="0"/>
    <x v="95"/>
    <x v="142"/>
    <x v="1"/>
    <x v="4"/>
    <x v="0"/>
    <x v="0"/>
    <x v="0"/>
    <x v="63"/>
    <x v="0"/>
    <x v="0"/>
    <x v="0"/>
    <x v="0"/>
    <x v="11"/>
    <x v="11"/>
    <x v="0"/>
    <x v="1"/>
    <x v="4"/>
    <x v="0"/>
    <x v="0"/>
    <x v="26"/>
    <x v="0"/>
    <x v="9"/>
  </r>
  <r>
    <x v="143"/>
    <x v="143"/>
    <x v="1"/>
    <x v="1"/>
    <x v="0"/>
    <x v="1"/>
    <x v="0"/>
    <x v="0"/>
    <x v="0"/>
    <x v="141"/>
    <x v="1"/>
    <x v="0"/>
    <x v="0"/>
    <x v="0"/>
    <x v="89"/>
    <x v="143"/>
    <x v="0"/>
    <x v="1"/>
    <x v="0"/>
    <x v="0"/>
    <x v="0"/>
    <x v="43"/>
    <x v="40"/>
    <x v="11"/>
    <x v="1"/>
    <x v="0"/>
    <x v="0"/>
    <x v="0"/>
    <x v="6"/>
    <x v="0"/>
    <x v="27"/>
    <x v="2"/>
    <x v="0"/>
    <x v="77"/>
    <x v="0"/>
    <x v="9"/>
  </r>
  <r>
    <x v="144"/>
    <x v="144"/>
    <x v="1"/>
    <x v="1"/>
    <x v="1"/>
    <x v="2"/>
    <x v="1"/>
    <x v="1"/>
    <x v="0"/>
    <x v="142"/>
    <x v="0"/>
    <x v="6"/>
    <x v="6"/>
    <x v="0"/>
    <x v="96"/>
    <x v="144"/>
    <x v="1"/>
    <x v="1"/>
    <x v="0"/>
    <x v="0"/>
    <x v="3"/>
    <x v="8"/>
    <x v="0"/>
    <x v="0"/>
    <x v="0"/>
    <x v="1"/>
    <x v="1"/>
    <x v="1"/>
    <x v="1"/>
    <x v="1"/>
    <x v="69"/>
    <x v="1"/>
    <x v="3"/>
    <x v="72"/>
    <x v="0"/>
    <x v="4"/>
  </r>
  <r>
    <x v="145"/>
    <x v="145"/>
    <x v="0"/>
    <x v="0"/>
    <x v="1"/>
    <x v="0"/>
    <x v="0"/>
    <x v="0"/>
    <x v="0"/>
    <x v="143"/>
    <x v="0"/>
    <x v="2"/>
    <x v="2"/>
    <x v="0"/>
    <x v="82"/>
    <x v="145"/>
    <x v="1"/>
    <x v="0"/>
    <x v="0"/>
    <x v="0"/>
    <x v="0"/>
    <x v="16"/>
    <x v="0"/>
    <x v="0"/>
    <x v="0"/>
    <x v="0"/>
    <x v="8"/>
    <x v="8"/>
    <x v="0"/>
    <x v="0"/>
    <x v="25"/>
    <x v="1"/>
    <x v="0"/>
    <x v="17"/>
    <x v="0"/>
    <x v="0"/>
  </r>
  <r>
    <x v="146"/>
    <x v="146"/>
    <x v="1"/>
    <x v="1"/>
    <x v="1"/>
    <x v="1"/>
    <x v="0"/>
    <x v="1"/>
    <x v="0"/>
    <x v="144"/>
    <x v="1"/>
    <x v="0"/>
    <x v="0"/>
    <x v="0"/>
    <x v="97"/>
    <x v="146"/>
    <x v="1"/>
    <x v="1"/>
    <x v="0"/>
    <x v="0"/>
    <x v="1"/>
    <x v="9"/>
    <x v="41"/>
    <x v="5"/>
    <x v="1"/>
    <x v="0"/>
    <x v="3"/>
    <x v="3"/>
    <x v="6"/>
    <x v="1"/>
    <x v="48"/>
    <x v="2"/>
    <x v="0"/>
    <x v="78"/>
    <x v="0"/>
    <x v="6"/>
  </r>
  <r>
    <x v="147"/>
    <x v="147"/>
    <x v="0"/>
    <x v="0"/>
    <x v="1"/>
    <x v="1"/>
    <x v="4"/>
    <x v="1"/>
    <x v="0"/>
    <x v="145"/>
    <x v="1"/>
    <x v="16"/>
    <x v="16"/>
    <x v="13"/>
    <x v="98"/>
    <x v="147"/>
    <x v="1"/>
    <x v="0"/>
    <x v="0"/>
    <x v="0"/>
    <x v="0"/>
    <x v="43"/>
    <x v="42"/>
    <x v="15"/>
    <x v="1"/>
    <x v="4"/>
    <x v="18"/>
    <x v="20"/>
    <x v="2"/>
    <x v="1"/>
    <x v="10"/>
    <x v="0"/>
    <x v="0"/>
    <x v="79"/>
    <x v="0"/>
    <x v="4"/>
  </r>
  <r>
    <x v="148"/>
    <x v="148"/>
    <x v="0"/>
    <x v="0"/>
    <x v="0"/>
    <x v="0"/>
    <x v="0"/>
    <x v="1"/>
    <x v="0"/>
    <x v="146"/>
    <x v="0"/>
    <x v="0"/>
    <x v="0"/>
    <x v="0"/>
    <x v="99"/>
    <x v="148"/>
    <x v="0"/>
    <x v="0"/>
    <x v="0"/>
    <x v="0"/>
    <x v="0"/>
    <x v="6"/>
    <x v="0"/>
    <x v="0"/>
    <x v="0"/>
    <x v="0"/>
    <x v="0"/>
    <x v="0"/>
    <x v="1"/>
    <x v="1"/>
    <x v="70"/>
    <x v="2"/>
    <x v="0"/>
    <x v="46"/>
    <x v="0"/>
    <x v="18"/>
  </r>
  <r>
    <x v="149"/>
    <x v="149"/>
    <x v="0"/>
    <x v="0"/>
    <x v="0"/>
    <x v="0"/>
    <x v="4"/>
    <x v="1"/>
    <x v="0"/>
    <x v="147"/>
    <x v="0"/>
    <x v="11"/>
    <x v="11"/>
    <x v="14"/>
    <x v="100"/>
    <x v="149"/>
    <x v="0"/>
    <x v="0"/>
    <x v="0"/>
    <x v="0"/>
    <x v="0"/>
    <x v="18"/>
    <x v="0"/>
    <x v="0"/>
    <x v="0"/>
    <x v="4"/>
    <x v="16"/>
    <x v="18"/>
    <x v="1"/>
    <x v="1"/>
    <x v="25"/>
    <x v="0"/>
    <x v="0"/>
    <x v="40"/>
    <x v="0"/>
    <x v="13"/>
  </r>
  <r>
    <x v="150"/>
    <x v="150"/>
    <x v="1"/>
    <x v="1"/>
    <x v="1"/>
    <x v="0"/>
    <x v="5"/>
    <x v="1"/>
    <x v="0"/>
    <x v="148"/>
    <x v="0"/>
    <x v="23"/>
    <x v="23"/>
    <x v="0"/>
    <x v="8"/>
    <x v="150"/>
    <x v="1"/>
    <x v="1"/>
    <x v="0"/>
    <x v="1"/>
    <x v="0"/>
    <x v="42"/>
    <x v="0"/>
    <x v="0"/>
    <x v="0"/>
    <x v="5"/>
    <x v="20"/>
    <x v="22"/>
    <x v="1"/>
    <x v="1"/>
    <x v="71"/>
    <x v="1"/>
    <x v="0"/>
    <x v="0"/>
    <x v="0"/>
    <x v="18"/>
  </r>
  <r>
    <x v="151"/>
    <x v="151"/>
    <x v="1"/>
    <x v="1"/>
    <x v="1"/>
    <x v="1"/>
    <x v="0"/>
    <x v="1"/>
    <x v="0"/>
    <x v="149"/>
    <x v="1"/>
    <x v="0"/>
    <x v="0"/>
    <x v="0"/>
    <x v="36"/>
    <x v="151"/>
    <x v="1"/>
    <x v="1"/>
    <x v="0"/>
    <x v="0"/>
    <x v="0"/>
    <x v="64"/>
    <x v="43"/>
    <x v="11"/>
    <x v="1"/>
    <x v="0"/>
    <x v="4"/>
    <x v="4"/>
    <x v="2"/>
    <x v="1"/>
    <x v="62"/>
    <x v="0"/>
    <x v="0"/>
    <x v="80"/>
    <x v="0"/>
    <x v="7"/>
  </r>
  <r>
    <x v="152"/>
    <x v="152"/>
    <x v="1"/>
    <x v="1"/>
    <x v="1"/>
    <x v="1"/>
    <x v="0"/>
    <x v="1"/>
    <x v="0"/>
    <x v="150"/>
    <x v="1"/>
    <x v="0"/>
    <x v="0"/>
    <x v="0"/>
    <x v="79"/>
    <x v="152"/>
    <x v="1"/>
    <x v="1"/>
    <x v="0"/>
    <x v="0"/>
    <x v="0"/>
    <x v="64"/>
    <x v="44"/>
    <x v="11"/>
    <x v="1"/>
    <x v="0"/>
    <x v="5"/>
    <x v="5"/>
    <x v="2"/>
    <x v="1"/>
    <x v="72"/>
    <x v="2"/>
    <x v="0"/>
    <x v="73"/>
    <x v="0"/>
    <x v="16"/>
  </r>
  <r>
    <x v="153"/>
    <x v="153"/>
    <x v="0"/>
    <x v="0"/>
    <x v="0"/>
    <x v="0"/>
    <x v="0"/>
    <x v="1"/>
    <x v="0"/>
    <x v="151"/>
    <x v="0"/>
    <x v="0"/>
    <x v="0"/>
    <x v="0"/>
    <x v="101"/>
    <x v="153"/>
    <x v="0"/>
    <x v="0"/>
    <x v="0"/>
    <x v="0"/>
    <x v="1"/>
    <x v="19"/>
    <x v="0"/>
    <x v="0"/>
    <x v="0"/>
    <x v="0"/>
    <x v="7"/>
    <x v="7"/>
    <x v="0"/>
    <x v="1"/>
    <x v="34"/>
    <x v="1"/>
    <x v="0"/>
    <x v="81"/>
    <x v="0"/>
    <x v="2"/>
  </r>
  <r>
    <x v="154"/>
    <x v="154"/>
    <x v="1"/>
    <x v="1"/>
    <x v="0"/>
    <x v="0"/>
    <x v="0"/>
    <x v="1"/>
    <x v="0"/>
    <x v="152"/>
    <x v="0"/>
    <x v="0"/>
    <x v="0"/>
    <x v="0"/>
    <x v="102"/>
    <x v="154"/>
    <x v="0"/>
    <x v="1"/>
    <x v="0"/>
    <x v="0"/>
    <x v="3"/>
    <x v="9"/>
    <x v="0"/>
    <x v="0"/>
    <x v="0"/>
    <x v="0"/>
    <x v="8"/>
    <x v="8"/>
    <x v="1"/>
    <x v="1"/>
    <x v="73"/>
    <x v="1"/>
    <x v="0"/>
    <x v="26"/>
    <x v="0"/>
    <x v="1"/>
  </r>
  <r>
    <x v="155"/>
    <x v="155"/>
    <x v="0"/>
    <x v="0"/>
    <x v="0"/>
    <x v="0"/>
    <x v="4"/>
    <x v="1"/>
    <x v="1"/>
    <x v="153"/>
    <x v="0"/>
    <x v="11"/>
    <x v="11"/>
    <x v="15"/>
    <x v="103"/>
    <x v="155"/>
    <x v="0"/>
    <x v="0"/>
    <x v="0"/>
    <x v="1"/>
    <x v="1"/>
    <x v="65"/>
    <x v="0"/>
    <x v="0"/>
    <x v="0"/>
    <x v="4"/>
    <x v="14"/>
    <x v="16"/>
    <x v="4"/>
    <x v="1"/>
    <x v="74"/>
    <x v="0"/>
    <x v="0"/>
    <x v="0"/>
    <x v="0"/>
    <x v="11"/>
  </r>
  <r>
    <x v="156"/>
    <x v="156"/>
    <x v="1"/>
    <x v="1"/>
    <x v="0"/>
    <x v="2"/>
    <x v="1"/>
    <x v="1"/>
    <x v="0"/>
    <x v="154"/>
    <x v="0"/>
    <x v="15"/>
    <x v="15"/>
    <x v="0"/>
    <x v="4"/>
    <x v="156"/>
    <x v="0"/>
    <x v="1"/>
    <x v="0"/>
    <x v="0"/>
    <x v="0"/>
    <x v="5"/>
    <x v="0"/>
    <x v="0"/>
    <x v="0"/>
    <x v="1"/>
    <x v="9"/>
    <x v="9"/>
    <x v="3"/>
    <x v="1"/>
    <x v="6"/>
    <x v="0"/>
    <x v="1"/>
    <x v="5"/>
    <x v="0"/>
    <x v="10"/>
  </r>
  <r>
    <x v="157"/>
    <x v="157"/>
    <x v="1"/>
    <x v="1"/>
    <x v="0"/>
    <x v="3"/>
    <x v="0"/>
    <x v="1"/>
    <x v="0"/>
    <x v="155"/>
    <x v="1"/>
    <x v="9"/>
    <x v="9"/>
    <x v="0"/>
    <x v="30"/>
    <x v="157"/>
    <x v="0"/>
    <x v="1"/>
    <x v="0"/>
    <x v="0"/>
    <x v="0"/>
    <x v="9"/>
    <x v="45"/>
    <x v="6"/>
    <x v="2"/>
    <x v="0"/>
    <x v="13"/>
    <x v="14"/>
    <x v="3"/>
    <x v="1"/>
    <x v="75"/>
    <x v="2"/>
    <x v="0"/>
    <x v="82"/>
    <x v="0"/>
    <x v="9"/>
  </r>
  <r>
    <x v="158"/>
    <x v="158"/>
    <x v="0"/>
    <x v="2"/>
    <x v="1"/>
    <x v="1"/>
    <x v="0"/>
    <x v="1"/>
    <x v="0"/>
    <x v="156"/>
    <x v="1"/>
    <x v="2"/>
    <x v="2"/>
    <x v="0"/>
    <x v="104"/>
    <x v="158"/>
    <x v="1"/>
    <x v="2"/>
    <x v="0"/>
    <x v="0"/>
    <x v="3"/>
    <x v="46"/>
    <x v="46"/>
    <x v="4"/>
    <x v="1"/>
    <x v="0"/>
    <x v="10"/>
    <x v="10"/>
    <x v="1"/>
    <x v="1"/>
    <x v="45"/>
    <x v="1"/>
    <x v="0"/>
    <x v="22"/>
    <x v="0"/>
    <x v="11"/>
  </r>
  <r>
    <x v="159"/>
    <x v="159"/>
    <x v="1"/>
    <x v="1"/>
    <x v="0"/>
    <x v="0"/>
    <x v="0"/>
    <x v="1"/>
    <x v="0"/>
    <x v="157"/>
    <x v="0"/>
    <x v="0"/>
    <x v="0"/>
    <x v="0"/>
    <x v="105"/>
    <x v="159"/>
    <x v="0"/>
    <x v="1"/>
    <x v="0"/>
    <x v="0"/>
    <x v="0"/>
    <x v="66"/>
    <x v="0"/>
    <x v="0"/>
    <x v="0"/>
    <x v="0"/>
    <x v="10"/>
    <x v="10"/>
    <x v="0"/>
    <x v="1"/>
    <x v="4"/>
    <x v="0"/>
    <x v="0"/>
    <x v="39"/>
    <x v="0"/>
    <x v="13"/>
  </r>
  <r>
    <x v="160"/>
    <x v="160"/>
    <x v="0"/>
    <x v="2"/>
    <x v="0"/>
    <x v="0"/>
    <x v="3"/>
    <x v="1"/>
    <x v="0"/>
    <x v="158"/>
    <x v="0"/>
    <x v="10"/>
    <x v="10"/>
    <x v="0"/>
    <x v="71"/>
    <x v="160"/>
    <x v="0"/>
    <x v="2"/>
    <x v="0"/>
    <x v="0"/>
    <x v="1"/>
    <x v="63"/>
    <x v="0"/>
    <x v="0"/>
    <x v="0"/>
    <x v="3"/>
    <x v="12"/>
    <x v="15"/>
    <x v="7"/>
    <x v="1"/>
    <x v="4"/>
    <x v="2"/>
    <x v="2"/>
    <x v="0"/>
    <x v="0"/>
    <x v="2"/>
  </r>
  <r>
    <x v="161"/>
    <x v="161"/>
    <x v="1"/>
    <x v="1"/>
    <x v="0"/>
    <x v="1"/>
    <x v="0"/>
    <x v="1"/>
    <x v="0"/>
    <x v="159"/>
    <x v="1"/>
    <x v="2"/>
    <x v="2"/>
    <x v="0"/>
    <x v="106"/>
    <x v="161"/>
    <x v="0"/>
    <x v="1"/>
    <x v="0"/>
    <x v="0"/>
    <x v="0"/>
    <x v="10"/>
    <x v="47"/>
    <x v="11"/>
    <x v="1"/>
    <x v="0"/>
    <x v="2"/>
    <x v="2"/>
    <x v="2"/>
    <x v="1"/>
    <x v="76"/>
    <x v="1"/>
    <x v="0"/>
    <x v="83"/>
    <x v="0"/>
    <x v="11"/>
  </r>
  <r>
    <x v="162"/>
    <x v="162"/>
    <x v="0"/>
    <x v="0"/>
    <x v="1"/>
    <x v="0"/>
    <x v="1"/>
    <x v="1"/>
    <x v="0"/>
    <x v="160"/>
    <x v="0"/>
    <x v="24"/>
    <x v="24"/>
    <x v="0"/>
    <x v="3"/>
    <x v="162"/>
    <x v="1"/>
    <x v="0"/>
    <x v="0"/>
    <x v="0"/>
    <x v="3"/>
    <x v="67"/>
    <x v="0"/>
    <x v="0"/>
    <x v="0"/>
    <x v="1"/>
    <x v="19"/>
    <x v="21"/>
    <x v="1"/>
    <x v="1"/>
    <x v="28"/>
    <x v="0"/>
    <x v="4"/>
    <x v="70"/>
    <x v="0"/>
    <x v="4"/>
  </r>
  <r>
    <x v="163"/>
    <x v="163"/>
    <x v="0"/>
    <x v="0"/>
    <x v="1"/>
    <x v="1"/>
    <x v="0"/>
    <x v="1"/>
    <x v="0"/>
    <x v="161"/>
    <x v="1"/>
    <x v="0"/>
    <x v="0"/>
    <x v="0"/>
    <x v="2"/>
    <x v="163"/>
    <x v="1"/>
    <x v="0"/>
    <x v="0"/>
    <x v="0"/>
    <x v="3"/>
    <x v="64"/>
    <x v="27"/>
    <x v="3"/>
    <x v="1"/>
    <x v="0"/>
    <x v="2"/>
    <x v="2"/>
    <x v="6"/>
    <x v="1"/>
    <x v="77"/>
    <x v="1"/>
    <x v="0"/>
    <x v="84"/>
    <x v="0"/>
    <x v="1"/>
  </r>
  <r>
    <x v="164"/>
    <x v="164"/>
    <x v="1"/>
    <x v="1"/>
    <x v="0"/>
    <x v="0"/>
    <x v="3"/>
    <x v="1"/>
    <x v="0"/>
    <x v="162"/>
    <x v="0"/>
    <x v="25"/>
    <x v="25"/>
    <x v="0"/>
    <x v="71"/>
    <x v="164"/>
    <x v="0"/>
    <x v="1"/>
    <x v="0"/>
    <x v="0"/>
    <x v="0"/>
    <x v="68"/>
    <x v="0"/>
    <x v="0"/>
    <x v="0"/>
    <x v="3"/>
    <x v="13"/>
    <x v="14"/>
    <x v="6"/>
    <x v="1"/>
    <x v="28"/>
    <x v="2"/>
    <x v="0"/>
    <x v="41"/>
    <x v="0"/>
    <x v="11"/>
  </r>
  <r>
    <x v="165"/>
    <x v="165"/>
    <x v="1"/>
    <x v="1"/>
    <x v="0"/>
    <x v="0"/>
    <x v="0"/>
    <x v="1"/>
    <x v="0"/>
    <x v="163"/>
    <x v="0"/>
    <x v="0"/>
    <x v="0"/>
    <x v="0"/>
    <x v="107"/>
    <x v="165"/>
    <x v="0"/>
    <x v="1"/>
    <x v="0"/>
    <x v="0"/>
    <x v="3"/>
    <x v="32"/>
    <x v="0"/>
    <x v="0"/>
    <x v="0"/>
    <x v="0"/>
    <x v="3"/>
    <x v="3"/>
    <x v="2"/>
    <x v="1"/>
    <x v="28"/>
    <x v="1"/>
    <x v="0"/>
    <x v="29"/>
    <x v="0"/>
    <x v="18"/>
  </r>
  <r>
    <x v="166"/>
    <x v="166"/>
    <x v="0"/>
    <x v="4"/>
    <x v="0"/>
    <x v="0"/>
    <x v="4"/>
    <x v="1"/>
    <x v="0"/>
    <x v="164"/>
    <x v="0"/>
    <x v="11"/>
    <x v="11"/>
    <x v="16"/>
    <x v="108"/>
    <x v="166"/>
    <x v="0"/>
    <x v="4"/>
    <x v="0"/>
    <x v="0"/>
    <x v="1"/>
    <x v="69"/>
    <x v="0"/>
    <x v="0"/>
    <x v="0"/>
    <x v="4"/>
    <x v="14"/>
    <x v="16"/>
    <x v="7"/>
    <x v="1"/>
    <x v="78"/>
    <x v="1"/>
    <x v="0"/>
    <x v="47"/>
    <x v="0"/>
    <x v="7"/>
  </r>
  <r>
    <x v="167"/>
    <x v="167"/>
    <x v="1"/>
    <x v="1"/>
    <x v="1"/>
    <x v="0"/>
    <x v="0"/>
    <x v="0"/>
    <x v="0"/>
    <x v="165"/>
    <x v="0"/>
    <x v="9"/>
    <x v="9"/>
    <x v="0"/>
    <x v="6"/>
    <x v="167"/>
    <x v="1"/>
    <x v="1"/>
    <x v="0"/>
    <x v="0"/>
    <x v="0"/>
    <x v="6"/>
    <x v="0"/>
    <x v="0"/>
    <x v="0"/>
    <x v="0"/>
    <x v="13"/>
    <x v="14"/>
    <x v="7"/>
    <x v="0"/>
    <x v="28"/>
    <x v="1"/>
    <x v="0"/>
    <x v="26"/>
    <x v="0"/>
    <x v="17"/>
  </r>
  <r>
    <x v="168"/>
    <x v="168"/>
    <x v="1"/>
    <x v="1"/>
    <x v="1"/>
    <x v="1"/>
    <x v="0"/>
    <x v="1"/>
    <x v="0"/>
    <x v="166"/>
    <x v="1"/>
    <x v="0"/>
    <x v="0"/>
    <x v="0"/>
    <x v="3"/>
    <x v="168"/>
    <x v="1"/>
    <x v="1"/>
    <x v="0"/>
    <x v="0"/>
    <x v="0"/>
    <x v="0"/>
    <x v="48"/>
    <x v="5"/>
    <x v="1"/>
    <x v="0"/>
    <x v="0"/>
    <x v="0"/>
    <x v="1"/>
    <x v="1"/>
    <x v="79"/>
    <x v="2"/>
    <x v="0"/>
    <x v="85"/>
    <x v="0"/>
    <x v="7"/>
  </r>
  <r>
    <x v="169"/>
    <x v="169"/>
    <x v="1"/>
    <x v="1"/>
    <x v="0"/>
    <x v="2"/>
    <x v="0"/>
    <x v="1"/>
    <x v="0"/>
    <x v="167"/>
    <x v="0"/>
    <x v="2"/>
    <x v="2"/>
    <x v="0"/>
    <x v="109"/>
    <x v="169"/>
    <x v="0"/>
    <x v="1"/>
    <x v="0"/>
    <x v="0"/>
    <x v="0"/>
    <x v="17"/>
    <x v="0"/>
    <x v="0"/>
    <x v="0"/>
    <x v="0"/>
    <x v="11"/>
    <x v="11"/>
    <x v="0"/>
    <x v="1"/>
    <x v="48"/>
    <x v="1"/>
    <x v="0"/>
    <x v="9"/>
    <x v="0"/>
    <x v="10"/>
  </r>
  <r>
    <x v="170"/>
    <x v="170"/>
    <x v="0"/>
    <x v="0"/>
    <x v="1"/>
    <x v="0"/>
    <x v="1"/>
    <x v="0"/>
    <x v="1"/>
    <x v="168"/>
    <x v="0"/>
    <x v="4"/>
    <x v="4"/>
    <x v="2"/>
    <x v="110"/>
    <x v="170"/>
    <x v="1"/>
    <x v="0"/>
    <x v="0"/>
    <x v="1"/>
    <x v="1"/>
    <x v="70"/>
    <x v="0"/>
    <x v="0"/>
    <x v="0"/>
    <x v="1"/>
    <x v="17"/>
    <x v="19"/>
    <x v="4"/>
    <x v="0"/>
    <x v="60"/>
    <x v="2"/>
    <x v="3"/>
    <x v="8"/>
    <x v="0"/>
    <x v="15"/>
  </r>
  <r>
    <x v="171"/>
    <x v="171"/>
    <x v="0"/>
    <x v="3"/>
    <x v="1"/>
    <x v="1"/>
    <x v="0"/>
    <x v="1"/>
    <x v="0"/>
    <x v="169"/>
    <x v="1"/>
    <x v="2"/>
    <x v="2"/>
    <x v="0"/>
    <x v="111"/>
    <x v="171"/>
    <x v="1"/>
    <x v="3"/>
    <x v="0"/>
    <x v="0"/>
    <x v="0"/>
    <x v="17"/>
    <x v="49"/>
    <x v="11"/>
    <x v="1"/>
    <x v="0"/>
    <x v="0"/>
    <x v="0"/>
    <x v="0"/>
    <x v="1"/>
    <x v="80"/>
    <x v="2"/>
    <x v="0"/>
    <x v="86"/>
    <x v="0"/>
    <x v="3"/>
  </r>
  <r>
    <x v="172"/>
    <x v="172"/>
    <x v="0"/>
    <x v="0"/>
    <x v="1"/>
    <x v="0"/>
    <x v="0"/>
    <x v="0"/>
    <x v="0"/>
    <x v="170"/>
    <x v="0"/>
    <x v="2"/>
    <x v="2"/>
    <x v="0"/>
    <x v="67"/>
    <x v="172"/>
    <x v="1"/>
    <x v="0"/>
    <x v="0"/>
    <x v="0"/>
    <x v="1"/>
    <x v="18"/>
    <x v="0"/>
    <x v="0"/>
    <x v="0"/>
    <x v="0"/>
    <x v="3"/>
    <x v="3"/>
    <x v="1"/>
    <x v="0"/>
    <x v="7"/>
    <x v="2"/>
    <x v="0"/>
    <x v="31"/>
    <x v="0"/>
    <x v="5"/>
  </r>
  <r>
    <x v="173"/>
    <x v="173"/>
    <x v="1"/>
    <x v="1"/>
    <x v="1"/>
    <x v="2"/>
    <x v="0"/>
    <x v="1"/>
    <x v="0"/>
    <x v="171"/>
    <x v="0"/>
    <x v="0"/>
    <x v="0"/>
    <x v="0"/>
    <x v="111"/>
    <x v="173"/>
    <x v="1"/>
    <x v="1"/>
    <x v="0"/>
    <x v="0"/>
    <x v="1"/>
    <x v="20"/>
    <x v="0"/>
    <x v="0"/>
    <x v="0"/>
    <x v="0"/>
    <x v="3"/>
    <x v="3"/>
    <x v="7"/>
    <x v="1"/>
    <x v="4"/>
    <x v="1"/>
    <x v="0"/>
    <x v="46"/>
    <x v="0"/>
    <x v="16"/>
  </r>
  <r>
    <x v="174"/>
    <x v="174"/>
    <x v="0"/>
    <x v="0"/>
    <x v="1"/>
    <x v="1"/>
    <x v="0"/>
    <x v="0"/>
    <x v="1"/>
    <x v="172"/>
    <x v="1"/>
    <x v="0"/>
    <x v="0"/>
    <x v="0"/>
    <x v="5"/>
    <x v="174"/>
    <x v="1"/>
    <x v="0"/>
    <x v="0"/>
    <x v="1"/>
    <x v="1"/>
    <x v="43"/>
    <x v="50"/>
    <x v="4"/>
    <x v="1"/>
    <x v="0"/>
    <x v="4"/>
    <x v="4"/>
    <x v="4"/>
    <x v="0"/>
    <x v="4"/>
    <x v="2"/>
    <x v="0"/>
    <x v="87"/>
    <x v="0"/>
    <x v="1"/>
  </r>
  <r>
    <x v="175"/>
    <x v="175"/>
    <x v="0"/>
    <x v="3"/>
    <x v="0"/>
    <x v="1"/>
    <x v="0"/>
    <x v="1"/>
    <x v="0"/>
    <x v="173"/>
    <x v="1"/>
    <x v="0"/>
    <x v="0"/>
    <x v="0"/>
    <x v="112"/>
    <x v="175"/>
    <x v="0"/>
    <x v="3"/>
    <x v="0"/>
    <x v="0"/>
    <x v="0"/>
    <x v="12"/>
    <x v="51"/>
    <x v="2"/>
    <x v="1"/>
    <x v="0"/>
    <x v="5"/>
    <x v="5"/>
    <x v="1"/>
    <x v="1"/>
    <x v="81"/>
    <x v="2"/>
    <x v="0"/>
    <x v="88"/>
    <x v="0"/>
    <x v="19"/>
  </r>
  <r>
    <x v="176"/>
    <x v="176"/>
    <x v="0"/>
    <x v="0"/>
    <x v="1"/>
    <x v="0"/>
    <x v="0"/>
    <x v="1"/>
    <x v="0"/>
    <x v="174"/>
    <x v="0"/>
    <x v="0"/>
    <x v="0"/>
    <x v="0"/>
    <x v="46"/>
    <x v="176"/>
    <x v="1"/>
    <x v="0"/>
    <x v="0"/>
    <x v="0"/>
    <x v="0"/>
    <x v="63"/>
    <x v="0"/>
    <x v="0"/>
    <x v="0"/>
    <x v="0"/>
    <x v="7"/>
    <x v="7"/>
    <x v="0"/>
    <x v="1"/>
    <x v="0"/>
    <x v="2"/>
    <x v="0"/>
    <x v="60"/>
    <x v="0"/>
    <x v="15"/>
  </r>
  <r>
    <x v="177"/>
    <x v="177"/>
    <x v="1"/>
    <x v="1"/>
    <x v="1"/>
    <x v="4"/>
    <x v="0"/>
    <x v="1"/>
    <x v="0"/>
    <x v="175"/>
    <x v="0"/>
    <x v="2"/>
    <x v="2"/>
    <x v="0"/>
    <x v="67"/>
    <x v="177"/>
    <x v="1"/>
    <x v="1"/>
    <x v="0"/>
    <x v="0"/>
    <x v="0"/>
    <x v="71"/>
    <x v="0"/>
    <x v="0"/>
    <x v="0"/>
    <x v="0"/>
    <x v="4"/>
    <x v="12"/>
    <x v="0"/>
    <x v="1"/>
    <x v="4"/>
    <x v="1"/>
    <x v="0"/>
    <x v="26"/>
    <x v="0"/>
    <x v="6"/>
  </r>
  <r>
    <x v="178"/>
    <x v="178"/>
    <x v="1"/>
    <x v="1"/>
    <x v="1"/>
    <x v="1"/>
    <x v="0"/>
    <x v="1"/>
    <x v="0"/>
    <x v="176"/>
    <x v="1"/>
    <x v="2"/>
    <x v="2"/>
    <x v="0"/>
    <x v="52"/>
    <x v="178"/>
    <x v="1"/>
    <x v="1"/>
    <x v="0"/>
    <x v="0"/>
    <x v="2"/>
    <x v="0"/>
    <x v="52"/>
    <x v="4"/>
    <x v="1"/>
    <x v="0"/>
    <x v="5"/>
    <x v="5"/>
    <x v="0"/>
    <x v="1"/>
    <x v="4"/>
    <x v="2"/>
    <x v="0"/>
    <x v="89"/>
    <x v="0"/>
    <x v="7"/>
  </r>
  <r>
    <x v="179"/>
    <x v="179"/>
    <x v="1"/>
    <x v="1"/>
    <x v="1"/>
    <x v="0"/>
    <x v="0"/>
    <x v="1"/>
    <x v="0"/>
    <x v="177"/>
    <x v="0"/>
    <x v="0"/>
    <x v="0"/>
    <x v="0"/>
    <x v="77"/>
    <x v="179"/>
    <x v="1"/>
    <x v="1"/>
    <x v="0"/>
    <x v="0"/>
    <x v="0"/>
    <x v="23"/>
    <x v="0"/>
    <x v="0"/>
    <x v="0"/>
    <x v="0"/>
    <x v="8"/>
    <x v="8"/>
    <x v="0"/>
    <x v="1"/>
    <x v="28"/>
    <x v="1"/>
    <x v="0"/>
    <x v="40"/>
    <x v="0"/>
    <x v="17"/>
  </r>
  <r>
    <x v="180"/>
    <x v="180"/>
    <x v="0"/>
    <x v="0"/>
    <x v="1"/>
    <x v="0"/>
    <x v="2"/>
    <x v="1"/>
    <x v="0"/>
    <x v="178"/>
    <x v="0"/>
    <x v="3"/>
    <x v="3"/>
    <x v="0"/>
    <x v="80"/>
    <x v="180"/>
    <x v="1"/>
    <x v="0"/>
    <x v="0"/>
    <x v="0"/>
    <x v="3"/>
    <x v="23"/>
    <x v="0"/>
    <x v="0"/>
    <x v="0"/>
    <x v="2"/>
    <x v="6"/>
    <x v="6"/>
    <x v="2"/>
    <x v="1"/>
    <x v="10"/>
    <x v="0"/>
    <x v="2"/>
    <x v="15"/>
    <x v="0"/>
    <x v="15"/>
  </r>
  <r>
    <x v="181"/>
    <x v="181"/>
    <x v="1"/>
    <x v="1"/>
    <x v="1"/>
    <x v="0"/>
    <x v="0"/>
    <x v="1"/>
    <x v="0"/>
    <x v="179"/>
    <x v="0"/>
    <x v="0"/>
    <x v="0"/>
    <x v="0"/>
    <x v="70"/>
    <x v="181"/>
    <x v="1"/>
    <x v="1"/>
    <x v="0"/>
    <x v="0"/>
    <x v="0"/>
    <x v="72"/>
    <x v="0"/>
    <x v="0"/>
    <x v="0"/>
    <x v="0"/>
    <x v="10"/>
    <x v="10"/>
    <x v="1"/>
    <x v="1"/>
    <x v="4"/>
    <x v="2"/>
    <x v="0"/>
    <x v="18"/>
    <x v="0"/>
    <x v="12"/>
  </r>
  <r>
    <x v="182"/>
    <x v="182"/>
    <x v="0"/>
    <x v="0"/>
    <x v="1"/>
    <x v="0"/>
    <x v="0"/>
    <x v="1"/>
    <x v="0"/>
    <x v="180"/>
    <x v="0"/>
    <x v="2"/>
    <x v="2"/>
    <x v="0"/>
    <x v="86"/>
    <x v="182"/>
    <x v="1"/>
    <x v="0"/>
    <x v="0"/>
    <x v="0"/>
    <x v="1"/>
    <x v="1"/>
    <x v="0"/>
    <x v="0"/>
    <x v="0"/>
    <x v="0"/>
    <x v="7"/>
    <x v="7"/>
    <x v="0"/>
    <x v="1"/>
    <x v="4"/>
    <x v="0"/>
    <x v="0"/>
    <x v="65"/>
    <x v="0"/>
    <x v="7"/>
  </r>
  <r>
    <x v="183"/>
    <x v="183"/>
    <x v="1"/>
    <x v="1"/>
    <x v="1"/>
    <x v="0"/>
    <x v="0"/>
    <x v="1"/>
    <x v="0"/>
    <x v="181"/>
    <x v="0"/>
    <x v="0"/>
    <x v="0"/>
    <x v="0"/>
    <x v="31"/>
    <x v="183"/>
    <x v="1"/>
    <x v="1"/>
    <x v="0"/>
    <x v="0"/>
    <x v="1"/>
    <x v="46"/>
    <x v="0"/>
    <x v="0"/>
    <x v="0"/>
    <x v="0"/>
    <x v="2"/>
    <x v="2"/>
    <x v="6"/>
    <x v="1"/>
    <x v="82"/>
    <x v="1"/>
    <x v="0"/>
    <x v="30"/>
    <x v="0"/>
    <x v="11"/>
  </r>
  <r>
    <x v="184"/>
    <x v="184"/>
    <x v="1"/>
    <x v="1"/>
    <x v="0"/>
    <x v="4"/>
    <x v="4"/>
    <x v="1"/>
    <x v="0"/>
    <x v="182"/>
    <x v="0"/>
    <x v="11"/>
    <x v="11"/>
    <x v="1"/>
    <x v="113"/>
    <x v="184"/>
    <x v="0"/>
    <x v="1"/>
    <x v="0"/>
    <x v="0"/>
    <x v="2"/>
    <x v="38"/>
    <x v="0"/>
    <x v="0"/>
    <x v="0"/>
    <x v="4"/>
    <x v="16"/>
    <x v="18"/>
    <x v="7"/>
    <x v="1"/>
    <x v="42"/>
    <x v="2"/>
    <x v="0"/>
    <x v="47"/>
    <x v="0"/>
    <x v="10"/>
  </r>
  <r>
    <x v="185"/>
    <x v="185"/>
    <x v="0"/>
    <x v="0"/>
    <x v="1"/>
    <x v="1"/>
    <x v="0"/>
    <x v="1"/>
    <x v="1"/>
    <x v="183"/>
    <x v="1"/>
    <x v="0"/>
    <x v="0"/>
    <x v="0"/>
    <x v="114"/>
    <x v="185"/>
    <x v="1"/>
    <x v="0"/>
    <x v="0"/>
    <x v="0"/>
    <x v="1"/>
    <x v="10"/>
    <x v="53"/>
    <x v="4"/>
    <x v="1"/>
    <x v="0"/>
    <x v="11"/>
    <x v="11"/>
    <x v="4"/>
    <x v="1"/>
    <x v="83"/>
    <x v="2"/>
    <x v="0"/>
    <x v="90"/>
    <x v="0"/>
    <x v="1"/>
  </r>
  <r>
    <x v="186"/>
    <x v="186"/>
    <x v="0"/>
    <x v="0"/>
    <x v="1"/>
    <x v="0"/>
    <x v="0"/>
    <x v="1"/>
    <x v="0"/>
    <x v="184"/>
    <x v="0"/>
    <x v="0"/>
    <x v="0"/>
    <x v="0"/>
    <x v="115"/>
    <x v="136"/>
    <x v="1"/>
    <x v="0"/>
    <x v="0"/>
    <x v="0"/>
    <x v="0"/>
    <x v="1"/>
    <x v="0"/>
    <x v="0"/>
    <x v="0"/>
    <x v="0"/>
    <x v="0"/>
    <x v="0"/>
    <x v="6"/>
    <x v="1"/>
    <x v="4"/>
    <x v="2"/>
    <x v="0"/>
    <x v="26"/>
    <x v="0"/>
    <x v="18"/>
  </r>
  <r>
    <x v="187"/>
    <x v="187"/>
    <x v="0"/>
    <x v="0"/>
    <x v="0"/>
    <x v="0"/>
    <x v="0"/>
    <x v="1"/>
    <x v="0"/>
    <x v="185"/>
    <x v="0"/>
    <x v="9"/>
    <x v="9"/>
    <x v="0"/>
    <x v="35"/>
    <x v="186"/>
    <x v="0"/>
    <x v="0"/>
    <x v="0"/>
    <x v="1"/>
    <x v="5"/>
    <x v="73"/>
    <x v="0"/>
    <x v="0"/>
    <x v="0"/>
    <x v="0"/>
    <x v="13"/>
    <x v="14"/>
    <x v="1"/>
    <x v="1"/>
    <x v="84"/>
    <x v="1"/>
    <x v="0"/>
    <x v="15"/>
    <x v="0"/>
    <x v="4"/>
  </r>
  <r>
    <x v="188"/>
    <x v="188"/>
    <x v="0"/>
    <x v="0"/>
    <x v="0"/>
    <x v="1"/>
    <x v="0"/>
    <x v="3"/>
    <x v="0"/>
    <x v="186"/>
    <x v="1"/>
    <x v="2"/>
    <x v="2"/>
    <x v="0"/>
    <x v="83"/>
    <x v="187"/>
    <x v="0"/>
    <x v="0"/>
    <x v="0"/>
    <x v="0"/>
    <x v="0"/>
    <x v="24"/>
    <x v="54"/>
    <x v="5"/>
    <x v="1"/>
    <x v="0"/>
    <x v="8"/>
    <x v="8"/>
    <x v="0"/>
    <x v="3"/>
    <x v="24"/>
    <x v="3"/>
    <x v="0"/>
    <x v="91"/>
    <x v="5"/>
    <x v="16"/>
  </r>
  <r>
    <x v="189"/>
    <x v="189"/>
    <x v="1"/>
    <x v="1"/>
    <x v="0"/>
    <x v="0"/>
    <x v="0"/>
    <x v="1"/>
    <x v="0"/>
    <x v="187"/>
    <x v="0"/>
    <x v="2"/>
    <x v="2"/>
    <x v="0"/>
    <x v="26"/>
    <x v="188"/>
    <x v="0"/>
    <x v="1"/>
    <x v="0"/>
    <x v="0"/>
    <x v="0"/>
    <x v="43"/>
    <x v="0"/>
    <x v="0"/>
    <x v="0"/>
    <x v="0"/>
    <x v="10"/>
    <x v="10"/>
    <x v="0"/>
    <x v="1"/>
    <x v="30"/>
    <x v="1"/>
    <x v="0"/>
    <x v="70"/>
    <x v="0"/>
    <x v="15"/>
  </r>
  <r>
    <x v="190"/>
    <x v="190"/>
    <x v="1"/>
    <x v="1"/>
    <x v="0"/>
    <x v="0"/>
    <x v="1"/>
    <x v="2"/>
    <x v="1"/>
    <x v="188"/>
    <x v="0"/>
    <x v="18"/>
    <x v="26"/>
    <x v="0"/>
    <x v="42"/>
    <x v="189"/>
    <x v="0"/>
    <x v="1"/>
    <x v="1"/>
    <x v="1"/>
    <x v="1"/>
    <x v="74"/>
    <x v="0"/>
    <x v="0"/>
    <x v="0"/>
    <x v="1"/>
    <x v="15"/>
    <x v="17"/>
    <x v="4"/>
    <x v="2"/>
    <x v="85"/>
    <x v="1"/>
    <x v="1"/>
    <x v="29"/>
    <x v="6"/>
    <x v="13"/>
  </r>
  <r>
    <x v="191"/>
    <x v="191"/>
    <x v="0"/>
    <x v="0"/>
    <x v="1"/>
    <x v="0"/>
    <x v="0"/>
    <x v="0"/>
    <x v="0"/>
    <x v="189"/>
    <x v="0"/>
    <x v="2"/>
    <x v="2"/>
    <x v="0"/>
    <x v="106"/>
    <x v="190"/>
    <x v="1"/>
    <x v="0"/>
    <x v="0"/>
    <x v="0"/>
    <x v="1"/>
    <x v="75"/>
    <x v="0"/>
    <x v="0"/>
    <x v="0"/>
    <x v="0"/>
    <x v="2"/>
    <x v="2"/>
    <x v="1"/>
    <x v="0"/>
    <x v="27"/>
    <x v="1"/>
    <x v="0"/>
    <x v="15"/>
    <x v="0"/>
    <x v="0"/>
  </r>
  <r>
    <x v="192"/>
    <x v="192"/>
    <x v="0"/>
    <x v="0"/>
    <x v="0"/>
    <x v="2"/>
    <x v="0"/>
    <x v="1"/>
    <x v="1"/>
    <x v="190"/>
    <x v="0"/>
    <x v="2"/>
    <x v="2"/>
    <x v="0"/>
    <x v="79"/>
    <x v="191"/>
    <x v="0"/>
    <x v="0"/>
    <x v="0"/>
    <x v="0"/>
    <x v="1"/>
    <x v="4"/>
    <x v="0"/>
    <x v="0"/>
    <x v="0"/>
    <x v="0"/>
    <x v="11"/>
    <x v="11"/>
    <x v="4"/>
    <x v="1"/>
    <x v="28"/>
    <x v="2"/>
    <x v="0"/>
    <x v="43"/>
    <x v="0"/>
    <x v="8"/>
  </r>
  <r>
    <x v="193"/>
    <x v="193"/>
    <x v="1"/>
    <x v="1"/>
    <x v="1"/>
    <x v="0"/>
    <x v="1"/>
    <x v="1"/>
    <x v="0"/>
    <x v="191"/>
    <x v="0"/>
    <x v="19"/>
    <x v="19"/>
    <x v="0"/>
    <x v="105"/>
    <x v="192"/>
    <x v="1"/>
    <x v="1"/>
    <x v="0"/>
    <x v="0"/>
    <x v="0"/>
    <x v="20"/>
    <x v="0"/>
    <x v="0"/>
    <x v="0"/>
    <x v="1"/>
    <x v="9"/>
    <x v="9"/>
    <x v="6"/>
    <x v="1"/>
    <x v="86"/>
    <x v="1"/>
    <x v="1"/>
    <x v="72"/>
    <x v="0"/>
    <x v="16"/>
  </r>
  <r>
    <x v="194"/>
    <x v="194"/>
    <x v="0"/>
    <x v="2"/>
    <x v="1"/>
    <x v="0"/>
    <x v="0"/>
    <x v="1"/>
    <x v="0"/>
    <x v="192"/>
    <x v="0"/>
    <x v="0"/>
    <x v="0"/>
    <x v="0"/>
    <x v="116"/>
    <x v="193"/>
    <x v="1"/>
    <x v="2"/>
    <x v="0"/>
    <x v="0"/>
    <x v="0"/>
    <x v="76"/>
    <x v="0"/>
    <x v="0"/>
    <x v="0"/>
    <x v="0"/>
    <x v="3"/>
    <x v="3"/>
    <x v="0"/>
    <x v="1"/>
    <x v="9"/>
    <x v="2"/>
    <x v="0"/>
    <x v="0"/>
    <x v="0"/>
    <x v="19"/>
  </r>
  <r>
    <x v="195"/>
    <x v="195"/>
    <x v="0"/>
    <x v="4"/>
    <x v="0"/>
    <x v="0"/>
    <x v="0"/>
    <x v="1"/>
    <x v="0"/>
    <x v="193"/>
    <x v="0"/>
    <x v="2"/>
    <x v="2"/>
    <x v="0"/>
    <x v="71"/>
    <x v="194"/>
    <x v="0"/>
    <x v="4"/>
    <x v="0"/>
    <x v="0"/>
    <x v="1"/>
    <x v="75"/>
    <x v="0"/>
    <x v="0"/>
    <x v="0"/>
    <x v="0"/>
    <x v="0"/>
    <x v="0"/>
    <x v="0"/>
    <x v="1"/>
    <x v="87"/>
    <x v="0"/>
    <x v="0"/>
    <x v="41"/>
    <x v="0"/>
    <x v="17"/>
  </r>
  <r>
    <x v="196"/>
    <x v="196"/>
    <x v="0"/>
    <x v="0"/>
    <x v="0"/>
    <x v="0"/>
    <x v="0"/>
    <x v="1"/>
    <x v="0"/>
    <x v="194"/>
    <x v="0"/>
    <x v="0"/>
    <x v="0"/>
    <x v="0"/>
    <x v="117"/>
    <x v="195"/>
    <x v="0"/>
    <x v="0"/>
    <x v="0"/>
    <x v="0"/>
    <x v="3"/>
    <x v="17"/>
    <x v="0"/>
    <x v="0"/>
    <x v="0"/>
    <x v="0"/>
    <x v="2"/>
    <x v="2"/>
    <x v="0"/>
    <x v="1"/>
    <x v="28"/>
    <x v="2"/>
    <x v="0"/>
    <x v="40"/>
    <x v="0"/>
    <x v="13"/>
  </r>
  <r>
    <x v="197"/>
    <x v="197"/>
    <x v="0"/>
    <x v="0"/>
    <x v="0"/>
    <x v="0"/>
    <x v="1"/>
    <x v="1"/>
    <x v="0"/>
    <x v="195"/>
    <x v="0"/>
    <x v="24"/>
    <x v="24"/>
    <x v="0"/>
    <x v="118"/>
    <x v="196"/>
    <x v="0"/>
    <x v="0"/>
    <x v="0"/>
    <x v="0"/>
    <x v="3"/>
    <x v="77"/>
    <x v="0"/>
    <x v="0"/>
    <x v="0"/>
    <x v="1"/>
    <x v="19"/>
    <x v="21"/>
    <x v="1"/>
    <x v="1"/>
    <x v="4"/>
    <x v="1"/>
    <x v="1"/>
    <x v="7"/>
    <x v="0"/>
    <x v="1"/>
  </r>
  <r>
    <x v="198"/>
    <x v="198"/>
    <x v="0"/>
    <x v="0"/>
    <x v="0"/>
    <x v="1"/>
    <x v="0"/>
    <x v="1"/>
    <x v="1"/>
    <x v="196"/>
    <x v="1"/>
    <x v="0"/>
    <x v="0"/>
    <x v="0"/>
    <x v="6"/>
    <x v="197"/>
    <x v="0"/>
    <x v="0"/>
    <x v="0"/>
    <x v="0"/>
    <x v="1"/>
    <x v="64"/>
    <x v="9"/>
    <x v="3"/>
    <x v="1"/>
    <x v="0"/>
    <x v="4"/>
    <x v="4"/>
    <x v="4"/>
    <x v="1"/>
    <x v="25"/>
    <x v="1"/>
    <x v="0"/>
    <x v="92"/>
    <x v="0"/>
    <x v="5"/>
  </r>
  <r>
    <x v="199"/>
    <x v="199"/>
    <x v="1"/>
    <x v="1"/>
    <x v="0"/>
    <x v="1"/>
    <x v="0"/>
    <x v="1"/>
    <x v="0"/>
    <x v="197"/>
    <x v="1"/>
    <x v="0"/>
    <x v="0"/>
    <x v="0"/>
    <x v="119"/>
    <x v="198"/>
    <x v="0"/>
    <x v="1"/>
    <x v="0"/>
    <x v="0"/>
    <x v="0"/>
    <x v="76"/>
    <x v="55"/>
    <x v="11"/>
    <x v="1"/>
    <x v="0"/>
    <x v="5"/>
    <x v="5"/>
    <x v="3"/>
    <x v="1"/>
    <x v="79"/>
    <x v="1"/>
    <x v="0"/>
    <x v="93"/>
    <x v="0"/>
    <x v="18"/>
  </r>
  <r>
    <x v="200"/>
    <x v="200"/>
    <x v="1"/>
    <x v="1"/>
    <x v="0"/>
    <x v="2"/>
    <x v="0"/>
    <x v="1"/>
    <x v="0"/>
    <x v="198"/>
    <x v="0"/>
    <x v="0"/>
    <x v="0"/>
    <x v="0"/>
    <x v="120"/>
    <x v="199"/>
    <x v="0"/>
    <x v="1"/>
    <x v="0"/>
    <x v="0"/>
    <x v="0"/>
    <x v="31"/>
    <x v="0"/>
    <x v="0"/>
    <x v="0"/>
    <x v="0"/>
    <x v="7"/>
    <x v="7"/>
    <x v="0"/>
    <x v="1"/>
    <x v="4"/>
    <x v="0"/>
    <x v="0"/>
    <x v="9"/>
    <x v="0"/>
    <x v="17"/>
  </r>
  <r>
    <x v="201"/>
    <x v="201"/>
    <x v="0"/>
    <x v="4"/>
    <x v="1"/>
    <x v="0"/>
    <x v="0"/>
    <x v="0"/>
    <x v="1"/>
    <x v="199"/>
    <x v="0"/>
    <x v="0"/>
    <x v="0"/>
    <x v="0"/>
    <x v="2"/>
    <x v="200"/>
    <x v="1"/>
    <x v="4"/>
    <x v="0"/>
    <x v="0"/>
    <x v="1"/>
    <x v="76"/>
    <x v="0"/>
    <x v="0"/>
    <x v="0"/>
    <x v="0"/>
    <x v="8"/>
    <x v="8"/>
    <x v="4"/>
    <x v="0"/>
    <x v="48"/>
    <x v="1"/>
    <x v="0"/>
    <x v="52"/>
    <x v="0"/>
    <x v="8"/>
  </r>
  <r>
    <x v="202"/>
    <x v="202"/>
    <x v="0"/>
    <x v="0"/>
    <x v="1"/>
    <x v="0"/>
    <x v="4"/>
    <x v="1"/>
    <x v="0"/>
    <x v="200"/>
    <x v="0"/>
    <x v="11"/>
    <x v="11"/>
    <x v="17"/>
    <x v="121"/>
    <x v="201"/>
    <x v="1"/>
    <x v="0"/>
    <x v="0"/>
    <x v="0"/>
    <x v="2"/>
    <x v="17"/>
    <x v="0"/>
    <x v="0"/>
    <x v="0"/>
    <x v="4"/>
    <x v="16"/>
    <x v="18"/>
    <x v="1"/>
    <x v="1"/>
    <x v="4"/>
    <x v="0"/>
    <x v="0"/>
    <x v="8"/>
    <x v="0"/>
    <x v="4"/>
  </r>
  <r>
    <x v="203"/>
    <x v="203"/>
    <x v="0"/>
    <x v="0"/>
    <x v="1"/>
    <x v="0"/>
    <x v="0"/>
    <x v="1"/>
    <x v="0"/>
    <x v="201"/>
    <x v="0"/>
    <x v="0"/>
    <x v="0"/>
    <x v="0"/>
    <x v="32"/>
    <x v="193"/>
    <x v="1"/>
    <x v="0"/>
    <x v="0"/>
    <x v="0"/>
    <x v="0"/>
    <x v="17"/>
    <x v="0"/>
    <x v="0"/>
    <x v="0"/>
    <x v="0"/>
    <x v="10"/>
    <x v="10"/>
    <x v="0"/>
    <x v="1"/>
    <x v="62"/>
    <x v="0"/>
    <x v="0"/>
    <x v="6"/>
    <x v="0"/>
    <x v="6"/>
  </r>
  <r>
    <x v="204"/>
    <x v="204"/>
    <x v="0"/>
    <x v="0"/>
    <x v="1"/>
    <x v="0"/>
    <x v="0"/>
    <x v="1"/>
    <x v="0"/>
    <x v="202"/>
    <x v="0"/>
    <x v="2"/>
    <x v="2"/>
    <x v="0"/>
    <x v="122"/>
    <x v="202"/>
    <x v="1"/>
    <x v="0"/>
    <x v="0"/>
    <x v="0"/>
    <x v="0"/>
    <x v="5"/>
    <x v="0"/>
    <x v="0"/>
    <x v="0"/>
    <x v="0"/>
    <x v="3"/>
    <x v="3"/>
    <x v="1"/>
    <x v="1"/>
    <x v="78"/>
    <x v="0"/>
    <x v="0"/>
    <x v="61"/>
    <x v="0"/>
    <x v="14"/>
  </r>
  <r>
    <x v="205"/>
    <x v="205"/>
    <x v="0"/>
    <x v="0"/>
    <x v="1"/>
    <x v="3"/>
    <x v="0"/>
    <x v="3"/>
    <x v="0"/>
    <x v="203"/>
    <x v="1"/>
    <x v="0"/>
    <x v="0"/>
    <x v="0"/>
    <x v="123"/>
    <x v="203"/>
    <x v="1"/>
    <x v="0"/>
    <x v="0"/>
    <x v="0"/>
    <x v="2"/>
    <x v="27"/>
    <x v="56"/>
    <x v="7"/>
    <x v="2"/>
    <x v="0"/>
    <x v="2"/>
    <x v="2"/>
    <x v="0"/>
    <x v="3"/>
    <x v="88"/>
    <x v="3"/>
    <x v="0"/>
    <x v="94"/>
    <x v="5"/>
    <x v="2"/>
  </r>
  <r>
    <x v="206"/>
    <x v="206"/>
    <x v="1"/>
    <x v="1"/>
    <x v="1"/>
    <x v="1"/>
    <x v="0"/>
    <x v="1"/>
    <x v="0"/>
    <x v="204"/>
    <x v="1"/>
    <x v="2"/>
    <x v="2"/>
    <x v="0"/>
    <x v="124"/>
    <x v="204"/>
    <x v="1"/>
    <x v="1"/>
    <x v="0"/>
    <x v="0"/>
    <x v="3"/>
    <x v="32"/>
    <x v="57"/>
    <x v="5"/>
    <x v="1"/>
    <x v="0"/>
    <x v="4"/>
    <x v="4"/>
    <x v="0"/>
    <x v="1"/>
    <x v="4"/>
    <x v="1"/>
    <x v="0"/>
    <x v="95"/>
    <x v="0"/>
    <x v="1"/>
  </r>
  <r>
    <x v="207"/>
    <x v="207"/>
    <x v="0"/>
    <x v="0"/>
    <x v="1"/>
    <x v="0"/>
    <x v="4"/>
    <x v="1"/>
    <x v="0"/>
    <x v="205"/>
    <x v="0"/>
    <x v="11"/>
    <x v="11"/>
    <x v="18"/>
    <x v="125"/>
    <x v="205"/>
    <x v="1"/>
    <x v="0"/>
    <x v="0"/>
    <x v="1"/>
    <x v="0"/>
    <x v="6"/>
    <x v="0"/>
    <x v="0"/>
    <x v="0"/>
    <x v="4"/>
    <x v="16"/>
    <x v="18"/>
    <x v="1"/>
    <x v="1"/>
    <x v="8"/>
    <x v="1"/>
    <x v="0"/>
    <x v="8"/>
    <x v="0"/>
    <x v="0"/>
  </r>
  <r>
    <x v="208"/>
    <x v="208"/>
    <x v="1"/>
    <x v="1"/>
    <x v="0"/>
    <x v="0"/>
    <x v="0"/>
    <x v="0"/>
    <x v="0"/>
    <x v="206"/>
    <x v="0"/>
    <x v="0"/>
    <x v="0"/>
    <x v="0"/>
    <x v="126"/>
    <x v="206"/>
    <x v="0"/>
    <x v="1"/>
    <x v="0"/>
    <x v="0"/>
    <x v="0"/>
    <x v="6"/>
    <x v="0"/>
    <x v="0"/>
    <x v="0"/>
    <x v="0"/>
    <x v="11"/>
    <x v="11"/>
    <x v="0"/>
    <x v="0"/>
    <x v="4"/>
    <x v="1"/>
    <x v="0"/>
    <x v="65"/>
    <x v="0"/>
    <x v="13"/>
  </r>
  <r>
    <x v="209"/>
    <x v="209"/>
    <x v="0"/>
    <x v="0"/>
    <x v="0"/>
    <x v="0"/>
    <x v="0"/>
    <x v="2"/>
    <x v="0"/>
    <x v="207"/>
    <x v="0"/>
    <x v="0"/>
    <x v="0"/>
    <x v="0"/>
    <x v="114"/>
    <x v="207"/>
    <x v="0"/>
    <x v="0"/>
    <x v="0"/>
    <x v="0"/>
    <x v="1"/>
    <x v="19"/>
    <x v="0"/>
    <x v="0"/>
    <x v="0"/>
    <x v="0"/>
    <x v="0"/>
    <x v="0"/>
    <x v="0"/>
    <x v="2"/>
    <x v="89"/>
    <x v="1"/>
    <x v="0"/>
    <x v="39"/>
    <x v="6"/>
    <x v="16"/>
  </r>
  <r>
    <x v="210"/>
    <x v="210"/>
    <x v="0"/>
    <x v="0"/>
    <x v="0"/>
    <x v="0"/>
    <x v="4"/>
    <x v="1"/>
    <x v="0"/>
    <x v="208"/>
    <x v="0"/>
    <x v="11"/>
    <x v="11"/>
    <x v="19"/>
    <x v="127"/>
    <x v="208"/>
    <x v="0"/>
    <x v="0"/>
    <x v="0"/>
    <x v="0"/>
    <x v="0"/>
    <x v="8"/>
    <x v="0"/>
    <x v="0"/>
    <x v="0"/>
    <x v="4"/>
    <x v="14"/>
    <x v="16"/>
    <x v="7"/>
    <x v="1"/>
    <x v="4"/>
    <x v="0"/>
    <x v="0"/>
    <x v="15"/>
    <x v="0"/>
    <x v="19"/>
  </r>
  <r>
    <x v="211"/>
    <x v="211"/>
    <x v="1"/>
    <x v="1"/>
    <x v="1"/>
    <x v="1"/>
    <x v="0"/>
    <x v="1"/>
    <x v="0"/>
    <x v="209"/>
    <x v="1"/>
    <x v="0"/>
    <x v="0"/>
    <x v="0"/>
    <x v="58"/>
    <x v="209"/>
    <x v="1"/>
    <x v="1"/>
    <x v="0"/>
    <x v="0"/>
    <x v="0"/>
    <x v="78"/>
    <x v="58"/>
    <x v="4"/>
    <x v="1"/>
    <x v="0"/>
    <x v="3"/>
    <x v="3"/>
    <x v="2"/>
    <x v="1"/>
    <x v="90"/>
    <x v="2"/>
    <x v="0"/>
    <x v="23"/>
    <x v="0"/>
    <x v="10"/>
  </r>
  <r>
    <x v="212"/>
    <x v="212"/>
    <x v="0"/>
    <x v="0"/>
    <x v="0"/>
    <x v="1"/>
    <x v="2"/>
    <x v="0"/>
    <x v="1"/>
    <x v="210"/>
    <x v="1"/>
    <x v="3"/>
    <x v="3"/>
    <x v="0"/>
    <x v="5"/>
    <x v="210"/>
    <x v="0"/>
    <x v="0"/>
    <x v="0"/>
    <x v="0"/>
    <x v="1"/>
    <x v="43"/>
    <x v="59"/>
    <x v="4"/>
    <x v="1"/>
    <x v="2"/>
    <x v="6"/>
    <x v="6"/>
    <x v="4"/>
    <x v="0"/>
    <x v="4"/>
    <x v="0"/>
    <x v="5"/>
    <x v="96"/>
    <x v="0"/>
    <x v="13"/>
  </r>
  <r>
    <x v="213"/>
    <x v="213"/>
    <x v="1"/>
    <x v="1"/>
    <x v="0"/>
    <x v="1"/>
    <x v="1"/>
    <x v="1"/>
    <x v="0"/>
    <x v="211"/>
    <x v="1"/>
    <x v="5"/>
    <x v="5"/>
    <x v="0"/>
    <x v="11"/>
    <x v="211"/>
    <x v="0"/>
    <x v="1"/>
    <x v="0"/>
    <x v="0"/>
    <x v="0"/>
    <x v="79"/>
    <x v="60"/>
    <x v="7"/>
    <x v="1"/>
    <x v="1"/>
    <x v="1"/>
    <x v="1"/>
    <x v="3"/>
    <x v="1"/>
    <x v="27"/>
    <x v="2"/>
    <x v="3"/>
    <x v="97"/>
    <x v="0"/>
    <x v="5"/>
  </r>
  <r>
    <x v="214"/>
    <x v="214"/>
    <x v="0"/>
    <x v="0"/>
    <x v="0"/>
    <x v="1"/>
    <x v="0"/>
    <x v="2"/>
    <x v="0"/>
    <x v="212"/>
    <x v="1"/>
    <x v="0"/>
    <x v="0"/>
    <x v="0"/>
    <x v="50"/>
    <x v="212"/>
    <x v="0"/>
    <x v="0"/>
    <x v="0"/>
    <x v="0"/>
    <x v="1"/>
    <x v="9"/>
    <x v="61"/>
    <x v="1"/>
    <x v="1"/>
    <x v="0"/>
    <x v="4"/>
    <x v="4"/>
    <x v="2"/>
    <x v="2"/>
    <x v="91"/>
    <x v="0"/>
    <x v="0"/>
    <x v="98"/>
    <x v="6"/>
    <x v="3"/>
  </r>
  <r>
    <x v="215"/>
    <x v="215"/>
    <x v="1"/>
    <x v="1"/>
    <x v="1"/>
    <x v="1"/>
    <x v="0"/>
    <x v="2"/>
    <x v="0"/>
    <x v="213"/>
    <x v="1"/>
    <x v="2"/>
    <x v="2"/>
    <x v="0"/>
    <x v="83"/>
    <x v="213"/>
    <x v="1"/>
    <x v="1"/>
    <x v="0"/>
    <x v="0"/>
    <x v="3"/>
    <x v="0"/>
    <x v="62"/>
    <x v="5"/>
    <x v="1"/>
    <x v="0"/>
    <x v="5"/>
    <x v="5"/>
    <x v="6"/>
    <x v="2"/>
    <x v="92"/>
    <x v="0"/>
    <x v="0"/>
    <x v="99"/>
    <x v="3"/>
    <x v="4"/>
  </r>
  <r>
    <x v="216"/>
    <x v="216"/>
    <x v="0"/>
    <x v="0"/>
    <x v="1"/>
    <x v="1"/>
    <x v="0"/>
    <x v="1"/>
    <x v="0"/>
    <x v="214"/>
    <x v="1"/>
    <x v="0"/>
    <x v="0"/>
    <x v="0"/>
    <x v="52"/>
    <x v="214"/>
    <x v="1"/>
    <x v="0"/>
    <x v="0"/>
    <x v="0"/>
    <x v="0"/>
    <x v="36"/>
    <x v="63"/>
    <x v="16"/>
    <x v="1"/>
    <x v="0"/>
    <x v="5"/>
    <x v="5"/>
    <x v="0"/>
    <x v="1"/>
    <x v="93"/>
    <x v="2"/>
    <x v="0"/>
    <x v="100"/>
    <x v="0"/>
    <x v="14"/>
  </r>
  <r>
    <x v="217"/>
    <x v="217"/>
    <x v="1"/>
    <x v="1"/>
    <x v="1"/>
    <x v="1"/>
    <x v="0"/>
    <x v="0"/>
    <x v="0"/>
    <x v="215"/>
    <x v="1"/>
    <x v="2"/>
    <x v="2"/>
    <x v="0"/>
    <x v="3"/>
    <x v="215"/>
    <x v="1"/>
    <x v="1"/>
    <x v="0"/>
    <x v="0"/>
    <x v="0"/>
    <x v="36"/>
    <x v="64"/>
    <x v="11"/>
    <x v="1"/>
    <x v="0"/>
    <x v="7"/>
    <x v="7"/>
    <x v="1"/>
    <x v="0"/>
    <x v="7"/>
    <x v="0"/>
    <x v="0"/>
    <x v="101"/>
    <x v="0"/>
    <x v="8"/>
  </r>
  <r>
    <x v="218"/>
    <x v="218"/>
    <x v="1"/>
    <x v="1"/>
    <x v="1"/>
    <x v="1"/>
    <x v="0"/>
    <x v="1"/>
    <x v="0"/>
    <x v="216"/>
    <x v="1"/>
    <x v="9"/>
    <x v="9"/>
    <x v="0"/>
    <x v="45"/>
    <x v="216"/>
    <x v="1"/>
    <x v="1"/>
    <x v="0"/>
    <x v="0"/>
    <x v="0"/>
    <x v="80"/>
    <x v="65"/>
    <x v="4"/>
    <x v="1"/>
    <x v="0"/>
    <x v="13"/>
    <x v="14"/>
    <x v="1"/>
    <x v="1"/>
    <x v="94"/>
    <x v="0"/>
    <x v="0"/>
    <x v="102"/>
    <x v="0"/>
    <x v="16"/>
  </r>
  <r>
    <x v="219"/>
    <x v="219"/>
    <x v="1"/>
    <x v="1"/>
    <x v="1"/>
    <x v="0"/>
    <x v="0"/>
    <x v="1"/>
    <x v="0"/>
    <x v="217"/>
    <x v="0"/>
    <x v="2"/>
    <x v="2"/>
    <x v="0"/>
    <x v="12"/>
    <x v="217"/>
    <x v="1"/>
    <x v="1"/>
    <x v="1"/>
    <x v="0"/>
    <x v="3"/>
    <x v="10"/>
    <x v="0"/>
    <x v="0"/>
    <x v="0"/>
    <x v="0"/>
    <x v="8"/>
    <x v="8"/>
    <x v="0"/>
    <x v="1"/>
    <x v="25"/>
    <x v="1"/>
    <x v="0"/>
    <x v="15"/>
    <x v="0"/>
    <x v="15"/>
  </r>
  <r>
    <x v="220"/>
    <x v="220"/>
    <x v="1"/>
    <x v="1"/>
    <x v="1"/>
    <x v="0"/>
    <x v="1"/>
    <x v="0"/>
    <x v="0"/>
    <x v="218"/>
    <x v="0"/>
    <x v="5"/>
    <x v="5"/>
    <x v="0"/>
    <x v="3"/>
    <x v="218"/>
    <x v="1"/>
    <x v="1"/>
    <x v="0"/>
    <x v="0"/>
    <x v="1"/>
    <x v="5"/>
    <x v="0"/>
    <x v="0"/>
    <x v="0"/>
    <x v="1"/>
    <x v="1"/>
    <x v="1"/>
    <x v="3"/>
    <x v="0"/>
    <x v="0"/>
    <x v="0"/>
    <x v="4"/>
    <x v="49"/>
    <x v="0"/>
    <x v="7"/>
  </r>
  <r>
    <x v="221"/>
    <x v="221"/>
    <x v="1"/>
    <x v="1"/>
    <x v="0"/>
    <x v="1"/>
    <x v="0"/>
    <x v="1"/>
    <x v="0"/>
    <x v="219"/>
    <x v="1"/>
    <x v="0"/>
    <x v="0"/>
    <x v="0"/>
    <x v="77"/>
    <x v="219"/>
    <x v="0"/>
    <x v="1"/>
    <x v="0"/>
    <x v="0"/>
    <x v="3"/>
    <x v="0"/>
    <x v="66"/>
    <x v="11"/>
    <x v="1"/>
    <x v="0"/>
    <x v="8"/>
    <x v="8"/>
    <x v="2"/>
    <x v="1"/>
    <x v="4"/>
    <x v="1"/>
    <x v="0"/>
    <x v="103"/>
    <x v="0"/>
    <x v="13"/>
  </r>
  <r>
    <x v="222"/>
    <x v="222"/>
    <x v="0"/>
    <x v="0"/>
    <x v="0"/>
    <x v="0"/>
    <x v="0"/>
    <x v="1"/>
    <x v="0"/>
    <x v="220"/>
    <x v="0"/>
    <x v="0"/>
    <x v="0"/>
    <x v="0"/>
    <x v="77"/>
    <x v="220"/>
    <x v="0"/>
    <x v="0"/>
    <x v="0"/>
    <x v="0"/>
    <x v="0"/>
    <x v="81"/>
    <x v="0"/>
    <x v="0"/>
    <x v="0"/>
    <x v="0"/>
    <x v="10"/>
    <x v="10"/>
    <x v="2"/>
    <x v="1"/>
    <x v="53"/>
    <x v="1"/>
    <x v="0"/>
    <x v="7"/>
    <x v="0"/>
    <x v="3"/>
  </r>
  <r>
    <x v="223"/>
    <x v="223"/>
    <x v="1"/>
    <x v="1"/>
    <x v="1"/>
    <x v="0"/>
    <x v="4"/>
    <x v="1"/>
    <x v="0"/>
    <x v="221"/>
    <x v="0"/>
    <x v="11"/>
    <x v="11"/>
    <x v="20"/>
    <x v="128"/>
    <x v="221"/>
    <x v="1"/>
    <x v="1"/>
    <x v="0"/>
    <x v="0"/>
    <x v="1"/>
    <x v="4"/>
    <x v="0"/>
    <x v="0"/>
    <x v="0"/>
    <x v="4"/>
    <x v="16"/>
    <x v="18"/>
    <x v="7"/>
    <x v="1"/>
    <x v="7"/>
    <x v="0"/>
    <x v="0"/>
    <x v="25"/>
    <x v="0"/>
    <x v="9"/>
  </r>
  <r>
    <x v="224"/>
    <x v="224"/>
    <x v="0"/>
    <x v="2"/>
    <x v="1"/>
    <x v="1"/>
    <x v="0"/>
    <x v="1"/>
    <x v="0"/>
    <x v="222"/>
    <x v="1"/>
    <x v="0"/>
    <x v="0"/>
    <x v="0"/>
    <x v="92"/>
    <x v="222"/>
    <x v="1"/>
    <x v="2"/>
    <x v="1"/>
    <x v="0"/>
    <x v="3"/>
    <x v="36"/>
    <x v="67"/>
    <x v="4"/>
    <x v="1"/>
    <x v="0"/>
    <x v="2"/>
    <x v="2"/>
    <x v="2"/>
    <x v="1"/>
    <x v="95"/>
    <x v="2"/>
    <x v="0"/>
    <x v="104"/>
    <x v="0"/>
    <x v="15"/>
  </r>
  <r>
    <x v="225"/>
    <x v="225"/>
    <x v="0"/>
    <x v="0"/>
    <x v="0"/>
    <x v="0"/>
    <x v="0"/>
    <x v="1"/>
    <x v="0"/>
    <x v="223"/>
    <x v="0"/>
    <x v="0"/>
    <x v="0"/>
    <x v="0"/>
    <x v="95"/>
    <x v="223"/>
    <x v="0"/>
    <x v="0"/>
    <x v="0"/>
    <x v="0"/>
    <x v="0"/>
    <x v="63"/>
    <x v="0"/>
    <x v="0"/>
    <x v="0"/>
    <x v="0"/>
    <x v="11"/>
    <x v="11"/>
    <x v="3"/>
    <x v="1"/>
    <x v="12"/>
    <x v="1"/>
    <x v="0"/>
    <x v="5"/>
    <x v="0"/>
    <x v="15"/>
  </r>
  <r>
    <x v="226"/>
    <x v="226"/>
    <x v="0"/>
    <x v="2"/>
    <x v="1"/>
    <x v="1"/>
    <x v="0"/>
    <x v="1"/>
    <x v="0"/>
    <x v="224"/>
    <x v="1"/>
    <x v="0"/>
    <x v="0"/>
    <x v="0"/>
    <x v="129"/>
    <x v="224"/>
    <x v="1"/>
    <x v="2"/>
    <x v="0"/>
    <x v="0"/>
    <x v="0"/>
    <x v="12"/>
    <x v="36"/>
    <x v="5"/>
    <x v="1"/>
    <x v="0"/>
    <x v="2"/>
    <x v="2"/>
    <x v="1"/>
    <x v="1"/>
    <x v="10"/>
    <x v="0"/>
    <x v="0"/>
    <x v="105"/>
    <x v="0"/>
    <x v="7"/>
  </r>
  <r>
    <x v="227"/>
    <x v="227"/>
    <x v="1"/>
    <x v="1"/>
    <x v="0"/>
    <x v="1"/>
    <x v="3"/>
    <x v="1"/>
    <x v="1"/>
    <x v="225"/>
    <x v="1"/>
    <x v="25"/>
    <x v="3"/>
    <x v="0"/>
    <x v="35"/>
    <x v="225"/>
    <x v="0"/>
    <x v="1"/>
    <x v="1"/>
    <x v="0"/>
    <x v="1"/>
    <x v="13"/>
    <x v="68"/>
    <x v="1"/>
    <x v="1"/>
    <x v="2"/>
    <x v="13"/>
    <x v="14"/>
    <x v="4"/>
    <x v="1"/>
    <x v="96"/>
    <x v="2"/>
    <x v="0"/>
    <x v="106"/>
    <x v="0"/>
    <x v="6"/>
  </r>
  <r>
    <x v="228"/>
    <x v="228"/>
    <x v="1"/>
    <x v="1"/>
    <x v="1"/>
    <x v="0"/>
    <x v="1"/>
    <x v="1"/>
    <x v="0"/>
    <x v="226"/>
    <x v="0"/>
    <x v="17"/>
    <x v="17"/>
    <x v="0"/>
    <x v="6"/>
    <x v="226"/>
    <x v="1"/>
    <x v="1"/>
    <x v="0"/>
    <x v="0"/>
    <x v="1"/>
    <x v="67"/>
    <x v="0"/>
    <x v="0"/>
    <x v="0"/>
    <x v="1"/>
    <x v="19"/>
    <x v="21"/>
    <x v="1"/>
    <x v="1"/>
    <x v="9"/>
    <x v="2"/>
    <x v="1"/>
    <x v="81"/>
    <x v="0"/>
    <x v="18"/>
  </r>
  <r>
    <x v="229"/>
    <x v="229"/>
    <x v="0"/>
    <x v="2"/>
    <x v="0"/>
    <x v="1"/>
    <x v="0"/>
    <x v="1"/>
    <x v="0"/>
    <x v="227"/>
    <x v="1"/>
    <x v="0"/>
    <x v="0"/>
    <x v="0"/>
    <x v="126"/>
    <x v="227"/>
    <x v="0"/>
    <x v="2"/>
    <x v="0"/>
    <x v="0"/>
    <x v="0"/>
    <x v="64"/>
    <x v="69"/>
    <x v="11"/>
    <x v="1"/>
    <x v="0"/>
    <x v="0"/>
    <x v="0"/>
    <x v="1"/>
    <x v="1"/>
    <x v="23"/>
    <x v="0"/>
    <x v="0"/>
    <x v="107"/>
    <x v="0"/>
    <x v="5"/>
  </r>
  <r>
    <x v="230"/>
    <x v="230"/>
    <x v="1"/>
    <x v="1"/>
    <x v="0"/>
    <x v="0"/>
    <x v="4"/>
    <x v="1"/>
    <x v="0"/>
    <x v="228"/>
    <x v="0"/>
    <x v="11"/>
    <x v="11"/>
    <x v="21"/>
    <x v="130"/>
    <x v="228"/>
    <x v="0"/>
    <x v="1"/>
    <x v="0"/>
    <x v="0"/>
    <x v="0"/>
    <x v="31"/>
    <x v="0"/>
    <x v="0"/>
    <x v="0"/>
    <x v="4"/>
    <x v="14"/>
    <x v="16"/>
    <x v="6"/>
    <x v="1"/>
    <x v="97"/>
    <x v="1"/>
    <x v="0"/>
    <x v="41"/>
    <x v="0"/>
    <x v="6"/>
  </r>
  <r>
    <x v="231"/>
    <x v="231"/>
    <x v="0"/>
    <x v="2"/>
    <x v="0"/>
    <x v="1"/>
    <x v="0"/>
    <x v="1"/>
    <x v="0"/>
    <x v="229"/>
    <x v="1"/>
    <x v="0"/>
    <x v="0"/>
    <x v="0"/>
    <x v="52"/>
    <x v="229"/>
    <x v="0"/>
    <x v="2"/>
    <x v="0"/>
    <x v="1"/>
    <x v="0"/>
    <x v="36"/>
    <x v="70"/>
    <x v="9"/>
    <x v="1"/>
    <x v="0"/>
    <x v="3"/>
    <x v="3"/>
    <x v="0"/>
    <x v="1"/>
    <x v="4"/>
    <x v="2"/>
    <x v="0"/>
    <x v="108"/>
    <x v="0"/>
    <x v="17"/>
  </r>
  <r>
    <x v="232"/>
    <x v="232"/>
    <x v="1"/>
    <x v="1"/>
    <x v="1"/>
    <x v="0"/>
    <x v="0"/>
    <x v="0"/>
    <x v="0"/>
    <x v="230"/>
    <x v="0"/>
    <x v="0"/>
    <x v="0"/>
    <x v="0"/>
    <x v="20"/>
    <x v="230"/>
    <x v="1"/>
    <x v="1"/>
    <x v="0"/>
    <x v="0"/>
    <x v="3"/>
    <x v="58"/>
    <x v="0"/>
    <x v="0"/>
    <x v="0"/>
    <x v="0"/>
    <x v="4"/>
    <x v="12"/>
    <x v="2"/>
    <x v="0"/>
    <x v="98"/>
    <x v="0"/>
    <x v="0"/>
    <x v="72"/>
    <x v="0"/>
    <x v="7"/>
  </r>
  <r>
    <x v="233"/>
    <x v="233"/>
    <x v="0"/>
    <x v="2"/>
    <x v="1"/>
    <x v="1"/>
    <x v="0"/>
    <x v="1"/>
    <x v="0"/>
    <x v="231"/>
    <x v="1"/>
    <x v="2"/>
    <x v="2"/>
    <x v="0"/>
    <x v="8"/>
    <x v="231"/>
    <x v="1"/>
    <x v="2"/>
    <x v="1"/>
    <x v="0"/>
    <x v="1"/>
    <x v="64"/>
    <x v="71"/>
    <x v="3"/>
    <x v="1"/>
    <x v="0"/>
    <x v="10"/>
    <x v="10"/>
    <x v="2"/>
    <x v="1"/>
    <x v="10"/>
    <x v="2"/>
    <x v="0"/>
    <x v="109"/>
    <x v="0"/>
    <x v="18"/>
  </r>
  <r>
    <x v="234"/>
    <x v="234"/>
    <x v="1"/>
    <x v="1"/>
    <x v="0"/>
    <x v="1"/>
    <x v="0"/>
    <x v="1"/>
    <x v="0"/>
    <x v="232"/>
    <x v="1"/>
    <x v="2"/>
    <x v="2"/>
    <x v="0"/>
    <x v="51"/>
    <x v="232"/>
    <x v="0"/>
    <x v="1"/>
    <x v="0"/>
    <x v="0"/>
    <x v="0"/>
    <x v="0"/>
    <x v="72"/>
    <x v="4"/>
    <x v="1"/>
    <x v="0"/>
    <x v="2"/>
    <x v="2"/>
    <x v="1"/>
    <x v="1"/>
    <x v="7"/>
    <x v="0"/>
    <x v="0"/>
    <x v="110"/>
    <x v="0"/>
    <x v="13"/>
  </r>
  <r>
    <x v="235"/>
    <x v="235"/>
    <x v="1"/>
    <x v="1"/>
    <x v="0"/>
    <x v="1"/>
    <x v="0"/>
    <x v="1"/>
    <x v="0"/>
    <x v="233"/>
    <x v="1"/>
    <x v="0"/>
    <x v="0"/>
    <x v="0"/>
    <x v="131"/>
    <x v="233"/>
    <x v="0"/>
    <x v="1"/>
    <x v="0"/>
    <x v="0"/>
    <x v="1"/>
    <x v="9"/>
    <x v="73"/>
    <x v="6"/>
    <x v="1"/>
    <x v="0"/>
    <x v="5"/>
    <x v="5"/>
    <x v="1"/>
    <x v="1"/>
    <x v="4"/>
    <x v="1"/>
    <x v="0"/>
    <x v="111"/>
    <x v="0"/>
    <x v="17"/>
  </r>
  <r>
    <x v="236"/>
    <x v="236"/>
    <x v="1"/>
    <x v="1"/>
    <x v="1"/>
    <x v="3"/>
    <x v="0"/>
    <x v="2"/>
    <x v="0"/>
    <x v="234"/>
    <x v="1"/>
    <x v="0"/>
    <x v="0"/>
    <x v="0"/>
    <x v="71"/>
    <x v="234"/>
    <x v="1"/>
    <x v="1"/>
    <x v="0"/>
    <x v="0"/>
    <x v="0"/>
    <x v="9"/>
    <x v="24"/>
    <x v="6"/>
    <x v="2"/>
    <x v="0"/>
    <x v="7"/>
    <x v="7"/>
    <x v="1"/>
    <x v="2"/>
    <x v="62"/>
    <x v="1"/>
    <x v="0"/>
    <x v="112"/>
    <x v="6"/>
    <x v="7"/>
  </r>
  <r>
    <x v="237"/>
    <x v="237"/>
    <x v="0"/>
    <x v="3"/>
    <x v="0"/>
    <x v="0"/>
    <x v="0"/>
    <x v="0"/>
    <x v="0"/>
    <x v="235"/>
    <x v="0"/>
    <x v="0"/>
    <x v="0"/>
    <x v="0"/>
    <x v="132"/>
    <x v="235"/>
    <x v="0"/>
    <x v="3"/>
    <x v="0"/>
    <x v="0"/>
    <x v="0"/>
    <x v="17"/>
    <x v="0"/>
    <x v="0"/>
    <x v="0"/>
    <x v="0"/>
    <x v="8"/>
    <x v="8"/>
    <x v="3"/>
    <x v="0"/>
    <x v="62"/>
    <x v="0"/>
    <x v="0"/>
    <x v="72"/>
    <x v="0"/>
    <x v="6"/>
  </r>
  <r>
    <x v="238"/>
    <x v="238"/>
    <x v="1"/>
    <x v="1"/>
    <x v="1"/>
    <x v="0"/>
    <x v="1"/>
    <x v="1"/>
    <x v="0"/>
    <x v="236"/>
    <x v="0"/>
    <x v="5"/>
    <x v="5"/>
    <x v="0"/>
    <x v="3"/>
    <x v="236"/>
    <x v="1"/>
    <x v="1"/>
    <x v="0"/>
    <x v="0"/>
    <x v="0"/>
    <x v="20"/>
    <x v="0"/>
    <x v="0"/>
    <x v="0"/>
    <x v="1"/>
    <x v="1"/>
    <x v="1"/>
    <x v="3"/>
    <x v="1"/>
    <x v="99"/>
    <x v="0"/>
    <x v="1"/>
    <x v="12"/>
    <x v="0"/>
    <x v="3"/>
  </r>
  <r>
    <x v="239"/>
    <x v="239"/>
    <x v="0"/>
    <x v="0"/>
    <x v="1"/>
    <x v="1"/>
    <x v="1"/>
    <x v="1"/>
    <x v="0"/>
    <x v="237"/>
    <x v="1"/>
    <x v="26"/>
    <x v="27"/>
    <x v="0"/>
    <x v="133"/>
    <x v="237"/>
    <x v="1"/>
    <x v="0"/>
    <x v="0"/>
    <x v="1"/>
    <x v="0"/>
    <x v="8"/>
    <x v="74"/>
    <x v="4"/>
    <x v="1"/>
    <x v="1"/>
    <x v="1"/>
    <x v="1"/>
    <x v="0"/>
    <x v="1"/>
    <x v="41"/>
    <x v="1"/>
    <x v="4"/>
    <x v="113"/>
    <x v="0"/>
    <x v="8"/>
  </r>
  <r>
    <x v="240"/>
    <x v="240"/>
    <x v="0"/>
    <x v="0"/>
    <x v="1"/>
    <x v="0"/>
    <x v="1"/>
    <x v="1"/>
    <x v="0"/>
    <x v="238"/>
    <x v="0"/>
    <x v="27"/>
    <x v="28"/>
    <x v="0"/>
    <x v="118"/>
    <x v="238"/>
    <x v="1"/>
    <x v="0"/>
    <x v="0"/>
    <x v="0"/>
    <x v="1"/>
    <x v="82"/>
    <x v="0"/>
    <x v="0"/>
    <x v="0"/>
    <x v="1"/>
    <x v="19"/>
    <x v="21"/>
    <x v="1"/>
    <x v="1"/>
    <x v="100"/>
    <x v="1"/>
    <x v="3"/>
    <x v="81"/>
    <x v="0"/>
    <x v="1"/>
  </r>
  <r>
    <x v="241"/>
    <x v="241"/>
    <x v="0"/>
    <x v="4"/>
    <x v="1"/>
    <x v="0"/>
    <x v="0"/>
    <x v="1"/>
    <x v="0"/>
    <x v="239"/>
    <x v="0"/>
    <x v="0"/>
    <x v="0"/>
    <x v="0"/>
    <x v="3"/>
    <x v="239"/>
    <x v="1"/>
    <x v="4"/>
    <x v="0"/>
    <x v="0"/>
    <x v="0"/>
    <x v="63"/>
    <x v="0"/>
    <x v="0"/>
    <x v="0"/>
    <x v="0"/>
    <x v="10"/>
    <x v="10"/>
    <x v="7"/>
    <x v="1"/>
    <x v="4"/>
    <x v="2"/>
    <x v="0"/>
    <x v="43"/>
    <x v="0"/>
    <x v="12"/>
  </r>
  <r>
    <x v="242"/>
    <x v="242"/>
    <x v="0"/>
    <x v="0"/>
    <x v="0"/>
    <x v="1"/>
    <x v="0"/>
    <x v="1"/>
    <x v="0"/>
    <x v="240"/>
    <x v="1"/>
    <x v="0"/>
    <x v="0"/>
    <x v="0"/>
    <x v="68"/>
    <x v="240"/>
    <x v="0"/>
    <x v="0"/>
    <x v="0"/>
    <x v="0"/>
    <x v="0"/>
    <x v="15"/>
    <x v="75"/>
    <x v="4"/>
    <x v="1"/>
    <x v="0"/>
    <x v="2"/>
    <x v="2"/>
    <x v="2"/>
    <x v="1"/>
    <x v="4"/>
    <x v="0"/>
    <x v="0"/>
    <x v="114"/>
    <x v="0"/>
    <x v="6"/>
  </r>
  <r>
    <x v="243"/>
    <x v="243"/>
    <x v="0"/>
    <x v="0"/>
    <x v="0"/>
    <x v="0"/>
    <x v="1"/>
    <x v="1"/>
    <x v="0"/>
    <x v="241"/>
    <x v="0"/>
    <x v="18"/>
    <x v="29"/>
    <x v="0"/>
    <x v="134"/>
    <x v="241"/>
    <x v="0"/>
    <x v="0"/>
    <x v="0"/>
    <x v="0"/>
    <x v="0"/>
    <x v="83"/>
    <x v="0"/>
    <x v="0"/>
    <x v="0"/>
    <x v="1"/>
    <x v="15"/>
    <x v="17"/>
    <x v="1"/>
    <x v="1"/>
    <x v="62"/>
    <x v="0"/>
    <x v="4"/>
    <x v="9"/>
    <x v="0"/>
    <x v="13"/>
  </r>
  <r>
    <x v="244"/>
    <x v="244"/>
    <x v="0"/>
    <x v="2"/>
    <x v="0"/>
    <x v="1"/>
    <x v="1"/>
    <x v="1"/>
    <x v="1"/>
    <x v="242"/>
    <x v="1"/>
    <x v="18"/>
    <x v="29"/>
    <x v="0"/>
    <x v="14"/>
    <x v="242"/>
    <x v="0"/>
    <x v="2"/>
    <x v="0"/>
    <x v="0"/>
    <x v="1"/>
    <x v="4"/>
    <x v="19"/>
    <x v="2"/>
    <x v="1"/>
    <x v="1"/>
    <x v="15"/>
    <x v="17"/>
    <x v="4"/>
    <x v="1"/>
    <x v="25"/>
    <x v="2"/>
    <x v="1"/>
    <x v="115"/>
    <x v="0"/>
    <x v="12"/>
  </r>
  <r>
    <x v="245"/>
    <x v="245"/>
    <x v="1"/>
    <x v="1"/>
    <x v="1"/>
    <x v="0"/>
    <x v="2"/>
    <x v="1"/>
    <x v="0"/>
    <x v="243"/>
    <x v="0"/>
    <x v="3"/>
    <x v="3"/>
    <x v="0"/>
    <x v="32"/>
    <x v="243"/>
    <x v="1"/>
    <x v="1"/>
    <x v="0"/>
    <x v="0"/>
    <x v="0"/>
    <x v="62"/>
    <x v="0"/>
    <x v="0"/>
    <x v="0"/>
    <x v="2"/>
    <x v="6"/>
    <x v="6"/>
    <x v="1"/>
    <x v="1"/>
    <x v="7"/>
    <x v="1"/>
    <x v="1"/>
    <x v="52"/>
    <x v="0"/>
    <x v="4"/>
  </r>
  <r>
    <x v="246"/>
    <x v="246"/>
    <x v="0"/>
    <x v="0"/>
    <x v="1"/>
    <x v="4"/>
    <x v="0"/>
    <x v="2"/>
    <x v="1"/>
    <x v="244"/>
    <x v="0"/>
    <x v="0"/>
    <x v="0"/>
    <x v="0"/>
    <x v="102"/>
    <x v="244"/>
    <x v="1"/>
    <x v="0"/>
    <x v="0"/>
    <x v="0"/>
    <x v="1"/>
    <x v="84"/>
    <x v="0"/>
    <x v="0"/>
    <x v="0"/>
    <x v="0"/>
    <x v="11"/>
    <x v="11"/>
    <x v="4"/>
    <x v="2"/>
    <x v="101"/>
    <x v="2"/>
    <x v="0"/>
    <x v="9"/>
    <x v="3"/>
    <x v="6"/>
  </r>
  <r>
    <x v="247"/>
    <x v="247"/>
    <x v="0"/>
    <x v="0"/>
    <x v="0"/>
    <x v="1"/>
    <x v="0"/>
    <x v="1"/>
    <x v="0"/>
    <x v="245"/>
    <x v="1"/>
    <x v="0"/>
    <x v="0"/>
    <x v="0"/>
    <x v="1"/>
    <x v="245"/>
    <x v="0"/>
    <x v="0"/>
    <x v="0"/>
    <x v="0"/>
    <x v="0"/>
    <x v="40"/>
    <x v="76"/>
    <x v="10"/>
    <x v="1"/>
    <x v="0"/>
    <x v="0"/>
    <x v="0"/>
    <x v="2"/>
    <x v="1"/>
    <x v="0"/>
    <x v="0"/>
    <x v="0"/>
    <x v="116"/>
    <x v="0"/>
    <x v="10"/>
  </r>
  <r>
    <x v="248"/>
    <x v="248"/>
    <x v="1"/>
    <x v="1"/>
    <x v="0"/>
    <x v="0"/>
    <x v="0"/>
    <x v="1"/>
    <x v="0"/>
    <x v="246"/>
    <x v="0"/>
    <x v="2"/>
    <x v="2"/>
    <x v="0"/>
    <x v="9"/>
    <x v="246"/>
    <x v="0"/>
    <x v="1"/>
    <x v="0"/>
    <x v="0"/>
    <x v="0"/>
    <x v="37"/>
    <x v="0"/>
    <x v="0"/>
    <x v="0"/>
    <x v="0"/>
    <x v="11"/>
    <x v="11"/>
    <x v="6"/>
    <x v="1"/>
    <x v="28"/>
    <x v="1"/>
    <x v="0"/>
    <x v="18"/>
    <x v="0"/>
    <x v="13"/>
  </r>
  <r>
    <x v="249"/>
    <x v="249"/>
    <x v="0"/>
    <x v="2"/>
    <x v="0"/>
    <x v="1"/>
    <x v="1"/>
    <x v="1"/>
    <x v="0"/>
    <x v="247"/>
    <x v="1"/>
    <x v="5"/>
    <x v="30"/>
    <x v="0"/>
    <x v="16"/>
    <x v="247"/>
    <x v="0"/>
    <x v="2"/>
    <x v="0"/>
    <x v="0"/>
    <x v="1"/>
    <x v="8"/>
    <x v="77"/>
    <x v="2"/>
    <x v="1"/>
    <x v="1"/>
    <x v="1"/>
    <x v="1"/>
    <x v="0"/>
    <x v="1"/>
    <x v="7"/>
    <x v="1"/>
    <x v="3"/>
    <x v="117"/>
    <x v="0"/>
    <x v="4"/>
  </r>
  <r>
    <x v="250"/>
    <x v="250"/>
    <x v="1"/>
    <x v="1"/>
    <x v="1"/>
    <x v="0"/>
    <x v="0"/>
    <x v="1"/>
    <x v="0"/>
    <x v="248"/>
    <x v="0"/>
    <x v="0"/>
    <x v="0"/>
    <x v="0"/>
    <x v="135"/>
    <x v="248"/>
    <x v="1"/>
    <x v="1"/>
    <x v="0"/>
    <x v="0"/>
    <x v="1"/>
    <x v="22"/>
    <x v="0"/>
    <x v="0"/>
    <x v="0"/>
    <x v="0"/>
    <x v="3"/>
    <x v="3"/>
    <x v="0"/>
    <x v="1"/>
    <x v="102"/>
    <x v="1"/>
    <x v="0"/>
    <x v="9"/>
    <x v="0"/>
    <x v="4"/>
  </r>
  <r>
    <x v="251"/>
    <x v="251"/>
    <x v="0"/>
    <x v="0"/>
    <x v="1"/>
    <x v="2"/>
    <x v="0"/>
    <x v="1"/>
    <x v="0"/>
    <x v="249"/>
    <x v="0"/>
    <x v="0"/>
    <x v="0"/>
    <x v="0"/>
    <x v="136"/>
    <x v="249"/>
    <x v="1"/>
    <x v="0"/>
    <x v="0"/>
    <x v="0"/>
    <x v="3"/>
    <x v="6"/>
    <x v="0"/>
    <x v="0"/>
    <x v="0"/>
    <x v="0"/>
    <x v="4"/>
    <x v="12"/>
    <x v="2"/>
    <x v="1"/>
    <x v="4"/>
    <x v="0"/>
    <x v="0"/>
    <x v="81"/>
    <x v="0"/>
    <x v="15"/>
  </r>
  <r>
    <x v="252"/>
    <x v="252"/>
    <x v="1"/>
    <x v="1"/>
    <x v="1"/>
    <x v="0"/>
    <x v="1"/>
    <x v="1"/>
    <x v="0"/>
    <x v="250"/>
    <x v="0"/>
    <x v="19"/>
    <x v="19"/>
    <x v="0"/>
    <x v="137"/>
    <x v="250"/>
    <x v="1"/>
    <x v="1"/>
    <x v="0"/>
    <x v="0"/>
    <x v="0"/>
    <x v="85"/>
    <x v="0"/>
    <x v="0"/>
    <x v="0"/>
    <x v="1"/>
    <x v="9"/>
    <x v="9"/>
    <x v="0"/>
    <x v="1"/>
    <x v="103"/>
    <x v="1"/>
    <x v="1"/>
    <x v="5"/>
    <x v="0"/>
    <x v="10"/>
  </r>
  <r>
    <x v="253"/>
    <x v="253"/>
    <x v="1"/>
    <x v="1"/>
    <x v="1"/>
    <x v="0"/>
    <x v="0"/>
    <x v="1"/>
    <x v="0"/>
    <x v="251"/>
    <x v="0"/>
    <x v="0"/>
    <x v="0"/>
    <x v="0"/>
    <x v="86"/>
    <x v="251"/>
    <x v="1"/>
    <x v="1"/>
    <x v="0"/>
    <x v="0"/>
    <x v="0"/>
    <x v="18"/>
    <x v="0"/>
    <x v="0"/>
    <x v="0"/>
    <x v="0"/>
    <x v="5"/>
    <x v="5"/>
    <x v="0"/>
    <x v="1"/>
    <x v="104"/>
    <x v="2"/>
    <x v="0"/>
    <x v="67"/>
    <x v="0"/>
    <x v="3"/>
  </r>
  <r>
    <x v="254"/>
    <x v="254"/>
    <x v="1"/>
    <x v="1"/>
    <x v="0"/>
    <x v="0"/>
    <x v="1"/>
    <x v="1"/>
    <x v="0"/>
    <x v="252"/>
    <x v="0"/>
    <x v="5"/>
    <x v="5"/>
    <x v="0"/>
    <x v="6"/>
    <x v="252"/>
    <x v="0"/>
    <x v="1"/>
    <x v="0"/>
    <x v="1"/>
    <x v="0"/>
    <x v="8"/>
    <x v="0"/>
    <x v="0"/>
    <x v="0"/>
    <x v="1"/>
    <x v="1"/>
    <x v="1"/>
    <x v="3"/>
    <x v="1"/>
    <x v="105"/>
    <x v="1"/>
    <x v="4"/>
    <x v="15"/>
    <x v="0"/>
    <x v="7"/>
  </r>
  <r>
    <x v="255"/>
    <x v="255"/>
    <x v="0"/>
    <x v="0"/>
    <x v="1"/>
    <x v="0"/>
    <x v="3"/>
    <x v="1"/>
    <x v="0"/>
    <x v="253"/>
    <x v="0"/>
    <x v="22"/>
    <x v="22"/>
    <x v="0"/>
    <x v="70"/>
    <x v="253"/>
    <x v="1"/>
    <x v="0"/>
    <x v="0"/>
    <x v="0"/>
    <x v="0"/>
    <x v="86"/>
    <x v="0"/>
    <x v="0"/>
    <x v="0"/>
    <x v="3"/>
    <x v="12"/>
    <x v="15"/>
    <x v="7"/>
    <x v="1"/>
    <x v="4"/>
    <x v="1"/>
    <x v="3"/>
    <x v="24"/>
    <x v="0"/>
    <x v="4"/>
  </r>
  <r>
    <x v="256"/>
    <x v="256"/>
    <x v="0"/>
    <x v="0"/>
    <x v="1"/>
    <x v="1"/>
    <x v="0"/>
    <x v="1"/>
    <x v="0"/>
    <x v="254"/>
    <x v="1"/>
    <x v="2"/>
    <x v="2"/>
    <x v="0"/>
    <x v="138"/>
    <x v="254"/>
    <x v="1"/>
    <x v="0"/>
    <x v="0"/>
    <x v="0"/>
    <x v="0"/>
    <x v="87"/>
    <x v="78"/>
    <x v="15"/>
    <x v="1"/>
    <x v="0"/>
    <x v="0"/>
    <x v="0"/>
    <x v="6"/>
    <x v="1"/>
    <x v="106"/>
    <x v="2"/>
    <x v="0"/>
    <x v="118"/>
    <x v="0"/>
    <x v="11"/>
  </r>
  <r>
    <x v="257"/>
    <x v="257"/>
    <x v="0"/>
    <x v="0"/>
    <x v="0"/>
    <x v="0"/>
    <x v="0"/>
    <x v="0"/>
    <x v="0"/>
    <x v="255"/>
    <x v="0"/>
    <x v="2"/>
    <x v="2"/>
    <x v="0"/>
    <x v="35"/>
    <x v="255"/>
    <x v="0"/>
    <x v="0"/>
    <x v="0"/>
    <x v="0"/>
    <x v="0"/>
    <x v="22"/>
    <x v="0"/>
    <x v="0"/>
    <x v="0"/>
    <x v="0"/>
    <x v="3"/>
    <x v="3"/>
    <x v="1"/>
    <x v="0"/>
    <x v="25"/>
    <x v="1"/>
    <x v="0"/>
    <x v="41"/>
    <x v="0"/>
    <x v="6"/>
  </r>
  <r>
    <x v="258"/>
    <x v="258"/>
    <x v="0"/>
    <x v="2"/>
    <x v="0"/>
    <x v="0"/>
    <x v="4"/>
    <x v="2"/>
    <x v="1"/>
    <x v="256"/>
    <x v="0"/>
    <x v="16"/>
    <x v="16"/>
    <x v="0"/>
    <x v="3"/>
    <x v="256"/>
    <x v="0"/>
    <x v="2"/>
    <x v="0"/>
    <x v="0"/>
    <x v="1"/>
    <x v="88"/>
    <x v="0"/>
    <x v="0"/>
    <x v="0"/>
    <x v="4"/>
    <x v="18"/>
    <x v="20"/>
    <x v="4"/>
    <x v="2"/>
    <x v="92"/>
    <x v="2"/>
    <x v="0"/>
    <x v="61"/>
    <x v="1"/>
    <x v="7"/>
  </r>
  <r>
    <x v="259"/>
    <x v="259"/>
    <x v="1"/>
    <x v="1"/>
    <x v="1"/>
    <x v="1"/>
    <x v="3"/>
    <x v="1"/>
    <x v="1"/>
    <x v="257"/>
    <x v="1"/>
    <x v="22"/>
    <x v="22"/>
    <x v="0"/>
    <x v="5"/>
    <x v="162"/>
    <x v="1"/>
    <x v="1"/>
    <x v="0"/>
    <x v="0"/>
    <x v="1"/>
    <x v="64"/>
    <x v="79"/>
    <x v="1"/>
    <x v="1"/>
    <x v="3"/>
    <x v="12"/>
    <x v="15"/>
    <x v="4"/>
    <x v="1"/>
    <x v="23"/>
    <x v="2"/>
    <x v="2"/>
    <x v="119"/>
    <x v="0"/>
    <x v="1"/>
  </r>
  <r>
    <x v="260"/>
    <x v="260"/>
    <x v="0"/>
    <x v="0"/>
    <x v="1"/>
    <x v="0"/>
    <x v="0"/>
    <x v="1"/>
    <x v="0"/>
    <x v="258"/>
    <x v="0"/>
    <x v="0"/>
    <x v="0"/>
    <x v="0"/>
    <x v="139"/>
    <x v="257"/>
    <x v="1"/>
    <x v="0"/>
    <x v="0"/>
    <x v="0"/>
    <x v="0"/>
    <x v="23"/>
    <x v="0"/>
    <x v="0"/>
    <x v="0"/>
    <x v="0"/>
    <x v="7"/>
    <x v="7"/>
    <x v="3"/>
    <x v="1"/>
    <x v="54"/>
    <x v="1"/>
    <x v="0"/>
    <x v="42"/>
    <x v="0"/>
    <x v="7"/>
  </r>
  <r>
    <x v="261"/>
    <x v="261"/>
    <x v="1"/>
    <x v="1"/>
    <x v="1"/>
    <x v="0"/>
    <x v="1"/>
    <x v="1"/>
    <x v="0"/>
    <x v="259"/>
    <x v="0"/>
    <x v="4"/>
    <x v="4"/>
    <x v="0"/>
    <x v="140"/>
    <x v="258"/>
    <x v="1"/>
    <x v="1"/>
    <x v="0"/>
    <x v="0"/>
    <x v="1"/>
    <x v="89"/>
    <x v="0"/>
    <x v="0"/>
    <x v="0"/>
    <x v="1"/>
    <x v="17"/>
    <x v="19"/>
    <x v="0"/>
    <x v="1"/>
    <x v="25"/>
    <x v="1"/>
    <x v="3"/>
    <x v="59"/>
    <x v="0"/>
    <x v="5"/>
  </r>
  <r>
    <x v="262"/>
    <x v="262"/>
    <x v="1"/>
    <x v="1"/>
    <x v="0"/>
    <x v="4"/>
    <x v="1"/>
    <x v="1"/>
    <x v="0"/>
    <x v="260"/>
    <x v="0"/>
    <x v="15"/>
    <x v="15"/>
    <x v="0"/>
    <x v="141"/>
    <x v="259"/>
    <x v="0"/>
    <x v="1"/>
    <x v="0"/>
    <x v="0"/>
    <x v="3"/>
    <x v="28"/>
    <x v="0"/>
    <x v="0"/>
    <x v="0"/>
    <x v="1"/>
    <x v="9"/>
    <x v="9"/>
    <x v="0"/>
    <x v="1"/>
    <x v="107"/>
    <x v="2"/>
    <x v="3"/>
    <x v="15"/>
    <x v="0"/>
    <x v="13"/>
  </r>
  <r>
    <x v="263"/>
    <x v="263"/>
    <x v="1"/>
    <x v="1"/>
    <x v="1"/>
    <x v="0"/>
    <x v="0"/>
    <x v="3"/>
    <x v="0"/>
    <x v="261"/>
    <x v="0"/>
    <x v="0"/>
    <x v="0"/>
    <x v="0"/>
    <x v="142"/>
    <x v="260"/>
    <x v="1"/>
    <x v="1"/>
    <x v="0"/>
    <x v="0"/>
    <x v="0"/>
    <x v="11"/>
    <x v="0"/>
    <x v="0"/>
    <x v="0"/>
    <x v="0"/>
    <x v="8"/>
    <x v="8"/>
    <x v="1"/>
    <x v="3"/>
    <x v="92"/>
    <x v="3"/>
    <x v="8"/>
    <x v="7"/>
    <x v="5"/>
    <x v="11"/>
  </r>
  <r>
    <x v="264"/>
    <x v="264"/>
    <x v="1"/>
    <x v="1"/>
    <x v="1"/>
    <x v="0"/>
    <x v="0"/>
    <x v="1"/>
    <x v="0"/>
    <x v="262"/>
    <x v="0"/>
    <x v="9"/>
    <x v="9"/>
    <x v="0"/>
    <x v="77"/>
    <x v="261"/>
    <x v="1"/>
    <x v="1"/>
    <x v="0"/>
    <x v="0"/>
    <x v="0"/>
    <x v="90"/>
    <x v="0"/>
    <x v="0"/>
    <x v="0"/>
    <x v="0"/>
    <x v="13"/>
    <x v="14"/>
    <x v="0"/>
    <x v="1"/>
    <x v="71"/>
    <x v="0"/>
    <x v="0"/>
    <x v="12"/>
    <x v="0"/>
    <x v="3"/>
  </r>
  <r>
    <x v="265"/>
    <x v="265"/>
    <x v="0"/>
    <x v="2"/>
    <x v="1"/>
    <x v="1"/>
    <x v="0"/>
    <x v="0"/>
    <x v="0"/>
    <x v="263"/>
    <x v="1"/>
    <x v="0"/>
    <x v="0"/>
    <x v="0"/>
    <x v="143"/>
    <x v="262"/>
    <x v="1"/>
    <x v="2"/>
    <x v="0"/>
    <x v="0"/>
    <x v="0"/>
    <x v="75"/>
    <x v="80"/>
    <x v="5"/>
    <x v="1"/>
    <x v="0"/>
    <x v="10"/>
    <x v="10"/>
    <x v="0"/>
    <x v="0"/>
    <x v="28"/>
    <x v="2"/>
    <x v="0"/>
    <x v="120"/>
    <x v="0"/>
    <x v="7"/>
  </r>
  <r>
    <x v="266"/>
    <x v="266"/>
    <x v="0"/>
    <x v="2"/>
    <x v="1"/>
    <x v="0"/>
    <x v="0"/>
    <x v="1"/>
    <x v="0"/>
    <x v="264"/>
    <x v="0"/>
    <x v="0"/>
    <x v="0"/>
    <x v="0"/>
    <x v="12"/>
    <x v="263"/>
    <x v="1"/>
    <x v="2"/>
    <x v="0"/>
    <x v="0"/>
    <x v="2"/>
    <x v="9"/>
    <x v="0"/>
    <x v="0"/>
    <x v="0"/>
    <x v="0"/>
    <x v="2"/>
    <x v="2"/>
    <x v="2"/>
    <x v="1"/>
    <x v="28"/>
    <x v="2"/>
    <x v="0"/>
    <x v="65"/>
    <x v="0"/>
    <x v="9"/>
  </r>
  <r>
    <x v="267"/>
    <x v="267"/>
    <x v="1"/>
    <x v="1"/>
    <x v="0"/>
    <x v="0"/>
    <x v="4"/>
    <x v="3"/>
    <x v="0"/>
    <x v="265"/>
    <x v="0"/>
    <x v="11"/>
    <x v="11"/>
    <x v="22"/>
    <x v="144"/>
    <x v="264"/>
    <x v="0"/>
    <x v="1"/>
    <x v="0"/>
    <x v="0"/>
    <x v="0"/>
    <x v="31"/>
    <x v="0"/>
    <x v="0"/>
    <x v="0"/>
    <x v="4"/>
    <x v="16"/>
    <x v="18"/>
    <x v="7"/>
    <x v="3"/>
    <x v="108"/>
    <x v="3"/>
    <x v="0"/>
    <x v="0"/>
    <x v="4"/>
    <x v="14"/>
  </r>
  <r>
    <x v="268"/>
    <x v="268"/>
    <x v="0"/>
    <x v="0"/>
    <x v="0"/>
    <x v="0"/>
    <x v="3"/>
    <x v="1"/>
    <x v="0"/>
    <x v="266"/>
    <x v="0"/>
    <x v="10"/>
    <x v="10"/>
    <x v="0"/>
    <x v="133"/>
    <x v="265"/>
    <x v="0"/>
    <x v="0"/>
    <x v="0"/>
    <x v="0"/>
    <x v="0"/>
    <x v="22"/>
    <x v="0"/>
    <x v="0"/>
    <x v="0"/>
    <x v="3"/>
    <x v="12"/>
    <x v="15"/>
    <x v="1"/>
    <x v="1"/>
    <x v="57"/>
    <x v="0"/>
    <x v="3"/>
    <x v="48"/>
    <x v="0"/>
    <x v="9"/>
  </r>
  <r>
    <x v="269"/>
    <x v="269"/>
    <x v="1"/>
    <x v="1"/>
    <x v="0"/>
    <x v="0"/>
    <x v="0"/>
    <x v="1"/>
    <x v="0"/>
    <x v="267"/>
    <x v="0"/>
    <x v="0"/>
    <x v="0"/>
    <x v="0"/>
    <x v="96"/>
    <x v="266"/>
    <x v="0"/>
    <x v="1"/>
    <x v="0"/>
    <x v="0"/>
    <x v="3"/>
    <x v="19"/>
    <x v="0"/>
    <x v="0"/>
    <x v="0"/>
    <x v="0"/>
    <x v="11"/>
    <x v="11"/>
    <x v="0"/>
    <x v="1"/>
    <x v="27"/>
    <x v="1"/>
    <x v="0"/>
    <x v="17"/>
    <x v="0"/>
    <x v="6"/>
  </r>
  <r>
    <x v="270"/>
    <x v="270"/>
    <x v="1"/>
    <x v="1"/>
    <x v="1"/>
    <x v="0"/>
    <x v="4"/>
    <x v="1"/>
    <x v="0"/>
    <x v="268"/>
    <x v="0"/>
    <x v="11"/>
    <x v="11"/>
    <x v="23"/>
    <x v="145"/>
    <x v="267"/>
    <x v="1"/>
    <x v="1"/>
    <x v="0"/>
    <x v="0"/>
    <x v="1"/>
    <x v="91"/>
    <x v="0"/>
    <x v="0"/>
    <x v="0"/>
    <x v="4"/>
    <x v="14"/>
    <x v="16"/>
    <x v="1"/>
    <x v="1"/>
    <x v="28"/>
    <x v="2"/>
    <x v="0"/>
    <x v="43"/>
    <x v="0"/>
    <x v="19"/>
  </r>
  <r>
    <x v="271"/>
    <x v="271"/>
    <x v="1"/>
    <x v="1"/>
    <x v="1"/>
    <x v="0"/>
    <x v="0"/>
    <x v="1"/>
    <x v="0"/>
    <x v="269"/>
    <x v="0"/>
    <x v="9"/>
    <x v="9"/>
    <x v="0"/>
    <x v="107"/>
    <x v="268"/>
    <x v="1"/>
    <x v="1"/>
    <x v="0"/>
    <x v="0"/>
    <x v="1"/>
    <x v="92"/>
    <x v="0"/>
    <x v="0"/>
    <x v="0"/>
    <x v="0"/>
    <x v="13"/>
    <x v="14"/>
    <x v="1"/>
    <x v="1"/>
    <x v="54"/>
    <x v="2"/>
    <x v="0"/>
    <x v="42"/>
    <x v="0"/>
    <x v="8"/>
  </r>
  <r>
    <x v="272"/>
    <x v="272"/>
    <x v="1"/>
    <x v="1"/>
    <x v="0"/>
    <x v="0"/>
    <x v="0"/>
    <x v="1"/>
    <x v="0"/>
    <x v="270"/>
    <x v="0"/>
    <x v="0"/>
    <x v="0"/>
    <x v="0"/>
    <x v="11"/>
    <x v="269"/>
    <x v="0"/>
    <x v="1"/>
    <x v="0"/>
    <x v="1"/>
    <x v="0"/>
    <x v="8"/>
    <x v="0"/>
    <x v="0"/>
    <x v="0"/>
    <x v="0"/>
    <x v="0"/>
    <x v="0"/>
    <x v="2"/>
    <x v="1"/>
    <x v="98"/>
    <x v="0"/>
    <x v="0"/>
    <x v="42"/>
    <x v="0"/>
    <x v="18"/>
  </r>
  <r>
    <x v="273"/>
    <x v="273"/>
    <x v="0"/>
    <x v="0"/>
    <x v="1"/>
    <x v="0"/>
    <x v="0"/>
    <x v="1"/>
    <x v="0"/>
    <x v="271"/>
    <x v="0"/>
    <x v="0"/>
    <x v="0"/>
    <x v="0"/>
    <x v="146"/>
    <x v="270"/>
    <x v="1"/>
    <x v="0"/>
    <x v="1"/>
    <x v="0"/>
    <x v="3"/>
    <x v="32"/>
    <x v="0"/>
    <x v="0"/>
    <x v="0"/>
    <x v="0"/>
    <x v="3"/>
    <x v="3"/>
    <x v="1"/>
    <x v="1"/>
    <x v="42"/>
    <x v="0"/>
    <x v="0"/>
    <x v="43"/>
    <x v="0"/>
    <x v="13"/>
  </r>
  <r>
    <x v="274"/>
    <x v="274"/>
    <x v="0"/>
    <x v="0"/>
    <x v="0"/>
    <x v="0"/>
    <x v="2"/>
    <x v="0"/>
    <x v="0"/>
    <x v="272"/>
    <x v="0"/>
    <x v="3"/>
    <x v="3"/>
    <x v="0"/>
    <x v="147"/>
    <x v="271"/>
    <x v="0"/>
    <x v="0"/>
    <x v="0"/>
    <x v="0"/>
    <x v="0"/>
    <x v="16"/>
    <x v="0"/>
    <x v="0"/>
    <x v="0"/>
    <x v="2"/>
    <x v="6"/>
    <x v="6"/>
    <x v="0"/>
    <x v="0"/>
    <x v="10"/>
    <x v="0"/>
    <x v="3"/>
    <x v="9"/>
    <x v="0"/>
    <x v="0"/>
  </r>
  <r>
    <x v="275"/>
    <x v="275"/>
    <x v="1"/>
    <x v="1"/>
    <x v="0"/>
    <x v="0"/>
    <x v="1"/>
    <x v="1"/>
    <x v="0"/>
    <x v="273"/>
    <x v="0"/>
    <x v="17"/>
    <x v="17"/>
    <x v="0"/>
    <x v="42"/>
    <x v="272"/>
    <x v="0"/>
    <x v="1"/>
    <x v="0"/>
    <x v="0"/>
    <x v="0"/>
    <x v="56"/>
    <x v="0"/>
    <x v="0"/>
    <x v="0"/>
    <x v="1"/>
    <x v="19"/>
    <x v="21"/>
    <x v="1"/>
    <x v="1"/>
    <x v="42"/>
    <x v="1"/>
    <x v="1"/>
    <x v="6"/>
    <x v="0"/>
    <x v="15"/>
  </r>
  <r>
    <x v="276"/>
    <x v="276"/>
    <x v="1"/>
    <x v="1"/>
    <x v="1"/>
    <x v="1"/>
    <x v="0"/>
    <x v="1"/>
    <x v="1"/>
    <x v="274"/>
    <x v="1"/>
    <x v="0"/>
    <x v="0"/>
    <x v="0"/>
    <x v="102"/>
    <x v="273"/>
    <x v="1"/>
    <x v="1"/>
    <x v="2"/>
    <x v="0"/>
    <x v="1"/>
    <x v="93"/>
    <x v="39"/>
    <x v="4"/>
    <x v="1"/>
    <x v="0"/>
    <x v="4"/>
    <x v="4"/>
    <x v="4"/>
    <x v="1"/>
    <x v="10"/>
    <x v="0"/>
    <x v="0"/>
    <x v="121"/>
    <x v="0"/>
    <x v="17"/>
  </r>
  <r>
    <x v="277"/>
    <x v="277"/>
    <x v="1"/>
    <x v="1"/>
    <x v="1"/>
    <x v="1"/>
    <x v="0"/>
    <x v="1"/>
    <x v="0"/>
    <x v="275"/>
    <x v="1"/>
    <x v="2"/>
    <x v="2"/>
    <x v="0"/>
    <x v="65"/>
    <x v="274"/>
    <x v="1"/>
    <x v="1"/>
    <x v="0"/>
    <x v="0"/>
    <x v="0"/>
    <x v="36"/>
    <x v="81"/>
    <x v="4"/>
    <x v="1"/>
    <x v="0"/>
    <x v="3"/>
    <x v="3"/>
    <x v="2"/>
    <x v="1"/>
    <x v="82"/>
    <x v="1"/>
    <x v="0"/>
    <x v="122"/>
    <x v="0"/>
    <x v="2"/>
  </r>
  <r>
    <x v="278"/>
    <x v="278"/>
    <x v="0"/>
    <x v="0"/>
    <x v="1"/>
    <x v="0"/>
    <x v="4"/>
    <x v="1"/>
    <x v="0"/>
    <x v="276"/>
    <x v="0"/>
    <x v="11"/>
    <x v="11"/>
    <x v="24"/>
    <x v="148"/>
    <x v="275"/>
    <x v="1"/>
    <x v="0"/>
    <x v="0"/>
    <x v="0"/>
    <x v="1"/>
    <x v="22"/>
    <x v="0"/>
    <x v="0"/>
    <x v="0"/>
    <x v="4"/>
    <x v="16"/>
    <x v="18"/>
    <x v="1"/>
    <x v="1"/>
    <x v="99"/>
    <x v="1"/>
    <x v="0"/>
    <x v="41"/>
    <x v="0"/>
    <x v="19"/>
  </r>
  <r>
    <x v="279"/>
    <x v="279"/>
    <x v="0"/>
    <x v="0"/>
    <x v="1"/>
    <x v="1"/>
    <x v="0"/>
    <x v="1"/>
    <x v="0"/>
    <x v="277"/>
    <x v="1"/>
    <x v="0"/>
    <x v="0"/>
    <x v="0"/>
    <x v="149"/>
    <x v="276"/>
    <x v="1"/>
    <x v="0"/>
    <x v="0"/>
    <x v="0"/>
    <x v="0"/>
    <x v="0"/>
    <x v="82"/>
    <x v="3"/>
    <x v="1"/>
    <x v="0"/>
    <x v="5"/>
    <x v="5"/>
    <x v="1"/>
    <x v="1"/>
    <x v="97"/>
    <x v="2"/>
    <x v="0"/>
    <x v="123"/>
    <x v="0"/>
    <x v="0"/>
  </r>
  <r>
    <x v="280"/>
    <x v="280"/>
    <x v="0"/>
    <x v="3"/>
    <x v="0"/>
    <x v="1"/>
    <x v="0"/>
    <x v="1"/>
    <x v="0"/>
    <x v="278"/>
    <x v="1"/>
    <x v="2"/>
    <x v="2"/>
    <x v="0"/>
    <x v="83"/>
    <x v="277"/>
    <x v="0"/>
    <x v="3"/>
    <x v="0"/>
    <x v="0"/>
    <x v="0"/>
    <x v="94"/>
    <x v="83"/>
    <x v="12"/>
    <x v="1"/>
    <x v="0"/>
    <x v="4"/>
    <x v="4"/>
    <x v="8"/>
    <x v="1"/>
    <x v="28"/>
    <x v="2"/>
    <x v="0"/>
    <x v="124"/>
    <x v="0"/>
    <x v="3"/>
  </r>
  <r>
    <x v="281"/>
    <x v="281"/>
    <x v="0"/>
    <x v="2"/>
    <x v="1"/>
    <x v="0"/>
    <x v="0"/>
    <x v="1"/>
    <x v="0"/>
    <x v="279"/>
    <x v="0"/>
    <x v="0"/>
    <x v="0"/>
    <x v="0"/>
    <x v="142"/>
    <x v="278"/>
    <x v="1"/>
    <x v="2"/>
    <x v="0"/>
    <x v="0"/>
    <x v="1"/>
    <x v="95"/>
    <x v="0"/>
    <x v="0"/>
    <x v="0"/>
    <x v="0"/>
    <x v="8"/>
    <x v="8"/>
    <x v="1"/>
    <x v="1"/>
    <x v="109"/>
    <x v="0"/>
    <x v="0"/>
    <x v="15"/>
    <x v="0"/>
    <x v="6"/>
  </r>
  <r>
    <x v="282"/>
    <x v="282"/>
    <x v="0"/>
    <x v="4"/>
    <x v="0"/>
    <x v="0"/>
    <x v="4"/>
    <x v="0"/>
    <x v="0"/>
    <x v="280"/>
    <x v="0"/>
    <x v="11"/>
    <x v="11"/>
    <x v="25"/>
    <x v="150"/>
    <x v="279"/>
    <x v="0"/>
    <x v="4"/>
    <x v="0"/>
    <x v="0"/>
    <x v="0"/>
    <x v="96"/>
    <x v="0"/>
    <x v="0"/>
    <x v="0"/>
    <x v="4"/>
    <x v="16"/>
    <x v="18"/>
    <x v="1"/>
    <x v="0"/>
    <x v="28"/>
    <x v="1"/>
    <x v="0"/>
    <x v="49"/>
    <x v="0"/>
    <x v="16"/>
  </r>
  <r>
    <x v="283"/>
    <x v="283"/>
    <x v="0"/>
    <x v="0"/>
    <x v="1"/>
    <x v="0"/>
    <x v="0"/>
    <x v="2"/>
    <x v="0"/>
    <x v="270"/>
    <x v="0"/>
    <x v="0"/>
    <x v="0"/>
    <x v="0"/>
    <x v="87"/>
    <x v="280"/>
    <x v="1"/>
    <x v="0"/>
    <x v="0"/>
    <x v="0"/>
    <x v="0"/>
    <x v="19"/>
    <x v="0"/>
    <x v="0"/>
    <x v="0"/>
    <x v="0"/>
    <x v="10"/>
    <x v="10"/>
    <x v="0"/>
    <x v="2"/>
    <x v="110"/>
    <x v="0"/>
    <x v="0"/>
    <x v="72"/>
    <x v="6"/>
    <x v="19"/>
  </r>
  <r>
    <x v="284"/>
    <x v="284"/>
    <x v="1"/>
    <x v="1"/>
    <x v="0"/>
    <x v="1"/>
    <x v="1"/>
    <x v="1"/>
    <x v="0"/>
    <x v="281"/>
    <x v="1"/>
    <x v="19"/>
    <x v="19"/>
    <x v="0"/>
    <x v="131"/>
    <x v="281"/>
    <x v="0"/>
    <x v="1"/>
    <x v="0"/>
    <x v="0"/>
    <x v="0"/>
    <x v="8"/>
    <x v="84"/>
    <x v="16"/>
    <x v="1"/>
    <x v="1"/>
    <x v="9"/>
    <x v="9"/>
    <x v="6"/>
    <x v="1"/>
    <x v="4"/>
    <x v="1"/>
    <x v="3"/>
    <x v="75"/>
    <x v="0"/>
    <x v="17"/>
  </r>
  <r>
    <x v="285"/>
    <x v="285"/>
    <x v="0"/>
    <x v="0"/>
    <x v="0"/>
    <x v="1"/>
    <x v="2"/>
    <x v="1"/>
    <x v="1"/>
    <x v="282"/>
    <x v="1"/>
    <x v="3"/>
    <x v="3"/>
    <x v="0"/>
    <x v="77"/>
    <x v="282"/>
    <x v="0"/>
    <x v="0"/>
    <x v="2"/>
    <x v="0"/>
    <x v="1"/>
    <x v="95"/>
    <x v="85"/>
    <x v="16"/>
    <x v="1"/>
    <x v="2"/>
    <x v="6"/>
    <x v="6"/>
    <x v="4"/>
    <x v="1"/>
    <x v="0"/>
    <x v="1"/>
    <x v="2"/>
    <x v="125"/>
    <x v="0"/>
    <x v="9"/>
  </r>
  <r>
    <x v="286"/>
    <x v="286"/>
    <x v="0"/>
    <x v="0"/>
    <x v="1"/>
    <x v="1"/>
    <x v="0"/>
    <x v="1"/>
    <x v="0"/>
    <x v="283"/>
    <x v="1"/>
    <x v="2"/>
    <x v="2"/>
    <x v="0"/>
    <x v="94"/>
    <x v="283"/>
    <x v="1"/>
    <x v="0"/>
    <x v="0"/>
    <x v="0"/>
    <x v="0"/>
    <x v="9"/>
    <x v="86"/>
    <x v="5"/>
    <x v="1"/>
    <x v="0"/>
    <x v="5"/>
    <x v="5"/>
    <x v="0"/>
    <x v="1"/>
    <x v="9"/>
    <x v="1"/>
    <x v="0"/>
    <x v="126"/>
    <x v="0"/>
    <x v="14"/>
  </r>
  <r>
    <x v="287"/>
    <x v="287"/>
    <x v="1"/>
    <x v="1"/>
    <x v="0"/>
    <x v="0"/>
    <x v="1"/>
    <x v="1"/>
    <x v="0"/>
    <x v="284"/>
    <x v="0"/>
    <x v="19"/>
    <x v="19"/>
    <x v="0"/>
    <x v="54"/>
    <x v="284"/>
    <x v="0"/>
    <x v="1"/>
    <x v="1"/>
    <x v="0"/>
    <x v="0"/>
    <x v="1"/>
    <x v="0"/>
    <x v="0"/>
    <x v="0"/>
    <x v="1"/>
    <x v="9"/>
    <x v="9"/>
    <x v="3"/>
    <x v="1"/>
    <x v="4"/>
    <x v="2"/>
    <x v="4"/>
    <x v="15"/>
    <x v="0"/>
    <x v="12"/>
  </r>
  <r>
    <x v="288"/>
    <x v="288"/>
    <x v="1"/>
    <x v="1"/>
    <x v="1"/>
    <x v="0"/>
    <x v="4"/>
    <x v="1"/>
    <x v="0"/>
    <x v="285"/>
    <x v="0"/>
    <x v="11"/>
    <x v="11"/>
    <x v="26"/>
    <x v="151"/>
    <x v="285"/>
    <x v="1"/>
    <x v="1"/>
    <x v="0"/>
    <x v="0"/>
    <x v="2"/>
    <x v="0"/>
    <x v="0"/>
    <x v="0"/>
    <x v="0"/>
    <x v="4"/>
    <x v="14"/>
    <x v="16"/>
    <x v="1"/>
    <x v="1"/>
    <x v="111"/>
    <x v="1"/>
    <x v="0"/>
    <x v="0"/>
    <x v="0"/>
    <x v="7"/>
  </r>
  <r>
    <x v="289"/>
    <x v="289"/>
    <x v="0"/>
    <x v="2"/>
    <x v="0"/>
    <x v="1"/>
    <x v="0"/>
    <x v="0"/>
    <x v="0"/>
    <x v="286"/>
    <x v="1"/>
    <x v="0"/>
    <x v="0"/>
    <x v="0"/>
    <x v="20"/>
    <x v="286"/>
    <x v="0"/>
    <x v="2"/>
    <x v="0"/>
    <x v="0"/>
    <x v="0"/>
    <x v="59"/>
    <x v="87"/>
    <x v="15"/>
    <x v="1"/>
    <x v="0"/>
    <x v="2"/>
    <x v="2"/>
    <x v="0"/>
    <x v="0"/>
    <x v="10"/>
    <x v="0"/>
    <x v="0"/>
    <x v="4"/>
    <x v="0"/>
    <x v="3"/>
  </r>
  <r>
    <x v="290"/>
    <x v="290"/>
    <x v="0"/>
    <x v="2"/>
    <x v="0"/>
    <x v="0"/>
    <x v="0"/>
    <x v="1"/>
    <x v="0"/>
    <x v="287"/>
    <x v="0"/>
    <x v="28"/>
    <x v="9"/>
    <x v="0"/>
    <x v="4"/>
    <x v="287"/>
    <x v="0"/>
    <x v="2"/>
    <x v="0"/>
    <x v="0"/>
    <x v="0"/>
    <x v="97"/>
    <x v="0"/>
    <x v="0"/>
    <x v="0"/>
    <x v="0"/>
    <x v="13"/>
    <x v="14"/>
    <x v="3"/>
    <x v="1"/>
    <x v="82"/>
    <x v="1"/>
    <x v="0"/>
    <x v="19"/>
    <x v="0"/>
    <x v="5"/>
  </r>
  <r>
    <x v="291"/>
    <x v="291"/>
    <x v="0"/>
    <x v="0"/>
    <x v="0"/>
    <x v="0"/>
    <x v="4"/>
    <x v="1"/>
    <x v="0"/>
    <x v="288"/>
    <x v="0"/>
    <x v="11"/>
    <x v="11"/>
    <x v="27"/>
    <x v="152"/>
    <x v="288"/>
    <x v="0"/>
    <x v="0"/>
    <x v="0"/>
    <x v="0"/>
    <x v="3"/>
    <x v="25"/>
    <x v="0"/>
    <x v="0"/>
    <x v="0"/>
    <x v="4"/>
    <x v="14"/>
    <x v="16"/>
    <x v="7"/>
    <x v="1"/>
    <x v="10"/>
    <x v="2"/>
    <x v="0"/>
    <x v="48"/>
    <x v="0"/>
    <x v="17"/>
  </r>
  <r>
    <x v="292"/>
    <x v="292"/>
    <x v="1"/>
    <x v="1"/>
    <x v="0"/>
    <x v="3"/>
    <x v="1"/>
    <x v="1"/>
    <x v="0"/>
    <x v="289"/>
    <x v="1"/>
    <x v="6"/>
    <x v="6"/>
    <x v="0"/>
    <x v="0"/>
    <x v="289"/>
    <x v="0"/>
    <x v="1"/>
    <x v="0"/>
    <x v="0"/>
    <x v="1"/>
    <x v="20"/>
    <x v="88"/>
    <x v="13"/>
    <x v="2"/>
    <x v="1"/>
    <x v="1"/>
    <x v="1"/>
    <x v="3"/>
    <x v="1"/>
    <x v="112"/>
    <x v="1"/>
    <x v="4"/>
    <x v="127"/>
    <x v="0"/>
    <x v="9"/>
  </r>
  <r>
    <x v="293"/>
    <x v="293"/>
    <x v="1"/>
    <x v="1"/>
    <x v="1"/>
    <x v="3"/>
    <x v="0"/>
    <x v="0"/>
    <x v="0"/>
    <x v="290"/>
    <x v="1"/>
    <x v="0"/>
    <x v="0"/>
    <x v="0"/>
    <x v="11"/>
    <x v="290"/>
    <x v="1"/>
    <x v="1"/>
    <x v="0"/>
    <x v="0"/>
    <x v="0"/>
    <x v="64"/>
    <x v="89"/>
    <x v="17"/>
    <x v="2"/>
    <x v="0"/>
    <x v="11"/>
    <x v="11"/>
    <x v="2"/>
    <x v="0"/>
    <x v="25"/>
    <x v="0"/>
    <x v="0"/>
    <x v="128"/>
    <x v="0"/>
    <x v="19"/>
  </r>
  <r>
    <x v="294"/>
    <x v="294"/>
    <x v="0"/>
    <x v="0"/>
    <x v="1"/>
    <x v="4"/>
    <x v="0"/>
    <x v="1"/>
    <x v="0"/>
    <x v="291"/>
    <x v="0"/>
    <x v="0"/>
    <x v="0"/>
    <x v="0"/>
    <x v="153"/>
    <x v="291"/>
    <x v="1"/>
    <x v="0"/>
    <x v="0"/>
    <x v="0"/>
    <x v="0"/>
    <x v="98"/>
    <x v="0"/>
    <x v="0"/>
    <x v="0"/>
    <x v="0"/>
    <x v="0"/>
    <x v="0"/>
    <x v="0"/>
    <x v="1"/>
    <x v="113"/>
    <x v="1"/>
    <x v="0"/>
    <x v="47"/>
    <x v="0"/>
    <x v="10"/>
  </r>
  <r>
    <x v="295"/>
    <x v="295"/>
    <x v="0"/>
    <x v="0"/>
    <x v="0"/>
    <x v="0"/>
    <x v="0"/>
    <x v="1"/>
    <x v="0"/>
    <x v="292"/>
    <x v="0"/>
    <x v="2"/>
    <x v="2"/>
    <x v="0"/>
    <x v="154"/>
    <x v="292"/>
    <x v="0"/>
    <x v="0"/>
    <x v="0"/>
    <x v="0"/>
    <x v="1"/>
    <x v="29"/>
    <x v="0"/>
    <x v="0"/>
    <x v="0"/>
    <x v="0"/>
    <x v="7"/>
    <x v="7"/>
    <x v="3"/>
    <x v="1"/>
    <x v="114"/>
    <x v="0"/>
    <x v="0"/>
    <x v="31"/>
    <x v="0"/>
    <x v="6"/>
  </r>
  <r>
    <x v="296"/>
    <x v="296"/>
    <x v="1"/>
    <x v="1"/>
    <x v="1"/>
    <x v="1"/>
    <x v="0"/>
    <x v="1"/>
    <x v="1"/>
    <x v="293"/>
    <x v="1"/>
    <x v="9"/>
    <x v="9"/>
    <x v="0"/>
    <x v="126"/>
    <x v="293"/>
    <x v="1"/>
    <x v="1"/>
    <x v="0"/>
    <x v="0"/>
    <x v="1"/>
    <x v="64"/>
    <x v="90"/>
    <x v="4"/>
    <x v="1"/>
    <x v="0"/>
    <x v="13"/>
    <x v="14"/>
    <x v="4"/>
    <x v="1"/>
    <x v="10"/>
    <x v="1"/>
    <x v="0"/>
    <x v="129"/>
    <x v="0"/>
    <x v="14"/>
  </r>
  <r>
    <x v="297"/>
    <x v="297"/>
    <x v="0"/>
    <x v="0"/>
    <x v="1"/>
    <x v="1"/>
    <x v="0"/>
    <x v="2"/>
    <x v="0"/>
    <x v="294"/>
    <x v="1"/>
    <x v="0"/>
    <x v="0"/>
    <x v="0"/>
    <x v="99"/>
    <x v="294"/>
    <x v="1"/>
    <x v="0"/>
    <x v="0"/>
    <x v="0"/>
    <x v="0"/>
    <x v="59"/>
    <x v="91"/>
    <x v="1"/>
    <x v="1"/>
    <x v="0"/>
    <x v="3"/>
    <x v="3"/>
    <x v="6"/>
    <x v="2"/>
    <x v="115"/>
    <x v="1"/>
    <x v="0"/>
    <x v="130"/>
    <x v="5"/>
    <x v="13"/>
  </r>
  <r>
    <x v="298"/>
    <x v="298"/>
    <x v="0"/>
    <x v="0"/>
    <x v="0"/>
    <x v="0"/>
    <x v="1"/>
    <x v="1"/>
    <x v="0"/>
    <x v="295"/>
    <x v="0"/>
    <x v="24"/>
    <x v="24"/>
    <x v="0"/>
    <x v="99"/>
    <x v="295"/>
    <x v="0"/>
    <x v="0"/>
    <x v="0"/>
    <x v="0"/>
    <x v="3"/>
    <x v="45"/>
    <x v="0"/>
    <x v="0"/>
    <x v="0"/>
    <x v="1"/>
    <x v="19"/>
    <x v="21"/>
    <x v="1"/>
    <x v="1"/>
    <x v="116"/>
    <x v="2"/>
    <x v="4"/>
    <x v="49"/>
    <x v="0"/>
    <x v="1"/>
  </r>
  <r>
    <x v="299"/>
    <x v="299"/>
    <x v="0"/>
    <x v="3"/>
    <x v="1"/>
    <x v="0"/>
    <x v="1"/>
    <x v="1"/>
    <x v="0"/>
    <x v="296"/>
    <x v="0"/>
    <x v="15"/>
    <x v="15"/>
    <x v="0"/>
    <x v="116"/>
    <x v="296"/>
    <x v="1"/>
    <x v="3"/>
    <x v="0"/>
    <x v="0"/>
    <x v="3"/>
    <x v="1"/>
    <x v="0"/>
    <x v="0"/>
    <x v="0"/>
    <x v="1"/>
    <x v="9"/>
    <x v="9"/>
    <x v="3"/>
    <x v="1"/>
    <x v="7"/>
    <x v="2"/>
    <x v="6"/>
    <x v="131"/>
    <x v="0"/>
    <x v="10"/>
  </r>
  <r>
    <x v="300"/>
    <x v="300"/>
    <x v="0"/>
    <x v="0"/>
    <x v="0"/>
    <x v="1"/>
    <x v="0"/>
    <x v="1"/>
    <x v="0"/>
    <x v="297"/>
    <x v="1"/>
    <x v="0"/>
    <x v="0"/>
    <x v="0"/>
    <x v="45"/>
    <x v="297"/>
    <x v="0"/>
    <x v="0"/>
    <x v="0"/>
    <x v="1"/>
    <x v="0"/>
    <x v="9"/>
    <x v="92"/>
    <x v="2"/>
    <x v="1"/>
    <x v="0"/>
    <x v="4"/>
    <x v="4"/>
    <x v="0"/>
    <x v="1"/>
    <x v="4"/>
    <x v="0"/>
    <x v="0"/>
    <x v="132"/>
    <x v="0"/>
    <x v="17"/>
  </r>
  <r>
    <x v="301"/>
    <x v="301"/>
    <x v="1"/>
    <x v="1"/>
    <x v="0"/>
    <x v="1"/>
    <x v="0"/>
    <x v="1"/>
    <x v="0"/>
    <x v="298"/>
    <x v="1"/>
    <x v="0"/>
    <x v="0"/>
    <x v="0"/>
    <x v="67"/>
    <x v="59"/>
    <x v="0"/>
    <x v="1"/>
    <x v="1"/>
    <x v="0"/>
    <x v="0"/>
    <x v="36"/>
    <x v="59"/>
    <x v="5"/>
    <x v="1"/>
    <x v="0"/>
    <x v="5"/>
    <x v="5"/>
    <x v="7"/>
    <x v="1"/>
    <x v="4"/>
    <x v="1"/>
    <x v="0"/>
    <x v="82"/>
    <x v="0"/>
    <x v="10"/>
  </r>
  <r>
    <x v="302"/>
    <x v="302"/>
    <x v="0"/>
    <x v="2"/>
    <x v="1"/>
    <x v="1"/>
    <x v="0"/>
    <x v="1"/>
    <x v="0"/>
    <x v="299"/>
    <x v="1"/>
    <x v="0"/>
    <x v="0"/>
    <x v="0"/>
    <x v="155"/>
    <x v="298"/>
    <x v="1"/>
    <x v="2"/>
    <x v="0"/>
    <x v="0"/>
    <x v="0"/>
    <x v="9"/>
    <x v="93"/>
    <x v="4"/>
    <x v="1"/>
    <x v="0"/>
    <x v="7"/>
    <x v="7"/>
    <x v="2"/>
    <x v="1"/>
    <x v="62"/>
    <x v="0"/>
    <x v="0"/>
    <x v="133"/>
    <x v="0"/>
    <x v="9"/>
  </r>
  <r>
    <x v="303"/>
    <x v="303"/>
    <x v="0"/>
    <x v="0"/>
    <x v="1"/>
    <x v="1"/>
    <x v="0"/>
    <x v="1"/>
    <x v="1"/>
    <x v="300"/>
    <x v="1"/>
    <x v="0"/>
    <x v="0"/>
    <x v="0"/>
    <x v="95"/>
    <x v="299"/>
    <x v="1"/>
    <x v="0"/>
    <x v="0"/>
    <x v="1"/>
    <x v="1"/>
    <x v="4"/>
    <x v="94"/>
    <x v="10"/>
    <x v="1"/>
    <x v="0"/>
    <x v="7"/>
    <x v="7"/>
    <x v="4"/>
    <x v="1"/>
    <x v="25"/>
    <x v="2"/>
    <x v="0"/>
    <x v="134"/>
    <x v="0"/>
    <x v="7"/>
  </r>
  <r>
    <x v="304"/>
    <x v="304"/>
    <x v="0"/>
    <x v="0"/>
    <x v="0"/>
    <x v="1"/>
    <x v="0"/>
    <x v="0"/>
    <x v="0"/>
    <x v="301"/>
    <x v="1"/>
    <x v="2"/>
    <x v="2"/>
    <x v="0"/>
    <x v="35"/>
    <x v="300"/>
    <x v="0"/>
    <x v="0"/>
    <x v="0"/>
    <x v="0"/>
    <x v="0"/>
    <x v="46"/>
    <x v="95"/>
    <x v="9"/>
    <x v="1"/>
    <x v="0"/>
    <x v="8"/>
    <x v="8"/>
    <x v="0"/>
    <x v="0"/>
    <x v="4"/>
    <x v="1"/>
    <x v="0"/>
    <x v="135"/>
    <x v="0"/>
    <x v="10"/>
  </r>
  <r>
    <x v="305"/>
    <x v="305"/>
    <x v="0"/>
    <x v="0"/>
    <x v="1"/>
    <x v="0"/>
    <x v="0"/>
    <x v="1"/>
    <x v="0"/>
    <x v="302"/>
    <x v="0"/>
    <x v="2"/>
    <x v="2"/>
    <x v="0"/>
    <x v="156"/>
    <x v="301"/>
    <x v="1"/>
    <x v="0"/>
    <x v="0"/>
    <x v="0"/>
    <x v="0"/>
    <x v="22"/>
    <x v="0"/>
    <x v="0"/>
    <x v="0"/>
    <x v="0"/>
    <x v="10"/>
    <x v="10"/>
    <x v="0"/>
    <x v="1"/>
    <x v="42"/>
    <x v="2"/>
    <x v="0"/>
    <x v="28"/>
    <x v="0"/>
    <x v="15"/>
  </r>
  <r>
    <x v="306"/>
    <x v="306"/>
    <x v="0"/>
    <x v="0"/>
    <x v="0"/>
    <x v="0"/>
    <x v="0"/>
    <x v="1"/>
    <x v="0"/>
    <x v="303"/>
    <x v="0"/>
    <x v="2"/>
    <x v="2"/>
    <x v="0"/>
    <x v="2"/>
    <x v="302"/>
    <x v="0"/>
    <x v="0"/>
    <x v="0"/>
    <x v="0"/>
    <x v="0"/>
    <x v="16"/>
    <x v="0"/>
    <x v="0"/>
    <x v="0"/>
    <x v="0"/>
    <x v="2"/>
    <x v="2"/>
    <x v="0"/>
    <x v="1"/>
    <x v="117"/>
    <x v="2"/>
    <x v="0"/>
    <x v="37"/>
    <x v="0"/>
    <x v="13"/>
  </r>
  <r>
    <x v="307"/>
    <x v="307"/>
    <x v="0"/>
    <x v="0"/>
    <x v="1"/>
    <x v="1"/>
    <x v="0"/>
    <x v="3"/>
    <x v="0"/>
    <x v="304"/>
    <x v="1"/>
    <x v="0"/>
    <x v="0"/>
    <x v="0"/>
    <x v="50"/>
    <x v="303"/>
    <x v="1"/>
    <x v="0"/>
    <x v="0"/>
    <x v="0"/>
    <x v="3"/>
    <x v="99"/>
    <x v="96"/>
    <x v="4"/>
    <x v="1"/>
    <x v="0"/>
    <x v="8"/>
    <x v="8"/>
    <x v="2"/>
    <x v="3"/>
    <x v="118"/>
    <x v="3"/>
    <x v="0"/>
    <x v="136"/>
    <x v="3"/>
    <x v="6"/>
  </r>
  <r>
    <x v="308"/>
    <x v="308"/>
    <x v="0"/>
    <x v="0"/>
    <x v="1"/>
    <x v="0"/>
    <x v="1"/>
    <x v="0"/>
    <x v="0"/>
    <x v="305"/>
    <x v="0"/>
    <x v="29"/>
    <x v="31"/>
    <x v="0"/>
    <x v="157"/>
    <x v="304"/>
    <x v="1"/>
    <x v="0"/>
    <x v="0"/>
    <x v="0"/>
    <x v="0"/>
    <x v="100"/>
    <x v="0"/>
    <x v="0"/>
    <x v="0"/>
    <x v="1"/>
    <x v="13"/>
    <x v="14"/>
    <x v="3"/>
    <x v="0"/>
    <x v="0"/>
    <x v="0"/>
    <x v="1"/>
    <x v="28"/>
    <x v="0"/>
    <x v="7"/>
  </r>
  <r>
    <x v="309"/>
    <x v="309"/>
    <x v="0"/>
    <x v="0"/>
    <x v="1"/>
    <x v="0"/>
    <x v="1"/>
    <x v="1"/>
    <x v="0"/>
    <x v="306"/>
    <x v="0"/>
    <x v="5"/>
    <x v="5"/>
    <x v="0"/>
    <x v="1"/>
    <x v="305"/>
    <x v="1"/>
    <x v="0"/>
    <x v="0"/>
    <x v="0"/>
    <x v="0"/>
    <x v="1"/>
    <x v="0"/>
    <x v="0"/>
    <x v="0"/>
    <x v="1"/>
    <x v="1"/>
    <x v="1"/>
    <x v="3"/>
    <x v="1"/>
    <x v="4"/>
    <x v="1"/>
    <x v="3"/>
    <x v="25"/>
    <x v="0"/>
    <x v="17"/>
  </r>
  <r>
    <x v="310"/>
    <x v="310"/>
    <x v="0"/>
    <x v="3"/>
    <x v="1"/>
    <x v="0"/>
    <x v="0"/>
    <x v="1"/>
    <x v="0"/>
    <x v="307"/>
    <x v="0"/>
    <x v="0"/>
    <x v="0"/>
    <x v="0"/>
    <x v="132"/>
    <x v="306"/>
    <x v="1"/>
    <x v="3"/>
    <x v="0"/>
    <x v="0"/>
    <x v="3"/>
    <x v="22"/>
    <x v="0"/>
    <x v="0"/>
    <x v="0"/>
    <x v="0"/>
    <x v="10"/>
    <x v="10"/>
    <x v="0"/>
    <x v="1"/>
    <x v="10"/>
    <x v="0"/>
    <x v="0"/>
    <x v="3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5" firstHeaderRow="1" firstDataRow="1" firstDataCol="2"/>
  <pivotFields count="36">
    <pivotField axis="axisRow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4"/>
        <item x="2"/>
        <item x="3"/>
        <item x="1"/>
        <item t="default"/>
      </items>
    </pivotField>
    <pivotField compact="0" showAll="0">
      <items count="7">
        <item x="3"/>
        <item x="5"/>
        <item x="1"/>
        <item x="2"/>
        <item x="0"/>
        <item x="4"/>
        <item t="default"/>
      </items>
    </pivotField>
    <pivotField dataField="1" compact="0" showAll="0">
      <items count="5">
        <item x="3"/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1">
        <item x="10"/>
        <item x="22"/>
        <item x="11"/>
        <item x="17"/>
        <item x="13"/>
        <item x="29"/>
        <item x="27"/>
        <item x="6"/>
        <item x="5"/>
        <item x="14"/>
        <item x="21"/>
        <item x="20"/>
        <item x="18"/>
        <item x="4"/>
        <item x="19"/>
        <item x="23"/>
        <item x="28"/>
        <item x="9"/>
        <item x="0"/>
        <item x="2"/>
        <item x="16"/>
        <item x="24"/>
        <item x="25"/>
        <item x="3"/>
        <item x="12"/>
        <item x="8"/>
        <item x="1"/>
        <item x="15"/>
        <item x="26"/>
        <item x="7"/>
        <item t="default"/>
      </items>
    </pivotField>
    <pivotField compact="0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compact="0"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compact="0" showAll="0">
      <items count="159">
        <item x="103"/>
        <item x="98"/>
        <item x="29"/>
        <item x="127"/>
        <item x="121"/>
        <item x="125"/>
        <item x="53"/>
        <item x="85"/>
        <item x="128"/>
        <item x="76"/>
        <item x="78"/>
        <item x="150"/>
        <item x="145"/>
        <item x="38"/>
        <item x="10"/>
        <item x="113"/>
        <item x="100"/>
        <item x="130"/>
        <item x="108"/>
        <item x="151"/>
        <item x="144"/>
        <item x="61"/>
        <item x="148"/>
        <item x="57"/>
        <item x="27"/>
        <item x="122"/>
        <item x="131"/>
        <item x="26"/>
        <item x="71"/>
        <item x="141"/>
        <item x="117"/>
        <item x="25"/>
        <item x="101"/>
        <item x="132"/>
        <item x="62"/>
        <item x="92"/>
        <item x="63"/>
        <item x="41"/>
        <item x="114"/>
        <item x="109"/>
        <item x="137"/>
        <item x="39"/>
        <item x="107"/>
        <item x="94"/>
        <item x="102"/>
        <item x="44"/>
        <item x="2"/>
        <item x="47"/>
        <item x="66"/>
        <item x="5"/>
        <item x="37"/>
        <item x="138"/>
        <item x="84"/>
        <item x="155"/>
        <item x="43"/>
        <item x="3"/>
        <item x="99"/>
        <item x="30"/>
        <item x="24"/>
        <item x="8"/>
        <item x="74"/>
        <item x="14"/>
        <item x="112"/>
        <item x="0"/>
        <item x="87"/>
        <item x="15"/>
        <item x="18"/>
        <item x="45"/>
        <item x="19"/>
        <item x="28"/>
        <item x="40"/>
        <item x="35"/>
        <item x="105"/>
        <item x="12"/>
        <item x="118"/>
        <item x="55"/>
        <item x="9"/>
        <item x="149"/>
        <item x="157"/>
        <item x="17"/>
        <item x="93"/>
        <item x="104"/>
        <item x="142"/>
        <item x="81"/>
        <item x="95"/>
        <item x="6"/>
        <item x="60"/>
        <item x="75"/>
        <item x="111"/>
        <item x="153"/>
        <item x="59"/>
        <item x="106"/>
        <item x="79"/>
        <item x="82"/>
        <item x="65"/>
        <item x="139"/>
        <item x="32"/>
        <item x="64"/>
        <item x="42"/>
        <item x="80"/>
        <item x="120"/>
        <item x="51"/>
        <item x="147"/>
        <item x="69"/>
        <item x="13"/>
        <item x="1"/>
        <item x="86"/>
        <item x="123"/>
        <item x="135"/>
        <item x="68"/>
        <item x="4"/>
        <item x="36"/>
        <item x="20"/>
        <item x="52"/>
        <item x="56"/>
        <item x="31"/>
        <item x="46"/>
        <item x="136"/>
        <item x="7"/>
        <item x="21"/>
        <item x="96"/>
        <item x="156"/>
        <item x="67"/>
        <item x="70"/>
        <item x="54"/>
        <item x="115"/>
        <item x="58"/>
        <item x="143"/>
        <item x="140"/>
        <item x="119"/>
        <item x="89"/>
        <item x="97"/>
        <item x="77"/>
        <item x="16"/>
        <item x="116"/>
        <item x="50"/>
        <item x="154"/>
        <item x="23"/>
        <item x="83"/>
        <item x="129"/>
        <item x="126"/>
        <item x="134"/>
        <item x="124"/>
        <item x="90"/>
        <item x="133"/>
        <item x="146"/>
        <item x="11"/>
        <item x="34"/>
        <item x="91"/>
        <item x="88"/>
        <item x="152"/>
        <item x="49"/>
        <item x="33"/>
        <item x="22"/>
        <item x="73"/>
        <item x="72"/>
        <item x="110"/>
        <item x="48"/>
        <item t="default"/>
      </items>
    </pivotField>
    <pivotField compact="0" numFmtId="14" showAll="0">
      <items count="308">
        <item x="41"/>
        <item x="68"/>
        <item x="61"/>
        <item x="204"/>
        <item x="124"/>
        <item x="274"/>
        <item x="150"/>
        <item x="228"/>
        <item x="89"/>
        <item x="293"/>
        <item x="300"/>
        <item x="21"/>
        <item x="143"/>
        <item x="223"/>
        <item x="40"/>
        <item x="98"/>
        <item x="255"/>
        <item x="242"/>
        <item x="142"/>
        <item x="32"/>
        <item x="25"/>
        <item x="112"/>
        <item x="257"/>
        <item x="275"/>
        <item x="276"/>
        <item x="59"/>
        <item x="131"/>
        <item x="140"/>
        <item x="16"/>
        <item x="35"/>
        <item x="24"/>
        <item x="69"/>
        <item x="200"/>
        <item x="278"/>
        <item x="279"/>
        <item x="185"/>
        <item x="244"/>
        <item x="99"/>
        <item x="260"/>
        <item x="270"/>
        <item x="287"/>
        <item x="121"/>
        <item x="155"/>
        <item x="284"/>
        <item x="145"/>
        <item x="111"/>
        <item x="299"/>
        <item x="31"/>
        <item x="252"/>
        <item x="8"/>
        <item x="27"/>
        <item x="190"/>
        <item x="196"/>
        <item x="103"/>
        <item x="45"/>
        <item x="76"/>
        <item x="224"/>
        <item x="152"/>
        <item x="17"/>
        <item x="20"/>
        <item x="104"/>
        <item x="108"/>
        <item x="42"/>
        <item x="157"/>
        <item x="232"/>
        <item x="127"/>
        <item x="139"/>
        <item x="175"/>
        <item x="238"/>
        <item x="230"/>
        <item x="174"/>
        <item x="258"/>
        <item x="262"/>
        <item x="241"/>
        <item x="237"/>
        <item x="79"/>
        <item x="78"/>
        <item x="151"/>
        <item x="233"/>
        <item x="10"/>
        <item x="11"/>
        <item x="125"/>
        <item x="264"/>
        <item x="81"/>
        <item x="105"/>
        <item x="117"/>
        <item x="179"/>
        <item x="194"/>
        <item x="239"/>
        <item x="245"/>
        <item x="249"/>
        <item x="273"/>
        <item x="1"/>
        <item x="95"/>
        <item x="277"/>
        <item x="261"/>
        <item x="173"/>
        <item x="67"/>
        <item x="54"/>
        <item x="148"/>
        <item x="292"/>
        <item x="177"/>
        <item x="136"/>
        <item x="137"/>
        <item x="191"/>
        <item x="206"/>
        <item x="171"/>
        <item x="122"/>
        <item x="56"/>
        <item x="199"/>
        <item x="216"/>
        <item x="5"/>
        <item x="14"/>
        <item x="34"/>
        <item x="52"/>
        <item x="65"/>
        <item x="153"/>
        <item x="181"/>
        <item x="268"/>
        <item x="296"/>
        <item x="306"/>
        <item x="82"/>
        <item x="87"/>
        <item x="62"/>
        <item x="50"/>
        <item x="73"/>
        <item x="163"/>
        <item x="43"/>
        <item x="210"/>
        <item x="305"/>
        <item x="217"/>
        <item x="169"/>
        <item x="192"/>
        <item x="19"/>
        <item x="97"/>
        <item x="209"/>
        <item x="115"/>
        <item x="6"/>
        <item x="66"/>
        <item x="158"/>
        <item x="53"/>
        <item x="304"/>
        <item x="63"/>
        <item x="207"/>
        <item x="149"/>
        <item x="154"/>
        <item x="33"/>
        <item x="195"/>
        <item x="106"/>
        <item x="226"/>
        <item x="96"/>
        <item x="294"/>
        <item x="51"/>
        <item x="203"/>
        <item x="92"/>
        <item x="168"/>
        <item x="250"/>
        <item x="113"/>
        <item x="295"/>
        <item x="118"/>
        <item x="186"/>
        <item x="49"/>
        <item x="231"/>
        <item x="93"/>
        <item x="236"/>
        <item x="15"/>
        <item x="167"/>
        <item x="220"/>
        <item x="172"/>
        <item x="303"/>
        <item x="208"/>
        <item x="229"/>
        <item x="263"/>
        <item x="165"/>
        <item x="269"/>
        <item x="71"/>
        <item x="38"/>
        <item x="259"/>
        <item x="7"/>
        <item x="55"/>
        <item x="198"/>
        <item x="271"/>
        <item x="280"/>
        <item x="119"/>
        <item x="282"/>
        <item x="0"/>
        <item x="13"/>
        <item x="30"/>
        <item x="298"/>
        <item x="36"/>
        <item x="44"/>
        <item x="46"/>
        <item x="84"/>
        <item x="70"/>
        <item x="94"/>
        <item x="101"/>
        <item x="116"/>
        <item x="126"/>
        <item x="129"/>
        <item x="130"/>
        <item x="134"/>
        <item x="160"/>
        <item x="161"/>
        <item x="164"/>
        <item x="184"/>
        <item x="193"/>
        <item x="256"/>
        <item x="211"/>
        <item x="218"/>
        <item x="222"/>
        <item x="225"/>
        <item x="227"/>
        <item x="234"/>
        <item x="235"/>
        <item x="266"/>
        <item x="283"/>
        <item x="291"/>
        <item x="301"/>
        <item x="302"/>
        <item x="187"/>
        <item x="251"/>
        <item x="48"/>
        <item x="100"/>
        <item x="132"/>
        <item x="202"/>
        <item x="18"/>
        <item x="146"/>
        <item x="156"/>
        <item x="246"/>
        <item x="114"/>
        <item x="290"/>
        <item x="39"/>
        <item x="133"/>
        <item x="176"/>
        <item x="214"/>
        <item x="243"/>
        <item x="289"/>
        <item x="215"/>
        <item x="57"/>
        <item x="265"/>
        <item x="189"/>
        <item x="74"/>
        <item x="141"/>
        <item x="144"/>
        <item x="159"/>
        <item x="178"/>
        <item x="183"/>
        <item x="286"/>
        <item x="240"/>
        <item x="26"/>
        <item x="37"/>
        <item x="58"/>
        <item x="72"/>
        <item x="86"/>
        <item x="182"/>
        <item x="297"/>
        <item x="162"/>
        <item x="91"/>
        <item x="88"/>
        <item x="272"/>
        <item x="180"/>
        <item x="29"/>
        <item x="254"/>
        <item x="247"/>
        <item x="9"/>
        <item x="219"/>
        <item x="212"/>
        <item x="64"/>
        <item x="281"/>
        <item x="253"/>
        <item x="47"/>
        <item x="12"/>
        <item x="248"/>
        <item x="75"/>
        <item x="123"/>
        <item x="221"/>
        <item x="128"/>
        <item x="2"/>
        <item x="3"/>
        <item x="170"/>
        <item x="77"/>
        <item x="166"/>
        <item x="201"/>
        <item x="197"/>
        <item x="85"/>
        <item x="267"/>
        <item x="120"/>
        <item x="288"/>
        <item x="213"/>
        <item x="83"/>
        <item x="22"/>
        <item x="4"/>
        <item x="107"/>
        <item x="90"/>
        <item x="147"/>
        <item x="109"/>
        <item x="60"/>
        <item x="205"/>
        <item x="28"/>
        <item x="23"/>
        <item x="102"/>
        <item x="138"/>
        <item x="285"/>
        <item x="80"/>
        <item x="135"/>
        <item x="110"/>
        <item x="18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2"/>
        <item x="1"/>
        <item x="4"/>
        <item x="0"/>
        <item x="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4"/>
        <item x="3"/>
        <item x="1"/>
        <item x="5"/>
        <item x="2"/>
        <item x="0"/>
        <item t="default"/>
      </items>
    </pivotField>
    <pivotField compact="0" numFmtId="14" showAll="0">
      <items count="102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  <item t="default"/>
      </items>
    </pivotField>
    <pivotField compact="0" showAll="0">
      <items count="98">
        <item x="83"/>
        <item x="32"/>
        <item x="16"/>
        <item x="71"/>
        <item x="90"/>
        <item x="72"/>
        <item x="37"/>
        <item x="93"/>
        <item x="52"/>
        <item x="2"/>
        <item x="66"/>
        <item x="15"/>
        <item x="26"/>
        <item x="64"/>
        <item x="39"/>
        <item x="47"/>
        <item x="23"/>
        <item x="12"/>
        <item x="36"/>
        <item x="25"/>
        <item x="57"/>
        <item x="79"/>
        <item x="44"/>
        <item x="33"/>
        <item x="58"/>
        <item x="46"/>
        <item x="9"/>
        <item x="42"/>
        <item x="92"/>
        <item x="86"/>
        <item x="13"/>
        <item x="11"/>
        <item x="54"/>
        <item x="34"/>
        <item x="31"/>
        <item x="78"/>
        <item x="38"/>
        <item x="43"/>
        <item x="30"/>
        <item x="94"/>
        <item x="80"/>
        <item x="68"/>
        <item x="91"/>
        <item x="29"/>
        <item x="59"/>
        <item x="8"/>
        <item x="62"/>
        <item x="96"/>
        <item x="63"/>
        <item x="77"/>
        <item x="19"/>
        <item x="50"/>
        <item x="14"/>
        <item x="45"/>
        <item x="35"/>
        <item x="70"/>
        <item x="73"/>
        <item x="87"/>
        <item x="89"/>
        <item x="84"/>
        <item x="10"/>
        <item x="95"/>
        <item x="41"/>
        <item x="60"/>
        <item x="24"/>
        <item x="65"/>
        <item x="55"/>
        <item x="18"/>
        <item x="1"/>
        <item x="82"/>
        <item x="3"/>
        <item x="49"/>
        <item x="5"/>
        <item x="17"/>
        <item x="53"/>
        <item x="28"/>
        <item x="4"/>
        <item x="88"/>
        <item x="6"/>
        <item x="20"/>
        <item x="81"/>
        <item x="7"/>
        <item x="51"/>
        <item x="61"/>
        <item x="22"/>
        <item x="69"/>
        <item x="85"/>
        <item x="40"/>
        <item x="56"/>
        <item x="67"/>
        <item x="76"/>
        <item x="75"/>
        <item x="27"/>
        <item x="48"/>
        <item x="21"/>
        <item x="74"/>
        <item x="0"/>
        <item t="default"/>
      </items>
    </pivotField>
    <pivotField compact="0" showAll="0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7">
        <item x="3"/>
        <item x="5"/>
        <item x="1"/>
        <item x="0"/>
        <item x="4"/>
        <item x="2"/>
        <item t="default"/>
      </items>
    </pivotField>
    <pivotField axis="axisRow" compact="0" showAll="0">
      <items count="22">
        <item sd="0" x="6"/>
        <item sd="0" x="5"/>
        <item sd="0" x="20"/>
        <item sd="0" x="12"/>
        <item sd="0" x="8"/>
        <item sd="0" x="19"/>
        <item sd="0" x="10"/>
        <item sd="0" x="18"/>
        <item sd="0" x="3"/>
        <item sd="0" x="17"/>
        <item sd="0" x="13"/>
        <item sd="0" x="15"/>
        <item sd="0" x="14"/>
        <item sd="0" x="11"/>
        <item sd="0" x="7"/>
        <item sd="0" x="2"/>
        <item sd="0" x="16"/>
        <item sd="0" x="0"/>
        <item sd="0" x="9"/>
        <item sd="0" x="1"/>
        <item sd="0" x="4"/>
        <item t="default"/>
      </items>
    </pivotField>
    <pivotField compact="0" showAll="0">
      <items count="25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  <item t="default"/>
      </items>
    </pivotField>
    <pivotField compact="0" showAll="0">
      <items count="12">
        <item x="6"/>
        <item x="4"/>
        <item x="3"/>
        <item x="2"/>
        <item x="1"/>
        <item x="0"/>
        <item m="1" x="10"/>
        <item x="5"/>
        <item x="8"/>
        <item x="7"/>
        <item m="1" x="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20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10">
        <item x="0"/>
        <item x="8"/>
        <item x="7"/>
        <item x="5"/>
        <item x="2"/>
        <item x="3"/>
        <item x="1"/>
        <item x="4"/>
        <item x="6"/>
        <item t="default"/>
      </items>
    </pivotField>
    <pivotField compact="0" numFmtId="14" showAll="0">
      <items count="138">
        <item x="124"/>
        <item x="133"/>
        <item x="66"/>
        <item x="36"/>
        <item x="109"/>
        <item x="129"/>
        <item x="110"/>
        <item x="58"/>
        <item x="121"/>
        <item x="103"/>
        <item x="74"/>
        <item x="76"/>
        <item x="35"/>
        <item x="2"/>
        <item x="89"/>
        <item x="55"/>
        <item x="101"/>
        <item x="91"/>
        <item x="73"/>
        <item x="69"/>
        <item x="27"/>
        <item x="83"/>
        <item x="92"/>
        <item x="23"/>
        <item x="79"/>
        <item x="105"/>
        <item x="57"/>
        <item x="68"/>
        <item x="95"/>
        <item x="119"/>
        <item x="126"/>
        <item x="63"/>
        <item x="22"/>
        <item x="20"/>
        <item x="106"/>
        <item x="100"/>
        <item x="132"/>
        <item x="134"/>
        <item x="130"/>
        <item x="115"/>
        <item x="111"/>
        <item x="16"/>
        <item x="64"/>
        <item x="128"/>
        <item x="87"/>
        <item x="99"/>
        <item x="82"/>
        <item x="80"/>
        <item x="120"/>
        <item x="102"/>
        <item x="34"/>
        <item x="108"/>
        <item x="118"/>
        <item x="75"/>
        <item x="117"/>
        <item x="71"/>
        <item x="45"/>
        <item x="96"/>
        <item x="136"/>
        <item x="21"/>
        <item x="97"/>
        <item x="135"/>
        <item x="10"/>
        <item x="4"/>
        <item x="78"/>
        <item x="56"/>
        <item x="90"/>
        <item x="1"/>
        <item x="123"/>
        <item x="93"/>
        <item x="44"/>
        <item x="112"/>
        <item x="62"/>
        <item x="38"/>
        <item x="11"/>
        <item x="86"/>
        <item x="54"/>
        <item x="125"/>
        <item x="127"/>
        <item x="13"/>
        <item x="88"/>
        <item x="14"/>
        <item x="98"/>
        <item x="51"/>
        <item x="122"/>
        <item x="84"/>
        <item x="107"/>
        <item x="116"/>
        <item x="113"/>
        <item x="77"/>
        <item x="85"/>
        <item x="94"/>
        <item x="104"/>
        <item x="53"/>
        <item x="114"/>
        <item x="6"/>
        <item x="3"/>
        <item x="49"/>
        <item x="5"/>
        <item x="70"/>
        <item x="18"/>
        <item x="17"/>
        <item x="15"/>
        <item x="24"/>
        <item x="61"/>
        <item x="0"/>
        <item x="48"/>
        <item x="33"/>
        <item x="26"/>
        <item x="40"/>
        <item x="46"/>
        <item x="42"/>
        <item x="8"/>
        <item x="50"/>
        <item x="41"/>
        <item x="47"/>
        <item x="30"/>
        <item x="43"/>
        <item x="25"/>
        <item x="39"/>
        <item x="131"/>
        <item x="81"/>
        <item x="65"/>
        <item x="59"/>
        <item x="72"/>
        <item x="31"/>
        <item x="52"/>
        <item x="12"/>
        <item x="67"/>
        <item x="9"/>
        <item x="32"/>
        <item x="28"/>
        <item x="29"/>
        <item x="7"/>
        <item x="60"/>
        <item x="19"/>
        <item x="37"/>
        <item t="default"/>
      </items>
    </pivotField>
    <pivotField compact="0" showAll="0">
      <items count="8">
        <item x="0"/>
        <item x="2"/>
        <item x="1"/>
        <item x="4"/>
        <item x="6"/>
        <item x="3"/>
        <item x="5"/>
        <item t="default"/>
      </items>
    </pivotField>
    <pivotField compact="0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2">
    <field x="26"/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erf Score ID" fld="7" subtotal="average" baseField="0" baseItem="0"/>
  </dataFields>
  <formats count="14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axis="axisValues" fieldPosition="0"/>
    </format>
    <format dxfId="1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8:G23" firstHeaderRow="1" firstDataRow="2" firstDataCol="1"/>
  <pivotFields count="36">
    <pivotField dataField="1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3"/>
        <item x="1"/>
        <item x="2"/>
        <item x="0"/>
        <item t="default"/>
      </items>
    </pivotField>
    <pivotField compact="0" showAll="0"/>
    <pivotField compact="0" numFmtId="14" showAll="0"/>
    <pivotField compact="0" showAll="0"/>
    <pivotField compact="0" showAl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3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_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9:C60" firstHeaderRow="1" firstDataRow="1" firstDataCol="3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axis="axisRow" compact="0" numFmtId="14" showAll="0">
      <items count="102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  <item t="default"/>
      </items>
    </pivotField>
    <pivotField axis="axisRow" compact="0" showAll="0">
      <items count="98">
        <item x="83"/>
        <item x="32"/>
        <item x="16"/>
        <item x="71"/>
        <item x="90"/>
        <item x="72"/>
        <item x="37"/>
        <item x="93"/>
        <item x="52"/>
        <item x="2"/>
        <item x="66"/>
        <item x="15"/>
        <item x="26"/>
        <item x="64"/>
        <item x="39"/>
        <item x="47"/>
        <item x="23"/>
        <item x="12"/>
        <item x="36"/>
        <item x="25"/>
        <item x="57"/>
        <item x="79"/>
        <item x="44"/>
        <item x="33"/>
        <item x="58"/>
        <item x="46"/>
        <item x="9"/>
        <item x="42"/>
        <item x="92"/>
        <item x="86"/>
        <item x="13"/>
        <item x="11"/>
        <item x="54"/>
        <item x="34"/>
        <item x="31"/>
        <item x="78"/>
        <item x="38"/>
        <item x="43"/>
        <item x="30"/>
        <item x="94"/>
        <item x="80"/>
        <item x="68"/>
        <item x="91"/>
        <item x="29"/>
        <item x="59"/>
        <item x="8"/>
        <item x="62"/>
        <item x="96"/>
        <item x="63"/>
        <item x="77"/>
        <item x="19"/>
        <item x="50"/>
        <item x="14"/>
        <item x="45"/>
        <item x="35"/>
        <item x="70"/>
        <item x="73"/>
        <item x="87"/>
        <item x="89"/>
        <item x="84"/>
        <item x="10"/>
        <item x="95"/>
        <item x="41"/>
        <item x="60"/>
        <item x="24"/>
        <item x="65"/>
        <item x="55"/>
        <item x="18"/>
        <item x="1"/>
        <item x="82"/>
        <item x="3"/>
        <item x="49"/>
        <item x="5"/>
        <item x="17"/>
        <item x="53"/>
        <item x="28"/>
        <item x="4"/>
        <item x="88"/>
        <item x="6"/>
        <item x="20"/>
        <item x="81"/>
        <item x="7"/>
        <item x="51"/>
        <item x="61"/>
        <item x="22"/>
        <item x="69"/>
        <item x="85"/>
        <item x="40"/>
        <item x="56"/>
        <item x="67"/>
        <item x="76"/>
        <item x="75"/>
        <item x="27"/>
        <item x="48"/>
        <item x="21"/>
        <item x="74"/>
        <item x="0"/>
        <item t="default"/>
      </items>
    </pivotField>
    <pivotField compact="0" showAll="0"/>
    <pivotField axis="axisRow" compact="0" showAll="0">
      <items count="4">
        <item sd="0" x="0"/>
        <item x="2"/>
        <item sd="0"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3">
    <field x="24"/>
    <field x="21"/>
    <field x="22"/>
  </rowFields>
  <rowItems count="31">
    <i>
      <x/>
    </i>
    <i>
      <x v="1"/>
    </i>
    <i r="1">
      <x v="18"/>
    </i>
    <i r="2">
      <x v="53"/>
    </i>
    <i r="2">
      <x v="64"/>
    </i>
    <i r="1">
      <x v="21"/>
    </i>
    <i r="2">
      <x v="81"/>
    </i>
    <i r="1">
      <x v="25"/>
    </i>
    <i r="2">
      <x v="16"/>
    </i>
    <i r="1">
      <x v="31"/>
    </i>
    <i r="2">
      <x v="73"/>
    </i>
    <i r="1">
      <x v="35"/>
    </i>
    <i r="2">
      <x v="58"/>
    </i>
    <i r="1">
      <x v="44"/>
    </i>
    <i r="2">
      <x v="94"/>
    </i>
    <i r="1">
      <x v="66"/>
    </i>
    <i r="2">
      <x v="60"/>
    </i>
    <i r="2">
      <x v="84"/>
    </i>
    <i r="1">
      <x v="67"/>
    </i>
    <i r="2">
      <x v="88"/>
    </i>
    <i r="1">
      <x v="71"/>
    </i>
    <i r="2">
      <x v="43"/>
    </i>
    <i r="2">
      <x v="45"/>
    </i>
    <i r="1">
      <x v="74"/>
    </i>
    <i r="2">
      <x v="92"/>
    </i>
    <i r="1">
      <x v="79"/>
    </i>
    <i r="2">
      <x v="34"/>
    </i>
    <i r="2">
      <x v="36"/>
    </i>
    <i r="2">
      <x v="77"/>
    </i>
    <i>
      <x v="2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missingCaption="0" useAutoFormatting="1" compact="0" indent="0" outline="1" compactData="0" outlineData="1" showDrill="1" multipleFieldFilters="0">
  <location ref="A3:D37" firstHeaderRow="1" firstDataRow="2" firstDataCol="1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showAll="0"/>
    <pivotField compact="0" showAll="0"/>
    <pivotField axis="axisRow" compact="0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compact="0" showAll="0"/>
    <pivotField compact="0" showAll="0"/>
    <pivotField compact="0" numFmtId="178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numFmtId="178" showAll="0">
      <items count="102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  <item t="default"/>
      </items>
    </pivotField>
    <pivotField compact="0" showAll="0"/>
    <pivotField compact="0" showAll="0"/>
    <pivotField compact="0" showAll="0"/>
    <pivotField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Average of Salary" fld="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2:H76" firstHeaderRow="1" firstDataRow="2" firstDataCol="1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showAll="0"/>
    <pivotField compact="0" showAll="0"/>
    <pivotField axis="axisRow" compact="0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compact="0" showAll="0"/>
    <pivotField compact="0" showAll="0"/>
    <pivotField compact="0" numFmtId="178" showAll="0"/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axis="axisCol" compact="0" showAll="0">
      <items count="7">
        <item x="4"/>
        <item x="3"/>
        <item x="1"/>
        <item x="5"/>
        <item x="2"/>
        <item x="0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lary" fld="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I7" firstHeaderRow="1" firstDataRow="2" firstDataCol="1"/>
  <pivotFields count="36">
    <pivotField compact="0" defaultSubtotal="0"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</pivotField>
    <pivotField compact="0" defaultSubtotal="0" showAll="0">
      <items count="311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</items>
    </pivotField>
    <pivotField compact="0" defaultSubtotal="0" showAll="0">
      <items count="2">
        <item x="0"/>
        <item x="1"/>
      </items>
    </pivotField>
    <pivotField compact="0" defaultSubtotal="0" showAll="0">
      <items count="5">
        <item x="0"/>
        <item x="1"/>
        <item x="2"/>
        <item x="4"/>
        <item x="3"/>
      </items>
    </pivotField>
    <pivotField dataField="1" compact="0" defaultSubtotal="0" showAll="0">
      <items count="2">
        <item x="1"/>
        <item x="0"/>
      </items>
    </pivotField>
    <pivotField compact="0" defaultSubtotal="0" showAll="0">
      <items count="5">
        <item x="0"/>
        <item x="4"/>
        <item x="2"/>
        <item x="3"/>
        <item x="1"/>
      </items>
    </pivotField>
    <pivotField compact="0" defaultSubtotal="0" showAll="0">
      <items count="6">
        <item x="3"/>
        <item x="5"/>
        <item x="1"/>
        <item x="2"/>
        <item x="0"/>
        <item x="4"/>
      </items>
    </pivotField>
    <pivotField compact="0" defaultSubtotal="0" showAll="0">
      <items count="4">
        <item x="3"/>
        <item x="2"/>
        <item x="1"/>
        <item x="0"/>
      </items>
    </pivotField>
    <pivotField compact="0" defaultSubtotal="0" showAll="0">
      <items count="2">
        <item x="0"/>
        <item x="1"/>
      </items>
    </pivotField>
    <pivotField compact="0" defaultSubtotal="0" showAll="0">
      <items count="308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</items>
    </pivotField>
    <pivotField compact="0" defaultSubtotal="0" showAll="0">
      <items count="2">
        <item x="0"/>
        <item x="1"/>
      </items>
    </pivotField>
    <pivotField compact="0" defaultSubtotal="0" showAll="0">
      <items count="30">
        <item x="10"/>
        <item x="22"/>
        <item x="11"/>
        <item x="17"/>
        <item x="13"/>
        <item x="29"/>
        <item x="27"/>
        <item x="6"/>
        <item x="5"/>
        <item x="14"/>
        <item x="21"/>
        <item x="20"/>
        <item x="18"/>
        <item x="4"/>
        <item x="19"/>
        <item x="23"/>
        <item x="28"/>
        <item x="9"/>
        <item x="0"/>
        <item x="2"/>
        <item x="16"/>
        <item x="24"/>
        <item x="25"/>
        <item x="3"/>
        <item x="12"/>
        <item x="8"/>
        <item x="1"/>
        <item x="15"/>
        <item x="26"/>
        <item x="7"/>
      </items>
    </pivotField>
    <pivotField compact="0" defaultSubtotal="0" showAll="0">
      <items count="32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</items>
    </pivotField>
    <pivotField compact="0" defaultSubtotal="0" showAll="0">
      <items count="28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</items>
    </pivotField>
    <pivotField compact="0" defaultSubtotal="0" showAll="0">
      <items count="158">
        <item x="103"/>
        <item x="98"/>
        <item x="29"/>
        <item x="127"/>
        <item x="121"/>
        <item x="125"/>
        <item x="53"/>
        <item x="85"/>
        <item x="128"/>
        <item x="76"/>
        <item x="78"/>
        <item x="150"/>
        <item x="145"/>
        <item x="38"/>
        <item x="10"/>
        <item x="113"/>
        <item x="100"/>
        <item x="130"/>
        <item x="108"/>
        <item x="151"/>
        <item x="144"/>
        <item x="61"/>
        <item x="148"/>
        <item x="57"/>
        <item x="27"/>
        <item x="122"/>
        <item x="131"/>
        <item x="26"/>
        <item x="71"/>
        <item x="141"/>
        <item x="117"/>
        <item x="25"/>
        <item x="101"/>
        <item x="132"/>
        <item x="62"/>
        <item x="92"/>
        <item x="63"/>
        <item x="41"/>
        <item x="114"/>
        <item x="109"/>
        <item x="137"/>
        <item x="39"/>
        <item x="107"/>
        <item x="94"/>
        <item x="102"/>
        <item x="44"/>
        <item x="2"/>
        <item x="47"/>
        <item x="66"/>
        <item x="5"/>
        <item x="37"/>
        <item x="138"/>
        <item x="84"/>
        <item x="155"/>
        <item x="43"/>
        <item x="3"/>
        <item x="99"/>
        <item x="30"/>
        <item x="24"/>
        <item x="8"/>
        <item x="74"/>
        <item x="14"/>
        <item x="112"/>
        <item x="0"/>
        <item x="87"/>
        <item x="15"/>
        <item x="18"/>
        <item x="45"/>
        <item x="19"/>
        <item x="28"/>
        <item x="40"/>
        <item x="35"/>
        <item x="105"/>
        <item x="12"/>
        <item x="118"/>
        <item x="55"/>
        <item x="9"/>
        <item x="149"/>
        <item x="157"/>
        <item x="17"/>
        <item x="93"/>
        <item x="104"/>
        <item x="142"/>
        <item x="81"/>
        <item x="95"/>
        <item x="6"/>
        <item x="60"/>
        <item x="75"/>
        <item x="111"/>
        <item x="153"/>
        <item x="59"/>
        <item x="106"/>
        <item x="79"/>
        <item x="82"/>
        <item x="65"/>
        <item x="139"/>
        <item x="32"/>
        <item x="64"/>
        <item x="42"/>
        <item x="80"/>
        <item x="120"/>
        <item x="51"/>
        <item x="147"/>
        <item x="69"/>
        <item x="13"/>
        <item x="1"/>
        <item x="86"/>
        <item x="123"/>
        <item x="135"/>
        <item x="68"/>
        <item x="4"/>
        <item x="36"/>
        <item x="20"/>
        <item x="52"/>
        <item x="56"/>
        <item x="31"/>
        <item x="46"/>
        <item x="136"/>
        <item x="7"/>
        <item x="21"/>
        <item x="96"/>
        <item x="156"/>
        <item x="67"/>
        <item x="70"/>
        <item x="54"/>
        <item x="115"/>
        <item x="58"/>
        <item x="143"/>
        <item x="140"/>
        <item x="119"/>
        <item x="89"/>
        <item x="97"/>
        <item x="77"/>
        <item x="16"/>
        <item x="116"/>
        <item x="50"/>
        <item x="154"/>
        <item x="23"/>
        <item x="83"/>
        <item x="129"/>
        <item x="126"/>
        <item x="134"/>
        <item x="124"/>
        <item x="90"/>
        <item x="133"/>
        <item x="146"/>
        <item x="11"/>
        <item x="34"/>
        <item x="91"/>
        <item x="88"/>
        <item x="152"/>
        <item x="49"/>
        <item x="33"/>
        <item x="22"/>
        <item x="73"/>
        <item x="72"/>
        <item x="110"/>
        <item x="48"/>
      </items>
    </pivotField>
    <pivotField compact="0" defaultSubtotal="0" numFmtId="14" showAll="0">
      <items count="307">
        <item x="41"/>
        <item x="68"/>
        <item x="61"/>
        <item x="204"/>
        <item x="124"/>
        <item x="274"/>
        <item x="150"/>
        <item x="228"/>
        <item x="89"/>
        <item x="293"/>
        <item x="300"/>
        <item x="21"/>
        <item x="143"/>
        <item x="223"/>
        <item x="40"/>
        <item x="98"/>
        <item x="255"/>
        <item x="242"/>
        <item x="142"/>
        <item x="32"/>
        <item x="25"/>
        <item x="112"/>
        <item x="257"/>
        <item x="275"/>
        <item x="276"/>
        <item x="59"/>
        <item x="131"/>
        <item x="140"/>
        <item x="16"/>
        <item x="35"/>
        <item x="24"/>
        <item x="69"/>
        <item x="200"/>
        <item x="278"/>
        <item x="279"/>
        <item x="185"/>
        <item x="244"/>
        <item x="99"/>
        <item x="260"/>
        <item x="270"/>
        <item x="287"/>
        <item x="121"/>
        <item x="155"/>
        <item x="284"/>
        <item x="145"/>
        <item x="111"/>
        <item x="299"/>
        <item x="31"/>
        <item x="252"/>
        <item x="8"/>
        <item x="27"/>
        <item x="190"/>
        <item x="196"/>
        <item x="103"/>
        <item x="45"/>
        <item x="76"/>
        <item x="224"/>
        <item x="152"/>
        <item x="17"/>
        <item x="20"/>
        <item x="104"/>
        <item x="108"/>
        <item x="42"/>
        <item x="157"/>
        <item x="232"/>
        <item x="127"/>
        <item x="139"/>
        <item x="175"/>
        <item x="238"/>
        <item x="230"/>
        <item x="174"/>
        <item x="258"/>
        <item x="262"/>
        <item x="241"/>
        <item x="237"/>
        <item x="79"/>
        <item x="78"/>
        <item x="151"/>
        <item x="233"/>
        <item x="10"/>
        <item x="11"/>
        <item x="125"/>
        <item x="264"/>
        <item x="81"/>
        <item x="105"/>
        <item x="117"/>
        <item x="179"/>
        <item x="194"/>
        <item x="239"/>
        <item x="245"/>
        <item x="249"/>
        <item x="273"/>
        <item x="1"/>
        <item x="95"/>
        <item x="277"/>
        <item x="261"/>
        <item x="173"/>
        <item x="67"/>
        <item x="54"/>
        <item x="148"/>
        <item x="292"/>
        <item x="177"/>
        <item x="136"/>
        <item x="137"/>
        <item x="191"/>
        <item x="206"/>
        <item x="171"/>
        <item x="122"/>
        <item x="56"/>
        <item x="199"/>
        <item x="216"/>
        <item x="5"/>
        <item x="14"/>
        <item x="34"/>
        <item x="52"/>
        <item x="65"/>
        <item x="153"/>
        <item x="181"/>
        <item x="268"/>
        <item x="296"/>
        <item x="306"/>
        <item x="82"/>
        <item x="87"/>
        <item x="62"/>
        <item x="50"/>
        <item x="73"/>
        <item x="163"/>
        <item x="43"/>
        <item x="210"/>
        <item x="305"/>
        <item x="217"/>
        <item x="169"/>
        <item x="192"/>
        <item x="19"/>
        <item x="97"/>
        <item x="209"/>
        <item x="115"/>
        <item x="6"/>
        <item x="66"/>
        <item x="158"/>
        <item x="53"/>
        <item x="304"/>
        <item x="63"/>
        <item x="207"/>
        <item x="149"/>
        <item x="154"/>
        <item x="33"/>
        <item x="195"/>
        <item x="106"/>
        <item x="226"/>
        <item x="96"/>
        <item x="294"/>
        <item x="51"/>
        <item x="203"/>
        <item x="92"/>
        <item x="168"/>
        <item x="250"/>
        <item x="113"/>
        <item x="295"/>
        <item x="118"/>
        <item x="186"/>
        <item x="49"/>
        <item x="231"/>
        <item x="93"/>
        <item x="236"/>
        <item x="15"/>
        <item x="167"/>
        <item x="220"/>
        <item x="172"/>
        <item x="303"/>
        <item x="208"/>
        <item x="229"/>
        <item x="263"/>
        <item x="165"/>
        <item x="269"/>
        <item x="71"/>
        <item x="38"/>
        <item x="259"/>
        <item x="7"/>
        <item x="55"/>
        <item x="198"/>
        <item x="271"/>
        <item x="280"/>
        <item x="119"/>
        <item x="282"/>
        <item x="0"/>
        <item x="13"/>
        <item x="30"/>
        <item x="298"/>
        <item x="36"/>
        <item x="44"/>
        <item x="46"/>
        <item x="84"/>
        <item x="70"/>
        <item x="94"/>
        <item x="101"/>
        <item x="116"/>
        <item x="126"/>
        <item x="129"/>
        <item x="130"/>
        <item x="134"/>
        <item x="160"/>
        <item x="161"/>
        <item x="164"/>
        <item x="184"/>
        <item x="193"/>
        <item x="256"/>
        <item x="211"/>
        <item x="218"/>
        <item x="222"/>
        <item x="225"/>
        <item x="227"/>
        <item x="234"/>
        <item x="235"/>
        <item x="266"/>
        <item x="283"/>
        <item x="291"/>
        <item x="301"/>
        <item x="302"/>
        <item x="187"/>
        <item x="251"/>
        <item x="48"/>
        <item x="100"/>
        <item x="132"/>
        <item x="202"/>
        <item x="18"/>
        <item x="146"/>
        <item x="156"/>
        <item x="246"/>
        <item x="114"/>
        <item x="290"/>
        <item x="39"/>
        <item x="133"/>
        <item x="176"/>
        <item x="214"/>
        <item x="243"/>
        <item x="289"/>
        <item x="215"/>
        <item x="57"/>
        <item x="265"/>
        <item x="189"/>
        <item x="74"/>
        <item x="141"/>
        <item x="144"/>
        <item x="159"/>
        <item x="178"/>
        <item x="183"/>
        <item x="286"/>
        <item x="240"/>
        <item x="26"/>
        <item x="37"/>
        <item x="58"/>
        <item x="72"/>
        <item x="86"/>
        <item x="182"/>
        <item x="297"/>
        <item x="162"/>
        <item x="91"/>
        <item x="88"/>
        <item x="272"/>
        <item x="180"/>
        <item x="29"/>
        <item x="254"/>
        <item x="247"/>
        <item x="9"/>
        <item x="219"/>
        <item x="212"/>
        <item x="64"/>
        <item x="281"/>
        <item x="253"/>
        <item x="47"/>
        <item x="12"/>
        <item x="248"/>
        <item x="75"/>
        <item x="123"/>
        <item x="221"/>
        <item x="128"/>
        <item x="2"/>
        <item x="3"/>
        <item x="170"/>
        <item x="77"/>
        <item x="166"/>
        <item x="201"/>
        <item x="197"/>
        <item x="85"/>
        <item x="267"/>
        <item x="120"/>
        <item x="288"/>
        <item x="213"/>
        <item x="83"/>
        <item x="22"/>
        <item x="4"/>
        <item x="107"/>
        <item x="90"/>
        <item x="147"/>
        <item x="109"/>
        <item x="60"/>
        <item x="205"/>
        <item x="28"/>
        <item x="23"/>
        <item x="102"/>
        <item x="138"/>
        <item x="285"/>
        <item x="80"/>
        <item x="135"/>
        <item x="110"/>
        <item x="188"/>
      </items>
    </pivotField>
    <pivotField axis="axisRow" compact="0" defaultSubtotal="0" showAll="0">
      <items count="2">
        <item x="1"/>
        <item x="0"/>
      </items>
    </pivotField>
    <pivotField compact="0" defaultSubtotal="0" showAll="0">
      <items count="5">
        <item x="2"/>
        <item x="1"/>
        <item x="4"/>
        <item x="0"/>
        <item x="3"/>
      </items>
    </pivotField>
    <pivotField compact="0" defaultSubtotal="0" showAll="0">
      <items count="3">
        <item x="1"/>
        <item x="2"/>
        <item x="0"/>
      </items>
    </pivotField>
    <pivotField compact="0" defaultSubtotal="0" showAll="0">
      <items count="2">
        <item x="0"/>
        <item x="1"/>
      </items>
    </pivotField>
    <pivotField compact="0" defaultSubtotal="0" showAll="0">
      <items count="6">
        <item x="4"/>
        <item x="3"/>
        <item x="1"/>
        <item x="5"/>
        <item x="2"/>
        <item x="0"/>
      </items>
    </pivotField>
    <pivotField compact="0" defaultSubtotal="0" numFmtId="14" showAll="0">
      <items count="101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</items>
    </pivotField>
    <pivotField compact="0" defaultSubtotal="0" showAll="0">
      <items count="97">
        <item x="83"/>
        <item x="32"/>
        <item x="16"/>
        <item x="71"/>
        <item x="90"/>
        <item x="72"/>
        <item x="37"/>
        <item x="93"/>
        <item x="52"/>
        <item x="2"/>
        <item x="66"/>
        <item x="15"/>
        <item x="26"/>
        <item x="64"/>
        <item x="39"/>
        <item x="47"/>
        <item x="23"/>
        <item x="12"/>
        <item x="36"/>
        <item x="25"/>
        <item x="57"/>
        <item x="79"/>
        <item x="44"/>
        <item x="33"/>
        <item x="58"/>
        <item x="46"/>
        <item x="9"/>
        <item x="42"/>
        <item x="92"/>
        <item x="86"/>
        <item x="13"/>
        <item x="11"/>
        <item x="54"/>
        <item x="34"/>
        <item x="31"/>
        <item x="78"/>
        <item x="38"/>
        <item x="43"/>
        <item x="30"/>
        <item x="94"/>
        <item x="80"/>
        <item x="68"/>
        <item x="91"/>
        <item x="29"/>
        <item x="59"/>
        <item x="8"/>
        <item x="62"/>
        <item x="96"/>
        <item x="63"/>
        <item x="77"/>
        <item x="19"/>
        <item x="50"/>
        <item x="14"/>
        <item x="45"/>
        <item x="35"/>
        <item x="70"/>
        <item x="73"/>
        <item x="87"/>
        <item x="89"/>
        <item x="84"/>
        <item x="10"/>
        <item x="95"/>
        <item x="41"/>
        <item x="60"/>
        <item x="24"/>
        <item x="65"/>
        <item x="55"/>
        <item x="18"/>
        <item x="1"/>
        <item x="82"/>
        <item x="3"/>
        <item x="49"/>
        <item x="5"/>
        <item x="17"/>
        <item x="53"/>
        <item x="28"/>
        <item x="4"/>
        <item x="88"/>
        <item x="6"/>
        <item x="20"/>
        <item x="81"/>
        <item x="7"/>
        <item x="51"/>
        <item x="61"/>
        <item x="22"/>
        <item x="69"/>
        <item x="85"/>
        <item x="40"/>
        <item x="56"/>
        <item x="67"/>
        <item x="76"/>
        <item x="75"/>
        <item x="27"/>
        <item x="48"/>
        <item x="21"/>
        <item x="74"/>
        <item x="0"/>
      </items>
    </pivotField>
    <pivotField compact="0" defaultSubtotal="0" showAll="0">
      <items count="18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</items>
    </pivotField>
    <pivotField compact="0" defaultSubtotal="0" showAll="0">
      <items count="3">
        <item x="0"/>
        <item x="2"/>
        <item x="1"/>
      </items>
    </pivotField>
    <pivotField axis="axisCol" compact="0" defaultSubtotal="0" showAll="0">
      <items count="6">
        <item x="3"/>
        <item x="5"/>
        <item x="1"/>
        <item x="0"/>
        <item x="4"/>
        <item x="2"/>
      </items>
    </pivotField>
    <pivotField compact="0" defaultSubtotal="0" showAll="0">
      <items count="21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</items>
    </pivotField>
    <pivotField compact="0" defaultSubtotal="0" showAll="0">
      <items count="24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</items>
    </pivotField>
    <pivotField compact="0" defaultSubtotal="0" showAll="0">
      <items count="11">
        <item x="6"/>
        <item x="4"/>
        <item x="3"/>
        <item x="2"/>
        <item x="1"/>
        <item x="0"/>
        <item m="1" x="10"/>
        <item x="5"/>
        <item x="8"/>
        <item x="7"/>
        <item m="1" x="9"/>
      </items>
    </pivotField>
    <pivotField compact="0" defaultSubtotal="0" showAll="0">
      <items count="4">
        <item x="0"/>
        <item x="1"/>
        <item x="2"/>
        <item x="3"/>
      </items>
    </pivotField>
    <pivotField compact="0" defaultSubtotal="0" showAll="0">
      <items count="119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</items>
    </pivotField>
    <pivotField compact="0" defaultSubtotal="0" showAll="0">
      <items count="5">
        <item x="4"/>
        <item x="3"/>
        <item x="1"/>
        <item x="2"/>
        <item x="0"/>
      </items>
    </pivotField>
    <pivotField compact="0" defaultSubtotal="0" showAll="0">
      <items count="9">
        <item x="0"/>
        <item x="8"/>
        <item x="7"/>
        <item x="5"/>
        <item x="2"/>
        <item x="3"/>
        <item x="1"/>
        <item x="4"/>
        <item x="6"/>
      </items>
    </pivotField>
    <pivotField compact="0" defaultSubtotal="0" numFmtId="14" showAll="0">
      <items count="137">
        <item x="124"/>
        <item x="133"/>
        <item x="66"/>
        <item x="36"/>
        <item x="109"/>
        <item x="129"/>
        <item x="110"/>
        <item x="58"/>
        <item x="121"/>
        <item x="103"/>
        <item x="74"/>
        <item x="76"/>
        <item x="35"/>
        <item x="2"/>
        <item x="89"/>
        <item x="55"/>
        <item x="101"/>
        <item x="91"/>
        <item x="73"/>
        <item x="69"/>
        <item x="27"/>
        <item x="83"/>
        <item x="92"/>
        <item x="23"/>
        <item x="79"/>
        <item x="105"/>
        <item x="57"/>
        <item x="68"/>
        <item x="95"/>
        <item x="119"/>
        <item x="126"/>
        <item x="63"/>
        <item x="22"/>
        <item x="20"/>
        <item x="106"/>
        <item x="100"/>
        <item x="132"/>
        <item x="134"/>
        <item x="130"/>
        <item x="115"/>
        <item x="111"/>
        <item x="16"/>
        <item x="64"/>
        <item x="128"/>
        <item x="87"/>
        <item x="99"/>
        <item x="82"/>
        <item x="80"/>
        <item x="120"/>
        <item x="102"/>
        <item x="34"/>
        <item x="108"/>
        <item x="118"/>
        <item x="75"/>
        <item x="117"/>
        <item x="71"/>
        <item x="45"/>
        <item x="96"/>
        <item x="136"/>
        <item x="21"/>
        <item x="97"/>
        <item x="135"/>
        <item x="10"/>
        <item x="4"/>
        <item x="78"/>
        <item x="56"/>
        <item x="90"/>
        <item x="1"/>
        <item x="123"/>
        <item x="93"/>
        <item x="44"/>
        <item x="112"/>
        <item x="62"/>
        <item x="38"/>
        <item x="11"/>
        <item x="86"/>
        <item x="54"/>
        <item x="125"/>
        <item x="127"/>
        <item x="13"/>
        <item x="88"/>
        <item x="14"/>
        <item x="98"/>
        <item x="51"/>
        <item x="122"/>
        <item x="84"/>
        <item x="107"/>
        <item x="116"/>
        <item x="113"/>
        <item x="77"/>
        <item x="85"/>
        <item x="94"/>
        <item x="104"/>
        <item x="53"/>
        <item x="114"/>
        <item x="6"/>
        <item x="3"/>
        <item x="49"/>
        <item x="5"/>
        <item x="70"/>
        <item x="18"/>
        <item x="17"/>
        <item x="15"/>
        <item x="24"/>
        <item x="61"/>
        <item x="0"/>
        <item x="48"/>
        <item x="33"/>
        <item x="26"/>
        <item x="40"/>
        <item x="46"/>
        <item x="42"/>
        <item x="8"/>
        <item x="50"/>
        <item x="41"/>
        <item x="47"/>
        <item x="30"/>
        <item x="43"/>
        <item x="25"/>
        <item x="39"/>
        <item x="131"/>
        <item x="81"/>
        <item x="65"/>
        <item x="59"/>
        <item x="72"/>
        <item x="31"/>
        <item x="52"/>
        <item x="12"/>
        <item x="67"/>
        <item x="9"/>
        <item x="32"/>
        <item x="28"/>
        <item x="29"/>
        <item x="7"/>
        <item x="60"/>
        <item x="19"/>
        <item x="37"/>
      </items>
    </pivotField>
    <pivotField compact="0" defaultSubtotal="0" showAll="0">
      <items count="7">
        <item x="0"/>
        <item x="2"/>
        <item x="1"/>
        <item x="4"/>
        <item x="6"/>
        <item x="3"/>
        <item x="5"/>
      </items>
    </pivotField>
    <pivotField compact="0" defaultSubtotal="0" showAll="0">
      <items count="20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 Id" fld="4" subtotal="count" baseField="16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0:C14" firstHeaderRow="1" firstDataRow="1" firstDataCol="1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dataField="1"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2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8:C25" firstHeaderRow="1" firstDataRow="1" firstDataCol="1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4"/>
        <item x="3"/>
        <item x="1"/>
        <item x="5"/>
        <item x="2"/>
        <item x="0"/>
        <item t="default"/>
      </items>
    </pivotField>
    <pivotField compact="0" numFmtId="14" showAll="0"/>
    <pivotField compact="0" showAll="0"/>
    <pivotField compact="0" showAll="0"/>
    <pivotField compact="0" showAll="0"/>
    <pivotField dataField="1"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2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2:C35" firstHeaderRow="1" firstDataRow="1" firstDataCol="1" rowPageCount="1" colPageCount="1"/>
  <pivotFields count="36">
    <pivotField dataField="1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33">
        <item h="1" x="10"/>
        <item h="1" x="22"/>
        <item x="11"/>
        <item h="1" x="17"/>
        <item h="1" x="13"/>
        <item h="1" x="31"/>
        <item h="1" x="5"/>
        <item h="1" x="30"/>
        <item h="1" x="28"/>
        <item h="1" x="6"/>
        <item h="1" x="14"/>
        <item h="1" x="21"/>
        <item h="1" x="7"/>
        <item h="1" x="20"/>
        <item x="29"/>
        <item x="26"/>
        <item x="18"/>
        <item h="1" x="4"/>
        <item h="1" x="19"/>
        <item h="1" x="23"/>
        <item h="1" x="27"/>
        <item x="9"/>
        <item h="1" x="0"/>
        <item h="1" x="2"/>
        <item x="16"/>
        <item h="1" x="24"/>
        <item x="25"/>
        <item h="1" x="3"/>
        <item x="12"/>
        <item h="1" x="8"/>
        <item h="1" x="1"/>
        <item h="1" x="15"/>
        <item t="default"/>
      </items>
    </pivotField>
    <pivotField compact="0" showAll="0"/>
    <pivotField compact="0" showAll="0"/>
    <pivotField compact="0" numFmtId="14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>
      <items count="22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t="default"/>
      </items>
    </pivotField>
    <pivotField compact="0" showAll="0">
      <items count="25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pageFields count="1">
    <pageField fld="12"/>
  </pageFields>
  <dataFields count="1">
    <dataField name="Count of Employee_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8:C44" firstHeaderRow="1" firstDataRow="1" firstDataCol="1"/>
  <pivotFields count="36">
    <pivotField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6">
        <item x="2"/>
        <item x="1"/>
        <item x="4"/>
        <item x="0"/>
        <item x="3"/>
        <item t="default"/>
      </items>
    </pivotField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rried Id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7:C53" firstHeaderRow="1" firstDataRow="1" firstDataCol="1"/>
  <pivotFields count="36">
    <pivotField dataField="1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4"/>
        <item x="3"/>
        <item x="1"/>
        <item x="2"/>
        <item x="0"/>
        <item t="default"/>
      </items>
    </pivotField>
    <pivotField compact="0" showAll="0"/>
    <pivotField compact="0" numFmtId="14" showAll="0"/>
    <pivotField compact="0" showAll="0"/>
    <pivotField compact="0" showAll="0"/>
  </pivotFields>
  <rowFields count="1">
    <field x="3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_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 chartFormat="2">
  <location ref="A3:M34" firstHeaderRow="1" firstDataRow="2" firstDataCol="3"/>
  <pivotFields count="36">
    <pivotField compact="0" outline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outline="0"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4"/>
        <item x="2"/>
        <item x="3"/>
        <item x="1"/>
        <item t="default"/>
      </items>
    </pivotField>
    <pivotField compact="0" outline="0" showAll="0">
      <items count="7">
        <item x="3"/>
        <item x="5"/>
        <item x="1"/>
        <item x="2"/>
        <item x="0"/>
        <item x="4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1">
        <item x="10"/>
        <item x="22"/>
        <item x="11"/>
        <item x="17"/>
        <item x="13"/>
        <item x="29"/>
        <item x="27"/>
        <item x="6"/>
        <item x="5"/>
        <item x="14"/>
        <item x="21"/>
        <item x="20"/>
        <item x="18"/>
        <item x="4"/>
        <item x="19"/>
        <item x="23"/>
        <item x="28"/>
        <item x="9"/>
        <item x="0"/>
        <item x="2"/>
        <item x="16"/>
        <item x="24"/>
        <item x="25"/>
        <item x="3"/>
        <item x="12"/>
        <item x="8"/>
        <item x="1"/>
        <item x="15"/>
        <item x="26"/>
        <item x="7"/>
        <item t="default"/>
      </items>
    </pivotField>
    <pivotField compact="0" outline="0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compact="0" outline="0"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compact="0" outline="0" showAll="0">
      <items count="159">
        <item x="103"/>
        <item x="98"/>
        <item x="29"/>
        <item x="127"/>
        <item x="121"/>
        <item x="125"/>
        <item x="53"/>
        <item x="85"/>
        <item x="128"/>
        <item x="76"/>
        <item x="78"/>
        <item x="150"/>
        <item x="145"/>
        <item x="38"/>
        <item x="10"/>
        <item x="113"/>
        <item x="100"/>
        <item x="130"/>
        <item x="108"/>
        <item x="151"/>
        <item x="144"/>
        <item x="61"/>
        <item x="148"/>
        <item x="57"/>
        <item x="27"/>
        <item x="122"/>
        <item x="131"/>
        <item x="26"/>
        <item x="71"/>
        <item x="141"/>
        <item x="117"/>
        <item x="25"/>
        <item x="101"/>
        <item x="132"/>
        <item x="62"/>
        <item x="92"/>
        <item x="63"/>
        <item x="41"/>
        <item x="114"/>
        <item x="109"/>
        <item x="137"/>
        <item x="39"/>
        <item x="107"/>
        <item x="94"/>
        <item x="102"/>
        <item x="44"/>
        <item x="2"/>
        <item x="47"/>
        <item x="66"/>
        <item x="5"/>
        <item x="37"/>
        <item x="138"/>
        <item x="84"/>
        <item x="155"/>
        <item x="43"/>
        <item x="3"/>
        <item x="99"/>
        <item x="30"/>
        <item x="24"/>
        <item x="8"/>
        <item x="74"/>
        <item x="14"/>
        <item x="112"/>
        <item x="0"/>
        <item x="87"/>
        <item x="15"/>
        <item x="18"/>
        <item x="45"/>
        <item x="19"/>
        <item x="28"/>
        <item x="40"/>
        <item x="35"/>
        <item x="105"/>
        <item x="12"/>
        <item x="118"/>
        <item x="55"/>
        <item x="9"/>
        <item x="149"/>
        <item x="157"/>
        <item x="17"/>
        <item x="93"/>
        <item x="104"/>
        <item x="142"/>
        <item x="81"/>
        <item x="95"/>
        <item x="6"/>
        <item x="60"/>
        <item x="75"/>
        <item x="111"/>
        <item x="153"/>
        <item x="59"/>
        <item x="106"/>
        <item x="79"/>
        <item x="82"/>
        <item x="65"/>
        <item x="139"/>
        <item x="32"/>
        <item x="64"/>
        <item x="42"/>
        <item x="80"/>
        <item x="120"/>
        <item x="51"/>
        <item x="147"/>
        <item x="69"/>
        <item x="13"/>
        <item x="1"/>
        <item x="86"/>
        <item x="123"/>
        <item x="135"/>
        <item x="68"/>
        <item x="4"/>
        <item x="36"/>
        <item x="20"/>
        <item x="52"/>
        <item x="56"/>
        <item x="31"/>
        <item x="46"/>
        <item x="136"/>
        <item x="7"/>
        <item x="21"/>
        <item x="96"/>
        <item x="156"/>
        <item x="67"/>
        <item x="70"/>
        <item x="54"/>
        <item x="115"/>
        <item x="58"/>
        <item x="143"/>
        <item x="140"/>
        <item x="119"/>
        <item x="89"/>
        <item x="97"/>
        <item x="77"/>
        <item x="16"/>
        <item x="116"/>
        <item x="50"/>
        <item x="154"/>
        <item x="23"/>
        <item x="83"/>
        <item x="129"/>
        <item x="126"/>
        <item x="134"/>
        <item x="124"/>
        <item x="90"/>
        <item x="133"/>
        <item x="146"/>
        <item x="11"/>
        <item x="34"/>
        <item x="91"/>
        <item x="88"/>
        <item x="152"/>
        <item x="49"/>
        <item x="33"/>
        <item x="22"/>
        <item x="73"/>
        <item x="72"/>
        <item x="110"/>
        <item x="48"/>
        <item t="default"/>
      </items>
    </pivotField>
    <pivotField compact="0" outline="0" numFmtId="14" showAll="0">
      <items count="308">
        <item x="41"/>
        <item x="68"/>
        <item x="61"/>
        <item x="204"/>
        <item x="124"/>
        <item x="274"/>
        <item x="150"/>
        <item x="228"/>
        <item x="89"/>
        <item x="293"/>
        <item x="300"/>
        <item x="21"/>
        <item x="143"/>
        <item x="223"/>
        <item x="40"/>
        <item x="98"/>
        <item x="255"/>
        <item x="242"/>
        <item x="142"/>
        <item x="32"/>
        <item x="25"/>
        <item x="112"/>
        <item x="257"/>
        <item x="275"/>
        <item x="276"/>
        <item x="59"/>
        <item x="131"/>
        <item x="140"/>
        <item x="16"/>
        <item x="35"/>
        <item x="24"/>
        <item x="69"/>
        <item x="200"/>
        <item x="278"/>
        <item x="279"/>
        <item x="185"/>
        <item x="244"/>
        <item x="99"/>
        <item x="260"/>
        <item x="270"/>
        <item x="287"/>
        <item x="121"/>
        <item x="155"/>
        <item x="284"/>
        <item x="145"/>
        <item x="111"/>
        <item x="299"/>
        <item x="31"/>
        <item x="252"/>
        <item x="8"/>
        <item x="27"/>
        <item x="190"/>
        <item x="196"/>
        <item x="103"/>
        <item x="45"/>
        <item x="76"/>
        <item x="224"/>
        <item x="152"/>
        <item x="17"/>
        <item x="20"/>
        <item x="104"/>
        <item x="108"/>
        <item x="42"/>
        <item x="157"/>
        <item x="232"/>
        <item x="127"/>
        <item x="139"/>
        <item x="175"/>
        <item x="238"/>
        <item x="230"/>
        <item x="174"/>
        <item x="258"/>
        <item x="262"/>
        <item x="241"/>
        <item x="237"/>
        <item x="79"/>
        <item x="78"/>
        <item x="151"/>
        <item x="233"/>
        <item x="10"/>
        <item x="11"/>
        <item x="125"/>
        <item x="264"/>
        <item x="81"/>
        <item x="105"/>
        <item x="117"/>
        <item x="179"/>
        <item x="194"/>
        <item x="239"/>
        <item x="245"/>
        <item x="249"/>
        <item x="273"/>
        <item x="1"/>
        <item x="95"/>
        <item x="277"/>
        <item x="261"/>
        <item x="173"/>
        <item x="67"/>
        <item x="54"/>
        <item x="148"/>
        <item x="292"/>
        <item x="177"/>
        <item x="136"/>
        <item x="137"/>
        <item x="191"/>
        <item x="206"/>
        <item x="171"/>
        <item x="122"/>
        <item x="56"/>
        <item x="199"/>
        <item x="216"/>
        <item x="5"/>
        <item x="14"/>
        <item x="34"/>
        <item x="52"/>
        <item x="65"/>
        <item x="153"/>
        <item x="181"/>
        <item x="268"/>
        <item x="296"/>
        <item x="306"/>
        <item x="82"/>
        <item x="87"/>
        <item x="62"/>
        <item x="50"/>
        <item x="73"/>
        <item x="163"/>
        <item x="43"/>
        <item x="210"/>
        <item x="305"/>
        <item x="217"/>
        <item x="169"/>
        <item x="192"/>
        <item x="19"/>
        <item x="97"/>
        <item x="209"/>
        <item x="115"/>
        <item x="6"/>
        <item x="66"/>
        <item x="158"/>
        <item x="53"/>
        <item x="304"/>
        <item x="63"/>
        <item x="207"/>
        <item x="149"/>
        <item x="154"/>
        <item x="33"/>
        <item x="195"/>
        <item x="106"/>
        <item x="226"/>
        <item x="96"/>
        <item x="294"/>
        <item x="51"/>
        <item x="203"/>
        <item x="92"/>
        <item x="168"/>
        <item x="250"/>
        <item x="113"/>
        <item x="295"/>
        <item x="118"/>
        <item x="186"/>
        <item x="49"/>
        <item x="231"/>
        <item x="93"/>
        <item x="236"/>
        <item x="15"/>
        <item x="167"/>
        <item x="220"/>
        <item x="172"/>
        <item x="303"/>
        <item x="208"/>
        <item x="229"/>
        <item x="263"/>
        <item x="165"/>
        <item x="269"/>
        <item x="71"/>
        <item x="38"/>
        <item x="259"/>
        <item x="7"/>
        <item x="55"/>
        <item x="198"/>
        <item x="271"/>
        <item x="280"/>
        <item x="119"/>
        <item x="282"/>
        <item x="0"/>
        <item x="13"/>
        <item x="30"/>
        <item x="298"/>
        <item x="36"/>
        <item x="44"/>
        <item x="46"/>
        <item x="84"/>
        <item x="70"/>
        <item x="94"/>
        <item x="101"/>
        <item x="116"/>
        <item x="126"/>
        <item x="129"/>
        <item x="130"/>
        <item x="134"/>
        <item x="160"/>
        <item x="161"/>
        <item x="164"/>
        <item x="184"/>
        <item x="193"/>
        <item x="256"/>
        <item x="211"/>
        <item x="218"/>
        <item x="222"/>
        <item x="225"/>
        <item x="227"/>
        <item x="234"/>
        <item x="235"/>
        <item x="266"/>
        <item x="283"/>
        <item x="291"/>
        <item x="301"/>
        <item x="302"/>
        <item x="187"/>
        <item x="251"/>
        <item x="48"/>
        <item x="100"/>
        <item x="132"/>
        <item x="202"/>
        <item x="18"/>
        <item x="146"/>
        <item x="156"/>
        <item x="246"/>
        <item x="114"/>
        <item x="290"/>
        <item x="39"/>
        <item x="133"/>
        <item x="176"/>
        <item x="214"/>
        <item x="243"/>
        <item x="289"/>
        <item x="215"/>
        <item x="57"/>
        <item x="265"/>
        <item x="189"/>
        <item x="74"/>
        <item x="141"/>
        <item x="144"/>
        <item x="159"/>
        <item x="178"/>
        <item x="183"/>
        <item x="286"/>
        <item x="240"/>
        <item x="26"/>
        <item x="37"/>
        <item x="58"/>
        <item x="72"/>
        <item x="86"/>
        <item x="182"/>
        <item x="297"/>
        <item x="162"/>
        <item x="91"/>
        <item x="88"/>
        <item x="272"/>
        <item x="180"/>
        <item x="29"/>
        <item x="254"/>
        <item x="247"/>
        <item x="9"/>
        <item x="219"/>
        <item x="212"/>
        <item x="64"/>
        <item x="281"/>
        <item x="253"/>
        <item x="47"/>
        <item x="12"/>
        <item x="248"/>
        <item x="75"/>
        <item x="123"/>
        <item x="221"/>
        <item x="128"/>
        <item x="2"/>
        <item x="3"/>
        <item x="170"/>
        <item x="77"/>
        <item x="166"/>
        <item x="201"/>
        <item x="197"/>
        <item x="85"/>
        <item x="267"/>
        <item x="120"/>
        <item x="288"/>
        <item x="213"/>
        <item x="83"/>
        <item x="22"/>
        <item x="4"/>
        <item x="107"/>
        <item x="90"/>
        <item x="147"/>
        <item x="109"/>
        <item x="60"/>
        <item x="205"/>
        <item x="28"/>
        <item x="23"/>
        <item x="102"/>
        <item x="138"/>
        <item x="285"/>
        <item x="80"/>
        <item x="135"/>
        <item x="110"/>
        <item x="188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6">
        <item x="2"/>
        <item x="1"/>
        <item x="4"/>
        <item x="0"/>
        <item x="3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7">
        <item x="4"/>
        <item x="3"/>
        <item x="1"/>
        <item x="5"/>
        <item x="2"/>
        <item x="0"/>
        <item t="default"/>
      </items>
    </pivotField>
    <pivotField compact="0" outline="0" numFmtId="14" showAll="0">
      <items count="102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  <item t="default"/>
      </items>
    </pivotField>
    <pivotField compact="0" outline="0" showAll="0">
      <items count="98">
        <item x="83"/>
        <item x="32"/>
        <item x="16"/>
        <item x="71"/>
        <item x="90"/>
        <item x="72"/>
        <item x="37"/>
        <item x="93"/>
        <item x="52"/>
        <item x="2"/>
        <item x="66"/>
        <item x="15"/>
        <item x="26"/>
        <item x="64"/>
        <item x="39"/>
        <item x="47"/>
        <item x="23"/>
        <item x="12"/>
        <item x="36"/>
        <item x="25"/>
        <item x="57"/>
        <item x="79"/>
        <item x="44"/>
        <item x="33"/>
        <item x="58"/>
        <item x="46"/>
        <item x="9"/>
        <item x="42"/>
        <item x="92"/>
        <item x="86"/>
        <item x="13"/>
        <item x="11"/>
        <item x="54"/>
        <item x="34"/>
        <item x="31"/>
        <item x="78"/>
        <item x="38"/>
        <item x="43"/>
        <item x="30"/>
        <item x="94"/>
        <item x="80"/>
        <item x="68"/>
        <item x="91"/>
        <item x="29"/>
        <item x="59"/>
        <item x="8"/>
        <item x="62"/>
        <item x="96"/>
        <item x="63"/>
        <item x="77"/>
        <item x="19"/>
        <item x="50"/>
        <item x="14"/>
        <item x="45"/>
        <item x="35"/>
        <item x="70"/>
        <item x="73"/>
        <item x="87"/>
        <item x="89"/>
        <item x="84"/>
        <item x="10"/>
        <item x="95"/>
        <item x="41"/>
        <item x="60"/>
        <item x="24"/>
        <item x="65"/>
        <item x="55"/>
        <item x="18"/>
        <item x="1"/>
        <item x="82"/>
        <item x="3"/>
        <item x="49"/>
        <item x="5"/>
        <item x="17"/>
        <item x="53"/>
        <item x="28"/>
        <item x="4"/>
        <item x="88"/>
        <item x="6"/>
        <item x="20"/>
        <item x="81"/>
        <item x="7"/>
        <item x="51"/>
        <item x="61"/>
        <item x="22"/>
        <item x="69"/>
        <item x="85"/>
        <item x="40"/>
        <item x="56"/>
        <item x="67"/>
        <item x="76"/>
        <item x="75"/>
        <item x="27"/>
        <item x="48"/>
        <item x="21"/>
        <item x="74"/>
        <item x="0"/>
        <item t="default"/>
      </items>
    </pivotField>
    <pivotField compact="0" outline="0" showAll="0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7">
        <item x="3"/>
        <item x="5"/>
        <item x="1"/>
        <item x="0"/>
        <item x="4"/>
        <item x="2"/>
        <item t="default"/>
      </items>
    </pivotField>
    <pivotField compact="0" outline="0" showAll="0">
      <items count="22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t="default"/>
      </items>
    </pivotField>
    <pivotField compact="0" outline="0" showAll="0">
      <items count="25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  <item t="default"/>
      </items>
    </pivotField>
    <pivotField axis="axisCol" compact="0" outline="0" multipleItemSelectionAllowed="1" showAll="0">
      <items count="12">
        <item sd="0" x="6"/>
        <item sd="0" x="4"/>
        <item sd="0" x="3"/>
        <item sd="0" x="2"/>
        <item sd="0" x="1"/>
        <item sd="0" x="0"/>
        <item sd="0" m="1" x="10"/>
        <item sd="0" x="5"/>
        <item sd="0" x="8"/>
        <item sd="0" x="7"/>
        <item m="1" x="9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20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t="default"/>
      </items>
    </pivotField>
    <pivotField compact="0" outline="0" showAll="0">
      <items count="6">
        <item x="4"/>
        <item x="3"/>
        <item x="1"/>
        <item x="2"/>
        <item x="0"/>
        <item t="default"/>
      </items>
    </pivotField>
    <pivotField compact="0" outline="0" showAll="0">
      <items count="10">
        <item x="0"/>
        <item x="8"/>
        <item x="7"/>
        <item x="5"/>
        <item x="2"/>
        <item x="3"/>
        <item x="1"/>
        <item x="4"/>
        <item x="6"/>
        <item t="default"/>
      </items>
    </pivotField>
    <pivotField compact="0" outline="0" numFmtId="14" showAll="0">
      <items count="138">
        <item x="124"/>
        <item x="133"/>
        <item x="66"/>
        <item x="36"/>
        <item x="109"/>
        <item x="129"/>
        <item x="110"/>
        <item x="58"/>
        <item x="121"/>
        <item x="103"/>
        <item x="74"/>
        <item x="76"/>
        <item x="35"/>
        <item x="2"/>
        <item x="89"/>
        <item x="55"/>
        <item x="101"/>
        <item x="91"/>
        <item x="73"/>
        <item x="69"/>
        <item x="27"/>
        <item x="83"/>
        <item x="92"/>
        <item x="23"/>
        <item x="79"/>
        <item x="105"/>
        <item x="57"/>
        <item x="68"/>
        <item x="95"/>
        <item x="119"/>
        <item x="126"/>
        <item x="63"/>
        <item x="22"/>
        <item x="20"/>
        <item x="106"/>
        <item x="100"/>
        <item x="132"/>
        <item x="134"/>
        <item x="130"/>
        <item x="115"/>
        <item x="111"/>
        <item x="16"/>
        <item x="64"/>
        <item x="128"/>
        <item x="87"/>
        <item x="99"/>
        <item x="82"/>
        <item x="80"/>
        <item x="120"/>
        <item x="102"/>
        <item x="34"/>
        <item x="108"/>
        <item x="118"/>
        <item x="75"/>
        <item x="117"/>
        <item x="71"/>
        <item x="45"/>
        <item x="96"/>
        <item x="136"/>
        <item x="21"/>
        <item x="97"/>
        <item x="135"/>
        <item x="10"/>
        <item x="4"/>
        <item x="78"/>
        <item x="56"/>
        <item x="90"/>
        <item x="1"/>
        <item x="123"/>
        <item x="93"/>
        <item x="44"/>
        <item x="112"/>
        <item x="62"/>
        <item x="38"/>
        <item x="11"/>
        <item x="86"/>
        <item x="54"/>
        <item x="125"/>
        <item x="127"/>
        <item x="13"/>
        <item x="88"/>
        <item x="14"/>
        <item x="98"/>
        <item x="51"/>
        <item x="122"/>
        <item x="84"/>
        <item x="107"/>
        <item x="116"/>
        <item x="113"/>
        <item x="77"/>
        <item x="85"/>
        <item x="94"/>
        <item x="104"/>
        <item x="53"/>
        <item x="114"/>
        <item x="6"/>
        <item x="3"/>
        <item x="49"/>
        <item x="5"/>
        <item x="70"/>
        <item x="18"/>
        <item x="17"/>
        <item x="15"/>
        <item x="24"/>
        <item x="61"/>
        <item x="0"/>
        <item x="48"/>
        <item x="33"/>
        <item x="26"/>
        <item x="40"/>
        <item x="46"/>
        <item x="42"/>
        <item x="8"/>
        <item x="50"/>
        <item x="41"/>
        <item x="47"/>
        <item x="30"/>
        <item x="43"/>
        <item x="25"/>
        <item x="39"/>
        <item x="131"/>
        <item x="81"/>
        <item x="65"/>
        <item x="59"/>
        <item x="72"/>
        <item x="31"/>
        <item x="52"/>
        <item x="12"/>
        <item x="67"/>
        <item x="9"/>
        <item x="32"/>
        <item x="28"/>
        <item x="29"/>
        <item x="7"/>
        <item x="60"/>
        <item x="19"/>
        <item x="37"/>
        <item t="default"/>
      </items>
    </pivotField>
    <pivotField compact="0" outline="0" showAll="0">
      <items count="8">
        <item x="0"/>
        <item x="2"/>
        <item x="1"/>
        <item x="4"/>
        <item x="6"/>
        <item x="3"/>
        <item x="5"/>
        <item t="default"/>
      </items>
    </pivotField>
    <pivotField compact="0" outline="0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3">
    <field x="16"/>
    <field x="20"/>
    <field x="19"/>
  </rowFields>
  <rowItems count="30">
    <i>
      <x/>
      <x/>
      <x/>
    </i>
    <i t="default" r="1">
      <x/>
    </i>
    <i r="1">
      <x v="1"/>
      <x/>
    </i>
    <i t="default" r="1">
      <x v="1"/>
    </i>
    <i r="1">
      <x v="2"/>
      <x/>
    </i>
    <i r="2">
      <x v="1"/>
    </i>
    <i t="default" r="1">
      <x v="2"/>
    </i>
    <i r="1">
      <x v="4"/>
      <x/>
    </i>
    <i r="2">
      <x v="1"/>
    </i>
    <i t="default" r="1">
      <x v="4"/>
    </i>
    <i r="1">
      <x v="5"/>
      <x/>
    </i>
    <i r="2">
      <x v="1"/>
    </i>
    <i t="default" r="1">
      <x v="5"/>
    </i>
    <i t="default">
      <x/>
    </i>
    <i>
      <x v="1"/>
      <x/>
      <x/>
    </i>
    <i t="default" r="1">
      <x/>
    </i>
    <i r="1">
      <x v="1"/>
      <x/>
    </i>
    <i t="default" r="1">
      <x v="1"/>
    </i>
    <i r="1">
      <x v="2"/>
      <x/>
    </i>
    <i r="2">
      <x v="1"/>
    </i>
    <i t="default" r="1">
      <x v="2"/>
    </i>
    <i r="1">
      <x v="3"/>
      <x v="1"/>
    </i>
    <i t="default" r="1">
      <x v="3"/>
    </i>
    <i r="1">
      <x v="4"/>
      <x/>
    </i>
    <i t="default" r="1">
      <x v="4"/>
    </i>
    <i r="1">
      <x v="5"/>
      <x/>
    </i>
    <i r="2">
      <x v="1"/>
    </i>
    <i t="default" r="1">
      <x v="5"/>
    </i>
    <i t="default">
      <x v="1"/>
    </i>
    <i t="grand">
      <x/>
    </i>
  </rowItems>
  <colFields count="1">
    <field x="28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Count of Gender Id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dataOnRows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I8" firstHeaderRow="1" firstDataRow="2" firstDataCol="2"/>
  <pivotFields count="36">
    <pivotField dataField="1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>
      <items count="312">
        <item x="36"/>
        <item x="5"/>
        <item x="22"/>
        <item x="174"/>
        <item x="212"/>
        <item x="77"/>
        <item x="125"/>
        <item x="170"/>
        <item x="141"/>
        <item x="308"/>
        <item x="232"/>
        <item x="12"/>
        <item x="282"/>
        <item x="289"/>
        <item x="96"/>
        <item x="220"/>
        <item x="167"/>
        <item x="106"/>
        <item x="55"/>
        <item x="237"/>
        <item x="208"/>
        <item x="293"/>
        <item x="16"/>
        <item x="274"/>
        <item x="191"/>
        <item x="0"/>
        <item x="257"/>
        <item x="76"/>
        <item x="51"/>
        <item x="265"/>
        <item x="111"/>
        <item x="217"/>
        <item x="304"/>
        <item x="143"/>
        <item x="172"/>
        <item x="145"/>
        <item x="201"/>
        <item x="160"/>
        <item x="255"/>
        <item x="40"/>
        <item x="210"/>
        <item x="202"/>
        <item x="309"/>
        <item x="284"/>
        <item x="287"/>
        <item x="20"/>
        <item x="235"/>
        <item x="301"/>
        <item x="92"/>
        <item x="221"/>
        <item x="115"/>
        <item x="159"/>
        <item x="181"/>
        <item x="241"/>
        <item x="17"/>
        <item x="62"/>
        <item x="173"/>
        <item x="231"/>
        <item x="119"/>
        <item x="142"/>
        <item x="15"/>
        <item x="7"/>
        <item x="200"/>
        <item x="80"/>
        <item x="242"/>
        <item x="14"/>
        <item x="41"/>
        <item x="186"/>
        <item x="4"/>
        <item x="65"/>
        <item x="251"/>
        <item x="300"/>
        <item x="178"/>
        <item x="123"/>
        <item x="127"/>
        <item x="182"/>
        <item x="177"/>
        <item x="206"/>
        <item x="197"/>
        <item x="97"/>
        <item x="26"/>
        <item x="39"/>
        <item x="59"/>
        <item x="1"/>
        <item x="37"/>
        <item x="240"/>
        <item x="163"/>
        <item x="3"/>
        <item x="150"/>
        <item x="264"/>
        <item x="253"/>
        <item x="157"/>
        <item x="93"/>
        <item x="56"/>
        <item x="256"/>
        <item x="171"/>
        <item x="124"/>
        <item x="118"/>
        <item x="60"/>
        <item x="68"/>
        <item x="113"/>
        <item x="285"/>
        <item x="166"/>
        <item x="204"/>
        <item x="78"/>
        <item x="158"/>
        <item x="33"/>
        <item x="42"/>
        <item x="121"/>
        <item x="180"/>
        <item x="100"/>
        <item x="130"/>
        <item x="156"/>
        <item x="8"/>
        <item x="38"/>
        <item x="187"/>
        <item x="272"/>
        <item x="292"/>
        <item x="261"/>
        <item x="195"/>
        <item x="207"/>
        <item x="103"/>
        <item x="281"/>
        <item x="223"/>
        <item x="122"/>
        <item x="245"/>
        <item x="299"/>
        <item x="185"/>
        <item x="126"/>
        <item x="218"/>
        <item x="227"/>
        <item x="58"/>
        <item x="75"/>
        <item x="164"/>
        <item x="306"/>
        <item x="88"/>
        <item x="169"/>
        <item x="146"/>
        <item x="138"/>
        <item x="230"/>
        <item x="279"/>
        <item x="104"/>
        <item x="63"/>
        <item x="290"/>
        <item x="183"/>
        <item x="277"/>
        <item x="268"/>
        <item x="211"/>
        <item x="239"/>
        <item x="35"/>
        <item x="193"/>
        <item x="229"/>
        <item x="259"/>
        <item x="44"/>
        <item x="66"/>
        <item x="144"/>
        <item x="260"/>
        <item x="271"/>
        <item x="102"/>
        <item x="136"/>
        <item x="278"/>
        <item x="238"/>
        <item x="94"/>
        <item x="222"/>
        <item x="155"/>
        <item x="151"/>
        <item x="128"/>
        <item x="47"/>
        <item x="250"/>
        <item x="152"/>
        <item x="216"/>
        <item x="298"/>
        <item x="275"/>
        <item x="305"/>
        <item x="27"/>
        <item x="154"/>
        <item x="28"/>
        <item x="254"/>
        <item x="252"/>
        <item x="262"/>
        <item x="34"/>
        <item x="132"/>
        <item x="294"/>
        <item x="30"/>
        <item x="199"/>
        <item x="168"/>
        <item x="224"/>
        <item x="32"/>
        <item x="89"/>
        <item x="295"/>
        <item x="175"/>
        <item x="148"/>
        <item x="57"/>
        <item x="6"/>
        <item x="129"/>
        <item x="2"/>
        <item x="70"/>
        <item x="243"/>
        <item x="25"/>
        <item x="45"/>
        <item x="134"/>
        <item x="184"/>
        <item x="31"/>
        <item x="302"/>
        <item x="288"/>
        <item x="203"/>
        <item x="74"/>
        <item x="153"/>
        <item x="273"/>
        <item x="43"/>
        <item x="79"/>
        <item x="61"/>
        <item x="189"/>
        <item x="135"/>
        <item x="198"/>
        <item x="196"/>
        <item x="219"/>
        <item x="116"/>
        <item x="176"/>
        <item x="48"/>
        <item x="276"/>
        <item x="244"/>
        <item x="192"/>
        <item x="234"/>
        <item x="225"/>
        <item x="21"/>
        <item x="139"/>
        <item x="109"/>
        <item x="249"/>
        <item x="233"/>
        <item x="149"/>
        <item x="162"/>
        <item x="248"/>
        <item x="120"/>
        <item x="82"/>
        <item x="140"/>
        <item x="114"/>
        <item x="29"/>
        <item x="228"/>
        <item x="46"/>
        <item x="270"/>
        <item x="11"/>
        <item x="110"/>
        <item x="147"/>
        <item x="18"/>
        <item x="108"/>
        <item x="81"/>
        <item x="133"/>
        <item x="161"/>
        <item x="9"/>
        <item x="165"/>
        <item x="10"/>
        <item x="291"/>
        <item x="194"/>
        <item x="107"/>
        <item x="117"/>
        <item x="101"/>
        <item x="98"/>
        <item x="213"/>
        <item x="247"/>
        <item x="52"/>
        <item x="226"/>
        <item x="87"/>
        <item x="303"/>
        <item x="13"/>
        <item x="269"/>
        <item x="24"/>
        <item x="280"/>
        <item x="50"/>
        <item x="286"/>
        <item x="310"/>
        <item x="131"/>
        <item x="99"/>
        <item x="296"/>
        <item x="49"/>
        <item x="71"/>
        <item x="19"/>
        <item x="266"/>
        <item x="179"/>
        <item x="84"/>
        <item x="209"/>
        <item x="54"/>
        <item x="105"/>
        <item x="73"/>
        <item x="236"/>
        <item x="214"/>
        <item x="283"/>
        <item x="190"/>
        <item x="137"/>
        <item x="86"/>
        <item x="258"/>
        <item x="53"/>
        <item x="297"/>
        <item x="23"/>
        <item x="246"/>
        <item x="85"/>
        <item x="215"/>
        <item x="188"/>
        <item x="83"/>
        <item x="112"/>
        <item x="307"/>
        <item x="263"/>
        <item x="205"/>
        <item x="72"/>
        <item x="95"/>
        <item x="67"/>
        <item x="267"/>
        <item x="90"/>
        <item x="91"/>
        <item x="69"/>
        <item x="6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4"/>
        <item x="2"/>
        <item x="3"/>
        <item x="1"/>
        <item t="default"/>
      </items>
    </pivotField>
    <pivotField compact="0" showAll="0">
      <items count="7">
        <item x="3"/>
        <item x="5"/>
        <item x="1"/>
        <item x="2"/>
        <item x="0"/>
        <item x="4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51"/>
        <item x="233"/>
        <item x="196"/>
        <item x="146"/>
        <item x="250"/>
        <item x="4"/>
        <item x="249"/>
        <item x="20"/>
        <item x="71"/>
        <item x="102"/>
        <item x="103"/>
        <item x="168"/>
        <item x="137"/>
        <item x="253"/>
        <item x="171"/>
        <item x="251"/>
        <item x="123"/>
        <item x="100"/>
        <item x="14"/>
        <item x="191"/>
        <item x="166"/>
        <item x="203"/>
        <item x="173"/>
        <item x="38"/>
        <item x="199"/>
        <item x="109"/>
        <item x="207"/>
        <item x="101"/>
        <item x="240"/>
        <item x="69"/>
        <item x="19"/>
        <item x="91"/>
        <item x="28"/>
        <item x="212"/>
        <item x="149"/>
        <item x="179"/>
        <item x="43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4"/>
        <item x="15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3"/>
        <item x="258"/>
        <item x="17"/>
        <item x="85"/>
        <item x="53"/>
        <item x="72"/>
        <item x="271"/>
        <item x="7"/>
        <item x="50"/>
        <item x="104"/>
        <item x="223"/>
        <item x="300"/>
        <item x="110"/>
        <item x="80"/>
        <item x="268"/>
        <item x="213"/>
        <item x="84"/>
        <item x="44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41"/>
        <item x="227"/>
        <item x="228"/>
        <item x="221"/>
        <item x="159"/>
        <item x="201"/>
        <item x="124"/>
        <item x="291"/>
        <item x="34"/>
        <item x="175"/>
        <item x="263"/>
        <item x="0"/>
        <item x="79"/>
        <item x="183"/>
        <item x="181"/>
        <item x="22"/>
        <item x="117"/>
        <item x="29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3"/>
        <item x="118"/>
        <item x="254"/>
        <item x="152"/>
        <item x="261"/>
        <item x="90"/>
        <item x="49"/>
        <item x="122"/>
        <item x="31"/>
        <item x="280"/>
        <item x="158"/>
        <item x="219"/>
        <item x="163"/>
        <item x="46"/>
        <item x="47"/>
        <item x="21"/>
        <item x="2"/>
        <item x="231"/>
        <item x="3"/>
        <item x="134"/>
        <item x="30"/>
        <item x="147"/>
        <item x="99"/>
        <item x="262"/>
        <item x="60"/>
        <item x="303"/>
        <item x="88"/>
        <item x="156"/>
        <item x="115"/>
        <item x="23"/>
        <item x="292"/>
        <item x="259"/>
        <item x="202"/>
        <item x="45"/>
        <item x="113"/>
        <item x="278"/>
        <item x="169"/>
        <item x="98"/>
        <item x="54"/>
        <item x="126"/>
        <item x="135"/>
        <item x="176"/>
        <item x="48"/>
        <item x="208"/>
        <item x="111"/>
        <item x="145"/>
        <item x="133"/>
        <item x="16"/>
        <item x="95"/>
        <item x="164"/>
        <item x="301"/>
        <item x="127"/>
        <item x="75"/>
        <item x="153"/>
        <item x="120"/>
        <item x="87"/>
        <item x="40"/>
        <item x="204"/>
        <item x="190"/>
        <item x="275"/>
        <item x="189"/>
        <item x="93"/>
        <item x="36"/>
        <item x="256"/>
        <item x="170"/>
        <item x="217"/>
        <item x="77"/>
        <item x="27"/>
        <item x="32"/>
        <item x="193"/>
        <item x="216"/>
        <item x="108"/>
        <item x="283"/>
        <item x="78"/>
        <item x="281"/>
        <item x="284"/>
        <item x="35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12"/>
        <item x="59"/>
        <item x="272"/>
        <item x="162"/>
        <item x="211"/>
        <item x="154"/>
        <item x="37"/>
        <item x="218"/>
        <item x="6"/>
        <item x="226"/>
        <item x="70"/>
        <item x="129"/>
        <item x="119"/>
        <item x="86"/>
        <item x="97"/>
        <item x="39"/>
        <item x="282"/>
        <item x="66"/>
        <item x="25"/>
        <item x="1"/>
        <item x="178"/>
        <item x="142"/>
        <item x="26"/>
        <item x="296"/>
        <item x="210"/>
        <item x="18"/>
        <item x="42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1">
        <item x="10"/>
        <item x="22"/>
        <item x="11"/>
        <item x="17"/>
        <item x="13"/>
        <item x="29"/>
        <item x="27"/>
        <item x="6"/>
        <item x="5"/>
        <item x="14"/>
        <item x="21"/>
        <item x="20"/>
        <item x="18"/>
        <item x="4"/>
        <item x="19"/>
        <item x="23"/>
        <item x="28"/>
        <item x="9"/>
        <item x="0"/>
        <item x="2"/>
        <item x="16"/>
        <item x="24"/>
        <item x="25"/>
        <item x="3"/>
        <item x="12"/>
        <item x="8"/>
        <item x="1"/>
        <item x="15"/>
        <item x="26"/>
        <item x="7"/>
        <item t="default"/>
      </items>
    </pivotField>
    <pivotField compact="0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compact="0"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compact="0" showAll="0">
      <items count="159">
        <item x="103"/>
        <item x="98"/>
        <item x="29"/>
        <item x="127"/>
        <item x="121"/>
        <item x="125"/>
        <item x="53"/>
        <item x="85"/>
        <item x="128"/>
        <item x="76"/>
        <item x="78"/>
        <item x="150"/>
        <item x="145"/>
        <item x="38"/>
        <item x="10"/>
        <item x="113"/>
        <item x="100"/>
        <item x="130"/>
        <item x="108"/>
        <item x="151"/>
        <item x="144"/>
        <item x="61"/>
        <item x="148"/>
        <item x="57"/>
        <item x="27"/>
        <item x="122"/>
        <item x="131"/>
        <item x="26"/>
        <item x="71"/>
        <item x="141"/>
        <item x="117"/>
        <item x="25"/>
        <item x="101"/>
        <item x="132"/>
        <item x="62"/>
        <item x="92"/>
        <item x="63"/>
        <item x="41"/>
        <item x="114"/>
        <item x="109"/>
        <item x="137"/>
        <item x="39"/>
        <item x="107"/>
        <item x="94"/>
        <item x="102"/>
        <item x="44"/>
        <item x="2"/>
        <item x="47"/>
        <item x="66"/>
        <item x="5"/>
        <item x="37"/>
        <item x="138"/>
        <item x="84"/>
        <item x="155"/>
        <item x="43"/>
        <item x="3"/>
        <item x="99"/>
        <item x="30"/>
        <item x="24"/>
        <item x="8"/>
        <item x="74"/>
        <item x="14"/>
        <item x="112"/>
        <item x="0"/>
        <item x="87"/>
        <item x="15"/>
        <item x="18"/>
        <item x="45"/>
        <item x="19"/>
        <item x="28"/>
        <item x="40"/>
        <item x="35"/>
        <item x="105"/>
        <item x="12"/>
        <item x="118"/>
        <item x="55"/>
        <item x="9"/>
        <item x="149"/>
        <item x="157"/>
        <item x="17"/>
        <item x="93"/>
        <item x="104"/>
        <item x="142"/>
        <item x="81"/>
        <item x="95"/>
        <item x="6"/>
        <item x="60"/>
        <item x="75"/>
        <item x="111"/>
        <item x="153"/>
        <item x="59"/>
        <item x="106"/>
        <item x="79"/>
        <item x="82"/>
        <item x="65"/>
        <item x="139"/>
        <item x="32"/>
        <item x="64"/>
        <item x="42"/>
        <item x="80"/>
        <item x="120"/>
        <item x="51"/>
        <item x="147"/>
        <item x="69"/>
        <item x="13"/>
        <item x="1"/>
        <item x="86"/>
        <item x="123"/>
        <item x="135"/>
        <item x="68"/>
        <item x="4"/>
        <item x="36"/>
        <item x="20"/>
        <item x="52"/>
        <item x="56"/>
        <item x="31"/>
        <item x="46"/>
        <item x="136"/>
        <item x="7"/>
        <item x="21"/>
        <item x="96"/>
        <item x="156"/>
        <item x="67"/>
        <item x="70"/>
        <item x="54"/>
        <item x="115"/>
        <item x="58"/>
        <item x="143"/>
        <item x="140"/>
        <item x="119"/>
        <item x="89"/>
        <item x="97"/>
        <item x="77"/>
        <item x="16"/>
        <item x="116"/>
        <item x="50"/>
        <item x="154"/>
        <item x="23"/>
        <item x="83"/>
        <item x="129"/>
        <item x="126"/>
        <item x="134"/>
        <item x="124"/>
        <item x="90"/>
        <item x="133"/>
        <item x="146"/>
        <item x="11"/>
        <item x="34"/>
        <item x="91"/>
        <item x="88"/>
        <item x="152"/>
        <item x="49"/>
        <item x="33"/>
        <item x="22"/>
        <item x="73"/>
        <item x="72"/>
        <item x="110"/>
        <item x="48"/>
        <item t="default"/>
      </items>
    </pivotField>
    <pivotField compact="0" numFmtId="14" showAll="0">
      <items count="308">
        <item x="41"/>
        <item x="68"/>
        <item x="61"/>
        <item x="204"/>
        <item x="124"/>
        <item x="274"/>
        <item x="150"/>
        <item x="228"/>
        <item x="89"/>
        <item x="293"/>
        <item x="300"/>
        <item x="21"/>
        <item x="143"/>
        <item x="223"/>
        <item x="40"/>
        <item x="98"/>
        <item x="255"/>
        <item x="242"/>
        <item x="142"/>
        <item x="32"/>
        <item x="25"/>
        <item x="112"/>
        <item x="257"/>
        <item x="275"/>
        <item x="276"/>
        <item x="59"/>
        <item x="131"/>
        <item x="140"/>
        <item x="16"/>
        <item x="35"/>
        <item x="24"/>
        <item x="69"/>
        <item x="200"/>
        <item x="278"/>
        <item x="279"/>
        <item x="185"/>
        <item x="244"/>
        <item x="99"/>
        <item x="260"/>
        <item x="270"/>
        <item x="287"/>
        <item x="121"/>
        <item x="155"/>
        <item x="284"/>
        <item x="145"/>
        <item x="111"/>
        <item x="299"/>
        <item x="31"/>
        <item x="252"/>
        <item x="8"/>
        <item x="27"/>
        <item x="190"/>
        <item x="196"/>
        <item x="103"/>
        <item x="45"/>
        <item x="76"/>
        <item x="224"/>
        <item x="152"/>
        <item x="17"/>
        <item x="20"/>
        <item x="104"/>
        <item x="108"/>
        <item x="42"/>
        <item x="157"/>
        <item x="232"/>
        <item x="127"/>
        <item x="139"/>
        <item x="175"/>
        <item x="238"/>
        <item x="230"/>
        <item x="174"/>
        <item x="258"/>
        <item x="262"/>
        <item x="241"/>
        <item x="237"/>
        <item x="79"/>
        <item x="78"/>
        <item x="151"/>
        <item x="233"/>
        <item x="10"/>
        <item x="11"/>
        <item x="125"/>
        <item x="264"/>
        <item x="81"/>
        <item x="105"/>
        <item x="117"/>
        <item x="179"/>
        <item x="194"/>
        <item x="239"/>
        <item x="245"/>
        <item x="249"/>
        <item x="273"/>
        <item x="1"/>
        <item x="95"/>
        <item x="277"/>
        <item x="261"/>
        <item x="173"/>
        <item x="67"/>
        <item x="54"/>
        <item x="148"/>
        <item x="292"/>
        <item x="177"/>
        <item x="136"/>
        <item x="137"/>
        <item x="191"/>
        <item x="206"/>
        <item x="171"/>
        <item x="122"/>
        <item x="56"/>
        <item x="199"/>
        <item x="216"/>
        <item x="5"/>
        <item x="14"/>
        <item x="34"/>
        <item x="52"/>
        <item x="65"/>
        <item x="153"/>
        <item x="181"/>
        <item x="268"/>
        <item x="296"/>
        <item x="306"/>
        <item x="82"/>
        <item x="87"/>
        <item x="62"/>
        <item x="50"/>
        <item x="73"/>
        <item x="163"/>
        <item x="43"/>
        <item x="210"/>
        <item x="305"/>
        <item x="217"/>
        <item x="169"/>
        <item x="192"/>
        <item x="19"/>
        <item x="97"/>
        <item x="209"/>
        <item x="115"/>
        <item x="6"/>
        <item x="66"/>
        <item x="158"/>
        <item x="53"/>
        <item x="304"/>
        <item x="63"/>
        <item x="207"/>
        <item x="149"/>
        <item x="154"/>
        <item x="33"/>
        <item x="195"/>
        <item x="106"/>
        <item x="226"/>
        <item x="96"/>
        <item x="294"/>
        <item x="51"/>
        <item x="203"/>
        <item x="92"/>
        <item x="168"/>
        <item x="250"/>
        <item x="113"/>
        <item x="295"/>
        <item x="118"/>
        <item x="186"/>
        <item x="49"/>
        <item x="231"/>
        <item x="93"/>
        <item x="236"/>
        <item x="15"/>
        <item x="167"/>
        <item x="220"/>
        <item x="172"/>
        <item x="303"/>
        <item x="208"/>
        <item x="229"/>
        <item x="263"/>
        <item x="165"/>
        <item x="269"/>
        <item x="71"/>
        <item x="38"/>
        <item x="259"/>
        <item x="7"/>
        <item x="55"/>
        <item x="198"/>
        <item x="271"/>
        <item x="280"/>
        <item x="119"/>
        <item x="282"/>
        <item x="0"/>
        <item x="13"/>
        <item x="30"/>
        <item x="298"/>
        <item x="36"/>
        <item x="44"/>
        <item x="46"/>
        <item x="84"/>
        <item x="70"/>
        <item x="94"/>
        <item x="101"/>
        <item x="116"/>
        <item x="126"/>
        <item x="129"/>
        <item x="130"/>
        <item x="134"/>
        <item x="160"/>
        <item x="161"/>
        <item x="164"/>
        <item x="184"/>
        <item x="193"/>
        <item x="256"/>
        <item x="211"/>
        <item x="218"/>
        <item x="222"/>
        <item x="225"/>
        <item x="227"/>
        <item x="234"/>
        <item x="235"/>
        <item x="266"/>
        <item x="283"/>
        <item x="291"/>
        <item x="301"/>
        <item x="302"/>
        <item x="187"/>
        <item x="251"/>
        <item x="48"/>
        <item x="100"/>
        <item x="132"/>
        <item x="202"/>
        <item x="18"/>
        <item x="146"/>
        <item x="156"/>
        <item x="246"/>
        <item x="114"/>
        <item x="290"/>
        <item x="39"/>
        <item x="133"/>
        <item x="176"/>
        <item x="214"/>
        <item x="243"/>
        <item x="289"/>
        <item x="215"/>
        <item x="57"/>
        <item x="265"/>
        <item x="189"/>
        <item x="74"/>
        <item x="141"/>
        <item x="144"/>
        <item x="159"/>
        <item x="178"/>
        <item x="183"/>
        <item x="286"/>
        <item x="240"/>
        <item x="26"/>
        <item x="37"/>
        <item x="58"/>
        <item x="72"/>
        <item x="86"/>
        <item x="182"/>
        <item x="297"/>
        <item x="162"/>
        <item x="91"/>
        <item x="88"/>
        <item x="272"/>
        <item x="180"/>
        <item x="29"/>
        <item x="254"/>
        <item x="247"/>
        <item x="9"/>
        <item x="219"/>
        <item x="212"/>
        <item x="64"/>
        <item x="281"/>
        <item x="253"/>
        <item x="47"/>
        <item x="12"/>
        <item x="248"/>
        <item x="75"/>
        <item x="123"/>
        <item x="221"/>
        <item x="128"/>
        <item x="2"/>
        <item x="3"/>
        <item x="170"/>
        <item x="77"/>
        <item x="166"/>
        <item x="201"/>
        <item x="197"/>
        <item x="85"/>
        <item x="267"/>
        <item x="120"/>
        <item x="288"/>
        <item x="213"/>
        <item x="83"/>
        <item x="22"/>
        <item x="4"/>
        <item x="107"/>
        <item x="90"/>
        <item x="147"/>
        <item x="109"/>
        <item x="60"/>
        <item x="205"/>
        <item x="28"/>
        <item x="23"/>
        <item x="102"/>
        <item x="138"/>
        <item x="285"/>
        <item x="80"/>
        <item x="135"/>
        <item x="110"/>
        <item x="18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2"/>
        <item x="1"/>
        <item x="4"/>
        <item x="0"/>
        <item x="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4"/>
        <item x="3"/>
        <item x="1"/>
        <item x="5"/>
        <item x="2"/>
        <item x="0"/>
        <item t="default"/>
      </items>
    </pivotField>
    <pivotField compact="0" numFmtId="14" showAll="0">
      <items count="102">
        <item x="96"/>
        <item x="94"/>
        <item x="81"/>
        <item x="2"/>
        <item x="99"/>
        <item x="21"/>
        <item x="40"/>
        <item x="92"/>
        <item x="93"/>
        <item x="7"/>
        <item x="87"/>
        <item x="100"/>
        <item x="49"/>
        <item x="54"/>
        <item x="39"/>
        <item x="37"/>
        <item x="91"/>
        <item x="80"/>
        <item x="9"/>
        <item x="70"/>
        <item x="78"/>
        <item x="13"/>
        <item x="65"/>
        <item x="15"/>
        <item x="52"/>
        <item x="50"/>
        <item x="36"/>
        <item x="72"/>
        <item x="89"/>
        <item x="33"/>
        <item x="0"/>
        <item x="3"/>
        <item x="97"/>
        <item x="24"/>
        <item x="53"/>
        <item x="64"/>
        <item x="34"/>
        <item x="43"/>
        <item x="58"/>
        <item x="4"/>
        <item x="74"/>
        <item x="11"/>
        <item x="25"/>
        <item x="57"/>
        <item x="10"/>
        <item x="69"/>
        <item x="32"/>
        <item x="42"/>
        <item x="66"/>
        <item x="59"/>
        <item x="73"/>
        <item x="35"/>
        <item x="12"/>
        <item x="90"/>
        <item x="62"/>
        <item x="46"/>
        <item x="83"/>
        <item x="95"/>
        <item x="76"/>
        <item x="75"/>
        <item x="17"/>
        <item x="18"/>
        <item x="6"/>
        <item x="23"/>
        <item x="47"/>
        <item x="63"/>
        <item x="19"/>
        <item x="27"/>
        <item x="41"/>
        <item x="31"/>
        <item x="88"/>
        <item x="16"/>
        <item x="29"/>
        <item x="48"/>
        <item x="22"/>
        <item x="85"/>
        <item x="5"/>
        <item x="79"/>
        <item x="8"/>
        <item x="20"/>
        <item x="1"/>
        <item x="86"/>
        <item x="51"/>
        <item x="55"/>
        <item x="61"/>
        <item x="98"/>
        <item x="68"/>
        <item x="26"/>
        <item x="71"/>
        <item x="60"/>
        <item x="28"/>
        <item x="84"/>
        <item x="38"/>
        <item x="14"/>
        <item x="30"/>
        <item x="67"/>
        <item x="82"/>
        <item x="77"/>
        <item x="45"/>
        <item x="56"/>
        <item x="44"/>
        <item t="default"/>
      </items>
    </pivotField>
    <pivotField compact="0" showAll="0">
      <items count="98">
        <item x="83"/>
        <item x="32"/>
        <item x="16"/>
        <item x="71"/>
        <item x="90"/>
        <item x="72"/>
        <item x="37"/>
        <item x="93"/>
        <item x="52"/>
        <item x="2"/>
        <item x="66"/>
        <item x="15"/>
        <item x="26"/>
        <item x="64"/>
        <item x="39"/>
        <item x="47"/>
        <item x="23"/>
        <item x="12"/>
        <item x="36"/>
        <item x="25"/>
        <item x="57"/>
        <item x="79"/>
        <item x="44"/>
        <item x="33"/>
        <item x="58"/>
        <item x="46"/>
        <item x="9"/>
        <item x="42"/>
        <item x="92"/>
        <item x="86"/>
        <item x="13"/>
        <item x="11"/>
        <item x="54"/>
        <item x="34"/>
        <item x="31"/>
        <item x="78"/>
        <item x="38"/>
        <item x="43"/>
        <item x="30"/>
        <item x="94"/>
        <item x="80"/>
        <item x="68"/>
        <item x="91"/>
        <item x="29"/>
        <item x="59"/>
        <item x="8"/>
        <item x="62"/>
        <item x="96"/>
        <item x="63"/>
        <item x="77"/>
        <item x="19"/>
        <item x="50"/>
        <item x="14"/>
        <item x="45"/>
        <item x="35"/>
        <item x="70"/>
        <item x="73"/>
        <item x="87"/>
        <item x="89"/>
        <item x="84"/>
        <item x="10"/>
        <item x="95"/>
        <item x="41"/>
        <item x="60"/>
        <item x="24"/>
        <item x="65"/>
        <item x="55"/>
        <item x="18"/>
        <item x="1"/>
        <item x="82"/>
        <item x="3"/>
        <item x="49"/>
        <item x="5"/>
        <item x="17"/>
        <item x="53"/>
        <item x="28"/>
        <item x="4"/>
        <item x="88"/>
        <item x="6"/>
        <item x="20"/>
        <item x="81"/>
        <item x="7"/>
        <item x="51"/>
        <item x="61"/>
        <item x="22"/>
        <item x="69"/>
        <item x="85"/>
        <item x="40"/>
        <item x="56"/>
        <item x="67"/>
        <item x="76"/>
        <item x="75"/>
        <item x="27"/>
        <item x="48"/>
        <item x="21"/>
        <item x="74"/>
        <item x="0"/>
        <item t="default"/>
      </items>
    </pivotField>
    <pivotField compact="0" showAll="0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</pivotField>
    <pivotField axis="axisRow" compact="0" showAll="0">
      <items count="4">
        <item sd="0" x="0"/>
        <item sd="0" x="2"/>
        <item sd="0" x="1"/>
        <item t="default"/>
      </items>
    </pivotField>
    <pivotField axis="axisCol" compact="0" showAll="0">
      <items count="7">
        <item x="3"/>
        <item x="5"/>
        <item x="1"/>
        <item x="0"/>
        <item x="4"/>
        <item x="2"/>
        <item t="default"/>
      </items>
    </pivotField>
    <pivotField compact="0" showAll="0">
      <items count="22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t="default"/>
      </items>
    </pivotField>
    <pivotField compact="0" showAll="0">
      <items count="25">
        <item x="15"/>
        <item x="14"/>
        <item x="13"/>
        <item x="1"/>
        <item x="17"/>
        <item x="19"/>
        <item x="9"/>
        <item x="22"/>
        <item x="6"/>
        <item x="5"/>
        <item x="8"/>
        <item x="21"/>
        <item x="10"/>
        <item x="20"/>
        <item x="3"/>
        <item x="16"/>
        <item x="11"/>
        <item x="7"/>
        <item x="2"/>
        <item x="18"/>
        <item x="0"/>
        <item x="23"/>
        <item x="4"/>
        <item x="12"/>
        <item t="default"/>
      </items>
    </pivotField>
    <pivotField compact="0" showAll="0">
      <items count="12">
        <item m="1" x="9"/>
        <item x="6"/>
        <item x="4"/>
        <item x="3"/>
        <item x="2"/>
        <item x="1"/>
        <item x="0"/>
        <item m="1" x="10"/>
        <item x="5"/>
        <item x="8"/>
        <item x="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20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10">
        <item x="0"/>
        <item x="8"/>
        <item x="7"/>
        <item x="5"/>
        <item x="2"/>
        <item x="3"/>
        <item x="1"/>
        <item x="4"/>
        <item x="6"/>
        <item t="default"/>
      </items>
    </pivotField>
    <pivotField compact="0" numFmtId="14" showAll="0">
      <items count="138">
        <item x="124"/>
        <item x="133"/>
        <item x="66"/>
        <item x="36"/>
        <item x="109"/>
        <item x="129"/>
        <item x="110"/>
        <item x="58"/>
        <item x="121"/>
        <item x="103"/>
        <item x="74"/>
        <item x="76"/>
        <item x="35"/>
        <item x="2"/>
        <item x="89"/>
        <item x="55"/>
        <item x="101"/>
        <item x="91"/>
        <item x="73"/>
        <item x="69"/>
        <item x="27"/>
        <item x="83"/>
        <item x="92"/>
        <item x="23"/>
        <item x="79"/>
        <item x="105"/>
        <item x="57"/>
        <item x="68"/>
        <item x="95"/>
        <item x="119"/>
        <item x="126"/>
        <item x="63"/>
        <item x="22"/>
        <item x="20"/>
        <item x="106"/>
        <item x="100"/>
        <item x="132"/>
        <item x="134"/>
        <item x="130"/>
        <item x="115"/>
        <item x="111"/>
        <item x="16"/>
        <item x="64"/>
        <item x="128"/>
        <item x="87"/>
        <item x="99"/>
        <item x="82"/>
        <item x="80"/>
        <item x="120"/>
        <item x="102"/>
        <item x="34"/>
        <item x="108"/>
        <item x="118"/>
        <item x="75"/>
        <item x="117"/>
        <item x="71"/>
        <item x="45"/>
        <item x="96"/>
        <item x="136"/>
        <item x="21"/>
        <item x="97"/>
        <item x="135"/>
        <item x="10"/>
        <item x="4"/>
        <item x="78"/>
        <item x="56"/>
        <item x="90"/>
        <item x="1"/>
        <item x="123"/>
        <item x="93"/>
        <item x="44"/>
        <item x="112"/>
        <item x="62"/>
        <item x="38"/>
        <item x="11"/>
        <item x="86"/>
        <item x="54"/>
        <item x="125"/>
        <item x="127"/>
        <item x="13"/>
        <item x="88"/>
        <item x="14"/>
        <item x="98"/>
        <item x="51"/>
        <item x="122"/>
        <item x="84"/>
        <item x="107"/>
        <item x="116"/>
        <item x="113"/>
        <item x="77"/>
        <item x="85"/>
        <item x="94"/>
        <item x="104"/>
        <item x="53"/>
        <item x="114"/>
        <item x="6"/>
        <item x="3"/>
        <item x="49"/>
        <item x="5"/>
        <item x="70"/>
        <item x="18"/>
        <item x="17"/>
        <item x="15"/>
        <item x="24"/>
        <item x="61"/>
        <item x="0"/>
        <item x="48"/>
        <item x="33"/>
        <item x="26"/>
        <item x="40"/>
        <item x="46"/>
        <item x="42"/>
        <item x="8"/>
        <item x="50"/>
        <item x="41"/>
        <item x="47"/>
        <item x="30"/>
        <item x="43"/>
        <item x="25"/>
        <item x="39"/>
        <item x="131"/>
        <item x="81"/>
        <item x="65"/>
        <item x="59"/>
        <item x="72"/>
        <item x="31"/>
        <item x="52"/>
        <item x="12"/>
        <item x="67"/>
        <item x="9"/>
        <item x="32"/>
        <item x="28"/>
        <item x="29"/>
        <item x="7"/>
        <item x="60"/>
        <item x="19"/>
        <item x="37"/>
        <item t="default"/>
      </items>
    </pivotField>
    <pivotField compact="0" showAll="0">
      <items count="8">
        <item x="0"/>
        <item x="2"/>
        <item x="1"/>
        <item x="4"/>
        <item x="6"/>
        <item x="3"/>
        <item x="5"/>
        <item t="default"/>
      </items>
    </pivotField>
    <pivotField compact="0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2">
    <field x="24"/>
    <field x="7"/>
  </rowFields>
  <rowItems count="4">
    <i>
      <x/>
    </i>
    <i>
      <x v="1"/>
    </i>
    <i>
      <x v="2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ee_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36"/>
  <sheetViews>
    <sheetView workbookViewId="0">
      <selection activeCell="A9" sqref="A9 C9"/>
      <pivotSelection pane="bottomRight" showHeader="1" extendable="1" r:id="rId1">
        <pivotArea dataOnly="0" fieldPosition="0">
          <references count="1">
            <reference field="26" count="1">
              <x v="5"/>
            </reference>
          </references>
        </pivotArea>
      </pivotSelection>
    </sheetView>
  </sheetViews>
  <sheetFormatPr defaultColWidth="9.14285714285714" defaultRowHeight="15" outlineLevelCol="2"/>
  <cols>
    <col min="1" max="1" width="30.0952380952381"/>
    <col min="2" max="2" width="19.5714285714286"/>
    <col min="3" max="3" width="24.4285714285714" style="17"/>
  </cols>
  <sheetData>
    <row r="3" spans="1:3">
      <c r="A3" t="s">
        <v>0</v>
      </c>
      <c r="B3" t="s">
        <v>1</v>
      </c>
      <c r="C3" s="17" t="s">
        <v>2</v>
      </c>
    </row>
    <row r="4" spans="1:3">
      <c r="A4" t="s">
        <v>3</v>
      </c>
      <c r="C4" s="17">
        <v>3.11111111111111</v>
      </c>
    </row>
    <row r="5" spans="1:3">
      <c r="A5" t="s">
        <v>4</v>
      </c>
      <c r="C5" s="17">
        <v>2.9047619047619</v>
      </c>
    </row>
    <row r="6" spans="1:3">
      <c r="A6" t="s">
        <v>5</v>
      </c>
      <c r="C6" s="17">
        <v>3</v>
      </c>
    </row>
    <row r="7" spans="1:3">
      <c r="A7" t="s">
        <v>6</v>
      </c>
      <c r="C7" s="17">
        <v>3</v>
      </c>
    </row>
    <row r="8" spans="1:3">
      <c r="A8" t="s">
        <v>7</v>
      </c>
      <c r="C8" s="17">
        <v>2.81818181818182</v>
      </c>
    </row>
    <row r="9" spans="1:3">
      <c r="A9" t="s">
        <v>8</v>
      </c>
      <c r="C9" s="17">
        <v>3</v>
      </c>
    </row>
    <row r="10" spans="1:3">
      <c r="A10" t="s">
        <v>9</v>
      </c>
      <c r="C10" s="17">
        <v>3</v>
      </c>
    </row>
    <row r="11" spans="1:3">
      <c r="A11" t="s">
        <v>10</v>
      </c>
      <c r="C11" s="17">
        <v>2.66666666666667</v>
      </c>
    </row>
    <row r="12" spans="1:3">
      <c r="A12" t="s">
        <v>11</v>
      </c>
      <c r="C12" s="17">
        <v>3</v>
      </c>
    </row>
    <row r="13" spans="1:3">
      <c r="A13" t="s">
        <v>12</v>
      </c>
      <c r="C13" s="17">
        <v>3.25</v>
      </c>
    </row>
    <row r="14" spans="1:3">
      <c r="A14" t="s">
        <v>13</v>
      </c>
      <c r="C14" s="17">
        <v>3.10526315789474</v>
      </c>
    </row>
    <row r="15" spans="1:3">
      <c r="A15" t="s">
        <v>14</v>
      </c>
      <c r="C15" s="17">
        <v>3.14285714285714</v>
      </c>
    </row>
    <row r="16" spans="1:3">
      <c r="A16" t="s">
        <v>15</v>
      </c>
      <c r="C16" s="17">
        <v>2.71428571428571</v>
      </c>
    </row>
    <row r="17" spans="1:3">
      <c r="A17" t="s">
        <v>16</v>
      </c>
      <c r="C17" s="17">
        <v>3.09090909090909</v>
      </c>
    </row>
    <row r="18" spans="1:3">
      <c r="A18" t="s">
        <v>17</v>
      </c>
      <c r="C18" s="17">
        <v>3.04761904761905</v>
      </c>
    </row>
    <row r="19" spans="1:3">
      <c r="A19" t="s">
        <v>18</v>
      </c>
      <c r="C19" s="17">
        <v>2.95454545454545</v>
      </c>
    </row>
    <row r="20" spans="1:3">
      <c r="A20" t="s">
        <v>19</v>
      </c>
      <c r="C20" s="17">
        <v>3</v>
      </c>
    </row>
    <row r="21" spans="1:3">
      <c r="A21" t="s">
        <v>20</v>
      </c>
      <c r="C21" s="17">
        <v>2.86363636363636</v>
      </c>
    </row>
    <row r="22" spans="1:3">
      <c r="A22" t="s">
        <v>21</v>
      </c>
      <c r="C22" s="17">
        <v>2.85714285714286</v>
      </c>
    </row>
    <row r="23" spans="1:3">
      <c r="A23" t="s">
        <v>22</v>
      </c>
      <c r="C23" s="17">
        <v>3.11764705882353</v>
      </c>
    </row>
    <row r="24" spans="1:3">
      <c r="A24" t="s">
        <v>23</v>
      </c>
      <c r="C24" s="17">
        <v>3</v>
      </c>
    </row>
    <row r="25" spans="1:3">
      <c r="A25" t="s">
        <v>24</v>
      </c>
      <c r="C25" s="17">
        <v>2.97749196141479</v>
      </c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3"/>
  <sheetViews>
    <sheetView topLeftCell="A31" workbookViewId="0">
      <selection activeCell="D51" sqref="D51:D52"/>
    </sheetView>
  </sheetViews>
  <sheetFormatPr defaultColWidth="9.14285714285714" defaultRowHeight="15"/>
  <cols>
    <col min="1" max="1" width="14.8571428571429"/>
    <col min="2" max="2" width="19.4285714285714"/>
    <col min="3" max="8" width="21.8571428571429"/>
    <col min="9" max="9" width="11.8571428571429"/>
    <col min="10" max="10" width="15.5714285714286"/>
    <col min="11" max="11" width="11.8571428571429"/>
    <col min="12" max="26" width="13.5714285714286"/>
    <col min="27" max="27" width="11.8571428571429"/>
    <col min="28" max="28" width="21.8571428571429"/>
    <col min="29" max="29" width="16.1428571428571"/>
    <col min="30" max="31" width="21.8571428571429"/>
    <col min="32" max="32" width="22"/>
    <col min="33" max="33" width="13.3809523809524"/>
    <col min="34" max="34" width="16.8571428571429"/>
    <col min="35" max="35" width="15.5238095238095"/>
    <col min="36" max="36" width="19"/>
    <col min="37" max="37" width="14.952380952381"/>
    <col min="38" max="38" width="18.5714285714286"/>
    <col min="39" max="39" width="15.8095238095238"/>
    <col min="40" max="40" width="19.2857142857143"/>
    <col min="41" max="41" width="16.6666666666667"/>
    <col min="42" max="42" width="20.1428571428571"/>
    <col min="43" max="43" width="17.0952380952381"/>
    <col min="44" max="44" width="20.5714285714286"/>
    <col min="45" max="45" width="16.2380952380952"/>
    <col min="46" max="46" width="19.8571428571429"/>
    <col min="47" max="47" width="14.3809523809524"/>
    <col min="48" max="48" width="17.8571428571429"/>
    <col min="49" max="49" width="17.5238095238095"/>
    <col min="50" max="50" width="21.1428571428571"/>
    <col min="51" max="51" width="11.8571428571429"/>
  </cols>
  <sheetData>
    <row r="2" spans="1:1">
      <c r="A2" t="s">
        <v>25</v>
      </c>
    </row>
    <row r="3" spans="2:3">
      <c r="B3" t="s">
        <v>26</v>
      </c>
      <c r="C3" t="s">
        <v>27</v>
      </c>
    </row>
    <row r="4" spans="2:10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24</v>
      </c>
      <c r="J4" s="6" t="s">
        <v>35</v>
      </c>
    </row>
    <row r="5" spans="2:10">
      <c r="B5" t="s">
        <v>36</v>
      </c>
      <c r="C5" s="12">
        <v>6</v>
      </c>
      <c r="D5" s="12">
        <v>1</v>
      </c>
      <c r="E5" s="12">
        <v>22</v>
      </c>
      <c r="F5" s="12">
        <v>126</v>
      </c>
      <c r="G5" s="12">
        <v>15</v>
      </c>
      <c r="H5" s="12">
        <v>6</v>
      </c>
      <c r="I5" s="12">
        <v>176</v>
      </c>
      <c r="J5" s="10">
        <f>176/311</f>
        <v>0.565916398713826</v>
      </c>
    </row>
    <row r="6" spans="2:10">
      <c r="B6" t="s">
        <v>37</v>
      </c>
      <c r="C6" s="12">
        <v>3</v>
      </c>
      <c r="D6" s="12"/>
      <c r="E6" s="12">
        <v>28</v>
      </c>
      <c r="F6" s="12">
        <v>83</v>
      </c>
      <c r="G6" s="12">
        <v>16</v>
      </c>
      <c r="H6" s="12">
        <v>5</v>
      </c>
      <c r="I6" s="12">
        <v>135</v>
      </c>
      <c r="J6" s="10">
        <f>135/311</f>
        <v>0.434083601286174</v>
      </c>
    </row>
    <row r="7" spans="2:10">
      <c r="B7" t="s">
        <v>24</v>
      </c>
      <c r="C7" s="12">
        <v>9</v>
      </c>
      <c r="D7" s="12">
        <v>1</v>
      </c>
      <c r="E7" s="12">
        <v>50</v>
      </c>
      <c r="F7" s="12">
        <v>209</v>
      </c>
      <c r="G7" s="12">
        <v>31</v>
      </c>
      <c r="H7" s="12">
        <v>11</v>
      </c>
      <c r="I7" s="12">
        <v>311</v>
      </c>
      <c r="J7" s="14">
        <f>SUM(J5:J6)</f>
        <v>1</v>
      </c>
    </row>
    <row r="9" spans="1:1">
      <c r="A9" t="s">
        <v>38</v>
      </c>
    </row>
    <row r="10" spans="2:3">
      <c r="B10" t="s">
        <v>39</v>
      </c>
      <c r="C10" t="s">
        <v>40</v>
      </c>
    </row>
    <row r="11" spans="2:4">
      <c r="B11" t="s">
        <v>41</v>
      </c>
      <c r="C11">
        <v>12</v>
      </c>
      <c r="D11" s="10">
        <f t="shared" ref="D11:D13" si="0">GETPIVOTDATA("Department",$B$10,"Citizen Desc","Eligible NonCitizen")/GETPIVOTDATA("Department",$B$10)</f>
        <v>0.0385852090032154</v>
      </c>
    </row>
    <row r="12" spans="2:4">
      <c r="B12" t="s">
        <v>42</v>
      </c>
      <c r="C12">
        <v>4</v>
      </c>
      <c r="D12" s="10">
        <f>GETPIVOTDATA("Department",$B$10,"Citizen Desc","Non-Citizen")/GETPIVOTDATA("Department",$B$10)</f>
        <v>0.0128617363344051</v>
      </c>
    </row>
    <row r="13" spans="2:4">
      <c r="B13" t="s">
        <v>43</v>
      </c>
      <c r="C13">
        <v>295</v>
      </c>
      <c r="D13" s="10">
        <f>GETPIVOTDATA("Department",$B$10,"Citizen Desc","US Citizen")/GETPIVOTDATA("Department",$B$10)</f>
        <v>0.948553054662379</v>
      </c>
    </row>
    <row r="14" spans="2:4">
      <c r="B14" t="s">
        <v>24</v>
      </c>
      <c r="C14">
        <v>311</v>
      </c>
      <c r="D14" s="13">
        <f>SUM(D11:D13)</f>
        <v>1</v>
      </c>
    </row>
    <row r="17" spans="1:1">
      <c r="A17" t="s">
        <v>44</v>
      </c>
    </row>
    <row r="18" spans="2:3">
      <c r="B18" t="s">
        <v>45</v>
      </c>
      <c r="C18" t="s">
        <v>40</v>
      </c>
    </row>
    <row r="19" spans="2:4">
      <c r="B19" t="s">
        <v>46</v>
      </c>
      <c r="C19">
        <v>3</v>
      </c>
      <c r="D19" s="10">
        <f>GETPIVOTDATA("Department",$B$18,"Race Desc","American Indian or Alaska Native")/GETPIVOTDATA("Department",$B$18)</f>
        <v>0.00964630225080386</v>
      </c>
    </row>
    <row r="20" spans="2:4">
      <c r="B20" t="s">
        <v>47</v>
      </c>
      <c r="C20">
        <v>29</v>
      </c>
      <c r="D20" s="10">
        <f>GETPIVOTDATA("Department",$B$18,"Race Desc","Asian")/GETPIVOTDATA("Department",$B$18)</f>
        <v>0.0932475884244373</v>
      </c>
    </row>
    <row r="21" spans="2:4">
      <c r="B21" t="s">
        <v>48</v>
      </c>
      <c r="C21">
        <v>80</v>
      </c>
      <c r="D21" s="10">
        <f>GETPIVOTDATA("Department",$B$18,"Race Desc","Black or African American")/GETPIVOTDATA("Department",$B$18)</f>
        <v>0.257234726688103</v>
      </c>
    </row>
    <row r="22" spans="2:4">
      <c r="B22" t="s">
        <v>49</v>
      </c>
      <c r="C22">
        <v>1</v>
      </c>
      <c r="D22" s="10">
        <f>GETPIVOTDATA("Department",$B$18,"Race Desc","Hispanic")/GETPIVOTDATA("Department",$B$18)</f>
        <v>0.00321543408360129</v>
      </c>
    </row>
    <row r="23" spans="2:4">
      <c r="B23" t="s">
        <v>50</v>
      </c>
      <c r="C23">
        <v>11</v>
      </c>
      <c r="D23" s="10">
        <f>GETPIVOTDATA("Department",$B$18,"Race Desc","Two or more races")/GETPIVOTDATA("Department",$B$18)</f>
        <v>0.0353697749196141</v>
      </c>
    </row>
    <row r="24" spans="2:4">
      <c r="B24" t="s">
        <v>51</v>
      </c>
      <c r="C24">
        <v>187</v>
      </c>
      <c r="D24" s="10">
        <f>GETPIVOTDATA("Department",$B$18,"Race Desc","White")/GETPIVOTDATA("Department",$B$18)</f>
        <v>0.601286173633441</v>
      </c>
    </row>
    <row r="25" spans="2:4">
      <c r="B25" t="s">
        <v>24</v>
      </c>
      <c r="C25">
        <v>311</v>
      </c>
      <c r="D25" s="14">
        <f>SUM(D19:D24)</f>
        <v>1</v>
      </c>
    </row>
    <row r="26" spans="4:4">
      <c r="D26" s="14"/>
    </row>
    <row r="27" spans="4:4">
      <c r="D27" s="14"/>
    </row>
    <row r="28" spans="4:4">
      <c r="D28" s="14"/>
    </row>
    <row r="29" spans="1:4">
      <c r="A29" t="s">
        <v>52</v>
      </c>
      <c r="D29" s="14"/>
    </row>
    <row r="30" spans="2:3">
      <c r="B30" t="s">
        <v>53</v>
      </c>
      <c r="C30" t="s">
        <v>54</v>
      </c>
    </row>
    <row r="32" spans="2:3">
      <c r="B32" t="s">
        <v>28</v>
      </c>
      <c r="C32" t="s">
        <v>55</v>
      </c>
    </row>
    <row r="33" spans="2:4">
      <c r="B33" t="s">
        <v>36</v>
      </c>
      <c r="C33">
        <v>20</v>
      </c>
      <c r="D33" s="10">
        <f>GETPIVOTDATA("Employee_Name",$B$32,"Sex","F")/GETPIVOTDATA("Employee_Name",$B$32)</f>
        <v>0.4</v>
      </c>
    </row>
    <row r="34" spans="2:4">
      <c r="B34" t="s">
        <v>37</v>
      </c>
      <c r="C34">
        <v>30</v>
      </c>
      <c r="D34" s="10">
        <f>GETPIVOTDATA("Employee_Name",$B$32,"Sex","M ")/GETPIVOTDATA("Employee_Name",$B$32)</f>
        <v>0.6</v>
      </c>
    </row>
    <row r="35" spans="2:4">
      <c r="B35" t="s">
        <v>24</v>
      </c>
      <c r="C35">
        <v>50</v>
      </c>
      <c r="D35" s="15">
        <f>SUM(D33:D34)</f>
        <v>1</v>
      </c>
    </row>
    <row r="37" spans="1:1">
      <c r="A37" t="s">
        <v>56</v>
      </c>
    </row>
    <row r="38" spans="2:3">
      <c r="B38" t="s">
        <v>57</v>
      </c>
      <c r="C38" t="s">
        <v>58</v>
      </c>
    </row>
    <row r="39" spans="2:4">
      <c r="B39" t="s">
        <v>59</v>
      </c>
      <c r="C39">
        <v>30</v>
      </c>
      <c r="D39" s="10">
        <f>_xlfn.PERCENTOF(GETPIVOTDATA("Married Id",$B$38,"Marital Desc","Divorced"),GETPIVOTDATA("Married Id",$B$38))</f>
        <v>0.0964630225080386</v>
      </c>
    </row>
    <row r="40" spans="2:4">
      <c r="B40" t="s">
        <v>60</v>
      </c>
      <c r="C40">
        <v>124</v>
      </c>
      <c r="D40" s="10">
        <f>_xlfn.PERCENTOF(GETPIVOTDATA("Married Id",$B$38,"Marital Desc","Married"),GETPIVOTDATA("Married Id",$B$38))</f>
        <v>0.398713826366559</v>
      </c>
    </row>
    <row r="41" spans="2:4">
      <c r="B41" t="s">
        <v>61</v>
      </c>
      <c r="C41">
        <v>12</v>
      </c>
      <c r="D41" s="10">
        <f>_xlfn.PERCENTOF(GETPIVOTDATA("Married Id",$B$38,"Marital Desc","Separated"),GETPIVOTDATA("Married Id",$B$38))</f>
        <v>0.0385852090032154</v>
      </c>
    </row>
    <row r="42" spans="2:4">
      <c r="B42" t="s">
        <v>62</v>
      </c>
      <c r="C42">
        <v>137</v>
      </c>
      <c r="D42" s="10">
        <f>_xlfn.PERCENTOF(GETPIVOTDATA("Married Id",$B$38,"Marital Desc","Single"),GETPIVOTDATA("Married Id",$B$38))</f>
        <v>0.440514469453376</v>
      </c>
    </row>
    <row r="43" spans="2:4">
      <c r="B43" t="s">
        <v>63</v>
      </c>
      <c r="C43">
        <v>8</v>
      </c>
      <c r="D43" s="10">
        <f>_xlfn.PERCENTOF(GETPIVOTDATA("Married Id",$B$38,"Marital Desc","Widowed"),GETPIVOTDATA("Married Id",$B$38))</f>
        <v>0.0257234726688103</v>
      </c>
    </row>
    <row r="44" spans="2:3">
      <c r="B44" t="s">
        <v>24</v>
      </c>
      <c r="C44">
        <v>311</v>
      </c>
    </row>
    <row r="46" spans="1:1">
      <c r="A46" t="s">
        <v>64</v>
      </c>
    </row>
    <row r="47" spans="2:3">
      <c r="B47" t="s">
        <v>65</v>
      </c>
      <c r="C47" t="s">
        <v>55</v>
      </c>
    </row>
    <row r="48" spans="1:4">
      <c r="A48" s="16" t="s">
        <v>66</v>
      </c>
      <c r="B48">
        <v>1</v>
      </c>
      <c r="C48">
        <v>2</v>
      </c>
      <c r="D48" s="10">
        <f>_xlfn.PERCENTOF(GETPIVOTDATA("Employee_Name",$B$47,"Emp Satisfactions",1),GETPIVOTDATA("Employee_Name",$B$47))</f>
        <v>0.00643086816720257</v>
      </c>
    </row>
    <row r="49" spans="1:4">
      <c r="A49" s="16"/>
      <c r="B49">
        <v>2</v>
      </c>
      <c r="C49">
        <v>9</v>
      </c>
      <c r="D49" s="10">
        <f>_xlfn.PERCENTOF(GETPIVOTDATA("Employee_Name",$B$47,"Emp Satisfactions",2),GETPIVOTDATA("Employee_Name",$B$47))</f>
        <v>0.0289389067524116</v>
      </c>
    </row>
    <row r="50" spans="1:4">
      <c r="A50" s="16" t="s">
        <v>67</v>
      </c>
      <c r="B50">
        <v>3</v>
      </c>
      <c r="C50">
        <v>108</v>
      </c>
      <c r="D50" s="10">
        <f>_xlfn.PERCENTOF(GETPIVOTDATA("Employee_Name",$B$47,"Emp Satisfactions",3),GETPIVOTDATA("Employee_Name",$B$47))</f>
        <v>0.347266881028939</v>
      </c>
    </row>
    <row r="51" spans="1:4">
      <c r="A51" s="16" t="s">
        <v>68</v>
      </c>
      <c r="B51">
        <v>4</v>
      </c>
      <c r="C51">
        <v>94</v>
      </c>
      <c r="D51" s="10">
        <f>_xlfn.PERCENTOF(GETPIVOTDATA("Employee_Name",$B$47,"Emp Satisfactions",4),GETPIVOTDATA("Employee_Name",$B$47))</f>
        <v>0.302250803858521</v>
      </c>
    </row>
    <row r="52" spans="1:4">
      <c r="A52" s="16"/>
      <c r="B52">
        <v>5</v>
      </c>
      <c r="C52">
        <v>98</v>
      </c>
      <c r="D52" s="10">
        <f>_xlfn.PERCENTOF(GETPIVOTDATA("Employee_Name",$B$47,"Emp Satisfactions",5),GETPIVOTDATA("Employee_Name",$B$47))</f>
        <v>0.315112540192926</v>
      </c>
    </row>
    <row r="53" spans="2:3">
      <c r="B53" t="s">
        <v>24</v>
      </c>
      <c r="C53">
        <v>311</v>
      </c>
    </row>
  </sheetData>
  <mergeCells count="2">
    <mergeCell ref="A48:A49"/>
    <mergeCell ref="A51:A5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4"/>
  <sheetViews>
    <sheetView workbookViewId="0">
      <selection activeCell="E2" sqref="E2"/>
    </sheetView>
  </sheetViews>
  <sheetFormatPr defaultColWidth="8.57142857142857" defaultRowHeight="15"/>
  <cols>
    <col min="1" max="1" width="8.57142857142857" customWidth="1"/>
    <col min="2" max="3" width="17.4285714285714"/>
    <col min="4" max="12" width="24.7142857142857"/>
    <col min="13" max="13" width="11.8571428571429"/>
    <col min="14" max="16384" width="8.57142857142857" customWidth="1"/>
  </cols>
  <sheetData>
    <row r="3" spans="1:4">
      <c r="A3" t="s">
        <v>26</v>
      </c>
      <c r="D3" t="s">
        <v>69</v>
      </c>
    </row>
    <row r="4" spans="1:13">
      <c r="A4" t="s">
        <v>28</v>
      </c>
      <c r="B4" t="s">
        <v>45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24</v>
      </c>
    </row>
    <row r="5" spans="1:13">
      <c r="A5" t="s">
        <v>36</v>
      </c>
      <c r="B5" t="s">
        <v>46</v>
      </c>
      <c r="C5" t="s">
        <v>80</v>
      </c>
      <c r="G5">
        <v>1</v>
      </c>
      <c r="I5">
        <v>1</v>
      </c>
      <c r="M5">
        <v>2</v>
      </c>
    </row>
    <row r="6" spans="2:13">
      <c r="B6" t="s">
        <v>81</v>
      </c>
      <c r="G6">
        <v>1</v>
      </c>
      <c r="I6">
        <v>1</v>
      </c>
      <c r="M6">
        <v>2</v>
      </c>
    </row>
    <row r="7" spans="2:13">
      <c r="B7" t="s">
        <v>47</v>
      </c>
      <c r="C7" t="s">
        <v>80</v>
      </c>
      <c r="D7">
        <v>2</v>
      </c>
      <c r="F7">
        <v>1</v>
      </c>
      <c r="G7">
        <v>5</v>
      </c>
      <c r="H7">
        <v>5</v>
      </c>
      <c r="I7">
        <v>4</v>
      </c>
      <c r="M7">
        <v>17</v>
      </c>
    </row>
    <row r="8" spans="2:13">
      <c r="B8" t="s">
        <v>82</v>
      </c>
      <c r="D8">
        <v>2</v>
      </c>
      <c r="F8">
        <v>1</v>
      </c>
      <c r="G8">
        <v>5</v>
      </c>
      <c r="H8">
        <v>5</v>
      </c>
      <c r="I8">
        <v>4</v>
      </c>
      <c r="M8">
        <v>17</v>
      </c>
    </row>
    <row r="9" spans="2:13">
      <c r="B9" t="s">
        <v>48</v>
      </c>
      <c r="C9" t="s">
        <v>80</v>
      </c>
      <c r="D9">
        <v>4</v>
      </c>
      <c r="E9">
        <v>11</v>
      </c>
      <c r="F9">
        <v>2</v>
      </c>
      <c r="G9">
        <v>3</v>
      </c>
      <c r="H9">
        <v>12</v>
      </c>
      <c r="I9">
        <v>8</v>
      </c>
      <c r="L9">
        <v>2</v>
      </c>
      <c r="M9">
        <v>42</v>
      </c>
    </row>
    <row r="10" spans="3:13">
      <c r="C10" t="s">
        <v>83</v>
      </c>
      <c r="E10">
        <v>4</v>
      </c>
      <c r="I10">
        <v>1</v>
      </c>
      <c r="M10">
        <v>5</v>
      </c>
    </row>
    <row r="11" spans="2:13">
      <c r="B11" t="s">
        <v>84</v>
      </c>
      <c r="D11">
        <v>4</v>
      </c>
      <c r="E11">
        <v>15</v>
      </c>
      <c r="F11">
        <v>2</v>
      </c>
      <c r="G11">
        <v>3</v>
      </c>
      <c r="H11">
        <v>12</v>
      </c>
      <c r="I11">
        <v>9</v>
      </c>
      <c r="L11">
        <v>2</v>
      </c>
      <c r="M11">
        <v>47</v>
      </c>
    </row>
    <row r="12" spans="2:13">
      <c r="B12" t="s">
        <v>50</v>
      </c>
      <c r="C12" t="s">
        <v>80</v>
      </c>
      <c r="G12">
        <v>1</v>
      </c>
      <c r="H12">
        <v>2</v>
      </c>
      <c r="I12">
        <v>2</v>
      </c>
      <c r="M12">
        <v>5</v>
      </c>
    </row>
    <row r="13" spans="3:13">
      <c r="C13" t="s">
        <v>83</v>
      </c>
      <c r="H13">
        <v>1</v>
      </c>
      <c r="M13">
        <v>1</v>
      </c>
    </row>
    <row r="14" spans="2:13">
      <c r="B14" t="s">
        <v>85</v>
      </c>
      <c r="G14">
        <v>1</v>
      </c>
      <c r="H14">
        <v>3</v>
      </c>
      <c r="I14">
        <v>2</v>
      </c>
      <c r="M14">
        <v>6</v>
      </c>
    </row>
    <row r="15" spans="2:13">
      <c r="B15" t="s">
        <v>51</v>
      </c>
      <c r="C15" t="s">
        <v>80</v>
      </c>
      <c r="D15">
        <v>9</v>
      </c>
      <c r="F15">
        <v>7</v>
      </c>
      <c r="G15">
        <v>22</v>
      </c>
      <c r="H15">
        <v>26</v>
      </c>
      <c r="I15">
        <v>27</v>
      </c>
      <c r="K15">
        <v>1</v>
      </c>
      <c r="L15">
        <v>3</v>
      </c>
      <c r="M15">
        <v>95</v>
      </c>
    </row>
    <row r="16" spans="3:13">
      <c r="C16" t="s">
        <v>83</v>
      </c>
      <c r="D16">
        <v>1</v>
      </c>
      <c r="F16">
        <v>1</v>
      </c>
      <c r="G16">
        <v>1</v>
      </c>
      <c r="H16">
        <v>4</v>
      </c>
      <c r="I16">
        <v>1</v>
      </c>
      <c r="L16">
        <v>1</v>
      </c>
      <c r="M16">
        <v>9</v>
      </c>
    </row>
    <row r="17" spans="2:13">
      <c r="B17" t="s">
        <v>86</v>
      </c>
      <c r="D17">
        <v>10</v>
      </c>
      <c r="F17">
        <v>8</v>
      </c>
      <c r="G17">
        <v>23</v>
      </c>
      <c r="H17">
        <v>30</v>
      </c>
      <c r="I17">
        <v>28</v>
      </c>
      <c r="K17">
        <v>1</v>
      </c>
      <c r="L17">
        <v>4</v>
      </c>
      <c r="M17">
        <v>104</v>
      </c>
    </row>
    <row r="18" spans="1:13">
      <c r="A18" t="s">
        <v>87</v>
      </c>
      <c r="D18">
        <v>16</v>
      </c>
      <c r="E18">
        <v>15</v>
      </c>
      <c r="F18">
        <v>11</v>
      </c>
      <c r="G18">
        <v>33</v>
      </c>
      <c r="H18">
        <v>50</v>
      </c>
      <c r="I18">
        <v>44</v>
      </c>
      <c r="K18">
        <v>1</v>
      </c>
      <c r="L18">
        <v>6</v>
      </c>
      <c r="M18">
        <v>176</v>
      </c>
    </row>
    <row r="19" spans="1:13">
      <c r="A19" t="s">
        <v>37</v>
      </c>
      <c r="B19" t="s">
        <v>46</v>
      </c>
      <c r="C19" t="s">
        <v>80</v>
      </c>
      <c r="H19">
        <v>1</v>
      </c>
      <c r="M19">
        <v>1</v>
      </c>
    </row>
    <row r="20" spans="2:13">
      <c r="B20" t="s">
        <v>81</v>
      </c>
      <c r="H20">
        <v>1</v>
      </c>
      <c r="M20">
        <v>1</v>
      </c>
    </row>
    <row r="21" spans="2:13">
      <c r="B21" t="s">
        <v>47</v>
      </c>
      <c r="C21" t="s">
        <v>80</v>
      </c>
      <c r="G21">
        <v>2</v>
      </c>
      <c r="H21">
        <v>5</v>
      </c>
      <c r="I21">
        <v>4</v>
      </c>
      <c r="L21">
        <v>1</v>
      </c>
      <c r="M21">
        <v>12</v>
      </c>
    </row>
    <row r="22" spans="2:13">
      <c r="B22" t="s">
        <v>82</v>
      </c>
      <c r="G22">
        <v>2</v>
      </c>
      <c r="H22">
        <v>5</v>
      </c>
      <c r="I22">
        <v>4</v>
      </c>
      <c r="L22">
        <v>1</v>
      </c>
      <c r="M22">
        <v>12</v>
      </c>
    </row>
    <row r="23" spans="2:13">
      <c r="B23" t="s">
        <v>48</v>
      </c>
      <c r="C23" t="s">
        <v>80</v>
      </c>
      <c r="D23">
        <v>1</v>
      </c>
      <c r="E23">
        <v>11</v>
      </c>
      <c r="F23">
        <v>3</v>
      </c>
      <c r="G23">
        <v>1</v>
      </c>
      <c r="H23">
        <v>5</v>
      </c>
      <c r="I23">
        <v>7</v>
      </c>
      <c r="L23">
        <v>2</v>
      </c>
      <c r="M23">
        <v>30</v>
      </c>
    </row>
    <row r="24" spans="3:13">
      <c r="C24" t="s">
        <v>83</v>
      </c>
      <c r="E24">
        <v>3</v>
      </c>
      <c r="M24">
        <v>3</v>
      </c>
    </row>
    <row r="25" spans="2:13">
      <c r="B25" t="s">
        <v>84</v>
      </c>
      <c r="D25">
        <v>1</v>
      </c>
      <c r="E25">
        <v>14</v>
      </c>
      <c r="F25">
        <v>3</v>
      </c>
      <c r="G25">
        <v>1</v>
      </c>
      <c r="H25">
        <v>5</v>
      </c>
      <c r="I25">
        <v>7</v>
      </c>
      <c r="L25">
        <v>2</v>
      </c>
      <c r="M25">
        <v>33</v>
      </c>
    </row>
    <row r="26" spans="2:13">
      <c r="B26" t="s">
        <v>49</v>
      </c>
      <c r="C26" t="s">
        <v>83</v>
      </c>
      <c r="H26">
        <v>1</v>
      </c>
      <c r="M26">
        <v>1</v>
      </c>
    </row>
    <row r="27" spans="2:13">
      <c r="B27" t="s">
        <v>88</v>
      </c>
      <c r="H27">
        <v>1</v>
      </c>
      <c r="M27">
        <v>1</v>
      </c>
    </row>
    <row r="28" spans="2:13">
      <c r="B28" t="s">
        <v>50</v>
      </c>
      <c r="C28" t="s">
        <v>80</v>
      </c>
      <c r="G28">
        <v>1</v>
      </c>
      <c r="H28">
        <v>1</v>
      </c>
      <c r="I28">
        <v>2</v>
      </c>
      <c r="L28">
        <v>1</v>
      </c>
      <c r="M28">
        <v>5</v>
      </c>
    </row>
    <row r="29" spans="2:13">
      <c r="B29" t="s">
        <v>85</v>
      </c>
      <c r="G29">
        <v>1</v>
      </c>
      <c r="H29">
        <v>1</v>
      </c>
      <c r="I29">
        <v>2</v>
      </c>
      <c r="L29">
        <v>1</v>
      </c>
      <c r="M29">
        <v>5</v>
      </c>
    </row>
    <row r="30" spans="2:13">
      <c r="B30" t="s">
        <v>51</v>
      </c>
      <c r="C30" t="s">
        <v>80</v>
      </c>
      <c r="D30">
        <v>6</v>
      </c>
      <c r="F30">
        <v>15</v>
      </c>
      <c r="G30">
        <v>9</v>
      </c>
      <c r="H30">
        <v>24</v>
      </c>
      <c r="I30">
        <v>15</v>
      </c>
      <c r="J30">
        <v>1</v>
      </c>
      <c r="K30">
        <v>1</v>
      </c>
      <c r="L30">
        <v>3</v>
      </c>
      <c r="M30">
        <v>74</v>
      </c>
    </row>
    <row r="31" spans="3:13">
      <c r="C31" t="s">
        <v>83</v>
      </c>
      <c r="F31">
        <v>2</v>
      </c>
      <c r="G31">
        <v>3</v>
      </c>
      <c r="I31">
        <v>4</v>
      </c>
      <c r="M31">
        <v>9</v>
      </c>
    </row>
    <row r="32" spans="2:13">
      <c r="B32" t="s">
        <v>86</v>
      </c>
      <c r="D32">
        <v>6</v>
      </c>
      <c r="F32">
        <v>17</v>
      </c>
      <c r="G32">
        <v>12</v>
      </c>
      <c r="H32">
        <v>24</v>
      </c>
      <c r="I32">
        <v>19</v>
      </c>
      <c r="J32">
        <v>1</v>
      </c>
      <c r="K32">
        <v>1</v>
      </c>
      <c r="L32">
        <v>3</v>
      </c>
      <c r="M32">
        <v>83</v>
      </c>
    </row>
    <row r="33" spans="1:13">
      <c r="A33" t="s">
        <v>89</v>
      </c>
      <c r="D33">
        <v>7</v>
      </c>
      <c r="E33">
        <v>14</v>
      </c>
      <c r="F33">
        <v>20</v>
      </c>
      <c r="G33">
        <v>16</v>
      </c>
      <c r="H33">
        <v>37</v>
      </c>
      <c r="I33">
        <v>32</v>
      </c>
      <c r="J33">
        <v>1</v>
      </c>
      <c r="K33">
        <v>1</v>
      </c>
      <c r="L33">
        <v>7</v>
      </c>
      <c r="M33">
        <v>135</v>
      </c>
    </row>
    <row r="34" spans="1:13">
      <c r="A34" t="s">
        <v>24</v>
      </c>
      <c r="D34">
        <v>23</v>
      </c>
      <c r="E34">
        <v>29</v>
      </c>
      <c r="F34">
        <v>31</v>
      </c>
      <c r="G34">
        <v>49</v>
      </c>
      <c r="H34">
        <v>87</v>
      </c>
      <c r="I34">
        <v>76</v>
      </c>
      <c r="J34">
        <v>1</v>
      </c>
      <c r="K34">
        <v>2</v>
      </c>
      <c r="L34">
        <v>13</v>
      </c>
      <c r="M34">
        <v>311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A10" sqref="A10"/>
    </sheetView>
  </sheetViews>
  <sheetFormatPr defaultColWidth="9.14285714285714" defaultRowHeight="15"/>
  <cols>
    <col min="1" max="1" width="23.7142857142857"/>
    <col min="2" max="2" width="14.7142857142857"/>
    <col min="3" max="3" width="22.4285714285714"/>
    <col min="4" max="8" width="21.8571428571429"/>
    <col min="9" max="9" width="11.8571428571429"/>
    <col min="10" max="314" width="25.5714285714286"/>
    <col min="315" max="315" width="11.8571428571429"/>
    <col min="316" max="316" width="13.3809523809524"/>
    <col min="317" max="317" width="16.8571428571429"/>
    <col min="318" max="318" width="14.0952380952381"/>
    <col min="319" max="319" width="17.5714285714286"/>
    <col min="320" max="320" width="19.6666666666667"/>
    <col min="321" max="321" width="23.1428571428571"/>
    <col min="322" max="322" width="17.3809523809524"/>
    <col min="323" max="323" width="20.8571428571429"/>
    <col min="324" max="324" width="22.5238095238095"/>
    <col min="325" max="325" width="26"/>
    <col min="326" max="326" width="19.8095238095238"/>
    <col min="327" max="327" width="23.2857142857143"/>
    <col min="328" max="328" width="11.1428571428571"/>
    <col min="329" max="329" width="13.7142857142857"/>
    <col min="330" max="330" width="14.952380952381"/>
    <col min="331" max="331" width="18.5714285714286"/>
    <col min="332" max="332" width="21.5238095238095"/>
    <col min="333" max="333" width="25.1428571428571"/>
    <col min="334" max="334" width="18.3809523809524"/>
    <col min="335" max="335" width="21.8571428571429"/>
    <col min="336" max="336" width="18.6666666666667"/>
    <col min="337" max="337" width="22.1428571428571"/>
    <col min="338" max="338" width="15.5238095238095"/>
    <col min="339" max="339" width="19"/>
    <col min="340" max="340" width="18.5238095238095"/>
    <col min="341" max="341" width="22"/>
    <col min="342" max="342" width="18.3809523809524"/>
    <col min="343" max="343" width="21.8571428571429"/>
    <col min="344" max="344" width="19.2380952380952"/>
    <col min="345" max="345" width="22.7142857142857"/>
    <col min="346" max="346" width="15.0952380952381"/>
    <col min="347" max="347" width="18.7142857142857"/>
    <col min="348" max="348" width="15.6666666666667"/>
    <col min="349" max="349" width="19.1428571428571"/>
    <col min="350" max="350" width="16.2380952380952"/>
    <col min="351" max="351" width="19.8571428571429"/>
    <col min="352" max="352" width="16.3809523809524"/>
    <col min="353" max="353" width="20"/>
    <col min="354" max="354" width="22.0952380952381"/>
    <col min="355" max="355" width="25.5714285714286"/>
    <col min="356" max="356" width="20.5238095238095"/>
    <col min="357" max="357" width="24"/>
    <col min="358" max="358" width="21.3809523809524"/>
    <col min="359" max="359" width="25"/>
    <col min="360" max="360" width="18.0952380952381"/>
    <col min="361" max="361" width="21.5714285714286"/>
    <col min="362" max="362" width="17.952380952381"/>
    <col min="363" max="363" width="21.4285714285714"/>
    <col min="364" max="364" width="16.8095238095238"/>
    <col min="365" max="365" width="20.2857142857143"/>
    <col min="366" max="366" width="17.3809523809524"/>
    <col min="367" max="367" width="20.8571428571429"/>
    <col min="368" max="368" width="18.3809523809524"/>
    <col min="369" max="369" width="21.8571428571429"/>
    <col min="370" max="370" width="15.3809523809524"/>
    <col min="371" max="371" width="18.8571428571429"/>
    <col min="372" max="372" width="19.2380952380952"/>
    <col min="373" max="373" width="22.7142857142857"/>
    <col min="374" max="374" width="21.0952380952381"/>
    <col min="375" max="375" width="24.5714285714286"/>
    <col min="376" max="376" width="17.6666666666667"/>
    <col min="377" max="377" width="21.2857142857143"/>
    <col min="378" max="378" width="13.5238095238095"/>
    <col min="379" max="379" width="17"/>
    <col min="380" max="380" width="22.2380952380952"/>
    <col min="381" max="381" width="25.7142857142857"/>
    <col min="382" max="382" width="16.8095238095238"/>
    <col min="383" max="383" width="20.2857142857143"/>
    <col min="384" max="384" width="17.952380952381"/>
    <col min="385" max="385" width="21.4285714285714"/>
    <col min="386" max="386" width="16.6666666666667"/>
    <col min="387" max="387" width="20.1428571428571"/>
    <col min="388" max="388" width="17.2380952380952"/>
    <col min="389" max="389" width="20.7142857142857"/>
    <col min="390" max="390" width="17.6666666666667"/>
    <col min="391" max="391" width="21.2857142857143"/>
    <col min="392" max="392" width="20.0952380952381"/>
    <col min="393" max="393" width="23.7142857142857"/>
    <col min="394" max="394" width="17.3809523809524"/>
    <col min="395" max="395" width="20.8571428571429"/>
    <col min="396" max="396" width="15.952380952381"/>
    <col min="397" max="397" width="19.4285714285714"/>
    <col min="398" max="398" width="17.5238095238095"/>
    <col min="399" max="399" width="21.1428571428571"/>
    <col min="400" max="400" width="13.2380952380952"/>
    <col min="401" max="401" width="16.7142857142857"/>
    <col min="402" max="402" width="20.2380952380952"/>
    <col min="403" max="403" width="23.8571428571429"/>
    <col min="404" max="404" width="16.8095238095238"/>
    <col min="405" max="405" width="20.2857142857143"/>
    <col min="406" max="406" width="18.8095238095238"/>
    <col min="407" max="407" width="22.4285714285714"/>
    <col min="408" max="408" width="19.8095238095238"/>
    <col min="409" max="409" width="23.2857142857143"/>
    <col min="410" max="410" width="17.5238095238095"/>
    <col min="411" max="411" width="21.1428571428571"/>
    <col min="412" max="412" width="14.6666666666667"/>
    <col min="413" max="413" width="18.1428571428571"/>
    <col min="414" max="414" width="17.0952380952381"/>
    <col min="415" max="415" width="20.5714285714286"/>
    <col min="416" max="416" width="18.2380952380952"/>
    <col min="417" max="417" width="21.7142857142857"/>
    <col min="418" max="418" width="18.3809523809524"/>
    <col min="419" max="419" width="21.8571428571429"/>
    <col min="420" max="420" width="16.3809523809524"/>
    <col min="421" max="421" width="20"/>
    <col min="422" max="422" width="14.8095238095238"/>
    <col min="423" max="423" width="18.2857142857143"/>
    <col min="424" max="424" width="17.2380952380952"/>
    <col min="425" max="425" width="20.7142857142857"/>
    <col min="426" max="426" width="18.0952380952381"/>
    <col min="427" max="427" width="21.5714285714286"/>
    <col min="428" max="428" width="18.8095238095238"/>
    <col min="429" max="429" width="22.4285714285714"/>
    <col min="430" max="430" width="19.2380952380952"/>
    <col min="431" max="431" width="22.7142857142857"/>
    <col min="432" max="432" width="15.952380952381"/>
    <col min="433" max="433" width="19.4285714285714"/>
    <col min="434" max="434" width="16.6666666666667"/>
    <col min="435" max="435" width="20.1428571428571"/>
    <col min="436" max="436" width="20.952380952381"/>
    <col min="437" max="437" width="24.4285714285714"/>
    <col min="438" max="438" width="18.6666666666667"/>
    <col min="439" max="439" width="22.1428571428571"/>
    <col min="440" max="440" width="21.2380952380952"/>
    <col min="441" max="441" width="24.7142857142857"/>
    <col min="442" max="442" width="14.2380952380952"/>
    <col min="443" max="443" width="17.7142857142857"/>
    <col min="444" max="444" width="11.952380952381"/>
    <col min="445" max="445" width="15.4285714285714"/>
    <col min="446" max="446" width="13.3809523809524"/>
    <col min="447" max="447" width="16.8571428571429"/>
    <col min="448" max="448" width="17.5238095238095"/>
    <col min="449" max="449" width="21.1428571428571"/>
    <col min="450" max="450" width="18.3809523809524"/>
    <col min="451" max="451" width="21.8571428571429"/>
    <col min="452" max="452" width="18.5238095238095"/>
    <col min="453" max="453" width="22"/>
    <col min="454" max="454" width="14.3809523809524"/>
    <col min="455" max="455" width="17.8571428571429"/>
    <col min="456" max="456" width="18.3809523809524"/>
    <col min="457" max="457" width="21.8571428571429"/>
    <col min="458" max="458" width="16.2380952380952"/>
    <col min="459" max="459" width="19.8571428571429"/>
    <col min="460" max="460" width="11.6666666666667"/>
    <col min="461" max="461" width="15.1428571428571"/>
    <col min="462" max="462" width="18.3809523809524"/>
    <col min="463" max="463" width="21.8571428571429"/>
    <col min="464" max="464" width="16.2380952380952"/>
    <col min="465" max="465" width="19.8571428571429"/>
    <col min="466" max="466" width="17.0952380952381"/>
    <col min="467" max="467" width="20.5714285714286"/>
    <col min="468" max="468" width="19.2380952380952"/>
    <col min="469" max="469" width="22.7142857142857"/>
    <col min="470" max="470" width="18.8095238095238"/>
    <col min="471" max="471" width="22.4285714285714"/>
    <col min="472" max="472" width="19.2380952380952"/>
    <col min="473" max="473" width="22.7142857142857"/>
    <col min="474" max="474" width="17.2380952380952"/>
    <col min="475" max="475" width="20.7142857142857"/>
    <col min="476" max="476" width="12.5238095238095"/>
    <col min="477" max="477" width="16.1428571428571"/>
    <col min="478" max="478" width="18.6666666666667"/>
    <col min="479" max="479" width="22.1428571428571"/>
    <col min="480" max="480" width="14.5238095238095"/>
    <col min="481" max="481" width="18"/>
    <col min="482" max="482" width="15.952380952381"/>
    <col min="483" max="483" width="19.4285714285714"/>
    <col min="484" max="484" width="17.3809523809524"/>
    <col min="485" max="485" width="20.8571428571429"/>
    <col min="486" max="486" width="14.3809523809524"/>
    <col min="487" max="487" width="17.8571428571429"/>
    <col min="488" max="488" width="14.952380952381"/>
    <col min="489" max="489" width="18.5714285714286"/>
    <col min="490" max="490" width="14.5238095238095"/>
    <col min="491" max="491" width="18"/>
    <col min="492" max="492" width="24.0952380952381"/>
    <col min="493" max="493" width="27.7142857142857"/>
    <col min="494" max="494" width="14.6666666666667"/>
    <col min="495" max="495" width="18.1428571428571"/>
    <col min="496" max="496" width="13.5238095238095"/>
    <col min="497" max="497" width="17"/>
    <col min="498" max="498" width="14.6666666666667"/>
    <col min="499" max="499" width="18.1428571428571"/>
    <col min="500" max="500" width="17.3809523809524"/>
    <col min="501" max="501" width="20.8571428571429"/>
    <col min="502" max="502" width="18.2380952380952"/>
    <col min="503" max="503" width="21.7142857142857"/>
    <col min="504" max="504" width="17.3809523809524"/>
    <col min="505" max="505" width="20.8571428571429"/>
    <col min="506" max="506" width="15.3809523809524"/>
    <col min="507" max="507" width="18.8571428571429"/>
    <col min="508" max="508" width="17.5238095238095"/>
    <col min="509" max="509" width="21.1428571428571"/>
    <col min="510" max="510" width="13.3809523809524"/>
    <col min="511" max="511" width="16.8571428571429"/>
    <col min="512" max="512" width="19.2380952380952"/>
    <col min="513" max="513" width="22.7142857142857"/>
    <col min="514" max="514" width="12.5238095238095"/>
    <col min="515" max="515" width="16.1428571428571"/>
    <col min="516" max="516" width="13.8095238095238"/>
    <col min="517" max="517" width="17.4285714285714"/>
    <col min="518" max="518" width="18.952380952381"/>
    <col min="519" max="519" width="22.5714285714286"/>
    <col min="520" max="520" width="15.8095238095238"/>
    <col min="521" max="521" width="19.2857142857143"/>
    <col min="522" max="522" width="14.0952380952381"/>
    <col min="523" max="523" width="17.5714285714286"/>
    <col min="524" max="524" width="12.952380952381"/>
    <col min="525" max="525" width="16.4285714285714"/>
    <col min="526" max="526" width="14.8095238095238"/>
    <col min="527" max="527" width="18.2857142857143"/>
    <col min="528" max="528" width="16.952380952381"/>
    <col min="529" max="529" width="20.4285714285714"/>
    <col min="530" max="530" width="15.952380952381"/>
    <col min="531" max="531" width="19.4285714285714"/>
    <col min="532" max="532" width="19.6666666666667"/>
    <col min="533" max="533" width="23.1428571428571"/>
    <col min="534" max="534" width="21.952380952381"/>
    <col min="535" max="535" width="25.4285714285714"/>
    <col min="536" max="536" width="21.3809523809524"/>
    <col min="537" max="537" width="25"/>
    <col min="538" max="538" width="17.952380952381"/>
    <col min="539" max="539" width="21.4285714285714"/>
    <col min="540" max="540" width="13.3809523809524"/>
    <col min="541" max="541" width="16.8571428571429"/>
    <col min="542" max="542" width="16.3809523809524"/>
    <col min="543" max="543" width="20"/>
    <col min="544" max="544" width="16.8095238095238"/>
    <col min="545" max="545" width="20.2857142857143"/>
    <col min="546" max="546" width="19.5238095238095"/>
    <col min="547" max="547" width="23"/>
    <col min="548" max="548" width="18.5238095238095"/>
    <col min="549" max="549" width="22"/>
    <col min="550" max="550" width="17.0952380952381"/>
    <col min="551" max="551" width="20.5714285714286"/>
    <col min="552" max="552" width="14.3809523809524"/>
    <col min="553" max="553" width="17.8571428571429"/>
    <col min="554" max="554" width="19.6666666666667"/>
    <col min="555" max="555" width="23.1428571428571"/>
    <col min="556" max="556" width="17.3809523809524"/>
    <col min="557" max="557" width="20.8571428571429"/>
    <col min="558" max="558" width="17.952380952381"/>
    <col min="559" max="559" width="21.4285714285714"/>
    <col min="560" max="560" width="22.0952380952381"/>
    <col min="561" max="561" width="25.5714285714286"/>
    <col min="562" max="562" width="19.952380952381"/>
    <col min="563" max="563" width="23.4285714285714"/>
    <col min="564" max="564" width="19.3809523809524"/>
    <col min="565" max="565" width="22.8571428571429"/>
    <col min="566" max="566" width="16.2380952380952"/>
    <col min="567" max="567" width="19.8571428571429"/>
    <col min="568" max="568" width="12.8095238095238"/>
    <col min="569" max="569" width="16.2857142857143"/>
    <col min="570" max="570" width="21.5238095238095"/>
    <col min="571" max="571" width="25.1428571428571"/>
    <col min="572" max="572" width="15.3809523809524"/>
    <col min="573" max="573" width="18.8571428571429"/>
    <col min="574" max="574" width="16.3809523809524"/>
    <col min="575" max="575" width="20"/>
    <col min="576" max="576" width="15.0952380952381"/>
    <col min="577" max="577" width="18.7142857142857"/>
    <col min="578" max="578" width="17.3809523809524"/>
    <col min="579" max="579" width="20.8571428571429"/>
    <col min="580" max="580" width="18.8095238095238"/>
    <col min="581" max="581" width="22.4285714285714"/>
    <col min="582" max="582" width="16.0952380952381"/>
    <col min="583" max="583" width="19.5714285714286"/>
    <col min="584" max="584" width="19.3809523809524"/>
    <col min="585" max="585" width="22.8571428571429"/>
    <col min="586" max="586" width="18.5238095238095"/>
    <col min="587" max="587" width="22"/>
    <col min="588" max="588" width="15.6666666666667"/>
    <col min="589" max="589" width="19.1428571428571"/>
    <col min="590" max="590" width="25.2380952380952"/>
    <col min="591" max="591" width="28.8571428571429"/>
    <col min="592" max="592" width="16.2380952380952"/>
    <col min="593" max="593" width="19.8571428571429"/>
    <col min="594" max="594" width="22.5238095238095"/>
    <col min="595" max="595" width="26"/>
    <col min="596" max="596" width="19.2380952380952"/>
    <col min="597" max="597" width="22.7142857142857"/>
    <col min="598" max="598" width="16.0952380952381"/>
    <col min="599" max="599" width="19.5714285714286"/>
    <col min="600" max="600" width="17.5238095238095"/>
    <col min="601" max="601" width="21.1428571428571"/>
    <col min="602" max="602" width="16.8095238095238"/>
    <col min="603" max="603" width="20.2857142857143"/>
    <col min="604" max="604" width="15.3809523809524"/>
    <col min="605" max="605" width="18.8571428571429"/>
    <col min="606" max="606" width="16.0952380952381"/>
    <col min="607" max="607" width="19.5714285714286"/>
    <col min="608" max="608" width="22.8095238095238"/>
    <col min="609" max="609" width="26.4285714285714"/>
    <col min="610" max="610" width="20.5238095238095"/>
    <col min="611" max="611" width="24"/>
    <col min="612" max="612" width="15.6666666666667"/>
    <col min="613" max="613" width="19.1428571428571"/>
    <col min="614" max="614" width="18.3809523809524"/>
    <col min="615" max="615" width="21.8571428571429"/>
    <col min="616" max="616" width="19.952380952381"/>
    <col min="617" max="617" width="23.4285714285714"/>
    <col min="618" max="618" width="18.952380952381"/>
    <col min="619" max="619" width="22.5714285714286"/>
    <col min="620" max="620" width="12.952380952381"/>
    <col min="621" max="621" width="16.4285714285714"/>
    <col min="622" max="622" width="15.952380952381"/>
    <col min="623" max="623" width="19.4285714285714"/>
    <col min="624" max="624" width="11.8571428571429"/>
  </cols>
  <sheetData>
    <row r="1" spans="1:1">
      <c r="A1" t="s">
        <v>90</v>
      </c>
    </row>
    <row r="3" spans="1:3">
      <c r="A3" t="s">
        <v>55</v>
      </c>
      <c r="C3" t="s">
        <v>27</v>
      </c>
    </row>
    <row r="4" spans="1:9">
      <c r="A4" t="s">
        <v>91</v>
      </c>
      <c r="B4" t="s">
        <v>92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24</v>
      </c>
    </row>
    <row r="5" spans="1:9">
      <c r="A5" t="s">
        <v>93</v>
      </c>
      <c r="C5">
        <v>7</v>
      </c>
      <c r="D5">
        <v>1</v>
      </c>
      <c r="E5">
        <v>40</v>
      </c>
      <c r="F5">
        <v>126</v>
      </c>
      <c r="G5">
        <v>26</v>
      </c>
      <c r="H5">
        <v>7</v>
      </c>
      <c r="I5">
        <v>207</v>
      </c>
    </row>
    <row r="6" spans="1:9">
      <c r="A6" t="s">
        <v>94</v>
      </c>
      <c r="C6">
        <v>1</v>
      </c>
      <c r="E6">
        <v>4</v>
      </c>
      <c r="F6">
        <v>8</v>
      </c>
      <c r="G6">
        <v>2</v>
      </c>
      <c r="H6">
        <v>1</v>
      </c>
      <c r="I6">
        <v>16</v>
      </c>
    </row>
    <row r="7" spans="1:9">
      <c r="A7" t="s">
        <v>95</v>
      </c>
      <c r="C7">
        <v>1</v>
      </c>
      <c r="E7">
        <v>6</v>
      </c>
      <c r="F7">
        <v>75</v>
      </c>
      <c r="G7">
        <v>3</v>
      </c>
      <c r="H7">
        <v>3</v>
      </c>
      <c r="I7">
        <v>88</v>
      </c>
    </row>
    <row r="8" spans="1:9">
      <c r="A8" t="s">
        <v>24</v>
      </c>
      <c r="C8">
        <v>9</v>
      </c>
      <c r="D8">
        <v>1</v>
      </c>
      <c r="E8">
        <v>50</v>
      </c>
      <c r="F8">
        <v>209</v>
      </c>
      <c r="G8">
        <v>31</v>
      </c>
      <c r="H8">
        <v>11</v>
      </c>
      <c r="I8">
        <v>311</v>
      </c>
    </row>
    <row r="9" spans="1:1">
      <c r="A9" s="6" t="s">
        <v>96</v>
      </c>
    </row>
    <row r="16" spans="1:1">
      <c r="A16" s="6" t="s">
        <v>97</v>
      </c>
    </row>
    <row r="18" spans="1:2">
      <c r="A18" t="s">
        <v>55</v>
      </c>
      <c r="B18" t="s">
        <v>65</v>
      </c>
    </row>
    <row r="19" spans="1:7">
      <c r="A19" t="s">
        <v>91</v>
      </c>
      <c r="B19">
        <v>1</v>
      </c>
      <c r="C19">
        <v>2</v>
      </c>
      <c r="D19">
        <v>3</v>
      </c>
      <c r="E19">
        <v>4</v>
      </c>
      <c r="F19">
        <v>5</v>
      </c>
      <c r="G19" t="s">
        <v>24</v>
      </c>
    </row>
    <row r="20" spans="1:7">
      <c r="A20" t="s">
        <v>93</v>
      </c>
      <c r="B20">
        <v>2</v>
      </c>
      <c r="C20">
        <v>5</v>
      </c>
      <c r="D20">
        <v>75</v>
      </c>
      <c r="E20">
        <v>56</v>
      </c>
      <c r="F20">
        <v>69</v>
      </c>
      <c r="G20">
        <v>207</v>
      </c>
    </row>
    <row r="21" spans="1:7">
      <c r="A21" t="s">
        <v>94</v>
      </c>
      <c r="C21">
        <v>1</v>
      </c>
      <c r="D21">
        <v>5</v>
      </c>
      <c r="E21">
        <v>6</v>
      </c>
      <c r="F21">
        <v>4</v>
      </c>
      <c r="G21">
        <v>16</v>
      </c>
    </row>
    <row r="22" spans="1:7">
      <c r="A22" t="s">
        <v>95</v>
      </c>
      <c r="C22">
        <v>3</v>
      </c>
      <c r="D22">
        <v>28</v>
      </c>
      <c r="E22">
        <v>32</v>
      </c>
      <c r="F22">
        <v>25</v>
      </c>
      <c r="G22">
        <v>88</v>
      </c>
    </row>
    <row r="23" spans="1:7">
      <c r="A23" t="s">
        <v>24</v>
      </c>
      <c r="B23">
        <v>2</v>
      </c>
      <c r="C23">
        <v>9</v>
      </c>
      <c r="D23">
        <v>108</v>
      </c>
      <c r="E23">
        <v>94</v>
      </c>
      <c r="F23">
        <v>98</v>
      </c>
      <c r="G23">
        <v>311</v>
      </c>
    </row>
    <row r="27" spans="1:1">
      <c r="A27" s="6" t="s">
        <v>98</v>
      </c>
    </row>
    <row r="29" spans="1:3">
      <c r="A29" t="s">
        <v>91</v>
      </c>
      <c r="B29" t="s">
        <v>99</v>
      </c>
      <c r="C29" t="s">
        <v>100</v>
      </c>
    </row>
    <row r="30" spans="1:1">
      <c r="A30" t="s">
        <v>93</v>
      </c>
    </row>
    <row r="31" spans="1:1">
      <c r="A31" t="s">
        <v>94</v>
      </c>
    </row>
    <row r="32" spans="2:2">
      <c r="B32" s="9">
        <v>40553</v>
      </c>
    </row>
    <row r="33" spans="3:3">
      <c r="C33" s="11">
        <v>42350</v>
      </c>
    </row>
    <row r="34" spans="3:3">
      <c r="C34" s="11">
        <v>42507</v>
      </c>
    </row>
    <row r="35" spans="2:2">
      <c r="B35" s="9">
        <v>40595</v>
      </c>
    </row>
    <row r="36" spans="3:3">
      <c r="C36" s="11">
        <v>42951</v>
      </c>
    </row>
    <row r="37" spans="2:2">
      <c r="B37" s="9">
        <v>40665</v>
      </c>
    </row>
    <row r="38" spans="3:3">
      <c r="C38" s="11">
        <v>41430</v>
      </c>
    </row>
    <row r="39" spans="2:2">
      <c r="B39" s="9">
        <v>40735</v>
      </c>
    </row>
    <row r="40" spans="3:3">
      <c r="C40" s="11">
        <v>42636</v>
      </c>
    </row>
    <row r="41" spans="2:2">
      <c r="B41" s="9">
        <v>40812</v>
      </c>
    </row>
    <row r="42" spans="3:3">
      <c r="C42" s="11">
        <v>42408</v>
      </c>
    </row>
    <row r="43" spans="2:2">
      <c r="B43" s="9">
        <v>41001</v>
      </c>
    </row>
    <row r="44" spans="3:3">
      <c r="C44" s="11">
        <v>43370</v>
      </c>
    </row>
    <row r="45" spans="2:2">
      <c r="B45" s="9">
        <v>41687</v>
      </c>
    </row>
    <row r="46" spans="3:3">
      <c r="C46" s="11">
        <v>42419</v>
      </c>
    </row>
    <row r="47" spans="3:3">
      <c r="C47" s="11">
        <v>43156</v>
      </c>
    </row>
    <row r="48" spans="2:2">
      <c r="B48" s="9">
        <v>41729</v>
      </c>
    </row>
    <row r="49" spans="3:3">
      <c r="C49" s="11">
        <v>43221</v>
      </c>
    </row>
    <row r="50" spans="2:2">
      <c r="B50" s="9">
        <v>41827</v>
      </c>
    </row>
    <row r="51" spans="3:3">
      <c r="C51" s="11">
        <v>42252</v>
      </c>
    </row>
    <row r="52" spans="3:3">
      <c r="C52" s="11">
        <v>42259</v>
      </c>
    </row>
    <row r="53" spans="2:2">
      <c r="B53" s="9">
        <v>41911</v>
      </c>
    </row>
    <row r="54" spans="3:3">
      <c r="C54" s="11">
        <v>43331</v>
      </c>
    </row>
    <row r="55" spans="2:2">
      <c r="B55" s="9">
        <v>42051</v>
      </c>
    </row>
    <row r="56" spans="3:3">
      <c r="C56" s="11">
        <v>42078</v>
      </c>
    </row>
    <row r="57" spans="3:3">
      <c r="C57" s="11">
        <v>42109</v>
      </c>
    </row>
    <row r="58" spans="3:3">
      <c r="C58" s="11">
        <v>42788</v>
      </c>
    </row>
    <row r="59" spans="1:1">
      <c r="A59" t="s">
        <v>95</v>
      </c>
    </row>
    <row r="60" spans="1:1">
      <c r="A60" t="s">
        <v>24</v>
      </c>
    </row>
    <row r="61" spans="1:1">
      <c r="A61" s="6" t="s">
        <v>101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76"/>
  <sheetViews>
    <sheetView topLeftCell="C74" workbookViewId="0">
      <selection activeCell="G89" sqref="G89"/>
    </sheetView>
  </sheetViews>
  <sheetFormatPr defaultColWidth="9.14285714285714" defaultRowHeight="15" outlineLevelCol="7"/>
  <cols>
    <col min="1" max="1" width="31"/>
    <col min="2" max="7" width="33.2857142857143"/>
    <col min="8" max="8" width="12.8571428571429"/>
    <col min="9" max="9" width="14"/>
  </cols>
  <sheetData>
    <row r="3" spans="1:2">
      <c r="A3" t="s">
        <v>102</v>
      </c>
      <c r="B3" t="s">
        <v>28</v>
      </c>
    </row>
    <row r="4" spans="1:4">
      <c r="A4" t="s">
        <v>53</v>
      </c>
      <c r="B4" t="s">
        <v>36</v>
      </c>
      <c r="C4" t="s">
        <v>37</v>
      </c>
      <c r="D4" t="s">
        <v>24</v>
      </c>
    </row>
    <row r="5" spans="1:5">
      <c r="A5" t="s">
        <v>103</v>
      </c>
      <c r="B5">
        <v>63000</v>
      </c>
      <c r="C5">
        <v>63761.5</v>
      </c>
      <c r="D5">
        <v>63507.6666666667</v>
      </c>
      <c r="E5" s="10">
        <f>(B5-C5)/C5</f>
        <v>-0.0119429436258557</v>
      </c>
    </row>
    <row r="6" spans="1:5">
      <c r="A6" t="s">
        <v>104</v>
      </c>
      <c r="B6">
        <v>52280</v>
      </c>
      <c r="C6">
        <v>0</v>
      </c>
      <c r="D6">
        <v>52280</v>
      </c>
      <c r="E6" s="10"/>
    </row>
    <row r="7" spans="1:5">
      <c r="A7" t="s">
        <v>105</v>
      </c>
      <c r="B7">
        <v>63793.5</v>
      </c>
      <c r="C7">
        <v>65843.8</v>
      </c>
      <c r="D7">
        <v>64932.5555555556</v>
      </c>
      <c r="E7" s="10">
        <f t="shared" ref="E6:E37" si="0">(B7-C7)/C7</f>
        <v>-0.0311388467858781</v>
      </c>
    </row>
    <row r="8" spans="1:5">
      <c r="A8" t="s">
        <v>106</v>
      </c>
      <c r="B8">
        <v>95920</v>
      </c>
      <c r="C8">
        <v>95313.3333333333</v>
      </c>
      <c r="D8">
        <v>95465</v>
      </c>
      <c r="E8" s="10">
        <f t="shared" si="0"/>
        <v>0.00636497167237918</v>
      </c>
    </row>
    <row r="9" spans="1:5">
      <c r="A9" t="s">
        <v>107</v>
      </c>
      <c r="B9">
        <v>0</v>
      </c>
      <c r="C9">
        <v>110929</v>
      </c>
      <c r="D9">
        <v>110929</v>
      </c>
      <c r="E9" s="10">
        <f t="shared" si="0"/>
        <v>-1</v>
      </c>
    </row>
    <row r="10" spans="1:5">
      <c r="A10" t="s">
        <v>108</v>
      </c>
      <c r="B10">
        <v>220450</v>
      </c>
      <c r="C10">
        <v>0</v>
      </c>
      <c r="D10">
        <v>220450</v>
      </c>
      <c r="E10" s="10"/>
    </row>
    <row r="11" spans="1:5">
      <c r="A11" t="s">
        <v>109</v>
      </c>
      <c r="B11">
        <v>90909.6666666667</v>
      </c>
      <c r="C11">
        <v>89199.75</v>
      </c>
      <c r="D11">
        <v>89932.5714285714</v>
      </c>
      <c r="E11" s="10">
        <f t="shared" si="0"/>
        <v>0.0191695230834918</v>
      </c>
    </row>
    <row r="12" spans="1:5">
      <c r="A12" t="s">
        <v>110</v>
      </c>
      <c r="B12">
        <v>0</v>
      </c>
      <c r="C12">
        <v>88527</v>
      </c>
      <c r="D12">
        <v>88527</v>
      </c>
      <c r="E12" s="10">
        <f t="shared" si="0"/>
        <v>-1</v>
      </c>
    </row>
    <row r="13" spans="1:5">
      <c r="A13" t="s">
        <v>111</v>
      </c>
      <c r="B13">
        <v>150290</v>
      </c>
      <c r="C13">
        <v>0</v>
      </c>
      <c r="D13">
        <v>150290</v>
      </c>
      <c r="E13" s="10"/>
    </row>
    <row r="14" spans="1:5">
      <c r="A14" t="s">
        <v>112</v>
      </c>
      <c r="B14">
        <v>107124.75</v>
      </c>
      <c r="C14">
        <v>113999</v>
      </c>
      <c r="D14">
        <v>108499.6</v>
      </c>
      <c r="E14" s="10">
        <f>(B14-C14)/C14</f>
        <v>-0.0603009675523469</v>
      </c>
    </row>
    <row r="15" spans="1:5">
      <c r="A15" t="s">
        <v>113</v>
      </c>
      <c r="B15">
        <v>0</v>
      </c>
      <c r="C15">
        <v>170500</v>
      </c>
      <c r="D15">
        <v>170500</v>
      </c>
      <c r="E15" s="10">
        <f t="shared" si="0"/>
        <v>-1</v>
      </c>
    </row>
    <row r="16" spans="1:5">
      <c r="A16" t="s">
        <v>114</v>
      </c>
      <c r="B16">
        <v>180000</v>
      </c>
      <c r="C16">
        <v>0</v>
      </c>
      <c r="D16">
        <v>180000</v>
      </c>
      <c r="E16" s="10"/>
    </row>
    <row r="17" spans="1:5">
      <c r="A17" t="s">
        <v>115</v>
      </c>
      <c r="B17">
        <v>0</v>
      </c>
      <c r="C17">
        <v>103613</v>
      </c>
      <c r="D17">
        <v>103613</v>
      </c>
      <c r="E17" s="10">
        <f t="shared" si="0"/>
        <v>-1</v>
      </c>
    </row>
    <row r="18" spans="1:5">
      <c r="A18" t="s">
        <v>116</v>
      </c>
      <c r="B18">
        <v>0</v>
      </c>
      <c r="C18">
        <v>178000</v>
      </c>
      <c r="D18">
        <v>178000</v>
      </c>
      <c r="E18" s="10">
        <f t="shared" si="0"/>
        <v>-1</v>
      </c>
    </row>
    <row r="19" spans="1:5">
      <c r="A19" t="s">
        <v>117</v>
      </c>
      <c r="B19">
        <v>0</v>
      </c>
      <c r="C19">
        <v>144959.5</v>
      </c>
      <c r="D19">
        <v>144959.5</v>
      </c>
      <c r="E19" s="10">
        <f t="shared" si="0"/>
        <v>-1</v>
      </c>
    </row>
    <row r="20" spans="1:5">
      <c r="A20" t="s">
        <v>118</v>
      </c>
      <c r="B20">
        <v>0</v>
      </c>
      <c r="C20">
        <v>157000</v>
      </c>
      <c r="D20">
        <v>157000</v>
      </c>
      <c r="E20" s="10">
        <f t="shared" si="0"/>
        <v>-1</v>
      </c>
    </row>
    <row r="21" spans="1:5">
      <c r="A21" t="s">
        <v>119</v>
      </c>
      <c r="B21">
        <v>0</v>
      </c>
      <c r="C21">
        <v>138888</v>
      </c>
      <c r="D21">
        <v>138888</v>
      </c>
      <c r="E21" s="10">
        <f t="shared" si="0"/>
        <v>-1</v>
      </c>
    </row>
    <row r="22" spans="1:5">
      <c r="A22" t="s">
        <v>120</v>
      </c>
      <c r="B22">
        <v>63188</v>
      </c>
      <c r="C22">
        <v>64511.6666666667</v>
      </c>
      <c r="D22">
        <v>63684.375</v>
      </c>
      <c r="E22" s="10">
        <f t="shared" si="0"/>
        <v>-0.020518252512466</v>
      </c>
    </row>
    <row r="23" spans="1:5">
      <c r="A23" t="s">
        <v>121</v>
      </c>
      <c r="B23">
        <v>51674.5</v>
      </c>
      <c r="C23">
        <v>68225.3333333333</v>
      </c>
      <c r="D23">
        <v>61605</v>
      </c>
      <c r="E23" s="10">
        <f t="shared" si="0"/>
        <v>-0.242590728761554</v>
      </c>
    </row>
    <row r="24" spans="1:5">
      <c r="A24" t="s">
        <v>122</v>
      </c>
      <c r="B24">
        <v>250000</v>
      </c>
      <c r="C24">
        <v>0</v>
      </c>
      <c r="D24">
        <v>250000</v>
      </c>
      <c r="E24" s="10"/>
    </row>
    <row r="25" spans="1:5">
      <c r="A25" t="s">
        <v>123</v>
      </c>
      <c r="B25">
        <v>120000</v>
      </c>
      <c r="C25">
        <v>0</v>
      </c>
      <c r="D25">
        <v>120000</v>
      </c>
      <c r="E25" s="10"/>
    </row>
    <row r="26" spans="1:5">
      <c r="A26" t="s">
        <v>124</v>
      </c>
      <c r="B26">
        <v>72946.6666666667</v>
      </c>
      <c r="C26">
        <v>77055.375</v>
      </c>
      <c r="D26">
        <v>75294.5</v>
      </c>
      <c r="E26" s="10">
        <f t="shared" si="0"/>
        <v>-0.0533215020150547</v>
      </c>
    </row>
    <row r="27" spans="1:5">
      <c r="A27" t="s">
        <v>125</v>
      </c>
      <c r="B27">
        <v>56081.578313253</v>
      </c>
      <c r="C27">
        <v>54667.4259259259</v>
      </c>
      <c r="D27">
        <v>55524.1751824818</v>
      </c>
      <c r="E27" s="10">
        <f t="shared" si="0"/>
        <v>0.0258682819498996</v>
      </c>
    </row>
    <row r="28" spans="1:5">
      <c r="A28" t="s">
        <v>126</v>
      </c>
      <c r="B28">
        <v>65397.8918918919</v>
      </c>
      <c r="C28">
        <v>63956.7</v>
      </c>
      <c r="D28">
        <v>64892.2105263158</v>
      </c>
      <c r="E28" s="10">
        <f t="shared" si="0"/>
        <v>0.0225338688814761</v>
      </c>
    </row>
    <row r="29" spans="1:5">
      <c r="A29" t="s">
        <v>127</v>
      </c>
      <c r="B29">
        <v>67364</v>
      </c>
      <c r="C29">
        <v>72992</v>
      </c>
      <c r="D29">
        <v>69240</v>
      </c>
      <c r="E29" s="10">
        <f t="shared" si="0"/>
        <v>-0.0771043402016659</v>
      </c>
    </row>
    <row r="30" spans="1:5">
      <c r="A30" t="s">
        <v>128</v>
      </c>
      <c r="B30">
        <v>81584</v>
      </c>
      <c r="C30">
        <v>86412</v>
      </c>
      <c r="D30">
        <v>84802.6666666667</v>
      </c>
      <c r="E30" s="10">
        <f t="shared" si="0"/>
        <v>-0.0558718696477341</v>
      </c>
    </row>
    <row r="31" spans="1:5">
      <c r="A31" t="s">
        <v>129</v>
      </c>
      <c r="B31">
        <v>0</v>
      </c>
      <c r="C31">
        <v>93046</v>
      </c>
      <c r="D31">
        <v>93046</v>
      </c>
      <c r="E31" s="10">
        <f t="shared" si="0"/>
        <v>-1</v>
      </c>
    </row>
    <row r="32" spans="1:5">
      <c r="A32" t="s">
        <v>130</v>
      </c>
      <c r="B32">
        <v>96906.1666666667</v>
      </c>
      <c r="C32">
        <v>96438.75</v>
      </c>
      <c r="D32">
        <v>96719.2</v>
      </c>
      <c r="E32" s="10">
        <f t="shared" si="0"/>
        <v>0.00484677234686991</v>
      </c>
    </row>
    <row r="33" spans="1:5">
      <c r="A33" t="s">
        <v>131</v>
      </c>
      <c r="B33">
        <v>0</v>
      </c>
      <c r="C33">
        <v>77692</v>
      </c>
      <c r="D33">
        <v>77692</v>
      </c>
      <c r="E33" s="10">
        <f t="shared" si="0"/>
        <v>-1</v>
      </c>
    </row>
    <row r="34" spans="1:5">
      <c r="A34" t="s">
        <v>132</v>
      </c>
      <c r="B34">
        <v>102859</v>
      </c>
      <c r="C34">
        <v>0</v>
      </c>
      <c r="D34">
        <v>102859</v>
      </c>
      <c r="E34" s="10"/>
    </row>
    <row r="35" spans="1:5">
      <c r="A35" t="s">
        <v>133</v>
      </c>
      <c r="B35">
        <v>100031</v>
      </c>
      <c r="C35">
        <v>104437</v>
      </c>
      <c r="D35">
        <v>102234</v>
      </c>
      <c r="E35" s="10">
        <f t="shared" si="0"/>
        <v>-0.0421881134080833</v>
      </c>
    </row>
    <row r="36" spans="1:5">
      <c r="A36" t="s">
        <v>134</v>
      </c>
      <c r="B36">
        <v>96127</v>
      </c>
      <c r="C36">
        <v>91033.3333333333</v>
      </c>
      <c r="D36">
        <v>93070.8</v>
      </c>
      <c r="E36" s="10">
        <f t="shared" si="0"/>
        <v>0.0559538630538268</v>
      </c>
    </row>
    <row r="37" spans="1:5">
      <c r="A37" t="s">
        <v>24</v>
      </c>
      <c r="B37">
        <v>67786.7272727273</v>
      </c>
      <c r="C37">
        <v>70629.4</v>
      </c>
      <c r="D37">
        <v>69020.6848874598</v>
      </c>
      <c r="E37" s="10"/>
    </row>
    <row r="42" spans="1:2">
      <c r="A42" t="s">
        <v>102</v>
      </c>
      <c r="B42" t="s">
        <v>45</v>
      </c>
    </row>
    <row r="43" spans="1:8">
      <c r="A43" t="s">
        <v>53</v>
      </c>
      <c r="B43" t="s">
        <v>46</v>
      </c>
      <c r="C43" t="s">
        <v>47</v>
      </c>
      <c r="D43" t="s">
        <v>48</v>
      </c>
      <c r="E43" t="s">
        <v>49</v>
      </c>
      <c r="F43" t="s">
        <v>50</v>
      </c>
      <c r="G43" t="s">
        <v>51</v>
      </c>
      <c r="H43" t="s">
        <v>24</v>
      </c>
    </row>
    <row r="44" spans="1:8">
      <c r="A44" t="s">
        <v>103</v>
      </c>
      <c r="D44">
        <v>63760</v>
      </c>
      <c r="G44">
        <v>63003</v>
      </c>
      <c r="H44">
        <v>63507.6666666667</v>
      </c>
    </row>
    <row r="45" spans="1:8">
      <c r="A45" t="s">
        <v>104</v>
      </c>
      <c r="D45">
        <v>52460</v>
      </c>
      <c r="G45">
        <v>51920</v>
      </c>
      <c r="H45">
        <v>52280</v>
      </c>
    </row>
    <row r="46" spans="1:8">
      <c r="A46" t="s">
        <v>105</v>
      </c>
      <c r="B46">
        <v>70545</v>
      </c>
      <c r="C46">
        <v>55875</v>
      </c>
      <c r="D46">
        <v>65544</v>
      </c>
      <c r="F46">
        <v>63624</v>
      </c>
      <c r="G46">
        <v>65340.2727272727</v>
      </c>
      <c r="H46">
        <v>64932.5555555556</v>
      </c>
    </row>
    <row r="47" spans="1:8">
      <c r="A47" t="s">
        <v>106</v>
      </c>
      <c r="D47">
        <v>97470</v>
      </c>
      <c r="G47">
        <v>93460</v>
      </c>
      <c r="H47">
        <v>95465</v>
      </c>
    </row>
    <row r="48" spans="1:8">
      <c r="A48" t="s">
        <v>107</v>
      </c>
      <c r="G48">
        <v>110929</v>
      </c>
      <c r="H48">
        <v>110929</v>
      </c>
    </row>
    <row r="49" spans="1:8">
      <c r="A49" t="s">
        <v>108</v>
      </c>
      <c r="G49">
        <v>220450</v>
      </c>
      <c r="H49">
        <v>220450</v>
      </c>
    </row>
    <row r="50" spans="1:8">
      <c r="A50" t="s">
        <v>109</v>
      </c>
      <c r="D50">
        <v>92941</v>
      </c>
      <c r="G50">
        <v>88729.2</v>
      </c>
      <c r="H50">
        <v>89932.5714285714</v>
      </c>
    </row>
    <row r="51" spans="1:8">
      <c r="A51" t="s">
        <v>110</v>
      </c>
      <c r="D51">
        <v>88527</v>
      </c>
      <c r="H51">
        <v>88527</v>
      </c>
    </row>
    <row r="52" spans="1:8">
      <c r="A52" t="s">
        <v>111</v>
      </c>
      <c r="D52">
        <v>150290</v>
      </c>
      <c r="H52">
        <v>150290</v>
      </c>
    </row>
    <row r="53" spans="1:8">
      <c r="A53" t="s">
        <v>112</v>
      </c>
      <c r="C53">
        <v>105700</v>
      </c>
      <c r="D53">
        <v>113999</v>
      </c>
      <c r="G53">
        <v>107599.666666667</v>
      </c>
      <c r="H53">
        <v>108499.6</v>
      </c>
    </row>
    <row r="54" spans="1:8">
      <c r="A54" t="s">
        <v>113</v>
      </c>
      <c r="D54">
        <v>170500</v>
      </c>
      <c r="H54">
        <v>170500</v>
      </c>
    </row>
    <row r="55" spans="1:8">
      <c r="A55" t="s">
        <v>114</v>
      </c>
      <c r="G55">
        <v>180000</v>
      </c>
      <c r="H55">
        <v>180000</v>
      </c>
    </row>
    <row r="56" spans="1:8">
      <c r="A56" t="s">
        <v>115</v>
      </c>
      <c r="D56">
        <v>103613</v>
      </c>
      <c r="H56">
        <v>103613</v>
      </c>
    </row>
    <row r="57" spans="1:8">
      <c r="A57" t="s">
        <v>116</v>
      </c>
      <c r="D57">
        <v>178000</v>
      </c>
      <c r="H57">
        <v>178000</v>
      </c>
    </row>
    <row r="58" spans="1:8">
      <c r="A58" t="s">
        <v>117</v>
      </c>
      <c r="D58">
        <v>148999</v>
      </c>
      <c r="G58">
        <v>140920</v>
      </c>
      <c r="H58">
        <v>144959.5</v>
      </c>
    </row>
    <row r="59" spans="1:8">
      <c r="A59" t="s">
        <v>118</v>
      </c>
      <c r="D59">
        <v>157000</v>
      </c>
      <c r="H59">
        <v>157000</v>
      </c>
    </row>
    <row r="60" spans="1:8">
      <c r="A60" t="s">
        <v>119</v>
      </c>
      <c r="D60">
        <v>138888</v>
      </c>
      <c r="H60">
        <v>138888</v>
      </c>
    </row>
    <row r="61" spans="1:8">
      <c r="A61" t="s">
        <v>120</v>
      </c>
      <c r="D61">
        <v>59185</v>
      </c>
      <c r="G61">
        <v>65184.1666666667</v>
      </c>
      <c r="H61">
        <v>63684.375</v>
      </c>
    </row>
    <row r="62" spans="1:8">
      <c r="A62" t="s">
        <v>121</v>
      </c>
      <c r="G62">
        <v>61605</v>
      </c>
      <c r="H62">
        <v>61605</v>
      </c>
    </row>
    <row r="63" spans="1:8">
      <c r="A63" t="s">
        <v>122</v>
      </c>
      <c r="G63">
        <v>250000</v>
      </c>
      <c r="H63">
        <v>250000</v>
      </c>
    </row>
    <row r="64" spans="1:8">
      <c r="A64" t="s">
        <v>123</v>
      </c>
      <c r="G64">
        <v>120000</v>
      </c>
      <c r="H64">
        <v>120000</v>
      </c>
    </row>
    <row r="65" spans="1:8">
      <c r="A65" t="s">
        <v>124</v>
      </c>
      <c r="C65">
        <v>78697</v>
      </c>
      <c r="D65">
        <v>72097</v>
      </c>
      <c r="E65">
        <v>83667</v>
      </c>
      <c r="G65">
        <v>74318.6666666667</v>
      </c>
      <c r="H65">
        <v>75294.5</v>
      </c>
    </row>
    <row r="66" spans="1:8">
      <c r="A66" t="s">
        <v>125</v>
      </c>
      <c r="C66">
        <v>56048.2</v>
      </c>
      <c r="D66">
        <v>55285.1666666667</v>
      </c>
      <c r="F66">
        <v>54289.75</v>
      </c>
      <c r="G66">
        <v>55572.4431818182</v>
      </c>
      <c r="H66">
        <v>55524.1751824818</v>
      </c>
    </row>
    <row r="67" spans="1:8">
      <c r="A67" t="s">
        <v>126</v>
      </c>
      <c r="B67">
        <v>63436.5</v>
      </c>
      <c r="C67">
        <v>68134</v>
      </c>
      <c r="D67">
        <v>67312.8333333333</v>
      </c>
      <c r="F67">
        <v>62350.5</v>
      </c>
      <c r="G67">
        <v>63972.7567567568</v>
      </c>
      <c r="H67">
        <v>64892.2105263158</v>
      </c>
    </row>
    <row r="68" spans="1:8">
      <c r="A68" t="s">
        <v>127</v>
      </c>
      <c r="D68">
        <v>72992</v>
      </c>
      <c r="G68">
        <v>67364</v>
      </c>
      <c r="H68">
        <v>69240</v>
      </c>
    </row>
    <row r="69" spans="1:8">
      <c r="A69" t="s">
        <v>128</v>
      </c>
      <c r="C69">
        <v>84802.6666666667</v>
      </c>
      <c r="H69">
        <v>84802.6666666667</v>
      </c>
    </row>
    <row r="70" spans="1:8">
      <c r="A70" t="s">
        <v>129</v>
      </c>
      <c r="G70">
        <v>93046</v>
      </c>
      <c r="H70">
        <v>93046</v>
      </c>
    </row>
    <row r="71" spans="1:8">
      <c r="A71" t="s">
        <v>130</v>
      </c>
      <c r="C71">
        <v>105688</v>
      </c>
      <c r="D71">
        <v>98649</v>
      </c>
      <c r="G71">
        <v>92064.75</v>
      </c>
      <c r="H71">
        <v>96719.2</v>
      </c>
    </row>
    <row r="72" spans="1:8">
      <c r="A72" t="s">
        <v>131</v>
      </c>
      <c r="G72">
        <v>77692</v>
      </c>
      <c r="H72">
        <v>77692</v>
      </c>
    </row>
    <row r="73" spans="1:8">
      <c r="A73" t="s">
        <v>132</v>
      </c>
      <c r="D73">
        <v>106367</v>
      </c>
      <c r="G73">
        <v>99351</v>
      </c>
      <c r="H73">
        <v>102859</v>
      </c>
    </row>
    <row r="74" spans="1:8">
      <c r="A74" t="s">
        <v>133</v>
      </c>
      <c r="D74">
        <v>100031</v>
      </c>
      <c r="G74">
        <v>104437</v>
      </c>
      <c r="H74">
        <v>102234</v>
      </c>
    </row>
    <row r="75" spans="1:8">
      <c r="A75" t="s">
        <v>134</v>
      </c>
      <c r="C75">
        <v>97395.5</v>
      </c>
      <c r="G75">
        <v>90187.6666666667</v>
      </c>
      <c r="H75">
        <v>93070.8</v>
      </c>
    </row>
    <row r="76" spans="1:8">
      <c r="A76" t="s">
        <v>24</v>
      </c>
      <c r="B76">
        <v>65806</v>
      </c>
      <c r="C76">
        <v>68521.2068965517</v>
      </c>
      <c r="D76">
        <v>74431.025</v>
      </c>
      <c r="E76">
        <v>83667</v>
      </c>
      <c r="F76">
        <v>59998.1818181818</v>
      </c>
      <c r="G76">
        <v>67287.5454545455</v>
      </c>
      <c r="H76">
        <v>69020.6848874598</v>
      </c>
    </row>
  </sheetData>
  <pageMargins left="0.75" right="0.75" top="1" bottom="1" header="0.5" footer="0.5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2"/>
  <sheetViews>
    <sheetView zoomScaleSheetLayoutView="60" workbookViewId="0">
      <selection activeCell="F18" sqref="F18"/>
    </sheetView>
  </sheetViews>
  <sheetFormatPr defaultColWidth="10.2857142857143" defaultRowHeight="15"/>
  <cols>
    <col min="1" max="1" width="25.5714285714286" customWidth="1"/>
    <col min="2" max="2" width="7.28571428571429" customWidth="1"/>
    <col min="3" max="3" width="10.4285714285714" customWidth="1"/>
    <col min="4" max="4" width="15.7142857142857" customWidth="1"/>
    <col min="5" max="5" width="10" customWidth="1"/>
    <col min="6" max="6" width="13" customWidth="1"/>
    <col min="7" max="7" width="7.71428571428571" customWidth="1"/>
    <col min="8" max="8" width="12.2857142857143" customWidth="1"/>
    <col min="9" max="9" width="23.7142857142857" customWidth="1"/>
    <col min="10" max="10" width="7.57142857142857" customWidth="1"/>
    <col min="11" max="11" width="7.28571428571429" customWidth="1"/>
    <col min="12" max="12" width="10.8571428571429" customWidth="1"/>
    <col min="13" max="13" width="31" customWidth="1"/>
    <col min="14" max="14" width="6.14285714285714" customWidth="1"/>
    <col min="15" max="15" width="6.57142857142857" customWidth="1"/>
    <col min="16" max="16" width="11.1428571428571" style="7" customWidth="1"/>
    <col min="17" max="17" width="4.71428571428571" customWidth="1"/>
    <col min="18" max="18" width="12.2857142857143" customWidth="1"/>
    <col min="19" max="19" width="19.4285714285714" customWidth="1"/>
    <col min="20" max="20" width="15" customWidth="1"/>
    <col min="21" max="21" width="33.2857142857143" customWidth="1"/>
    <col min="22" max="22" width="12.7142857142857" style="7" customWidth="1"/>
    <col min="23" max="23" width="19.4285714285714" customWidth="1"/>
    <col min="24" max="24" width="31.8571428571429" customWidth="1"/>
    <col min="25" max="25" width="23.7142857142857" customWidth="1"/>
    <col min="26" max="26" width="21.8571428571429" customWidth="1"/>
    <col min="27" max="27" width="19.2857142857143" customWidth="1"/>
    <col min="28" max="28" width="11.2857142857143" customWidth="1"/>
    <col min="29" max="29" width="24.7142857142857" customWidth="1"/>
    <col min="30" max="30" width="21.1428571428571" customWidth="1"/>
    <col min="31" max="31" width="19.5714285714286" customWidth="1"/>
    <col min="32" max="32" width="16.4285714285714" customWidth="1"/>
    <col min="33" max="33" width="21.5714285714286" customWidth="1"/>
    <col min="34" max="34" width="30.4285714285714" customWidth="1"/>
    <col min="35" max="35" width="15.4285714285714" customWidth="1"/>
    <col min="36" max="36" width="10" customWidth="1"/>
  </cols>
  <sheetData>
    <row r="1" s="6" customFormat="1" spans="1:36">
      <c r="A1" s="6" t="s">
        <v>1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92</v>
      </c>
      <c r="I1" s="6" t="s">
        <v>141</v>
      </c>
      <c r="J1" s="6" t="s">
        <v>142</v>
      </c>
      <c r="K1" s="6" t="s">
        <v>143</v>
      </c>
      <c r="L1" s="6" t="s">
        <v>144</v>
      </c>
      <c r="M1" s="6" t="s">
        <v>53</v>
      </c>
      <c r="N1" s="6" t="s">
        <v>145</v>
      </c>
      <c r="O1" s="6" t="s">
        <v>146</v>
      </c>
      <c r="P1" s="8" t="s">
        <v>147</v>
      </c>
      <c r="Q1" s="6" t="s">
        <v>28</v>
      </c>
      <c r="R1" s="6" t="s">
        <v>57</v>
      </c>
      <c r="S1" s="6" t="s">
        <v>39</v>
      </c>
      <c r="T1" s="6" t="s">
        <v>70</v>
      </c>
      <c r="U1" s="6" t="s">
        <v>45</v>
      </c>
      <c r="V1" s="8" t="s">
        <v>99</v>
      </c>
      <c r="W1" s="6" t="s">
        <v>100</v>
      </c>
      <c r="X1" s="6" t="s">
        <v>148</v>
      </c>
      <c r="Y1" s="6" t="s">
        <v>91</v>
      </c>
      <c r="Z1" s="6" t="s">
        <v>27</v>
      </c>
      <c r="AA1" s="6" t="s">
        <v>0</v>
      </c>
      <c r="AB1" s="6" t="s">
        <v>149</v>
      </c>
      <c r="AC1" s="6" t="s">
        <v>69</v>
      </c>
      <c r="AD1" s="6" t="s">
        <v>150</v>
      </c>
      <c r="AE1" s="6" t="s">
        <v>151</v>
      </c>
      <c r="AF1" s="6" t="s">
        <v>65</v>
      </c>
      <c r="AG1" s="6" t="s">
        <v>152</v>
      </c>
      <c r="AH1" s="6" t="s">
        <v>153</v>
      </c>
      <c r="AI1" s="6" t="s">
        <v>154</v>
      </c>
      <c r="AJ1" s="6" t="s">
        <v>155</v>
      </c>
    </row>
    <row r="2" spans="1:36">
      <c r="A2" t="s">
        <v>156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125</v>
      </c>
      <c r="N2" t="s">
        <v>157</v>
      </c>
      <c r="O2" s="18" t="s">
        <v>158</v>
      </c>
      <c r="P2" s="7">
        <v>30507</v>
      </c>
      <c r="Q2" t="s">
        <v>37</v>
      </c>
      <c r="R2" t="s">
        <v>62</v>
      </c>
      <c r="S2" t="s">
        <v>43</v>
      </c>
      <c r="T2" t="s">
        <v>80</v>
      </c>
      <c r="U2" t="s">
        <v>51</v>
      </c>
      <c r="V2" s="7">
        <v>40729</v>
      </c>
      <c r="X2" t="s">
        <v>159</v>
      </c>
      <c r="Y2" t="s">
        <v>93</v>
      </c>
      <c r="Z2" t="s">
        <v>32</v>
      </c>
      <c r="AA2" t="s">
        <v>20</v>
      </c>
      <c r="AB2">
        <v>22</v>
      </c>
      <c r="AC2" t="s">
        <v>76</v>
      </c>
      <c r="AD2" t="s">
        <v>160</v>
      </c>
      <c r="AE2">
        <v>4.6</v>
      </c>
      <c r="AF2">
        <v>5</v>
      </c>
      <c r="AG2">
        <v>0</v>
      </c>
      <c r="AH2" s="9">
        <v>43482</v>
      </c>
      <c r="AI2">
        <v>0</v>
      </c>
      <c r="AJ2">
        <v>1</v>
      </c>
    </row>
    <row r="3" spans="1:36">
      <c r="A3" t="s">
        <v>161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133</v>
      </c>
      <c r="N3" t="s">
        <v>157</v>
      </c>
      <c r="O3" s="18" t="s">
        <v>162</v>
      </c>
      <c r="P3" s="7">
        <v>27519</v>
      </c>
      <c r="Q3" t="s">
        <v>37</v>
      </c>
      <c r="R3" t="s">
        <v>60</v>
      </c>
      <c r="S3" t="s">
        <v>43</v>
      </c>
      <c r="T3" t="s">
        <v>80</v>
      </c>
      <c r="U3" t="s">
        <v>51</v>
      </c>
      <c r="V3" s="7">
        <v>42093</v>
      </c>
      <c r="W3" s="9">
        <v>42537</v>
      </c>
      <c r="X3" t="s">
        <v>163</v>
      </c>
      <c r="Y3" t="s">
        <v>95</v>
      </c>
      <c r="Z3" t="s">
        <v>31</v>
      </c>
      <c r="AA3" t="s">
        <v>22</v>
      </c>
      <c r="AB3">
        <v>4</v>
      </c>
      <c r="AC3" t="s">
        <v>75</v>
      </c>
      <c r="AD3" t="s">
        <v>164</v>
      </c>
      <c r="AE3">
        <v>4.96</v>
      </c>
      <c r="AF3">
        <v>3</v>
      </c>
      <c r="AG3">
        <v>6</v>
      </c>
      <c r="AH3" s="9">
        <v>42424</v>
      </c>
      <c r="AI3">
        <v>0</v>
      </c>
      <c r="AJ3">
        <v>17</v>
      </c>
    </row>
    <row r="4" spans="1:36">
      <c r="A4" t="s">
        <v>165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126</v>
      </c>
      <c r="N4" t="s">
        <v>157</v>
      </c>
      <c r="O4" s="18" t="s">
        <v>166</v>
      </c>
      <c r="P4" s="7">
        <v>32405</v>
      </c>
      <c r="Q4" t="s">
        <v>36</v>
      </c>
      <c r="R4" t="s">
        <v>60</v>
      </c>
      <c r="S4" t="s">
        <v>43</v>
      </c>
      <c r="T4" t="s">
        <v>80</v>
      </c>
      <c r="U4" t="s">
        <v>51</v>
      </c>
      <c r="V4" s="7">
        <v>40729</v>
      </c>
      <c r="W4" s="9">
        <v>41176</v>
      </c>
      <c r="X4" t="s">
        <v>167</v>
      </c>
      <c r="Y4" t="s">
        <v>95</v>
      </c>
      <c r="Z4" t="s">
        <v>32</v>
      </c>
      <c r="AA4" t="s">
        <v>18</v>
      </c>
      <c r="AB4">
        <v>20</v>
      </c>
      <c r="AC4" t="s">
        <v>76</v>
      </c>
      <c r="AD4" t="s">
        <v>164</v>
      </c>
      <c r="AE4">
        <v>3.02</v>
      </c>
      <c r="AF4">
        <v>3</v>
      </c>
      <c r="AG4">
        <v>0</v>
      </c>
      <c r="AH4" s="9">
        <v>41044</v>
      </c>
      <c r="AI4">
        <v>0</v>
      </c>
      <c r="AJ4">
        <v>3</v>
      </c>
    </row>
    <row r="5" spans="1:36">
      <c r="A5" t="s">
        <v>168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125</v>
      </c>
      <c r="N5" t="s">
        <v>157</v>
      </c>
      <c r="O5" s="18" t="s">
        <v>169</v>
      </c>
      <c r="P5" s="7">
        <v>32413</v>
      </c>
      <c r="Q5" t="s">
        <v>36</v>
      </c>
      <c r="R5" t="s">
        <v>60</v>
      </c>
      <c r="S5" t="s">
        <v>43</v>
      </c>
      <c r="T5" t="s">
        <v>80</v>
      </c>
      <c r="U5" t="s">
        <v>51</v>
      </c>
      <c r="V5" s="7">
        <v>39454</v>
      </c>
      <c r="X5" t="s">
        <v>159</v>
      </c>
      <c r="Y5" t="s">
        <v>93</v>
      </c>
      <c r="Z5" t="s">
        <v>32</v>
      </c>
      <c r="AA5" t="s">
        <v>11</v>
      </c>
      <c r="AB5">
        <v>16</v>
      </c>
      <c r="AC5" t="s">
        <v>75</v>
      </c>
      <c r="AD5" t="s">
        <v>164</v>
      </c>
      <c r="AE5">
        <v>4.84</v>
      </c>
      <c r="AF5">
        <v>5</v>
      </c>
      <c r="AG5">
        <v>0</v>
      </c>
      <c r="AH5" s="9">
        <v>43468</v>
      </c>
      <c r="AI5">
        <v>0</v>
      </c>
      <c r="AJ5">
        <v>15</v>
      </c>
    </row>
    <row r="6" spans="1:36">
      <c r="A6" t="s">
        <v>170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125</v>
      </c>
      <c r="N6" t="s">
        <v>157</v>
      </c>
      <c r="O6" s="18" t="s">
        <v>171</v>
      </c>
      <c r="P6" s="7">
        <v>32759</v>
      </c>
      <c r="Q6" t="s">
        <v>36</v>
      </c>
      <c r="R6" t="s">
        <v>59</v>
      </c>
      <c r="S6" t="s">
        <v>43</v>
      </c>
      <c r="T6" t="s">
        <v>80</v>
      </c>
      <c r="U6" t="s">
        <v>51</v>
      </c>
      <c r="V6" s="7">
        <v>40735</v>
      </c>
      <c r="W6" s="9">
        <v>42619</v>
      </c>
      <c r="X6" t="s">
        <v>172</v>
      </c>
      <c r="Y6" t="s">
        <v>95</v>
      </c>
      <c r="Z6" t="s">
        <v>32</v>
      </c>
      <c r="AA6" t="s">
        <v>23</v>
      </c>
      <c r="AB6">
        <v>39</v>
      </c>
      <c r="AC6" t="s">
        <v>74</v>
      </c>
      <c r="AD6" t="s">
        <v>164</v>
      </c>
      <c r="AE6">
        <v>5</v>
      </c>
      <c r="AF6">
        <v>4</v>
      </c>
      <c r="AG6">
        <v>0</v>
      </c>
      <c r="AH6" s="9">
        <v>42401</v>
      </c>
      <c r="AI6">
        <v>0</v>
      </c>
      <c r="AJ6">
        <v>2</v>
      </c>
    </row>
    <row r="7" spans="1:36">
      <c r="A7" t="s">
        <v>173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125</v>
      </c>
      <c r="N7" t="s">
        <v>157</v>
      </c>
      <c r="O7" s="18" t="s">
        <v>174</v>
      </c>
      <c r="P7" s="7">
        <v>28267</v>
      </c>
      <c r="Q7" t="s">
        <v>36</v>
      </c>
      <c r="R7" t="s">
        <v>62</v>
      </c>
      <c r="S7" t="s">
        <v>43</v>
      </c>
      <c r="T7" t="s">
        <v>80</v>
      </c>
      <c r="U7" t="s">
        <v>51</v>
      </c>
      <c r="V7" s="7">
        <v>40917</v>
      </c>
      <c r="X7" t="s">
        <v>159</v>
      </c>
      <c r="Y7" t="s">
        <v>93</v>
      </c>
      <c r="Z7" t="s">
        <v>32</v>
      </c>
      <c r="AA7" t="s">
        <v>4</v>
      </c>
      <c r="AB7">
        <v>11</v>
      </c>
      <c r="AC7" t="s">
        <v>76</v>
      </c>
      <c r="AD7" t="s">
        <v>160</v>
      </c>
      <c r="AE7">
        <v>5</v>
      </c>
      <c r="AF7">
        <v>5</v>
      </c>
      <c r="AG7">
        <v>0</v>
      </c>
      <c r="AH7" s="9">
        <v>43472</v>
      </c>
      <c r="AI7">
        <v>0</v>
      </c>
      <c r="AJ7">
        <v>15</v>
      </c>
    </row>
    <row r="8" spans="1:36">
      <c r="A8" t="s">
        <v>175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130</v>
      </c>
      <c r="N8" t="s">
        <v>157</v>
      </c>
      <c r="O8" s="18" t="s">
        <v>176</v>
      </c>
      <c r="P8" s="7">
        <v>28999</v>
      </c>
      <c r="Q8" t="s">
        <v>36</v>
      </c>
      <c r="R8" t="s">
        <v>62</v>
      </c>
      <c r="S8" t="s">
        <v>43</v>
      </c>
      <c r="T8" t="s">
        <v>80</v>
      </c>
      <c r="U8" t="s">
        <v>51</v>
      </c>
      <c r="V8" s="7">
        <v>41953</v>
      </c>
      <c r="X8" t="s">
        <v>159</v>
      </c>
      <c r="Y8" t="s">
        <v>93</v>
      </c>
      <c r="Z8" t="s">
        <v>34</v>
      </c>
      <c r="AA8" t="s">
        <v>3</v>
      </c>
      <c r="AB8">
        <v>10</v>
      </c>
      <c r="AC8" t="s">
        <v>76</v>
      </c>
      <c r="AD8" t="s">
        <v>164</v>
      </c>
      <c r="AE8">
        <v>3.04</v>
      </c>
      <c r="AF8">
        <v>3</v>
      </c>
      <c r="AG8">
        <v>4</v>
      </c>
      <c r="AH8" s="9">
        <v>43467</v>
      </c>
      <c r="AI8">
        <v>0</v>
      </c>
      <c r="AJ8">
        <v>19</v>
      </c>
    </row>
    <row r="9" spans="1:36">
      <c r="A9" t="s">
        <v>177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125</v>
      </c>
      <c r="N9" t="s">
        <v>157</v>
      </c>
      <c r="O9" s="18" t="s">
        <v>178</v>
      </c>
      <c r="P9" s="7">
        <v>30365</v>
      </c>
      <c r="Q9" t="s">
        <v>37</v>
      </c>
      <c r="R9" t="s">
        <v>63</v>
      </c>
      <c r="S9" t="s">
        <v>43</v>
      </c>
      <c r="T9" t="s">
        <v>80</v>
      </c>
      <c r="U9" t="s">
        <v>51</v>
      </c>
      <c r="V9" s="7">
        <v>41547</v>
      </c>
      <c r="X9" t="s">
        <v>159</v>
      </c>
      <c r="Y9" t="s">
        <v>93</v>
      </c>
      <c r="Z9" t="s">
        <v>32</v>
      </c>
      <c r="AA9" t="s">
        <v>17</v>
      </c>
      <c r="AB9">
        <v>19</v>
      </c>
      <c r="AC9" t="s">
        <v>73</v>
      </c>
      <c r="AD9" t="s">
        <v>164</v>
      </c>
      <c r="AE9">
        <v>5</v>
      </c>
      <c r="AF9">
        <v>4</v>
      </c>
      <c r="AG9">
        <v>0</v>
      </c>
      <c r="AH9" s="9">
        <v>43521</v>
      </c>
      <c r="AI9">
        <v>0</v>
      </c>
      <c r="AJ9">
        <v>19</v>
      </c>
    </row>
    <row r="10" spans="1:36">
      <c r="A10" t="s">
        <v>179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125</v>
      </c>
      <c r="N10" t="s">
        <v>157</v>
      </c>
      <c r="O10" s="18" t="s">
        <v>180</v>
      </c>
      <c r="P10" s="7">
        <v>25610</v>
      </c>
      <c r="Q10" t="s">
        <v>36</v>
      </c>
      <c r="R10" t="s">
        <v>62</v>
      </c>
      <c r="S10" t="s">
        <v>43</v>
      </c>
      <c r="T10" t="s">
        <v>80</v>
      </c>
      <c r="U10" t="s">
        <v>48</v>
      </c>
      <c r="V10" s="7">
        <v>40000</v>
      </c>
      <c r="X10" t="s">
        <v>159</v>
      </c>
      <c r="Y10" t="s">
        <v>93</v>
      </c>
      <c r="Z10" t="s">
        <v>32</v>
      </c>
      <c r="AA10" t="s">
        <v>7</v>
      </c>
      <c r="AB10">
        <v>12</v>
      </c>
      <c r="AC10" t="s">
        <v>72</v>
      </c>
      <c r="AD10" t="s">
        <v>164</v>
      </c>
      <c r="AE10">
        <v>4.46</v>
      </c>
      <c r="AF10">
        <v>3</v>
      </c>
      <c r="AG10">
        <v>0</v>
      </c>
      <c r="AH10" s="9">
        <v>43490</v>
      </c>
      <c r="AI10">
        <v>0</v>
      </c>
      <c r="AJ10">
        <v>4</v>
      </c>
    </row>
    <row r="11" spans="1:36">
      <c r="A11" t="s">
        <v>181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120</v>
      </c>
      <c r="N11" t="s">
        <v>157</v>
      </c>
      <c r="O11" s="18" t="s">
        <v>169</v>
      </c>
      <c r="P11" s="7">
        <v>32149</v>
      </c>
      <c r="Q11" t="s">
        <v>37</v>
      </c>
      <c r="R11" t="s">
        <v>59</v>
      </c>
      <c r="S11" t="s">
        <v>43</v>
      </c>
      <c r="T11" t="s">
        <v>80</v>
      </c>
      <c r="U11" t="s">
        <v>51</v>
      </c>
      <c r="V11" s="7">
        <v>42009</v>
      </c>
      <c r="X11" t="s">
        <v>159</v>
      </c>
      <c r="Y11" t="s">
        <v>93</v>
      </c>
      <c r="Z11" t="s">
        <v>31</v>
      </c>
      <c r="AA11" t="s">
        <v>21</v>
      </c>
      <c r="AB11">
        <v>7</v>
      </c>
      <c r="AC11" t="s">
        <v>75</v>
      </c>
      <c r="AD11" t="s">
        <v>164</v>
      </c>
      <c r="AE11">
        <v>5</v>
      </c>
      <c r="AF11">
        <v>5</v>
      </c>
      <c r="AG11">
        <v>6</v>
      </c>
      <c r="AH11" s="9">
        <v>43514</v>
      </c>
      <c r="AI11">
        <v>0</v>
      </c>
      <c r="AJ11">
        <v>16</v>
      </c>
    </row>
    <row r="12" spans="1:36">
      <c r="A12" t="s">
        <v>182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125</v>
      </c>
      <c r="N12" t="s">
        <v>157</v>
      </c>
      <c r="O12" s="18" t="s">
        <v>180</v>
      </c>
      <c r="P12" s="7">
        <v>27041</v>
      </c>
      <c r="Q12" t="s">
        <v>36</v>
      </c>
      <c r="R12" t="s">
        <v>60</v>
      </c>
      <c r="S12" t="s">
        <v>43</v>
      </c>
      <c r="T12" t="s">
        <v>83</v>
      </c>
      <c r="U12" t="s">
        <v>48</v>
      </c>
      <c r="V12" s="7">
        <v>40553</v>
      </c>
      <c r="W12" s="9">
        <v>42747</v>
      </c>
      <c r="X12" t="s">
        <v>183</v>
      </c>
      <c r="Y12" t="s">
        <v>95</v>
      </c>
      <c r="Z12" t="s">
        <v>32</v>
      </c>
      <c r="AA12" t="s">
        <v>9</v>
      </c>
      <c r="AB12">
        <v>14</v>
      </c>
      <c r="AC12" t="s">
        <v>72</v>
      </c>
      <c r="AD12" t="s">
        <v>164</v>
      </c>
      <c r="AE12">
        <v>4.2</v>
      </c>
      <c r="AF12">
        <v>4</v>
      </c>
      <c r="AG12">
        <v>0</v>
      </c>
      <c r="AH12" s="9">
        <v>42399</v>
      </c>
      <c r="AI12">
        <v>0</v>
      </c>
      <c r="AJ12">
        <v>12</v>
      </c>
    </row>
    <row r="13" spans="1:36">
      <c r="A13" t="s">
        <v>184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125</v>
      </c>
      <c r="N13" t="s">
        <v>157</v>
      </c>
      <c r="O13" s="18" t="s">
        <v>185</v>
      </c>
      <c r="P13" s="7">
        <v>27081</v>
      </c>
      <c r="Q13" t="s">
        <v>37</v>
      </c>
      <c r="R13" t="s">
        <v>60</v>
      </c>
      <c r="S13" t="s">
        <v>43</v>
      </c>
      <c r="T13" t="s">
        <v>83</v>
      </c>
      <c r="U13" t="s">
        <v>48</v>
      </c>
      <c r="V13" s="7">
        <v>41001</v>
      </c>
      <c r="W13" s="9">
        <v>42632</v>
      </c>
      <c r="X13" t="s">
        <v>186</v>
      </c>
      <c r="Y13" t="s">
        <v>95</v>
      </c>
      <c r="Z13" t="s">
        <v>32</v>
      </c>
      <c r="AA13" t="s">
        <v>18</v>
      </c>
      <c r="AB13">
        <v>20</v>
      </c>
      <c r="AC13" t="s">
        <v>72</v>
      </c>
      <c r="AD13" t="s">
        <v>164</v>
      </c>
      <c r="AE13">
        <v>4.2</v>
      </c>
      <c r="AF13">
        <v>3</v>
      </c>
      <c r="AG13">
        <v>0</v>
      </c>
      <c r="AH13" s="9">
        <v>42496</v>
      </c>
      <c r="AI13">
        <v>0</v>
      </c>
      <c r="AJ13">
        <v>15</v>
      </c>
    </row>
    <row r="14" spans="1:36">
      <c r="A14" t="s">
        <v>187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109</v>
      </c>
      <c r="N14" t="s">
        <v>188</v>
      </c>
      <c r="O14">
        <v>78230</v>
      </c>
      <c r="P14" s="7">
        <v>32328</v>
      </c>
      <c r="Q14" t="s">
        <v>37</v>
      </c>
      <c r="R14" t="s">
        <v>59</v>
      </c>
      <c r="S14" t="s">
        <v>43</v>
      </c>
      <c r="T14" t="s">
        <v>80</v>
      </c>
      <c r="U14" t="s">
        <v>48</v>
      </c>
      <c r="V14" s="7">
        <v>41953</v>
      </c>
      <c r="X14" t="s">
        <v>159</v>
      </c>
      <c r="Y14" t="s">
        <v>93</v>
      </c>
      <c r="Z14" t="s">
        <v>31</v>
      </c>
      <c r="AA14" t="s">
        <v>22</v>
      </c>
      <c r="AB14">
        <v>4</v>
      </c>
      <c r="AC14" t="s">
        <v>72</v>
      </c>
      <c r="AD14" t="s">
        <v>160</v>
      </c>
      <c r="AE14">
        <v>4.28</v>
      </c>
      <c r="AF14">
        <v>4</v>
      </c>
      <c r="AG14">
        <v>5</v>
      </c>
      <c r="AH14" s="9">
        <v>43521</v>
      </c>
      <c r="AI14">
        <v>0</v>
      </c>
      <c r="AJ14">
        <v>9</v>
      </c>
    </row>
    <row r="15" spans="1:36">
      <c r="A15" t="s">
        <v>189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125</v>
      </c>
      <c r="N15" t="s">
        <v>157</v>
      </c>
      <c r="O15" s="18" t="s">
        <v>166</v>
      </c>
      <c r="P15" s="7">
        <v>30517</v>
      </c>
      <c r="Q15" t="s">
        <v>37</v>
      </c>
      <c r="R15" t="s">
        <v>62</v>
      </c>
      <c r="S15" t="s">
        <v>43</v>
      </c>
      <c r="T15" t="s">
        <v>80</v>
      </c>
      <c r="U15" t="s">
        <v>50</v>
      </c>
      <c r="V15" s="7">
        <v>40959</v>
      </c>
      <c r="X15" t="s">
        <v>159</v>
      </c>
      <c r="Y15" t="s">
        <v>93</v>
      </c>
      <c r="Z15" t="s">
        <v>32</v>
      </c>
      <c r="AA15" t="s">
        <v>16</v>
      </c>
      <c r="AB15">
        <v>18</v>
      </c>
      <c r="AC15" t="s">
        <v>74</v>
      </c>
      <c r="AD15" t="s">
        <v>164</v>
      </c>
      <c r="AE15">
        <v>4.6</v>
      </c>
      <c r="AF15">
        <v>4</v>
      </c>
      <c r="AG15">
        <v>0</v>
      </c>
      <c r="AH15" s="9">
        <v>43510</v>
      </c>
      <c r="AI15">
        <v>0</v>
      </c>
      <c r="AJ15">
        <v>7</v>
      </c>
    </row>
    <row r="16" spans="1:36">
      <c r="A16" t="s">
        <v>190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125</v>
      </c>
      <c r="N16" t="s">
        <v>157</v>
      </c>
      <c r="O16" s="18" t="s">
        <v>191</v>
      </c>
      <c r="P16" s="7">
        <v>28321</v>
      </c>
      <c r="Q16" t="s">
        <v>37</v>
      </c>
      <c r="R16" t="s">
        <v>59</v>
      </c>
      <c r="S16" t="s">
        <v>43</v>
      </c>
      <c r="T16" t="s">
        <v>80</v>
      </c>
      <c r="U16" t="s">
        <v>51</v>
      </c>
      <c r="V16" s="7">
        <v>41176</v>
      </c>
      <c r="W16" s="9">
        <v>42831</v>
      </c>
      <c r="X16" t="s">
        <v>183</v>
      </c>
      <c r="Y16" t="s">
        <v>95</v>
      </c>
      <c r="Z16" t="s">
        <v>32</v>
      </c>
      <c r="AA16" t="s">
        <v>20</v>
      </c>
      <c r="AB16">
        <v>22</v>
      </c>
      <c r="AC16" t="s">
        <v>77</v>
      </c>
      <c r="AD16" t="s">
        <v>164</v>
      </c>
      <c r="AE16">
        <v>5</v>
      </c>
      <c r="AF16">
        <v>5</v>
      </c>
      <c r="AG16">
        <v>0</v>
      </c>
      <c r="AH16" s="9">
        <v>42796</v>
      </c>
      <c r="AI16">
        <v>0</v>
      </c>
      <c r="AJ16">
        <v>1</v>
      </c>
    </row>
    <row r="17" spans="1:36">
      <c r="A17" t="s">
        <v>192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125</v>
      </c>
      <c r="N17" t="s">
        <v>157</v>
      </c>
      <c r="O17" s="18" t="s">
        <v>193</v>
      </c>
      <c r="P17" s="7">
        <v>29877</v>
      </c>
      <c r="Q17" t="s">
        <v>37</v>
      </c>
      <c r="R17" t="s">
        <v>62</v>
      </c>
      <c r="S17" t="s">
        <v>43</v>
      </c>
      <c r="T17" t="s">
        <v>80</v>
      </c>
      <c r="U17" t="s">
        <v>51</v>
      </c>
      <c r="V17" s="7">
        <v>40595</v>
      </c>
      <c r="W17" s="9">
        <v>42951</v>
      </c>
      <c r="X17" t="s">
        <v>194</v>
      </c>
      <c r="Y17" t="s">
        <v>94</v>
      </c>
      <c r="Z17" t="s">
        <v>32</v>
      </c>
      <c r="AA17" t="s">
        <v>16</v>
      </c>
      <c r="AB17">
        <v>18</v>
      </c>
      <c r="AC17" t="s">
        <v>74</v>
      </c>
      <c r="AD17" t="s">
        <v>164</v>
      </c>
      <c r="AE17">
        <v>5</v>
      </c>
      <c r="AF17">
        <v>4</v>
      </c>
      <c r="AG17">
        <v>0</v>
      </c>
      <c r="AH17" s="9">
        <v>42830</v>
      </c>
      <c r="AI17">
        <v>0</v>
      </c>
      <c r="AJ17">
        <v>20</v>
      </c>
    </row>
    <row r="18" spans="1:36">
      <c r="A18" t="s">
        <v>195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126</v>
      </c>
      <c r="N18" t="s">
        <v>157</v>
      </c>
      <c r="O18" s="18" t="s">
        <v>196</v>
      </c>
      <c r="P18" s="7">
        <v>24214</v>
      </c>
      <c r="Q18" t="s">
        <v>36</v>
      </c>
      <c r="R18" t="s">
        <v>60</v>
      </c>
      <c r="S18" t="s">
        <v>43</v>
      </c>
      <c r="T18" t="s">
        <v>80</v>
      </c>
      <c r="U18" t="s">
        <v>51</v>
      </c>
      <c r="V18" s="7">
        <v>42572</v>
      </c>
      <c r="X18" t="s">
        <v>159</v>
      </c>
      <c r="Y18" t="s">
        <v>93</v>
      </c>
      <c r="Z18" t="s">
        <v>32</v>
      </c>
      <c r="AA18" t="s">
        <v>16</v>
      </c>
      <c r="AB18">
        <v>18</v>
      </c>
      <c r="AC18" t="s">
        <v>73</v>
      </c>
      <c r="AD18" t="s">
        <v>160</v>
      </c>
      <c r="AE18">
        <v>4.4</v>
      </c>
      <c r="AF18">
        <v>3</v>
      </c>
      <c r="AG18">
        <v>0</v>
      </c>
      <c r="AH18" s="9">
        <v>43479</v>
      </c>
      <c r="AI18">
        <v>0</v>
      </c>
      <c r="AJ18">
        <v>16</v>
      </c>
    </row>
    <row r="19" spans="1:36">
      <c r="A19" t="s">
        <v>197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125</v>
      </c>
      <c r="N19" t="s">
        <v>157</v>
      </c>
      <c r="O19" s="18" t="s">
        <v>198</v>
      </c>
      <c r="P19" s="7">
        <v>25868</v>
      </c>
      <c r="Q19" t="s">
        <v>36</v>
      </c>
      <c r="R19" t="s">
        <v>62</v>
      </c>
      <c r="S19" t="s">
        <v>41</v>
      </c>
      <c r="T19" t="s">
        <v>80</v>
      </c>
      <c r="U19" t="s">
        <v>51</v>
      </c>
      <c r="V19" s="7">
        <v>40637</v>
      </c>
      <c r="X19" t="s">
        <v>159</v>
      </c>
      <c r="Y19" t="s">
        <v>93</v>
      </c>
      <c r="Z19" t="s">
        <v>32</v>
      </c>
      <c r="AA19" t="s">
        <v>11</v>
      </c>
      <c r="AB19">
        <v>16</v>
      </c>
      <c r="AC19" t="s">
        <v>74</v>
      </c>
      <c r="AD19" t="s">
        <v>164</v>
      </c>
      <c r="AE19">
        <v>5</v>
      </c>
      <c r="AF19">
        <v>5</v>
      </c>
      <c r="AG19">
        <v>0</v>
      </c>
      <c r="AH19" s="9">
        <v>43479</v>
      </c>
      <c r="AI19">
        <v>0</v>
      </c>
      <c r="AJ19">
        <v>12</v>
      </c>
    </row>
    <row r="20" spans="1:36">
      <c r="A20" t="s">
        <v>199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112</v>
      </c>
      <c r="N20" t="s">
        <v>157</v>
      </c>
      <c r="O20" s="18" t="s">
        <v>200</v>
      </c>
      <c r="P20" s="7">
        <v>31506</v>
      </c>
      <c r="Q20" t="s">
        <v>36</v>
      </c>
      <c r="R20" t="s">
        <v>62</v>
      </c>
      <c r="S20" t="s">
        <v>43</v>
      </c>
      <c r="T20" t="s">
        <v>83</v>
      </c>
      <c r="U20" t="s">
        <v>51</v>
      </c>
      <c r="V20" s="7">
        <v>41827</v>
      </c>
      <c r="W20" s="9">
        <v>42259</v>
      </c>
      <c r="X20" t="s">
        <v>201</v>
      </c>
      <c r="Y20" t="s">
        <v>94</v>
      </c>
      <c r="Z20" t="s">
        <v>31</v>
      </c>
      <c r="AA20" t="s">
        <v>22</v>
      </c>
      <c r="AB20">
        <v>4</v>
      </c>
      <c r="AC20" t="s">
        <v>74</v>
      </c>
      <c r="AD20" t="s">
        <v>164</v>
      </c>
      <c r="AE20">
        <v>4.5</v>
      </c>
      <c r="AF20">
        <v>4</v>
      </c>
      <c r="AG20">
        <v>5</v>
      </c>
      <c r="AH20" s="9">
        <v>42019</v>
      </c>
      <c r="AI20">
        <v>0</v>
      </c>
      <c r="AJ20">
        <v>8</v>
      </c>
    </row>
    <row r="21" spans="1:36">
      <c r="A21" t="s">
        <v>202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125</v>
      </c>
      <c r="N21" t="s">
        <v>157</v>
      </c>
      <c r="O21" s="18" t="s">
        <v>203</v>
      </c>
      <c r="P21" s="7">
        <v>28951</v>
      </c>
      <c r="Q21" t="s">
        <v>37</v>
      </c>
      <c r="R21" t="s">
        <v>62</v>
      </c>
      <c r="S21" t="s">
        <v>43</v>
      </c>
      <c r="T21" t="s">
        <v>80</v>
      </c>
      <c r="U21" t="s">
        <v>47</v>
      </c>
      <c r="V21" s="7">
        <v>41463</v>
      </c>
      <c r="X21" t="s">
        <v>159</v>
      </c>
      <c r="Y21" t="s">
        <v>93</v>
      </c>
      <c r="Z21" t="s">
        <v>32</v>
      </c>
      <c r="AA21" t="s">
        <v>23</v>
      </c>
      <c r="AC21" t="s">
        <v>76</v>
      </c>
      <c r="AD21" t="s">
        <v>164</v>
      </c>
      <c r="AE21">
        <v>4.2</v>
      </c>
      <c r="AF21">
        <v>4</v>
      </c>
      <c r="AG21">
        <v>0</v>
      </c>
      <c r="AH21" s="9">
        <v>43476</v>
      </c>
      <c r="AI21">
        <v>0</v>
      </c>
      <c r="AJ21">
        <v>13</v>
      </c>
    </row>
    <row r="22" spans="1:36">
      <c r="A22" t="s">
        <v>204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125</v>
      </c>
      <c r="N22" t="s">
        <v>157</v>
      </c>
      <c r="O22" s="18" t="s">
        <v>205</v>
      </c>
      <c r="P22" s="7">
        <v>25924</v>
      </c>
      <c r="Q22" t="s">
        <v>37</v>
      </c>
      <c r="R22" t="s">
        <v>62</v>
      </c>
      <c r="S22" t="s">
        <v>43</v>
      </c>
      <c r="T22" t="s">
        <v>83</v>
      </c>
      <c r="U22" t="s">
        <v>51</v>
      </c>
      <c r="V22" s="7">
        <v>41001</v>
      </c>
      <c r="X22" t="s">
        <v>159</v>
      </c>
      <c r="Y22" t="s">
        <v>93</v>
      </c>
      <c r="Z22" t="s">
        <v>32</v>
      </c>
      <c r="AA22" t="s">
        <v>4</v>
      </c>
      <c r="AB22">
        <v>11</v>
      </c>
      <c r="AC22" t="s">
        <v>74</v>
      </c>
      <c r="AD22" t="s">
        <v>164</v>
      </c>
      <c r="AE22">
        <v>5</v>
      </c>
      <c r="AF22">
        <v>3</v>
      </c>
      <c r="AG22">
        <v>0</v>
      </c>
      <c r="AH22" s="9">
        <v>43479</v>
      </c>
      <c r="AI22">
        <v>0</v>
      </c>
      <c r="AJ22">
        <v>13</v>
      </c>
    </row>
    <row r="23" spans="1:36">
      <c r="A23" t="s">
        <v>206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125</v>
      </c>
      <c r="N23" t="s">
        <v>157</v>
      </c>
      <c r="O23" s="18" t="s">
        <v>207</v>
      </c>
      <c r="P23" s="7">
        <v>21546</v>
      </c>
      <c r="Q23" t="s">
        <v>36</v>
      </c>
      <c r="R23" t="s">
        <v>59</v>
      </c>
      <c r="S23" t="s">
        <v>43</v>
      </c>
      <c r="T23" t="s">
        <v>80</v>
      </c>
      <c r="U23" t="s">
        <v>47</v>
      </c>
      <c r="V23" s="7">
        <v>41505</v>
      </c>
      <c r="X23" t="s">
        <v>159</v>
      </c>
      <c r="Y23" t="s">
        <v>93</v>
      </c>
      <c r="Z23" t="s">
        <v>32</v>
      </c>
      <c r="AA23" t="s">
        <v>17</v>
      </c>
      <c r="AB23">
        <v>19</v>
      </c>
      <c r="AC23" t="s">
        <v>75</v>
      </c>
      <c r="AD23" t="s">
        <v>164</v>
      </c>
      <c r="AE23">
        <v>4.2</v>
      </c>
      <c r="AF23">
        <v>3</v>
      </c>
      <c r="AG23">
        <v>0</v>
      </c>
      <c r="AH23" s="9">
        <v>43475</v>
      </c>
      <c r="AI23">
        <v>0</v>
      </c>
      <c r="AJ23">
        <v>2</v>
      </c>
    </row>
    <row r="24" spans="1:36">
      <c r="A24" t="s">
        <v>208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125</v>
      </c>
      <c r="N24" t="s">
        <v>157</v>
      </c>
      <c r="O24" s="18" t="s">
        <v>209</v>
      </c>
      <c r="P24" s="7">
        <v>32752</v>
      </c>
      <c r="Q24" t="s">
        <v>36</v>
      </c>
      <c r="R24" t="s">
        <v>60</v>
      </c>
      <c r="S24" t="s">
        <v>43</v>
      </c>
      <c r="T24" t="s">
        <v>80</v>
      </c>
      <c r="U24" t="s">
        <v>51</v>
      </c>
      <c r="V24" s="7">
        <v>41827</v>
      </c>
      <c r="X24" t="s">
        <v>159</v>
      </c>
      <c r="Y24" t="s">
        <v>93</v>
      </c>
      <c r="Z24" t="s">
        <v>32</v>
      </c>
      <c r="AA24" t="s">
        <v>7</v>
      </c>
      <c r="AB24">
        <v>12</v>
      </c>
      <c r="AC24" t="s">
        <v>75</v>
      </c>
      <c r="AD24" t="s">
        <v>160</v>
      </c>
      <c r="AE24">
        <v>5</v>
      </c>
      <c r="AF24">
        <v>3</v>
      </c>
      <c r="AG24">
        <v>0</v>
      </c>
      <c r="AH24" s="9">
        <v>43523</v>
      </c>
      <c r="AI24">
        <v>0</v>
      </c>
      <c r="AJ24">
        <v>19</v>
      </c>
    </row>
    <row r="25" spans="1:36">
      <c r="A25" t="s">
        <v>210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126</v>
      </c>
      <c r="N25" t="s">
        <v>157</v>
      </c>
      <c r="O25" s="18" t="s">
        <v>211</v>
      </c>
      <c r="P25" s="7">
        <v>33137</v>
      </c>
      <c r="Q25" t="s">
        <v>36</v>
      </c>
      <c r="R25" t="s">
        <v>62</v>
      </c>
      <c r="S25" t="s">
        <v>43</v>
      </c>
      <c r="T25" t="s">
        <v>80</v>
      </c>
      <c r="U25" t="s">
        <v>51</v>
      </c>
      <c r="V25" s="7">
        <v>40637</v>
      </c>
      <c r="X25" t="s">
        <v>159</v>
      </c>
      <c r="Y25" t="s">
        <v>93</v>
      </c>
      <c r="Z25" t="s">
        <v>32</v>
      </c>
      <c r="AA25" t="s">
        <v>20</v>
      </c>
      <c r="AB25">
        <v>22</v>
      </c>
      <c r="AC25" t="s">
        <v>71</v>
      </c>
      <c r="AD25" t="s">
        <v>212</v>
      </c>
      <c r="AE25">
        <v>2</v>
      </c>
      <c r="AF25">
        <v>3</v>
      </c>
      <c r="AG25">
        <v>0</v>
      </c>
      <c r="AH25" s="9">
        <v>43523</v>
      </c>
      <c r="AI25">
        <v>2</v>
      </c>
      <c r="AJ25">
        <v>3</v>
      </c>
    </row>
    <row r="26" spans="1:36">
      <c r="A26" t="s">
        <v>213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126</v>
      </c>
      <c r="N26" t="s">
        <v>157</v>
      </c>
      <c r="O26" s="18" t="s">
        <v>214</v>
      </c>
      <c r="P26" s="7">
        <v>24488</v>
      </c>
      <c r="Q26" t="s">
        <v>36</v>
      </c>
      <c r="R26" t="s">
        <v>62</v>
      </c>
      <c r="S26" t="s">
        <v>43</v>
      </c>
      <c r="T26" t="s">
        <v>80</v>
      </c>
      <c r="U26" t="s">
        <v>51</v>
      </c>
      <c r="V26" s="7">
        <v>40553</v>
      </c>
      <c r="W26" s="9">
        <v>41733</v>
      </c>
      <c r="X26" t="s">
        <v>163</v>
      </c>
      <c r="Y26" t="s">
        <v>95</v>
      </c>
      <c r="Z26" t="s">
        <v>32</v>
      </c>
      <c r="AA26" t="s">
        <v>11</v>
      </c>
      <c r="AB26">
        <v>16</v>
      </c>
      <c r="AC26" t="s">
        <v>74</v>
      </c>
      <c r="AD26" t="s">
        <v>164</v>
      </c>
      <c r="AE26">
        <v>4.8</v>
      </c>
      <c r="AF26">
        <v>5</v>
      </c>
      <c r="AG26">
        <v>0</v>
      </c>
      <c r="AH26" s="9">
        <v>41702</v>
      </c>
      <c r="AI26">
        <v>0</v>
      </c>
      <c r="AJ26">
        <v>5</v>
      </c>
    </row>
    <row r="27" spans="1:36">
      <c r="A27" t="s">
        <v>215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115</v>
      </c>
      <c r="N27" t="s">
        <v>216</v>
      </c>
      <c r="O27" s="18" t="s">
        <v>217</v>
      </c>
      <c r="P27" s="7">
        <v>23588</v>
      </c>
      <c r="Q27" t="s">
        <v>37</v>
      </c>
      <c r="R27" t="s">
        <v>62</v>
      </c>
      <c r="S27" t="s">
        <v>43</v>
      </c>
      <c r="T27" t="s">
        <v>80</v>
      </c>
      <c r="U27" t="s">
        <v>48</v>
      </c>
      <c r="V27" s="7">
        <v>41687</v>
      </c>
      <c r="W27" s="9">
        <v>42419</v>
      </c>
      <c r="X27" t="s">
        <v>218</v>
      </c>
      <c r="Y27" t="s">
        <v>94</v>
      </c>
      <c r="Z27" t="s">
        <v>31</v>
      </c>
      <c r="AA27" t="s">
        <v>22</v>
      </c>
      <c r="AB27">
        <v>4</v>
      </c>
      <c r="AC27" t="s">
        <v>76</v>
      </c>
      <c r="AD27" t="s">
        <v>164</v>
      </c>
      <c r="AE27">
        <v>3.5</v>
      </c>
      <c r="AF27">
        <v>5</v>
      </c>
      <c r="AG27">
        <v>7</v>
      </c>
      <c r="AH27" s="9">
        <v>42379</v>
      </c>
      <c r="AI27">
        <v>0</v>
      </c>
      <c r="AJ27">
        <v>2</v>
      </c>
    </row>
    <row r="28" spans="1:36">
      <c r="A28" t="s">
        <v>219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132</v>
      </c>
      <c r="N28" t="s">
        <v>157</v>
      </c>
      <c r="O28" s="18" t="s">
        <v>220</v>
      </c>
      <c r="P28" s="7">
        <v>31871</v>
      </c>
      <c r="Q28" t="s">
        <v>36</v>
      </c>
      <c r="R28" t="s">
        <v>60</v>
      </c>
      <c r="S28" t="s">
        <v>43</v>
      </c>
      <c r="T28" t="s">
        <v>80</v>
      </c>
      <c r="U28" t="s">
        <v>48</v>
      </c>
      <c r="V28" s="7">
        <v>42051</v>
      </c>
      <c r="X28" t="s">
        <v>159</v>
      </c>
      <c r="Y28" t="s">
        <v>93</v>
      </c>
      <c r="Z28" t="s">
        <v>29</v>
      </c>
      <c r="AA28" t="s">
        <v>6</v>
      </c>
      <c r="AB28">
        <v>3</v>
      </c>
      <c r="AC28" t="s">
        <v>72</v>
      </c>
      <c r="AD28" t="s">
        <v>164</v>
      </c>
      <c r="AE28">
        <v>5</v>
      </c>
      <c r="AF28">
        <v>4</v>
      </c>
      <c r="AG28">
        <v>3</v>
      </c>
      <c r="AH28" s="9">
        <v>43514</v>
      </c>
      <c r="AI28">
        <v>0</v>
      </c>
      <c r="AJ28">
        <v>4</v>
      </c>
    </row>
    <row r="29" spans="1:36">
      <c r="A29" t="s">
        <v>221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124</v>
      </c>
      <c r="N29" t="s">
        <v>157</v>
      </c>
      <c r="O29" s="18" t="s">
        <v>222</v>
      </c>
      <c r="P29" s="7">
        <v>25637</v>
      </c>
      <c r="Q29" t="s">
        <v>37</v>
      </c>
      <c r="R29" t="s">
        <v>62</v>
      </c>
      <c r="S29" t="s">
        <v>43</v>
      </c>
      <c r="T29" t="s">
        <v>80</v>
      </c>
      <c r="U29" t="s">
        <v>47</v>
      </c>
      <c r="V29" s="7">
        <v>41547</v>
      </c>
      <c r="W29" s="9">
        <v>41858</v>
      </c>
      <c r="X29" t="s">
        <v>223</v>
      </c>
      <c r="Y29" t="s">
        <v>95</v>
      </c>
      <c r="Z29" t="s">
        <v>32</v>
      </c>
      <c r="AA29" t="s">
        <v>13</v>
      </c>
      <c r="AB29">
        <v>2</v>
      </c>
      <c r="AC29" t="s">
        <v>75</v>
      </c>
      <c r="AD29" t="s">
        <v>164</v>
      </c>
      <c r="AE29">
        <v>3.39</v>
      </c>
      <c r="AF29">
        <v>3</v>
      </c>
      <c r="AG29">
        <v>0</v>
      </c>
      <c r="AH29" s="9">
        <v>41690</v>
      </c>
      <c r="AI29">
        <v>0</v>
      </c>
      <c r="AJ29">
        <v>14</v>
      </c>
    </row>
    <row r="30" spans="1:36">
      <c r="A30" t="s">
        <v>224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125</v>
      </c>
      <c r="N30" t="s">
        <v>157</v>
      </c>
      <c r="O30" s="18" t="s">
        <v>225</v>
      </c>
      <c r="P30" s="7">
        <v>33109</v>
      </c>
      <c r="Q30" t="s">
        <v>36</v>
      </c>
      <c r="R30" t="s">
        <v>60</v>
      </c>
      <c r="S30" t="s">
        <v>43</v>
      </c>
      <c r="T30" t="s">
        <v>80</v>
      </c>
      <c r="U30" t="s">
        <v>51</v>
      </c>
      <c r="V30" s="7">
        <v>41001</v>
      </c>
      <c r="W30" s="9">
        <v>41440</v>
      </c>
      <c r="X30" t="s">
        <v>183</v>
      </c>
      <c r="Y30" t="s">
        <v>95</v>
      </c>
      <c r="Z30" t="s">
        <v>32</v>
      </c>
      <c r="AA30" t="s">
        <v>9</v>
      </c>
      <c r="AB30">
        <v>14</v>
      </c>
      <c r="AC30" t="s">
        <v>74</v>
      </c>
      <c r="AD30" t="s">
        <v>164</v>
      </c>
      <c r="AE30">
        <v>3.35</v>
      </c>
      <c r="AF30">
        <v>4</v>
      </c>
      <c r="AG30">
        <v>0</v>
      </c>
      <c r="AH30" s="9">
        <v>41337</v>
      </c>
      <c r="AI30">
        <v>0</v>
      </c>
      <c r="AJ30">
        <v>6</v>
      </c>
    </row>
    <row r="31" spans="1:36">
      <c r="A31" t="s">
        <v>226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103</v>
      </c>
      <c r="N31" t="s">
        <v>157</v>
      </c>
      <c r="O31" s="18" t="s">
        <v>227</v>
      </c>
      <c r="P31" s="7">
        <v>32105</v>
      </c>
      <c r="Q31" t="s">
        <v>36</v>
      </c>
      <c r="R31" t="s">
        <v>60</v>
      </c>
      <c r="S31" t="s">
        <v>43</v>
      </c>
      <c r="T31" t="s">
        <v>80</v>
      </c>
      <c r="U31" t="s">
        <v>48</v>
      </c>
      <c r="V31" s="7">
        <v>39748</v>
      </c>
      <c r="X31" t="s">
        <v>159</v>
      </c>
      <c r="Y31" t="s">
        <v>93</v>
      </c>
      <c r="Z31" t="s">
        <v>29</v>
      </c>
      <c r="AA31" t="s">
        <v>6</v>
      </c>
      <c r="AB31">
        <v>1</v>
      </c>
      <c r="AC31" t="s">
        <v>72</v>
      </c>
      <c r="AD31" t="s">
        <v>164</v>
      </c>
      <c r="AE31">
        <v>4.5</v>
      </c>
      <c r="AF31">
        <v>2</v>
      </c>
      <c r="AG31">
        <v>6</v>
      </c>
      <c r="AH31" s="9">
        <v>43480</v>
      </c>
      <c r="AI31">
        <v>0</v>
      </c>
      <c r="AJ31">
        <v>14</v>
      </c>
    </row>
    <row r="32" spans="1:36">
      <c r="A32" t="s">
        <v>228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126</v>
      </c>
      <c r="N32" t="s">
        <v>157</v>
      </c>
      <c r="O32" s="18" t="s">
        <v>229</v>
      </c>
      <c r="P32" s="7">
        <v>30525</v>
      </c>
      <c r="Q32" t="s">
        <v>37</v>
      </c>
      <c r="R32" t="s">
        <v>62</v>
      </c>
      <c r="S32" t="s">
        <v>43</v>
      </c>
      <c r="T32" t="s">
        <v>80</v>
      </c>
      <c r="U32" t="s">
        <v>51</v>
      </c>
      <c r="V32" s="7">
        <v>41911</v>
      </c>
      <c r="X32" t="s">
        <v>159</v>
      </c>
      <c r="Y32" t="s">
        <v>93</v>
      </c>
      <c r="Z32" t="s">
        <v>32</v>
      </c>
      <c r="AA32" t="s">
        <v>23</v>
      </c>
      <c r="AC32" t="s">
        <v>74</v>
      </c>
      <c r="AD32" t="s">
        <v>164</v>
      </c>
      <c r="AE32">
        <v>3.19</v>
      </c>
      <c r="AF32">
        <v>3</v>
      </c>
      <c r="AG32">
        <v>0</v>
      </c>
      <c r="AH32" s="9">
        <v>43497</v>
      </c>
      <c r="AI32">
        <v>0</v>
      </c>
      <c r="AJ32">
        <v>9</v>
      </c>
    </row>
    <row r="33" spans="1:36">
      <c r="A33" t="s">
        <v>230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125</v>
      </c>
      <c r="N33" t="s">
        <v>157</v>
      </c>
      <c r="O33" s="18" t="s">
        <v>231</v>
      </c>
      <c r="P33" s="7">
        <v>25506</v>
      </c>
      <c r="Q33" t="s">
        <v>36</v>
      </c>
      <c r="R33" t="s">
        <v>61</v>
      </c>
      <c r="S33" t="s">
        <v>43</v>
      </c>
      <c r="T33" t="s">
        <v>80</v>
      </c>
      <c r="U33" t="s">
        <v>48</v>
      </c>
      <c r="V33" s="7">
        <v>41589</v>
      </c>
      <c r="X33" t="s">
        <v>159</v>
      </c>
      <c r="Y33" t="s">
        <v>93</v>
      </c>
      <c r="Z33" t="s">
        <v>32</v>
      </c>
      <c r="AA33" t="s">
        <v>18</v>
      </c>
      <c r="AB33">
        <v>20</v>
      </c>
      <c r="AC33" t="s">
        <v>72</v>
      </c>
      <c r="AD33" t="s">
        <v>164</v>
      </c>
      <c r="AE33">
        <v>3.5</v>
      </c>
      <c r="AF33">
        <v>5</v>
      </c>
      <c r="AG33">
        <v>0</v>
      </c>
      <c r="AH33" s="9">
        <v>43486</v>
      </c>
      <c r="AI33">
        <v>0</v>
      </c>
      <c r="AJ33">
        <v>17</v>
      </c>
    </row>
    <row r="34" spans="1:36">
      <c r="A34" t="s">
        <v>232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105</v>
      </c>
      <c r="N34" t="s">
        <v>233</v>
      </c>
      <c r="O34">
        <v>21851</v>
      </c>
      <c r="P34" s="7">
        <v>23529</v>
      </c>
      <c r="Q34" t="s">
        <v>36</v>
      </c>
      <c r="R34" t="s">
        <v>60</v>
      </c>
      <c r="S34" t="s">
        <v>41</v>
      </c>
      <c r="T34" t="s">
        <v>80</v>
      </c>
      <c r="U34" t="s">
        <v>48</v>
      </c>
      <c r="V34" s="7">
        <v>40770</v>
      </c>
      <c r="W34" s="9">
        <v>41853</v>
      </c>
      <c r="X34" t="s">
        <v>183</v>
      </c>
      <c r="Y34" t="s">
        <v>95</v>
      </c>
      <c r="Z34" t="s">
        <v>33</v>
      </c>
      <c r="AA34" t="s">
        <v>15</v>
      </c>
      <c r="AB34">
        <v>17</v>
      </c>
      <c r="AC34" t="s">
        <v>74</v>
      </c>
      <c r="AD34" t="s">
        <v>164</v>
      </c>
      <c r="AE34">
        <v>3.14</v>
      </c>
      <c r="AF34">
        <v>5</v>
      </c>
      <c r="AG34">
        <v>0</v>
      </c>
      <c r="AH34" s="9">
        <v>41315</v>
      </c>
      <c r="AI34">
        <v>1</v>
      </c>
      <c r="AJ34">
        <v>19</v>
      </c>
    </row>
    <row r="35" spans="1:36">
      <c r="A35" t="s">
        <v>234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126</v>
      </c>
      <c r="N35" t="s">
        <v>157</v>
      </c>
      <c r="O35" s="18" t="s">
        <v>162</v>
      </c>
      <c r="P35" s="7">
        <v>29282</v>
      </c>
      <c r="Q35" t="s">
        <v>36</v>
      </c>
      <c r="R35" t="s">
        <v>62</v>
      </c>
      <c r="S35" t="s">
        <v>43</v>
      </c>
      <c r="T35" t="s">
        <v>80</v>
      </c>
      <c r="U35" t="s">
        <v>48</v>
      </c>
      <c r="V35" s="7">
        <v>40973</v>
      </c>
      <c r="X35" t="s">
        <v>159</v>
      </c>
      <c r="Y35" t="s">
        <v>93</v>
      </c>
      <c r="Z35" t="s">
        <v>32</v>
      </c>
      <c r="AA35" t="s">
        <v>4</v>
      </c>
      <c r="AB35">
        <v>11</v>
      </c>
      <c r="AC35" t="s">
        <v>73</v>
      </c>
      <c r="AD35" t="s">
        <v>164</v>
      </c>
      <c r="AE35">
        <v>4.51</v>
      </c>
      <c r="AF35">
        <v>4</v>
      </c>
      <c r="AG35">
        <v>0</v>
      </c>
      <c r="AH35" s="9">
        <v>43517</v>
      </c>
      <c r="AI35">
        <v>0</v>
      </c>
      <c r="AJ35">
        <v>3</v>
      </c>
    </row>
    <row r="36" spans="1:36">
      <c r="A36" t="s">
        <v>235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126</v>
      </c>
      <c r="N36" t="s">
        <v>157</v>
      </c>
      <c r="O36" s="18" t="s">
        <v>236</v>
      </c>
      <c r="P36" s="7">
        <v>28356</v>
      </c>
      <c r="Q36" t="s">
        <v>37</v>
      </c>
      <c r="R36" t="s">
        <v>60</v>
      </c>
      <c r="S36" t="s">
        <v>43</v>
      </c>
      <c r="T36" t="s">
        <v>80</v>
      </c>
      <c r="U36" t="s">
        <v>51</v>
      </c>
      <c r="V36" s="7">
        <v>40637</v>
      </c>
      <c r="X36" t="s">
        <v>159</v>
      </c>
      <c r="Y36" t="s">
        <v>93</v>
      </c>
      <c r="Z36" t="s">
        <v>32</v>
      </c>
      <c r="AA36" t="s">
        <v>17</v>
      </c>
      <c r="AB36">
        <v>19</v>
      </c>
      <c r="AC36" t="s">
        <v>75</v>
      </c>
      <c r="AD36" t="s">
        <v>164</v>
      </c>
      <c r="AE36">
        <v>3.25</v>
      </c>
      <c r="AF36">
        <v>5</v>
      </c>
      <c r="AG36">
        <v>0</v>
      </c>
      <c r="AH36" s="9">
        <v>43479</v>
      </c>
      <c r="AI36">
        <v>0</v>
      </c>
      <c r="AJ36">
        <v>15</v>
      </c>
    </row>
    <row r="37" spans="1:36">
      <c r="A37" t="s">
        <v>237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131</v>
      </c>
      <c r="N37" t="s">
        <v>157</v>
      </c>
      <c r="O37" s="18" t="s">
        <v>238</v>
      </c>
      <c r="P37" s="7">
        <v>24433</v>
      </c>
      <c r="Q37" t="s">
        <v>37</v>
      </c>
      <c r="R37" t="s">
        <v>62</v>
      </c>
      <c r="S37" t="s">
        <v>43</v>
      </c>
      <c r="T37" t="s">
        <v>80</v>
      </c>
      <c r="U37" t="s">
        <v>51</v>
      </c>
      <c r="V37" s="7">
        <v>40770</v>
      </c>
      <c r="X37" t="s">
        <v>159</v>
      </c>
      <c r="Y37" t="s">
        <v>93</v>
      </c>
      <c r="Z37" t="s">
        <v>34</v>
      </c>
      <c r="AA37" t="s">
        <v>14</v>
      </c>
      <c r="AB37">
        <v>5</v>
      </c>
      <c r="AC37" t="s">
        <v>74</v>
      </c>
      <c r="AD37" t="s">
        <v>164</v>
      </c>
      <c r="AE37">
        <v>3.84</v>
      </c>
      <c r="AF37">
        <v>3</v>
      </c>
      <c r="AG37">
        <v>5</v>
      </c>
      <c r="AH37" s="9">
        <v>43486</v>
      </c>
      <c r="AI37">
        <v>0</v>
      </c>
      <c r="AJ37">
        <v>4</v>
      </c>
    </row>
    <row r="38" spans="1:36">
      <c r="A38" t="s">
        <v>239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124</v>
      </c>
      <c r="N38" t="s">
        <v>157</v>
      </c>
      <c r="O38" s="18" t="s">
        <v>171</v>
      </c>
      <c r="P38" s="7">
        <v>30537</v>
      </c>
      <c r="Q38" t="s">
        <v>37</v>
      </c>
      <c r="R38" t="s">
        <v>62</v>
      </c>
      <c r="S38" t="s">
        <v>43</v>
      </c>
      <c r="T38" t="s">
        <v>80</v>
      </c>
      <c r="U38" t="s">
        <v>51</v>
      </c>
      <c r="V38" s="7">
        <v>42397</v>
      </c>
      <c r="X38" t="s">
        <v>159</v>
      </c>
      <c r="Y38" t="s">
        <v>93</v>
      </c>
      <c r="Z38" t="s">
        <v>32</v>
      </c>
      <c r="AA38" t="s">
        <v>13</v>
      </c>
      <c r="AB38">
        <v>2</v>
      </c>
      <c r="AC38" t="s">
        <v>75</v>
      </c>
      <c r="AD38" t="s">
        <v>160</v>
      </c>
      <c r="AE38">
        <v>5</v>
      </c>
      <c r="AF38">
        <v>3</v>
      </c>
      <c r="AG38">
        <v>0</v>
      </c>
      <c r="AH38" s="9">
        <v>43518</v>
      </c>
      <c r="AI38">
        <v>0</v>
      </c>
      <c r="AJ38">
        <v>14</v>
      </c>
    </row>
    <row r="39" spans="1:36">
      <c r="A39" t="s">
        <v>240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130</v>
      </c>
      <c r="N39" t="s">
        <v>157</v>
      </c>
      <c r="O39" s="18" t="s">
        <v>241</v>
      </c>
      <c r="P39" s="7">
        <v>31872</v>
      </c>
      <c r="Q39" t="s">
        <v>36</v>
      </c>
      <c r="R39" t="s">
        <v>62</v>
      </c>
      <c r="S39" t="s">
        <v>43</v>
      </c>
      <c r="T39" t="s">
        <v>80</v>
      </c>
      <c r="U39" t="s">
        <v>51</v>
      </c>
      <c r="V39" s="7">
        <v>41589</v>
      </c>
      <c r="X39" t="s">
        <v>159</v>
      </c>
      <c r="Y39" t="s">
        <v>93</v>
      </c>
      <c r="Z39" t="s">
        <v>34</v>
      </c>
      <c r="AA39" t="s">
        <v>3</v>
      </c>
      <c r="AB39">
        <v>10</v>
      </c>
      <c r="AC39" t="s">
        <v>75</v>
      </c>
      <c r="AD39" t="s">
        <v>164</v>
      </c>
      <c r="AE39">
        <v>4.96</v>
      </c>
      <c r="AF39">
        <v>4</v>
      </c>
      <c r="AG39">
        <v>6</v>
      </c>
      <c r="AH39" s="9">
        <v>43495</v>
      </c>
      <c r="AI39">
        <v>0</v>
      </c>
      <c r="AJ39">
        <v>3</v>
      </c>
    </row>
    <row r="40" spans="1:36">
      <c r="A40" t="s">
        <v>242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125</v>
      </c>
      <c r="N40" t="s">
        <v>157</v>
      </c>
      <c r="O40" s="18" t="s">
        <v>225</v>
      </c>
      <c r="P40" s="7">
        <v>30349</v>
      </c>
      <c r="Q40" t="s">
        <v>37</v>
      </c>
      <c r="R40" t="s">
        <v>62</v>
      </c>
      <c r="S40" t="s">
        <v>43</v>
      </c>
      <c r="T40" t="s">
        <v>80</v>
      </c>
      <c r="U40" t="s">
        <v>48</v>
      </c>
      <c r="V40" s="7">
        <v>41729</v>
      </c>
      <c r="X40" t="s">
        <v>159</v>
      </c>
      <c r="Y40" t="s">
        <v>93</v>
      </c>
      <c r="Z40" t="s">
        <v>32</v>
      </c>
      <c r="AA40" t="s">
        <v>16</v>
      </c>
      <c r="AB40">
        <v>18</v>
      </c>
      <c r="AC40" t="s">
        <v>76</v>
      </c>
      <c r="AD40" t="s">
        <v>164</v>
      </c>
      <c r="AE40">
        <v>4.43</v>
      </c>
      <c r="AF40">
        <v>3</v>
      </c>
      <c r="AG40">
        <v>0</v>
      </c>
      <c r="AH40" s="9">
        <v>43497</v>
      </c>
      <c r="AI40">
        <v>0</v>
      </c>
      <c r="AJ40">
        <v>14</v>
      </c>
    </row>
    <row r="41" spans="1:36">
      <c r="A41" t="s">
        <v>243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133</v>
      </c>
      <c r="N41" t="s">
        <v>157</v>
      </c>
      <c r="O41" s="18" t="s">
        <v>169</v>
      </c>
      <c r="P41" s="7">
        <v>31569</v>
      </c>
      <c r="Q41" t="s">
        <v>36</v>
      </c>
      <c r="R41" t="s">
        <v>62</v>
      </c>
      <c r="S41" t="s">
        <v>43</v>
      </c>
      <c r="T41" t="s">
        <v>80</v>
      </c>
      <c r="U41" t="s">
        <v>48</v>
      </c>
      <c r="V41" s="7">
        <v>42551</v>
      </c>
      <c r="X41" t="s">
        <v>159</v>
      </c>
      <c r="Y41" t="s">
        <v>93</v>
      </c>
      <c r="Z41" t="s">
        <v>31</v>
      </c>
      <c r="AA41" t="s">
        <v>22</v>
      </c>
      <c r="AB41">
        <v>4</v>
      </c>
      <c r="AC41" t="s">
        <v>76</v>
      </c>
      <c r="AD41" t="s">
        <v>164</v>
      </c>
      <c r="AE41">
        <v>5</v>
      </c>
      <c r="AF41">
        <v>5</v>
      </c>
      <c r="AG41">
        <v>6</v>
      </c>
      <c r="AH41" s="9">
        <v>43514</v>
      </c>
      <c r="AI41">
        <v>0</v>
      </c>
      <c r="AJ41">
        <v>7</v>
      </c>
    </row>
    <row r="42" spans="1:36">
      <c r="A42" t="s">
        <v>244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105</v>
      </c>
      <c r="N42" t="s">
        <v>245</v>
      </c>
      <c r="O42" s="18" t="s">
        <v>246</v>
      </c>
      <c r="P42" s="7">
        <v>23146</v>
      </c>
      <c r="Q42" t="s">
        <v>36</v>
      </c>
      <c r="R42" t="s">
        <v>62</v>
      </c>
      <c r="S42" t="s">
        <v>43</v>
      </c>
      <c r="T42" t="s">
        <v>80</v>
      </c>
      <c r="U42" t="s">
        <v>51</v>
      </c>
      <c r="V42" s="7">
        <v>41869</v>
      </c>
      <c r="X42" t="s">
        <v>159</v>
      </c>
      <c r="Y42" t="s">
        <v>93</v>
      </c>
      <c r="Z42" t="s">
        <v>33</v>
      </c>
      <c r="AA42" t="s">
        <v>15</v>
      </c>
      <c r="AB42">
        <v>17</v>
      </c>
      <c r="AC42" t="s">
        <v>75</v>
      </c>
      <c r="AD42" t="s">
        <v>164</v>
      </c>
      <c r="AE42">
        <v>5</v>
      </c>
      <c r="AF42">
        <v>5</v>
      </c>
      <c r="AG42">
        <v>0</v>
      </c>
      <c r="AH42" s="9">
        <v>43486</v>
      </c>
      <c r="AI42">
        <v>0</v>
      </c>
      <c r="AJ42">
        <v>7</v>
      </c>
    </row>
    <row r="43" spans="1:36">
      <c r="A43" t="s">
        <v>247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125</v>
      </c>
      <c r="N43" t="s">
        <v>157</v>
      </c>
      <c r="O43" s="18" t="s">
        <v>248</v>
      </c>
      <c r="P43" s="7">
        <v>18630</v>
      </c>
      <c r="Q43" t="s">
        <v>36</v>
      </c>
      <c r="R43" t="s">
        <v>62</v>
      </c>
      <c r="S43" t="s">
        <v>43</v>
      </c>
      <c r="T43" t="s">
        <v>80</v>
      </c>
      <c r="U43" t="s">
        <v>51</v>
      </c>
      <c r="V43" s="7">
        <v>41911</v>
      </c>
      <c r="X43" t="s">
        <v>159</v>
      </c>
      <c r="Y43" t="s">
        <v>93</v>
      </c>
      <c r="Z43" t="s">
        <v>32</v>
      </c>
      <c r="AA43" t="s">
        <v>20</v>
      </c>
      <c r="AB43">
        <v>22</v>
      </c>
      <c r="AC43" t="s">
        <v>74</v>
      </c>
      <c r="AD43" t="s">
        <v>164</v>
      </c>
      <c r="AE43">
        <v>5</v>
      </c>
      <c r="AF43">
        <v>4</v>
      </c>
      <c r="AG43">
        <v>0</v>
      </c>
      <c r="AH43" s="9">
        <v>43508</v>
      </c>
      <c r="AI43">
        <v>0</v>
      </c>
      <c r="AJ43">
        <v>11</v>
      </c>
    </row>
    <row r="44" spans="1:36">
      <c r="A44" t="s">
        <v>249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107</v>
      </c>
      <c r="N44" t="s">
        <v>157</v>
      </c>
      <c r="O44" s="18" t="s">
        <v>250</v>
      </c>
      <c r="P44" s="7">
        <v>26338</v>
      </c>
      <c r="Q44" t="s">
        <v>37</v>
      </c>
      <c r="R44" t="s">
        <v>60</v>
      </c>
      <c r="S44" t="s">
        <v>43</v>
      </c>
      <c r="T44" t="s">
        <v>80</v>
      </c>
      <c r="U44" t="s">
        <v>51</v>
      </c>
      <c r="V44" s="7">
        <v>42619</v>
      </c>
      <c r="X44" t="s">
        <v>159</v>
      </c>
      <c r="Y44" t="s">
        <v>93</v>
      </c>
      <c r="Z44" t="s">
        <v>31</v>
      </c>
      <c r="AA44" t="s">
        <v>14</v>
      </c>
      <c r="AB44">
        <v>5</v>
      </c>
      <c r="AC44" t="s">
        <v>75</v>
      </c>
      <c r="AD44" t="s">
        <v>164</v>
      </c>
      <c r="AE44">
        <v>4.5</v>
      </c>
      <c r="AF44">
        <v>5</v>
      </c>
      <c r="AG44">
        <v>7</v>
      </c>
      <c r="AH44" s="9">
        <v>43480</v>
      </c>
      <c r="AI44">
        <v>0</v>
      </c>
      <c r="AJ44">
        <v>8</v>
      </c>
    </row>
    <row r="45" spans="1:36">
      <c r="A45" t="s">
        <v>251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125</v>
      </c>
      <c r="N45" t="s">
        <v>157</v>
      </c>
      <c r="O45" s="18" t="s">
        <v>252</v>
      </c>
      <c r="P45" s="7">
        <v>28898</v>
      </c>
      <c r="Q45" t="s">
        <v>36</v>
      </c>
      <c r="R45" t="s">
        <v>62</v>
      </c>
      <c r="S45" t="s">
        <v>43</v>
      </c>
      <c r="T45" t="s">
        <v>80</v>
      </c>
      <c r="U45" t="s">
        <v>51</v>
      </c>
      <c r="V45" s="7">
        <v>41771</v>
      </c>
      <c r="X45" t="s">
        <v>159</v>
      </c>
      <c r="Y45" t="s">
        <v>93</v>
      </c>
      <c r="Z45" t="s">
        <v>32</v>
      </c>
      <c r="AA45" t="s">
        <v>11</v>
      </c>
      <c r="AB45">
        <v>16</v>
      </c>
      <c r="AC45" t="s">
        <v>75</v>
      </c>
      <c r="AD45" t="s">
        <v>164</v>
      </c>
      <c r="AE45">
        <v>3.3</v>
      </c>
      <c r="AF45">
        <v>4</v>
      </c>
      <c r="AG45">
        <v>0</v>
      </c>
      <c r="AH45" s="9">
        <v>43515</v>
      </c>
      <c r="AI45">
        <v>0</v>
      </c>
      <c r="AJ45">
        <v>11</v>
      </c>
    </row>
    <row r="46" spans="1:36">
      <c r="A46" t="s">
        <v>253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125</v>
      </c>
      <c r="N46" t="s">
        <v>157</v>
      </c>
      <c r="O46" s="18" t="s">
        <v>254</v>
      </c>
      <c r="P46" s="7">
        <v>30552</v>
      </c>
      <c r="Q46" t="s">
        <v>37</v>
      </c>
      <c r="R46" t="s">
        <v>62</v>
      </c>
      <c r="S46" t="s">
        <v>43</v>
      </c>
      <c r="T46" t="s">
        <v>80</v>
      </c>
      <c r="U46" t="s">
        <v>51</v>
      </c>
      <c r="V46" s="7">
        <v>41463</v>
      </c>
      <c r="X46" t="s">
        <v>159</v>
      </c>
      <c r="Y46" t="s">
        <v>93</v>
      </c>
      <c r="Z46" t="s">
        <v>32</v>
      </c>
      <c r="AA46" t="s">
        <v>23</v>
      </c>
      <c r="AC46" t="s">
        <v>76</v>
      </c>
      <c r="AD46" t="s">
        <v>164</v>
      </c>
      <c r="AE46">
        <v>3.8</v>
      </c>
      <c r="AF46">
        <v>5</v>
      </c>
      <c r="AG46">
        <v>0</v>
      </c>
      <c r="AH46" s="9">
        <v>43479</v>
      </c>
      <c r="AI46">
        <v>0</v>
      </c>
      <c r="AJ46">
        <v>4</v>
      </c>
    </row>
    <row r="47" spans="1:36">
      <c r="A47" t="s">
        <v>255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105</v>
      </c>
      <c r="N47" t="s">
        <v>188</v>
      </c>
      <c r="O47">
        <v>78207</v>
      </c>
      <c r="P47" s="7">
        <v>25730</v>
      </c>
      <c r="Q47" t="s">
        <v>37</v>
      </c>
      <c r="R47" t="s">
        <v>62</v>
      </c>
      <c r="S47" t="s">
        <v>41</v>
      </c>
      <c r="T47" t="s">
        <v>80</v>
      </c>
      <c r="U47" t="s">
        <v>48</v>
      </c>
      <c r="V47" s="7">
        <v>41043</v>
      </c>
      <c r="X47" t="s">
        <v>159</v>
      </c>
      <c r="Y47" t="s">
        <v>93</v>
      </c>
      <c r="Z47" t="s">
        <v>33</v>
      </c>
      <c r="AA47" t="s">
        <v>19</v>
      </c>
      <c r="AB47">
        <v>21</v>
      </c>
      <c r="AC47" t="s">
        <v>73</v>
      </c>
      <c r="AD47" t="s">
        <v>164</v>
      </c>
      <c r="AE47">
        <v>3</v>
      </c>
      <c r="AF47">
        <v>5</v>
      </c>
      <c r="AG47">
        <v>0</v>
      </c>
      <c r="AH47" s="9">
        <v>43484</v>
      </c>
      <c r="AI47">
        <v>0</v>
      </c>
      <c r="AJ47">
        <v>17</v>
      </c>
    </row>
    <row r="48" spans="1:36">
      <c r="A48" t="s">
        <v>256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125</v>
      </c>
      <c r="N48" t="s">
        <v>157</v>
      </c>
      <c r="O48" s="18" t="s">
        <v>257</v>
      </c>
      <c r="P48" s="7">
        <v>30555</v>
      </c>
      <c r="Q48" t="s">
        <v>36</v>
      </c>
      <c r="R48" t="s">
        <v>62</v>
      </c>
      <c r="S48" t="s">
        <v>43</v>
      </c>
      <c r="T48" t="s">
        <v>80</v>
      </c>
      <c r="U48" t="s">
        <v>51</v>
      </c>
      <c r="V48" s="7">
        <v>40721</v>
      </c>
      <c r="W48" s="9">
        <v>42323</v>
      </c>
      <c r="X48" t="s">
        <v>258</v>
      </c>
      <c r="Y48" t="s">
        <v>95</v>
      </c>
      <c r="Z48" t="s">
        <v>32</v>
      </c>
      <c r="AA48" t="s">
        <v>4</v>
      </c>
      <c r="AB48">
        <v>11</v>
      </c>
      <c r="AC48" t="s">
        <v>75</v>
      </c>
      <c r="AD48" t="s">
        <v>164</v>
      </c>
      <c r="AE48">
        <v>4.3</v>
      </c>
      <c r="AF48">
        <v>4</v>
      </c>
      <c r="AG48">
        <v>0</v>
      </c>
      <c r="AH48" s="9">
        <v>42073</v>
      </c>
      <c r="AI48">
        <v>0</v>
      </c>
      <c r="AJ48">
        <v>3</v>
      </c>
    </row>
    <row r="49" spans="1:36">
      <c r="A49" t="s">
        <v>259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125</v>
      </c>
      <c r="N49" t="s">
        <v>157</v>
      </c>
      <c r="O49" s="18" t="s">
        <v>260</v>
      </c>
      <c r="P49" s="7">
        <v>32294</v>
      </c>
      <c r="Q49" t="s">
        <v>36</v>
      </c>
      <c r="R49" t="s">
        <v>62</v>
      </c>
      <c r="S49" t="s">
        <v>42</v>
      </c>
      <c r="T49" t="s">
        <v>80</v>
      </c>
      <c r="U49" t="s">
        <v>48</v>
      </c>
      <c r="V49" s="7">
        <v>40819</v>
      </c>
      <c r="X49" t="s">
        <v>159</v>
      </c>
      <c r="Y49" t="s">
        <v>93</v>
      </c>
      <c r="Z49" t="s">
        <v>32</v>
      </c>
      <c r="AA49" t="s">
        <v>17</v>
      </c>
      <c r="AB49">
        <v>19</v>
      </c>
      <c r="AC49" t="s">
        <v>75</v>
      </c>
      <c r="AD49" t="s">
        <v>164</v>
      </c>
      <c r="AE49">
        <v>3.58</v>
      </c>
      <c r="AF49">
        <v>5</v>
      </c>
      <c r="AG49">
        <v>0</v>
      </c>
      <c r="AH49" s="9">
        <v>43495</v>
      </c>
      <c r="AI49">
        <v>0</v>
      </c>
      <c r="AJ49">
        <v>3</v>
      </c>
    </row>
    <row r="50" spans="1:36">
      <c r="A50" t="s">
        <v>261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120</v>
      </c>
      <c r="N50" t="s">
        <v>157</v>
      </c>
      <c r="O50" s="18" t="s">
        <v>252</v>
      </c>
      <c r="P50" s="7">
        <v>31295</v>
      </c>
      <c r="Q50" t="s">
        <v>37</v>
      </c>
      <c r="R50" t="s">
        <v>62</v>
      </c>
      <c r="S50" t="s">
        <v>43</v>
      </c>
      <c r="T50" t="s">
        <v>80</v>
      </c>
      <c r="U50" t="s">
        <v>51</v>
      </c>
      <c r="V50" s="7">
        <v>41157</v>
      </c>
      <c r="X50" t="s">
        <v>159</v>
      </c>
      <c r="Y50" t="s">
        <v>93</v>
      </c>
      <c r="Z50" t="s">
        <v>31</v>
      </c>
      <c r="AA50" t="s">
        <v>12</v>
      </c>
      <c r="AB50">
        <v>6</v>
      </c>
      <c r="AC50" t="s">
        <v>75</v>
      </c>
      <c r="AD50" t="s">
        <v>164</v>
      </c>
      <c r="AE50">
        <v>4.7</v>
      </c>
      <c r="AF50">
        <v>3</v>
      </c>
      <c r="AG50">
        <v>6</v>
      </c>
      <c r="AH50" s="9">
        <v>43523</v>
      </c>
      <c r="AI50">
        <v>0</v>
      </c>
      <c r="AJ50">
        <v>2</v>
      </c>
    </row>
    <row r="51" spans="1:36">
      <c r="A51" t="s">
        <v>262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126</v>
      </c>
      <c r="N51" t="s">
        <v>157</v>
      </c>
      <c r="O51" s="18" t="s">
        <v>263</v>
      </c>
      <c r="P51" s="7">
        <v>29829</v>
      </c>
      <c r="Q51" t="s">
        <v>36</v>
      </c>
      <c r="R51" t="s">
        <v>60</v>
      </c>
      <c r="S51" t="s">
        <v>43</v>
      </c>
      <c r="T51" t="s">
        <v>80</v>
      </c>
      <c r="U51" t="s">
        <v>51</v>
      </c>
      <c r="V51" s="7">
        <v>40679</v>
      </c>
      <c r="W51" s="9">
        <v>41281</v>
      </c>
      <c r="X51" t="s">
        <v>186</v>
      </c>
      <c r="Y51" t="s">
        <v>95</v>
      </c>
      <c r="Z51" t="s">
        <v>32</v>
      </c>
      <c r="AA51" t="s">
        <v>7</v>
      </c>
      <c r="AB51">
        <v>12</v>
      </c>
      <c r="AC51" t="s">
        <v>74</v>
      </c>
      <c r="AD51" t="s">
        <v>164</v>
      </c>
      <c r="AE51">
        <v>4.2</v>
      </c>
      <c r="AF51">
        <v>5</v>
      </c>
      <c r="AG51">
        <v>0</v>
      </c>
      <c r="AH51" s="9">
        <v>41032</v>
      </c>
      <c r="AI51">
        <v>0</v>
      </c>
      <c r="AJ51">
        <v>9</v>
      </c>
    </row>
    <row r="52" spans="1:36">
      <c r="A52" t="s">
        <v>264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126</v>
      </c>
      <c r="N52" t="s">
        <v>157</v>
      </c>
      <c r="O52" s="18" t="s">
        <v>171</v>
      </c>
      <c r="P52" s="7">
        <v>28819</v>
      </c>
      <c r="Q52" t="s">
        <v>37</v>
      </c>
      <c r="R52" t="s">
        <v>60</v>
      </c>
      <c r="S52" t="s">
        <v>43</v>
      </c>
      <c r="T52" t="s">
        <v>80</v>
      </c>
      <c r="U52" t="s">
        <v>51</v>
      </c>
      <c r="V52" s="7">
        <v>40420</v>
      </c>
      <c r="W52" s="9">
        <v>40812</v>
      </c>
      <c r="X52" t="s">
        <v>163</v>
      </c>
      <c r="Y52" t="s">
        <v>95</v>
      </c>
      <c r="Z52" t="s">
        <v>32</v>
      </c>
      <c r="AA52" t="s">
        <v>9</v>
      </c>
      <c r="AB52">
        <v>14</v>
      </c>
      <c r="AC52" t="s">
        <v>75</v>
      </c>
      <c r="AD52" t="s">
        <v>164</v>
      </c>
      <c r="AE52">
        <v>4.2</v>
      </c>
      <c r="AF52">
        <v>4</v>
      </c>
      <c r="AG52">
        <v>0</v>
      </c>
      <c r="AH52" s="9">
        <v>40667</v>
      </c>
      <c r="AI52">
        <v>0</v>
      </c>
      <c r="AJ52">
        <v>6</v>
      </c>
    </row>
    <row r="53" spans="1:36">
      <c r="A53" t="s">
        <v>265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125</v>
      </c>
      <c r="N53" t="s">
        <v>157</v>
      </c>
      <c r="O53" s="18" t="s">
        <v>266</v>
      </c>
      <c r="P53" s="7">
        <v>29459</v>
      </c>
      <c r="Q53" t="s">
        <v>37</v>
      </c>
      <c r="R53" t="s">
        <v>60</v>
      </c>
      <c r="S53" t="s">
        <v>43</v>
      </c>
      <c r="T53" t="s">
        <v>80</v>
      </c>
      <c r="U53" t="s">
        <v>51</v>
      </c>
      <c r="V53" s="7">
        <v>42557</v>
      </c>
      <c r="X53" t="s">
        <v>159</v>
      </c>
      <c r="Y53" t="s">
        <v>93</v>
      </c>
      <c r="Z53" t="s">
        <v>32</v>
      </c>
      <c r="AA53" t="s">
        <v>7</v>
      </c>
      <c r="AB53">
        <v>12</v>
      </c>
      <c r="AC53" t="s">
        <v>73</v>
      </c>
      <c r="AD53" t="s">
        <v>160</v>
      </c>
      <c r="AE53">
        <v>4.1</v>
      </c>
      <c r="AF53">
        <v>4</v>
      </c>
      <c r="AG53">
        <v>0</v>
      </c>
      <c r="AH53" s="9">
        <v>43524</v>
      </c>
      <c r="AI53">
        <v>0</v>
      </c>
      <c r="AJ53">
        <v>5</v>
      </c>
    </row>
    <row r="54" spans="1:36">
      <c r="A54" t="s">
        <v>267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125</v>
      </c>
      <c r="N54" t="s">
        <v>157</v>
      </c>
      <c r="O54" s="18" t="s">
        <v>203</v>
      </c>
      <c r="P54" s="7">
        <v>28376</v>
      </c>
      <c r="Q54" t="s">
        <v>37</v>
      </c>
      <c r="R54" t="s">
        <v>62</v>
      </c>
      <c r="S54" t="s">
        <v>43</v>
      </c>
      <c r="T54" t="s">
        <v>80</v>
      </c>
      <c r="U54" t="s">
        <v>51</v>
      </c>
      <c r="V54" s="7">
        <v>41463</v>
      </c>
      <c r="X54" t="s">
        <v>159</v>
      </c>
      <c r="Y54" t="s">
        <v>93</v>
      </c>
      <c r="Z54" t="s">
        <v>32</v>
      </c>
      <c r="AA54" t="s">
        <v>9</v>
      </c>
      <c r="AB54">
        <v>14</v>
      </c>
      <c r="AC54" t="s">
        <v>73</v>
      </c>
      <c r="AD54" t="s">
        <v>164</v>
      </c>
      <c r="AE54">
        <v>4.4</v>
      </c>
      <c r="AF54">
        <v>5</v>
      </c>
      <c r="AG54">
        <v>0</v>
      </c>
      <c r="AH54" s="9">
        <v>43479</v>
      </c>
      <c r="AI54">
        <v>0</v>
      </c>
      <c r="AJ54">
        <v>3</v>
      </c>
    </row>
    <row r="55" spans="1:36">
      <c r="A55" t="s">
        <v>268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125</v>
      </c>
      <c r="N55" t="s">
        <v>157</v>
      </c>
      <c r="O55" s="18" t="s">
        <v>269</v>
      </c>
      <c r="P55" s="7">
        <v>29079</v>
      </c>
      <c r="Q55" t="s">
        <v>37</v>
      </c>
      <c r="R55" t="s">
        <v>62</v>
      </c>
      <c r="S55" t="s">
        <v>43</v>
      </c>
      <c r="T55" t="s">
        <v>80</v>
      </c>
      <c r="U55" t="s">
        <v>48</v>
      </c>
      <c r="V55" s="7">
        <v>40735</v>
      </c>
      <c r="W55" s="9">
        <v>42636</v>
      </c>
      <c r="X55" t="s">
        <v>201</v>
      </c>
      <c r="Y55" t="s">
        <v>94</v>
      </c>
      <c r="Z55" t="s">
        <v>32</v>
      </c>
      <c r="AA55" t="s">
        <v>18</v>
      </c>
      <c r="AB55">
        <v>20</v>
      </c>
      <c r="AC55" t="s">
        <v>76</v>
      </c>
      <c r="AD55" t="s">
        <v>212</v>
      </c>
      <c r="AE55">
        <v>2</v>
      </c>
      <c r="AF55">
        <v>3</v>
      </c>
      <c r="AG55">
        <v>0</v>
      </c>
      <c r="AH55" s="9">
        <v>42491</v>
      </c>
      <c r="AI55">
        <v>5</v>
      </c>
      <c r="AJ55">
        <v>16</v>
      </c>
    </row>
    <row r="56" spans="1:36">
      <c r="A56" t="s">
        <v>270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124</v>
      </c>
      <c r="N56" t="s">
        <v>157</v>
      </c>
      <c r="O56" s="18" t="s">
        <v>271</v>
      </c>
      <c r="P56" s="7">
        <v>27745</v>
      </c>
      <c r="Q56" t="s">
        <v>37</v>
      </c>
      <c r="R56" t="s">
        <v>59</v>
      </c>
      <c r="S56" t="s">
        <v>43</v>
      </c>
      <c r="T56" t="s">
        <v>80</v>
      </c>
      <c r="U56" t="s">
        <v>51</v>
      </c>
      <c r="V56" s="7">
        <v>40379</v>
      </c>
      <c r="X56" t="s">
        <v>159</v>
      </c>
      <c r="Y56" t="s">
        <v>93</v>
      </c>
      <c r="Z56" t="s">
        <v>32</v>
      </c>
      <c r="AA56" t="s">
        <v>13</v>
      </c>
      <c r="AB56">
        <v>2</v>
      </c>
      <c r="AC56" t="s">
        <v>71</v>
      </c>
      <c r="AD56" t="s">
        <v>212</v>
      </c>
      <c r="AE56">
        <v>4.13</v>
      </c>
      <c r="AF56">
        <v>2</v>
      </c>
      <c r="AG56">
        <v>0</v>
      </c>
      <c r="AH56" s="9">
        <v>43479</v>
      </c>
      <c r="AI56">
        <v>3</v>
      </c>
      <c r="AJ56">
        <v>3</v>
      </c>
    </row>
    <row r="57" spans="1:36">
      <c r="A57" t="s">
        <v>272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113</v>
      </c>
      <c r="N57" t="s">
        <v>157</v>
      </c>
      <c r="O57" s="18" t="s">
        <v>273</v>
      </c>
      <c r="P57" s="7">
        <v>30394</v>
      </c>
      <c r="Q57" t="s">
        <v>37</v>
      </c>
      <c r="R57" t="s">
        <v>62</v>
      </c>
      <c r="S57" t="s">
        <v>43</v>
      </c>
      <c r="T57" t="s">
        <v>80</v>
      </c>
      <c r="U57" t="s">
        <v>48</v>
      </c>
      <c r="V57" s="7">
        <v>39818</v>
      </c>
      <c r="X57" t="s">
        <v>159</v>
      </c>
      <c r="Y57" t="s">
        <v>93</v>
      </c>
      <c r="Z57" t="s">
        <v>32</v>
      </c>
      <c r="AA57" t="s">
        <v>13</v>
      </c>
      <c r="AB57">
        <v>2</v>
      </c>
      <c r="AC57" t="s">
        <v>75</v>
      </c>
      <c r="AD57" t="s">
        <v>160</v>
      </c>
      <c r="AE57">
        <v>3.7</v>
      </c>
      <c r="AF57">
        <v>5</v>
      </c>
      <c r="AG57">
        <v>0</v>
      </c>
      <c r="AH57" s="9">
        <v>43500</v>
      </c>
      <c r="AI57">
        <v>0</v>
      </c>
      <c r="AJ57">
        <v>15</v>
      </c>
    </row>
    <row r="58" spans="1:36">
      <c r="A58" t="s">
        <v>274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125</v>
      </c>
      <c r="N58" t="s">
        <v>157</v>
      </c>
      <c r="O58" s="18" t="s">
        <v>275</v>
      </c>
      <c r="P58" s="7">
        <v>28215</v>
      </c>
      <c r="Q58" t="s">
        <v>36</v>
      </c>
      <c r="R58" t="s">
        <v>60</v>
      </c>
      <c r="S58" t="s">
        <v>43</v>
      </c>
      <c r="T58" t="s">
        <v>83</v>
      </c>
      <c r="U58" t="s">
        <v>51</v>
      </c>
      <c r="V58" s="7">
        <v>42009</v>
      </c>
      <c r="X58" t="s">
        <v>159</v>
      </c>
      <c r="Y58" t="s">
        <v>93</v>
      </c>
      <c r="Z58" t="s">
        <v>32</v>
      </c>
      <c r="AA58" t="s">
        <v>16</v>
      </c>
      <c r="AB58">
        <v>18</v>
      </c>
      <c r="AC58" t="s">
        <v>75</v>
      </c>
      <c r="AD58" t="s">
        <v>164</v>
      </c>
      <c r="AE58">
        <v>4.73</v>
      </c>
      <c r="AF58">
        <v>5</v>
      </c>
      <c r="AG58">
        <v>0</v>
      </c>
      <c r="AH58" s="9">
        <v>43510</v>
      </c>
      <c r="AI58">
        <v>0</v>
      </c>
      <c r="AJ58">
        <v>6</v>
      </c>
    </row>
    <row r="59" spans="1:36">
      <c r="A59" t="s">
        <v>276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109</v>
      </c>
      <c r="N59" t="s">
        <v>157</v>
      </c>
      <c r="O59" s="18" t="s">
        <v>166</v>
      </c>
      <c r="P59" s="7">
        <v>31650</v>
      </c>
      <c r="Q59" t="s">
        <v>37</v>
      </c>
      <c r="R59" t="s">
        <v>60</v>
      </c>
      <c r="S59" t="s">
        <v>43</v>
      </c>
      <c r="T59" t="s">
        <v>80</v>
      </c>
      <c r="U59" t="s">
        <v>51</v>
      </c>
      <c r="V59" s="7">
        <v>42093</v>
      </c>
      <c r="X59" t="s">
        <v>159</v>
      </c>
      <c r="Y59" t="s">
        <v>93</v>
      </c>
      <c r="Z59" t="s">
        <v>31</v>
      </c>
      <c r="AA59" t="s">
        <v>22</v>
      </c>
      <c r="AB59">
        <v>4</v>
      </c>
      <c r="AC59" t="s">
        <v>75</v>
      </c>
      <c r="AD59" t="s">
        <v>164</v>
      </c>
      <c r="AE59">
        <v>3.04</v>
      </c>
      <c r="AF59">
        <v>3</v>
      </c>
      <c r="AG59">
        <v>6</v>
      </c>
      <c r="AH59" s="9">
        <v>43487</v>
      </c>
      <c r="AI59">
        <v>0</v>
      </c>
      <c r="AJ59">
        <v>2</v>
      </c>
    </row>
    <row r="60" spans="1:36">
      <c r="A60" t="s">
        <v>277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125</v>
      </c>
      <c r="N60" t="s">
        <v>157</v>
      </c>
      <c r="O60" s="18" t="s">
        <v>278</v>
      </c>
      <c r="P60" s="7">
        <v>31877</v>
      </c>
      <c r="Q60" t="s">
        <v>36</v>
      </c>
      <c r="R60" t="s">
        <v>62</v>
      </c>
      <c r="S60" t="s">
        <v>43</v>
      </c>
      <c r="T60" t="s">
        <v>80</v>
      </c>
      <c r="U60" t="s">
        <v>51</v>
      </c>
      <c r="V60" s="7">
        <v>42557</v>
      </c>
      <c r="X60" t="s">
        <v>159</v>
      </c>
      <c r="Y60" t="s">
        <v>93</v>
      </c>
      <c r="Z60" t="s">
        <v>32</v>
      </c>
      <c r="AA60" t="s">
        <v>20</v>
      </c>
      <c r="AB60">
        <v>22</v>
      </c>
      <c r="AC60" t="s">
        <v>76</v>
      </c>
      <c r="AD60" t="s">
        <v>164</v>
      </c>
      <c r="AE60">
        <v>4.12</v>
      </c>
      <c r="AF60">
        <v>5</v>
      </c>
      <c r="AG60">
        <v>0</v>
      </c>
      <c r="AH60" s="9">
        <v>43493</v>
      </c>
      <c r="AI60">
        <v>0</v>
      </c>
      <c r="AJ60">
        <v>15</v>
      </c>
    </row>
    <row r="61" spans="1:36">
      <c r="A61" t="s">
        <v>279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134</v>
      </c>
      <c r="N61" t="s">
        <v>216</v>
      </c>
      <c r="O61" s="18" t="s">
        <v>280</v>
      </c>
      <c r="P61" s="7">
        <v>23994</v>
      </c>
      <c r="Q61" t="s">
        <v>37</v>
      </c>
      <c r="R61" t="s">
        <v>62</v>
      </c>
      <c r="S61" t="s">
        <v>43</v>
      </c>
      <c r="T61" t="s">
        <v>80</v>
      </c>
      <c r="U61" t="s">
        <v>51</v>
      </c>
      <c r="V61" s="7">
        <v>41953</v>
      </c>
      <c r="X61" t="s">
        <v>159</v>
      </c>
      <c r="Y61" t="s">
        <v>93</v>
      </c>
      <c r="Z61" t="s">
        <v>31</v>
      </c>
      <c r="AA61" t="s">
        <v>21</v>
      </c>
      <c r="AB61">
        <v>7</v>
      </c>
      <c r="AC61" t="s">
        <v>73</v>
      </c>
      <c r="AD61" t="s">
        <v>164</v>
      </c>
      <c r="AE61">
        <v>5</v>
      </c>
      <c r="AF61">
        <v>3</v>
      </c>
      <c r="AG61">
        <v>4</v>
      </c>
      <c r="AH61" s="9">
        <v>43467</v>
      </c>
      <c r="AI61">
        <v>0</v>
      </c>
      <c r="AJ61">
        <v>5</v>
      </c>
    </row>
    <row r="62" spans="1:36">
      <c r="A62" t="s">
        <v>281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127</v>
      </c>
      <c r="N62" t="s">
        <v>245</v>
      </c>
      <c r="O62" s="18" t="s">
        <v>282</v>
      </c>
      <c r="P62" s="7">
        <v>32982</v>
      </c>
      <c r="Q62" t="s">
        <v>36</v>
      </c>
      <c r="R62" t="s">
        <v>62</v>
      </c>
      <c r="S62" t="s">
        <v>43</v>
      </c>
      <c r="T62" t="s">
        <v>80</v>
      </c>
      <c r="U62" t="s">
        <v>51</v>
      </c>
      <c r="V62" s="7">
        <v>41764</v>
      </c>
      <c r="X62" t="s">
        <v>159</v>
      </c>
      <c r="Y62" t="s">
        <v>93</v>
      </c>
      <c r="Z62" t="s">
        <v>33</v>
      </c>
      <c r="AA62" t="s">
        <v>10</v>
      </c>
      <c r="AB62">
        <v>15</v>
      </c>
      <c r="AC62" t="s">
        <v>75</v>
      </c>
      <c r="AD62" t="s">
        <v>164</v>
      </c>
      <c r="AE62">
        <v>4.62</v>
      </c>
      <c r="AF62">
        <v>4</v>
      </c>
      <c r="AG62">
        <v>0</v>
      </c>
      <c r="AH62" s="9">
        <v>43489</v>
      </c>
      <c r="AI62">
        <v>0</v>
      </c>
      <c r="AJ62">
        <v>8</v>
      </c>
    </row>
    <row r="63" spans="1:36">
      <c r="A63" t="s">
        <v>283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134</v>
      </c>
      <c r="N63" t="s">
        <v>216</v>
      </c>
      <c r="O63" s="18" t="s">
        <v>217</v>
      </c>
      <c r="P63" s="7">
        <v>19011</v>
      </c>
      <c r="Q63" t="s">
        <v>36</v>
      </c>
      <c r="R63" t="s">
        <v>60</v>
      </c>
      <c r="S63" t="s">
        <v>43</v>
      </c>
      <c r="T63" t="s">
        <v>80</v>
      </c>
      <c r="U63" t="s">
        <v>51</v>
      </c>
      <c r="V63" s="7">
        <v>41953</v>
      </c>
      <c r="X63" t="s">
        <v>159</v>
      </c>
      <c r="Y63" t="s">
        <v>93</v>
      </c>
      <c r="Z63" t="s">
        <v>31</v>
      </c>
      <c r="AA63" t="s">
        <v>21</v>
      </c>
      <c r="AB63">
        <v>7</v>
      </c>
      <c r="AC63" t="s">
        <v>76</v>
      </c>
      <c r="AD63" t="s">
        <v>164</v>
      </c>
      <c r="AE63">
        <v>3.1</v>
      </c>
      <c r="AF63">
        <v>5</v>
      </c>
      <c r="AG63">
        <v>8</v>
      </c>
      <c r="AH63" s="9">
        <v>43508</v>
      </c>
      <c r="AI63">
        <v>0</v>
      </c>
      <c r="AJ63">
        <v>19</v>
      </c>
    </row>
    <row r="64" spans="1:36">
      <c r="A64" t="s">
        <v>284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125</v>
      </c>
      <c r="N64" t="s">
        <v>157</v>
      </c>
      <c r="O64" s="18" t="s">
        <v>176</v>
      </c>
      <c r="P64" s="7">
        <v>28799</v>
      </c>
      <c r="Q64" t="s">
        <v>36</v>
      </c>
      <c r="R64" t="s">
        <v>60</v>
      </c>
      <c r="S64" t="s">
        <v>43</v>
      </c>
      <c r="T64" t="s">
        <v>80</v>
      </c>
      <c r="U64" t="s">
        <v>51</v>
      </c>
      <c r="V64" s="7">
        <v>41092</v>
      </c>
      <c r="X64" t="s">
        <v>159</v>
      </c>
      <c r="Y64" t="s">
        <v>93</v>
      </c>
      <c r="Z64" t="s">
        <v>32</v>
      </c>
      <c r="AA64" t="s">
        <v>11</v>
      </c>
      <c r="AB64">
        <v>16</v>
      </c>
      <c r="AC64" t="s">
        <v>75</v>
      </c>
      <c r="AD64" t="s">
        <v>164</v>
      </c>
      <c r="AE64">
        <v>5</v>
      </c>
      <c r="AF64">
        <v>3</v>
      </c>
      <c r="AG64">
        <v>0</v>
      </c>
      <c r="AH64" s="9">
        <v>43521</v>
      </c>
      <c r="AI64">
        <v>0</v>
      </c>
      <c r="AJ64">
        <v>1</v>
      </c>
    </row>
    <row r="65" spans="1:36">
      <c r="A65" t="s">
        <v>285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126</v>
      </c>
      <c r="N65" t="s">
        <v>157</v>
      </c>
      <c r="O65" s="18" t="s">
        <v>286</v>
      </c>
      <c r="P65" s="7">
        <v>29112</v>
      </c>
      <c r="Q65" t="s">
        <v>37</v>
      </c>
      <c r="R65" t="s">
        <v>62</v>
      </c>
      <c r="S65" t="s">
        <v>41</v>
      </c>
      <c r="T65" t="s">
        <v>80</v>
      </c>
      <c r="U65" t="s">
        <v>50</v>
      </c>
      <c r="V65" s="7">
        <v>40854</v>
      </c>
      <c r="X65" t="s">
        <v>159</v>
      </c>
      <c r="Y65" t="s">
        <v>93</v>
      </c>
      <c r="Z65" t="s">
        <v>32</v>
      </c>
      <c r="AA65" t="s">
        <v>18</v>
      </c>
      <c r="AB65">
        <v>20</v>
      </c>
      <c r="AC65" t="s">
        <v>76</v>
      </c>
      <c r="AD65" t="s">
        <v>164</v>
      </c>
      <c r="AE65">
        <v>3.96</v>
      </c>
      <c r="AF65">
        <v>4</v>
      </c>
      <c r="AG65">
        <v>0</v>
      </c>
      <c r="AH65" s="9">
        <v>43523</v>
      </c>
      <c r="AI65">
        <v>0</v>
      </c>
      <c r="AJ65">
        <v>6</v>
      </c>
    </row>
    <row r="66" spans="1:36">
      <c r="A66" t="s">
        <v>287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125</v>
      </c>
      <c r="N66" t="s">
        <v>157</v>
      </c>
      <c r="O66" s="18" t="s">
        <v>288</v>
      </c>
      <c r="P66" s="7">
        <v>32248</v>
      </c>
      <c r="Q66" t="s">
        <v>37</v>
      </c>
      <c r="R66" t="s">
        <v>60</v>
      </c>
      <c r="S66" t="s">
        <v>43</v>
      </c>
      <c r="T66" t="s">
        <v>80</v>
      </c>
      <c r="U66" t="s">
        <v>51</v>
      </c>
      <c r="V66" s="7">
        <v>43290</v>
      </c>
      <c r="X66" t="s">
        <v>159</v>
      </c>
      <c r="Y66" t="s">
        <v>93</v>
      </c>
      <c r="Z66" t="s">
        <v>32</v>
      </c>
      <c r="AA66" t="s">
        <v>7</v>
      </c>
      <c r="AB66">
        <v>12</v>
      </c>
      <c r="AC66" t="s">
        <v>75</v>
      </c>
      <c r="AD66" t="s">
        <v>164</v>
      </c>
      <c r="AE66">
        <v>4.3</v>
      </c>
      <c r="AF66">
        <v>4</v>
      </c>
      <c r="AG66">
        <v>3</v>
      </c>
      <c r="AH66" s="9">
        <v>43496</v>
      </c>
      <c r="AI66">
        <v>2</v>
      </c>
      <c r="AJ66">
        <v>2</v>
      </c>
    </row>
    <row r="67" spans="1:36">
      <c r="A67" t="s">
        <v>289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125</v>
      </c>
      <c r="N67" t="s">
        <v>157</v>
      </c>
      <c r="O67" s="18" t="s">
        <v>166</v>
      </c>
      <c r="P67" s="7">
        <v>28429</v>
      </c>
      <c r="Q67" t="s">
        <v>37</v>
      </c>
      <c r="R67" t="s">
        <v>60</v>
      </c>
      <c r="S67" t="s">
        <v>43</v>
      </c>
      <c r="T67" t="s">
        <v>80</v>
      </c>
      <c r="U67" t="s">
        <v>51</v>
      </c>
      <c r="V67" s="7">
        <v>40679</v>
      </c>
      <c r="W67" s="9">
        <v>42529</v>
      </c>
      <c r="X67" t="s">
        <v>186</v>
      </c>
      <c r="Y67" t="s">
        <v>95</v>
      </c>
      <c r="Z67" t="s">
        <v>32</v>
      </c>
      <c r="AA67" t="s">
        <v>23</v>
      </c>
      <c r="AB67">
        <v>39</v>
      </c>
      <c r="AC67" t="s">
        <v>75</v>
      </c>
      <c r="AD67" t="s">
        <v>164</v>
      </c>
      <c r="AE67">
        <v>5</v>
      </c>
      <c r="AF67">
        <v>4</v>
      </c>
      <c r="AG67">
        <v>0</v>
      </c>
      <c r="AH67" s="9">
        <v>42462</v>
      </c>
      <c r="AI67">
        <v>0</v>
      </c>
      <c r="AJ67">
        <v>14</v>
      </c>
    </row>
    <row r="68" spans="1:36">
      <c r="A68" t="s">
        <v>290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130</v>
      </c>
      <c r="N68" t="s">
        <v>157</v>
      </c>
      <c r="O68" s="18" t="s">
        <v>291</v>
      </c>
      <c r="P68" s="7">
        <v>29041</v>
      </c>
      <c r="Q68" t="s">
        <v>36</v>
      </c>
      <c r="R68" t="s">
        <v>62</v>
      </c>
      <c r="S68" t="s">
        <v>43</v>
      </c>
      <c r="T68" t="s">
        <v>80</v>
      </c>
      <c r="U68" t="s">
        <v>48</v>
      </c>
      <c r="V68" s="7">
        <v>40917</v>
      </c>
      <c r="X68" t="s">
        <v>159</v>
      </c>
      <c r="Y68" t="s">
        <v>93</v>
      </c>
      <c r="Z68" t="s">
        <v>34</v>
      </c>
      <c r="AA68" t="s">
        <v>3</v>
      </c>
      <c r="AB68">
        <v>10</v>
      </c>
      <c r="AC68" t="s">
        <v>71</v>
      </c>
      <c r="AD68" t="s">
        <v>164</v>
      </c>
      <c r="AE68">
        <v>3.79</v>
      </c>
      <c r="AF68">
        <v>5</v>
      </c>
      <c r="AG68">
        <v>5</v>
      </c>
      <c r="AH68" s="9">
        <v>43490</v>
      </c>
      <c r="AI68">
        <v>0</v>
      </c>
      <c r="AJ68">
        <v>8</v>
      </c>
    </row>
    <row r="69" spans="1:36">
      <c r="A69" t="s">
        <v>292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105</v>
      </c>
      <c r="N69" t="s">
        <v>293</v>
      </c>
      <c r="O69">
        <v>36006</v>
      </c>
      <c r="P69" s="7">
        <v>27700</v>
      </c>
      <c r="Q69" t="s">
        <v>37</v>
      </c>
      <c r="R69" t="s">
        <v>62</v>
      </c>
      <c r="S69" t="s">
        <v>43</v>
      </c>
      <c r="T69" t="s">
        <v>80</v>
      </c>
      <c r="U69" t="s">
        <v>50</v>
      </c>
      <c r="V69" s="7">
        <v>41911</v>
      </c>
      <c r="X69" t="s">
        <v>159</v>
      </c>
      <c r="Y69" t="s">
        <v>93</v>
      </c>
      <c r="Z69" t="s">
        <v>33</v>
      </c>
      <c r="AA69" t="s">
        <v>15</v>
      </c>
      <c r="AB69">
        <v>17</v>
      </c>
      <c r="AC69" t="s">
        <v>75</v>
      </c>
      <c r="AD69" t="s">
        <v>294</v>
      </c>
      <c r="AE69">
        <v>1.93</v>
      </c>
      <c r="AF69">
        <v>3</v>
      </c>
      <c r="AG69">
        <v>0</v>
      </c>
      <c r="AH69" s="9">
        <v>43495</v>
      </c>
      <c r="AI69">
        <v>6</v>
      </c>
      <c r="AJ69">
        <v>5</v>
      </c>
    </row>
    <row r="70" spans="1:36">
      <c r="A70" t="s">
        <v>295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126</v>
      </c>
      <c r="N70" t="s">
        <v>157</v>
      </c>
      <c r="O70" s="18" t="s">
        <v>296</v>
      </c>
      <c r="P70" s="7">
        <v>18684</v>
      </c>
      <c r="Q70" t="s">
        <v>36</v>
      </c>
      <c r="R70" t="s">
        <v>61</v>
      </c>
      <c r="S70" t="s">
        <v>43</v>
      </c>
      <c r="T70" t="s">
        <v>80</v>
      </c>
      <c r="U70" t="s">
        <v>48</v>
      </c>
      <c r="V70" s="7">
        <v>40637</v>
      </c>
      <c r="W70" s="9">
        <v>42312</v>
      </c>
      <c r="X70" t="s">
        <v>297</v>
      </c>
      <c r="Y70" t="s">
        <v>95</v>
      </c>
      <c r="Z70" t="s">
        <v>32</v>
      </c>
      <c r="AA70" t="s">
        <v>16</v>
      </c>
      <c r="AB70">
        <v>18</v>
      </c>
      <c r="AC70" t="s">
        <v>74</v>
      </c>
      <c r="AD70" t="s">
        <v>164</v>
      </c>
      <c r="AE70">
        <v>4.62</v>
      </c>
      <c r="AF70">
        <v>5</v>
      </c>
      <c r="AG70">
        <v>0</v>
      </c>
      <c r="AH70" s="9">
        <v>42130</v>
      </c>
      <c r="AI70">
        <v>0</v>
      </c>
      <c r="AJ70">
        <v>1</v>
      </c>
    </row>
    <row r="71" spans="1:36">
      <c r="A71" t="s">
        <v>298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125</v>
      </c>
      <c r="N71" t="s">
        <v>157</v>
      </c>
      <c r="O71" s="18" t="s">
        <v>299</v>
      </c>
      <c r="P71" s="7">
        <v>24581</v>
      </c>
      <c r="Q71" t="s">
        <v>37</v>
      </c>
      <c r="R71" t="s">
        <v>60</v>
      </c>
      <c r="S71" t="s">
        <v>43</v>
      </c>
      <c r="T71" t="s">
        <v>80</v>
      </c>
      <c r="U71" t="s">
        <v>51</v>
      </c>
      <c r="V71" s="7">
        <v>41827</v>
      </c>
      <c r="X71" t="s">
        <v>159</v>
      </c>
      <c r="Y71" t="s">
        <v>93</v>
      </c>
      <c r="Z71" t="s">
        <v>32</v>
      </c>
      <c r="AA71" t="s">
        <v>4</v>
      </c>
      <c r="AB71">
        <v>11</v>
      </c>
      <c r="AC71" t="s">
        <v>75</v>
      </c>
      <c r="AD71" t="s">
        <v>294</v>
      </c>
      <c r="AE71">
        <v>1.12</v>
      </c>
      <c r="AF71">
        <v>2</v>
      </c>
      <c r="AG71">
        <v>0</v>
      </c>
      <c r="AH71" s="9">
        <v>43496</v>
      </c>
      <c r="AI71">
        <v>4</v>
      </c>
      <c r="AJ71">
        <v>9</v>
      </c>
    </row>
    <row r="72" spans="1:36">
      <c r="A72" t="s">
        <v>300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106</v>
      </c>
      <c r="N72" t="s">
        <v>157</v>
      </c>
      <c r="O72" s="18" t="s">
        <v>250</v>
      </c>
      <c r="P72" s="7">
        <v>30563</v>
      </c>
      <c r="Q72" t="s">
        <v>37</v>
      </c>
      <c r="R72" t="s">
        <v>62</v>
      </c>
      <c r="S72" t="s">
        <v>43</v>
      </c>
      <c r="T72" t="s">
        <v>80</v>
      </c>
      <c r="U72" t="s">
        <v>51</v>
      </c>
      <c r="V72" s="7">
        <v>42781</v>
      </c>
      <c r="X72" t="s">
        <v>159</v>
      </c>
      <c r="Y72" t="s">
        <v>93</v>
      </c>
      <c r="Z72" t="s">
        <v>31</v>
      </c>
      <c r="AA72" t="s">
        <v>8</v>
      </c>
      <c r="AB72">
        <v>13</v>
      </c>
      <c r="AC72" t="s">
        <v>75</v>
      </c>
      <c r="AD72" t="s">
        <v>164</v>
      </c>
      <c r="AE72">
        <v>3.01</v>
      </c>
      <c r="AF72">
        <v>5</v>
      </c>
      <c r="AG72">
        <v>7</v>
      </c>
      <c r="AH72" s="9">
        <v>43488</v>
      </c>
      <c r="AI72">
        <v>0</v>
      </c>
      <c r="AJ72">
        <v>15</v>
      </c>
    </row>
    <row r="73" spans="1:36">
      <c r="A73" t="s">
        <v>301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125</v>
      </c>
      <c r="N73" t="s">
        <v>157</v>
      </c>
      <c r="O73" s="18" t="s">
        <v>302</v>
      </c>
      <c r="P73" s="7">
        <v>30270</v>
      </c>
      <c r="Q73" t="s">
        <v>37</v>
      </c>
      <c r="R73" t="s">
        <v>62</v>
      </c>
      <c r="S73" t="s">
        <v>43</v>
      </c>
      <c r="T73" t="s">
        <v>80</v>
      </c>
      <c r="U73" t="s">
        <v>51</v>
      </c>
      <c r="V73" s="7">
        <v>41771</v>
      </c>
      <c r="X73" t="s">
        <v>159</v>
      </c>
      <c r="Y73" t="s">
        <v>93</v>
      </c>
      <c r="Z73" t="s">
        <v>32</v>
      </c>
      <c r="AA73" t="s">
        <v>17</v>
      </c>
      <c r="AB73">
        <v>19</v>
      </c>
      <c r="AC73" t="s">
        <v>75</v>
      </c>
      <c r="AD73" t="s">
        <v>164</v>
      </c>
      <c r="AE73">
        <v>4.3</v>
      </c>
      <c r="AF73">
        <v>4</v>
      </c>
      <c r="AG73">
        <v>0</v>
      </c>
      <c r="AH73" s="9">
        <v>43515</v>
      </c>
      <c r="AI73">
        <v>0</v>
      </c>
      <c r="AJ73">
        <v>1</v>
      </c>
    </row>
    <row r="74" spans="1:36">
      <c r="A74" t="s">
        <v>303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105</v>
      </c>
      <c r="N74" t="s">
        <v>304</v>
      </c>
      <c r="O74">
        <v>98052</v>
      </c>
      <c r="P74" s="7">
        <v>31911</v>
      </c>
      <c r="Q74" t="s">
        <v>36</v>
      </c>
      <c r="R74" t="s">
        <v>62</v>
      </c>
      <c r="S74" t="s">
        <v>43</v>
      </c>
      <c r="T74" t="s">
        <v>83</v>
      </c>
      <c r="U74" t="s">
        <v>51</v>
      </c>
      <c r="V74" s="7">
        <v>40959</v>
      </c>
      <c r="X74" t="s">
        <v>159</v>
      </c>
      <c r="Y74" t="s">
        <v>93</v>
      </c>
      <c r="Z74" t="s">
        <v>33</v>
      </c>
      <c r="AA74" t="s">
        <v>15</v>
      </c>
      <c r="AB74">
        <v>17</v>
      </c>
      <c r="AC74" t="s">
        <v>79</v>
      </c>
      <c r="AD74" t="s">
        <v>294</v>
      </c>
      <c r="AE74">
        <v>2.3</v>
      </c>
      <c r="AF74">
        <v>1</v>
      </c>
      <c r="AG74">
        <v>0</v>
      </c>
      <c r="AH74" s="9">
        <v>43494</v>
      </c>
      <c r="AI74">
        <v>2</v>
      </c>
      <c r="AJ74">
        <v>17</v>
      </c>
    </row>
    <row r="75" spans="1:36">
      <c r="A75" t="s">
        <v>305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125</v>
      </c>
      <c r="N75" t="s">
        <v>157</v>
      </c>
      <c r="O75" s="18" t="s">
        <v>306</v>
      </c>
      <c r="P75" s="7">
        <v>28826</v>
      </c>
      <c r="Q75" t="s">
        <v>36</v>
      </c>
      <c r="R75" t="s">
        <v>60</v>
      </c>
      <c r="S75" t="s">
        <v>43</v>
      </c>
      <c r="T75" t="s">
        <v>80</v>
      </c>
      <c r="U75" t="s">
        <v>48</v>
      </c>
      <c r="V75" s="7">
        <v>41281</v>
      </c>
      <c r="X75" t="s">
        <v>159</v>
      </c>
      <c r="Y75" t="s">
        <v>93</v>
      </c>
      <c r="Z75" t="s">
        <v>32</v>
      </c>
      <c r="AA75" t="s">
        <v>7</v>
      </c>
      <c r="AB75">
        <v>12</v>
      </c>
      <c r="AC75" t="s">
        <v>75</v>
      </c>
      <c r="AD75" t="s">
        <v>212</v>
      </c>
      <c r="AE75">
        <v>3.88</v>
      </c>
      <c r="AF75">
        <v>4</v>
      </c>
      <c r="AG75">
        <v>0</v>
      </c>
      <c r="AH75" s="9">
        <v>43483</v>
      </c>
      <c r="AI75">
        <v>0</v>
      </c>
      <c r="AJ75">
        <v>6</v>
      </c>
    </row>
    <row r="76" spans="1:36">
      <c r="A76" t="s">
        <v>307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125</v>
      </c>
      <c r="N76" t="s">
        <v>157</v>
      </c>
      <c r="O76" s="18" t="s">
        <v>308</v>
      </c>
      <c r="P76" s="7">
        <v>31692</v>
      </c>
      <c r="Q76" t="s">
        <v>36</v>
      </c>
      <c r="R76" t="s">
        <v>62</v>
      </c>
      <c r="S76" t="s">
        <v>43</v>
      </c>
      <c r="T76" t="s">
        <v>83</v>
      </c>
      <c r="U76" t="s">
        <v>51</v>
      </c>
      <c r="V76" s="7">
        <v>41001</v>
      </c>
      <c r="X76" t="s">
        <v>159</v>
      </c>
      <c r="Y76" t="s">
        <v>93</v>
      </c>
      <c r="Z76" t="s">
        <v>32</v>
      </c>
      <c r="AA76" t="s">
        <v>9</v>
      </c>
      <c r="AB76">
        <v>14</v>
      </c>
      <c r="AC76" t="s">
        <v>71</v>
      </c>
      <c r="AD76" t="s">
        <v>164</v>
      </c>
      <c r="AE76">
        <v>3.4</v>
      </c>
      <c r="AF76">
        <v>5</v>
      </c>
      <c r="AG76">
        <v>0</v>
      </c>
      <c r="AH76" s="9">
        <v>43515</v>
      </c>
      <c r="AI76">
        <v>0</v>
      </c>
      <c r="AJ76">
        <v>15</v>
      </c>
    </row>
    <row r="77" spans="1:36">
      <c r="A77" t="s">
        <v>309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120</v>
      </c>
      <c r="N77" t="s">
        <v>157</v>
      </c>
      <c r="O77" s="18" t="s">
        <v>310</v>
      </c>
      <c r="P77" s="7">
        <v>32342</v>
      </c>
      <c r="Q77" t="s">
        <v>36</v>
      </c>
      <c r="R77" t="s">
        <v>60</v>
      </c>
      <c r="S77" t="s">
        <v>43</v>
      </c>
      <c r="T77" t="s">
        <v>80</v>
      </c>
      <c r="U77" t="s">
        <v>51</v>
      </c>
      <c r="V77" s="7">
        <v>42009</v>
      </c>
      <c r="X77" t="s">
        <v>159</v>
      </c>
      <c r="Y77" t="s">
        <v>93</v>
      </c>
      <c r="Z77" t="s">
        <v>31</v>
      </c>
      <c r="AA77" t="s">
        <v>21</v>
      </c>
      <c r="AB77">
        <v>7</v>
      </c>
      <c r="AC77" t="s">
        <v>73</v>
      </c>
      <c r="AD77" t="s">
        <v>164</v>
      </c>
      <c r="AE77">
        <v>4.11</v>
      </c>
      <c r="AF77">
        <v>4</v>
      </c>
      <c r="AG77">
        <v>6</v>
      </c>
      <c r="AH77" s="9">
        <v>43521</v>
      </c>
      <c r="AI77">
        <v>0</v>
      </c>
      <c r="AJ77">
        <v>16</v>
      </c>
    </row>
    <row r="78" spans="1:36">
      <c r="A78" t="s">
        <v>311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119</v>
      </c>
      <c r="N78" t="s">
        <v>157</v>
      </c>
      <c r="O78" s="18" t="s">
        <v>169</v>
      </c>
      <c r="P78" s="7">
        <v>25758</v>
      </c>
      <c r="Q78" t="s">
        <v>37</v>
      </c>
      <c r="R78" t="s">
        <v>62</v>
      </c>
      <c r="S78" t="s">
        <v>43</v>
      </c>
      <c r="T78" t="s">
        <v>80</v>
      </c>
      <c r="U78" t="s">
        <v>48</v>
      </c>
      <c r="V78" s="7">
        <v>41644</v>
      </c>
      <c r="X78" t="s">
        <v>159</v>
      </c>
      <c r="Y78" t="s">
        <v>93</v>
      </c>
      <c r="Z78" t="s">
        <v>31</v>
      </c>
      <c r="AA78" t="s">
        <v>14</v>
      </c>
      <c r="AB78">
        <v>5</v>
      </c>
      <c r="AC78" t="s">
        <v>75</v>
      </c>
      <c r="AD78" t="s">
        <v>160</v>
      </c>
      <c r="AE78">
        <v>4.3</v>
      </c>
      <c r="AF78">
        <v>5</v>
      </c>
      <c r="AG78">
        <v>5</v>
      </c>
      <c r="AH78" s="9">
        <v>43469</v>
      </c>
      <c r="AI78">
        <v>0</v>
      </c>
      <c r="AJ78">
        <v>4</v>
      </c>
    </row>
    <row r="79" spans="1:36">
      <c r="A79" t="s">
        <v>312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105</v>
      </c>
      <c r="N79" t="s">
        <v>313</v>
      </c>
      <c r="O79">
        <v>90007</v>
      </c>
      <c r="P79" s="7">
        <v>32455</v>
      </c>
      <c r="Q79" t="s">
        <v>36</v>
      </c>
      <c r="R79" t="s">
        <v>62</v>
      </c>
      <c r="S79" t="s">
        <v>43</v>
      </c>
      <c r="T79" t="s">
        <v>80</v>
      </c>
      <c r="U79" t="s">
        <v>51</v>
      </c>
      <c r="V79" s="7">
        <v>40553</v>
      </c>
      <c r="X79" t="s">
        <v>159</v>
      </c>
      <c r="Y79" t="s">
        <v>93</v>
      </c>
      <c r="Z79" t="s">
        <v>33</v>
      </c>
      <c r="AA79" t="s">
        <v>19</v>
      </c>
      <c r="AB79">
        <v>21</v>
      </c>
      <c r="AC79" t="s">
        <v>75</v>
      </c>
      <c r="AD79" t="s">
        <v>160</v>
      </c>
      <c r="AE79">
        <v>4.77</v>
      </c>
      <c r="AF79">
        <v>5</v>
      </c>
      <c r="AG79">
        <v>0</v>
      </c>
      <c r="AH79" s="9">
        <v>43492</v>
      </c>
      <c r="AI79">
        <v>0</v>
      </c>
      <c r="AJ79">
        <v>14</v>
      </c>
    </row>
    <row r="80" spans="1:36">
      <c r="A80" t="s">
        <v>314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124</v>
      </c>
      <c r="N80" t="s">
        <v>157</v>
      </c>
      <c r="O80" s="18" t="s">
        <v>315</v>
      </c>
      <c r="P80" s="7">
        <v>26996</v>
      </c>
      <c r="Q80" t="s">
        <v>36</v>
      </c>
      <c r="R80" t="s">
        <v>62</v>
      </c>
      <c r="S80" t="s">
        <v>43</v>
      </c>
      <c r="T80" t="s">
        <v>80</v>
      </c>
      <c r="U80" t="s">
        <v>51</v>
      </c>
      <c r="V80" s="7">
        <v>41900</v>
      </c>
      <c r="X80" t="s">
        <v>159</v>
      </c>
      <c r="Y80" t="s">
        <v>93</v>
      </c>
      <c r="Z80" t="s">
        <v>32</v>
      </c>
      <c r="AA80" t="s">
        <v>13</v>
      </c>
      <c r="AB80">
        <v>2</v>
      </c>
      <c r="AC80" t="s">
        <v>74</v>
      </c>
      <c r="AD80" t="s">
        <v>164</v>
      </c>
      <c r="AE80">
        <v>4.52</v>
      </c>
      <c r="AF80">
        <v>4</v>
      </c>
      <c r="AG80">
        <v>0</v>
      </c>
      <c r="AH80" s="9">
        <v>43480</v>
      </c>
      <c r="AI80">
        <v>0</v>
      </c>
      <c r="AJ80">
        <v>4</v>
      </c>
    </row>
    <row r="81" spans="1:36">
      <c r="A81" t="s">
        <v>316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125</v>
      </c>
      <c r="N81" t="s">
        <v>157</v>
      </c>
      <c r="O81" s="18" t="s">
        <v>317</v>
      </c>
      <c r="P81" s="7">
        <v>26930</v>
      </c>
      <c r="Q81" t="s">
        <v>36</v>
      </c>
      <c r="R81" t="s">
        <v>60</v>
      </c>
      <c r="S81" t="s">
        <v>43</v>
      </c>
      <c r="T81" t="s">
        <v>80</v>
      </c>
      <c r="U81" t="s">
        <v>51</v>
      </c>
      <c r="V81" s="7">
        <v>40294</v>
      </c>
      <c r="X81" t="s">
        <v>159</v>
      </c>
      <c r="Y81" t="s">
        <v>93</v>
      </c>
      <c r="Z81" t="s">
        <v>32</v>
      </c>
      <c r="AA81" t="s">
        <v>17</v>
      </c>
      <c r="AB81">
        <v>19</v>
      </c>
      <c r="AC81" t="s">
        <v>74</v>
      </c>
      <c r="AD81" t="s">
        <v>164</v>
      </c>
      <c r="AE81">
        <v>2.9</v>
      </c>
      <c r="AF81">
        <v>3</v>
      </c>
      <c r="AG81">
        <v>0</v>
      </c>
      <c r="AH81" s="9">
        <v>43486</v>
      </c>
      <c r="AI81">
        <v>0</v>
      </c>
      <c r="AJ81">
        <v>6</v>
      </c>
    </row>
    <row r="82" spans="1:36">
      <c r="A82" t="s">
        <v>318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125</v>
      </c>
      <c r="N82" t="s">
        <v>157</v>
      </c>
      <c r="O82" s="18" t="s">
        <v>296</v>
      </c>
      <c r="P82" s="7">
        <v>33486</v>
      </c>
      <c r="Q82" t="s">
        <v>36</v>
      </c>
      <c r="R82" t="s">
        <v>60</v>
      </c>
      <c r="S82" t="s">
        <v>43</v>
      </c>
      <c r="T82" t="s">
        <v>80</v>
      </c>
      <c r="U82" t="s">
        <v>51</v>
      </c>
      <c r="V82" s="7">
        <v>40637</v>
      </c>
      <c r="W82" s="9">
        <v>42892</v>
      </c>
      <c r="X82" t="s">
        <v>319</v>
      </c>
      <c r="Y82" t="s">
        <v>95</v>
      </c>
      <c r="Z82" t="s">
        <v>32</v>
      </c>
      <c r="AA82" t="s">
        <v>18</v>
      </c>
      <c r="AB82">
        <v>20</v>
      </c>
      <c r="AC82" t="s">
        <v>74</v>
      </c>
      <c r="AD82" t="s">
        <v>164</v>
      </c>
      <c r="AE82">
        <v>5</v>
      </c>
      <c r="AF82">
        <v>3</v>
      </c>
      <c r="AG82">
        <v>0</v>
      </c>
      <c r="AH82" s="9">
        <v>42834</v>
      </c>
      <c r="AI82">
        <v>0</v>
      </c>
      <c r="AJ82">
        <v>7</v>
      </c>
    </row>
    <row r="83" spans="1:36">
      <c r="A83" t="s">
        <v>320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125</v>
      </c>
      <c r="N83" t="s">
        <v>157</v>
      </c>
      <c r="O83" s="18" t="s">
        <v>200</v>
      </c>
      <c r="P83" s="7">
        <v>27180</v>
      </c>
      <c r="Q83" t="s">
        <v>37</v>
      </c>
      <c r="R83" t="s">
        <v>62</v>
      </c>
      <c r="S83" t="s">
        <v>43</v>
      </c>
      <c r="T83" t="s">
        <v>80</v>
      </c>
      <c r="U83" t="s">
        <v>51</v>
      </c>
      <c r="V83" s="7">
        <v>41953</v>
      </c>
      <c r="X83" t="s">
        <v>159</v>
      </c>
      <c r="Y83" t="s">
        <v>93</v>
      </c>
      <c r="Z83" t="s">
        <v>32</v>
      </c>
      <c r="AA83" t="s">
        <v>16</v>
      </c>
      <c r="AB83">
        <v>18</v>
      </c>
      <c r="AC83" t="s">
        <v>76</v>
      </c>
      <c r="AD83" t="s">
        <v>164</v>
      </c>
      <c r="AE83">
        <v>4.7</v>
      </c>
      <c r="AF83">
        <v>5</v>
      </c>
      <c r="AG83">
        <v>0</v>
      </c>
      <c r="AH83" s="9">
        <v>43509</v>
      </c>
      <c r="AI83">
        <v>0</v>
      </c>
      <c r="AJ83">
        <v>8</v>
      </c>
    </row>
    <row r="84" spans="1:36">
      <c r="A84" t="s">
        <v>321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125</v>
      </c>
      <c r="N84" t="s">
        <v>157</v>
      </c>
      <c r="O84" s="18" t="s">
        <v>250</v>
      </c>
      <c r="P84" s="7">
        <v>28727</v>
      </c>
      <c r="Q84" t="s">
        <v>37</v>
      </c>
      <c r="R84" t="s">
        <v>60</v>
      </c>
      <c r="S84" t="s">
        <v>43</v>
      </c>
      <c r="T84" t="s">
        <v>80</v>
      </c>
      <c r="U84" t="s">
        <v>51</v>
      </c>
      <c r="V84" s="7">
        <v>41729</v>
      </c>
      <c r="X84" t="s">
        <v>159</v>
      </c>
      <c r="Y84" t="s">
        <v>93</v>
      </c>
      <c r="Z84" t="s">
        <v>32</v>
      </c>
      <c r="AA84" t="s">
        <v>16</v>
      </c>
      <c r="AB84">
        <v>18</v>
      </c>
      <c r="AC84" t="s">
        <v>73</v>
      </c>
      <c r="AD84" t="s">
        <v>164</v>
      </c>
      <c r="AE84">
        <v>4.2</v>
      </c>
      <c r="AF84">
        <v>3</v>
      </c>
      <c r="AG84">
        <v>0</v>
      </c>
      <c r="AH84" s="9">
        <v>43476</v>
      </c>
      <c r="AI84">
        <v>0</v>
      </c>
      <c r="AJ84">
        <v>3</v>
      </c>
    </row>
    <row r="85" spans="1:36">
      <c r="A85" t="s">
        <v>322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126</v>
      </c>
      <c r="N85" t="s">
        <v>157</v>
      </c>
      <c r="O85" s="18" t="s">
        <v>323</v>
      </c>
      <c r="P85" s="7">
        <v>32745</v>
      </c>
      <c r="Q85" t="s">
        <v>36</v>
      </c>
      <c r="R85" t="s">
        <v>61</v>
      </c>
      <c r="S85" t="s">
        <v>43</v>
      </c>
      <c r="T85" t="s">
        <v>80</v>
      </c>
      <c r="U85" t="s">
        <v>51</v>
      </c>
      <c r="V85" s="7">
        <v>41827</v>
      </c>
      <c r="X85" t="s">
        <v>159</v>
      </c>
      <c r="Y85" t="s">
        <v>93</v>
      </c>
      <c r="Z85" t="s">
        <v>32</v>
      </c>
      <c r="AA85" t="s">
        <v>20</v>
      </c>
      <c r="AB85">
        <v>22</v>
      </c>
      <c r="AC85" t="s">
        <v>75</v>
      </c>
      <c r="AD85" t="s">
        <v>294</v>
      </c>
      <c r="AE85">
        <v>3</v>
      </c>
      <c r="AF85">
        <v>1</v>
      </c>
      <c r="AG85">
        <v>0</v>
      </c>
      <c r="AH85" s="9">
        <v>43521</v>
      </c>
      <c r="AI85">
        <v>2</v>
      </c>
      <c r="AJ85">
        <v>5</v>
      </c>
    </row>
    <row r="86" spans="1:36">
      <c r="A86" t="s">
        <v>324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125</v>
      </c>
      <c r="N86" t="s">
        <v>157</v>
      </c>
      <c r="O86" s="18" t="s">
        <v>325</v>
      </c>
      <c r="P86" s="7">
        <v>30561</v>
      </c>
      <c r="Q86" t="s">
        <v>37</v>
      </c>
      <c r="R86" t="s">
        <v>62</v>
      </c>
      <c r="S86" t="s">
        <v>43</v>
      </c>
      <c r="T86" t="s">
        <v>80</v>
      </c>
      <c r="U86" t="s">
        <v>51</v>
      </c>
      <c r="V86" s="7">
        <v>41001</v>
      </c>
      <c r="W86" s="9">
        <v>43370</v>
      </c>
      <c r="X86" t="s">
        <v>194</v>
      </c>
      <c r="Y86" t="s">
        <v>94</v>
      </c>
      <c r="Z86" t="s">
        <v>32</v>
      </c>
      <c r="AA86" t="s">
        <v>20</v>
      </c>
      <c r="AB86">
        <v>22</v>
      </c>
      <c r="AC86" t="s">
        <v>74</v>
      </c>
      <c r="AD86" t="s">
        <v>212</v>
      </c>
      <c r="AE86">
        <v>5</v>
      </c>
      <c r="AF86">
        <v>4</v>
      </c>
      <c r="AG86">
        <v>0</v>
      </c>
      <c r="AH86" s="9">
        <v>43202</v>
      </c>
      <c r="AI86">
        <v>5</v>
      </c>
      <c r="AJ86">
        <v>16</v>
      </c>
    </row>
    <row r="87" spans="1:36">
      <c r="A87" t="s">
        <v>326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125</v>
      </c>
      <c r="N87" t="s">
        <v>157</v>
      </c>
      <c r="O87" s="18" t="s">
        <v>286</v>
      </c>
      <c r="P87" s="7">
        <v>32634</v>
      </c>
      <c r="Q87" t="s">
        <v>36</v>
      </c>
      <c r="R87" t="s">
        <v>62</v>
      </c>
      <c r="S87" t="s">
        <v>43</v>
      </c>
      <c r="T87" t="s">
        <v>80</v>
      </c>
      <c r="U87" t="s">
        <v>51</v>
      </c>
      <c r="V87" s="7">
        <v>41687</v>
      </c>
      <c r="W87" s="9">
        <v>43156</v>
      </c>
      <c r="X87" t="s">
        <v>327</v>
      </c>
      <c r="Y87" t="s">
        <v>94</v>
      </c>
      <c r="Z87" t="s">
        <v>32</v>
      </c>
      <c r="AA87" t="s">
        <v>11</v>
      </c>
      <c r="AB87">
        <v>16</v>
      </c>
      <c r="AC87" t="s">
        <v>74</v>
      </c>
      <c r="AD87" t="s">
        <v>212</v>
      </c>
      <c r="AE87">
        <v>2.3</v>
      </c>
      <c r="AF87">
        <v>3</v>
      </c>
      <c r="AG87">
        <v>0</v>
      </c>
      <c r="AH87" s="9">
        <v>42750</v>
      </c>
      <c r="AI87">
        <v>5</v>
      </c>
      <c r="AJ87">
        <v>19</v>
      </c>
    </row>
    <row r="88" spans="1:36">
      <c r="A88" t="s">
        <v>328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130</v>
      </c>
      <c r="N88" t="s">
        <v>157</v>
      </c>
      <c r="O88" s="18" t="s">
        <v>317</v>
      </c>
      <c r="P88" s="7">
        <v>31912</v>
      </c>
      <c r="Q88" t="s">
        <v>36</v>
      </c>
      <c r="R88" t="s">
        <v>60</v>
      </c>
      <c r="S88" t="s">
        <v>43</v>
      </c>
      <c r="T88" t="s">
        <v>80</v>
      </c>
      <c r="U88" t="s">
        <v>48</v>
      </c>
      <c r="V88" s="7">
        <v>40665</v>
      </c>
      <c r="W88" s="9">
        <v>41430</v>
      </c>
      <c r="X88" t="s">
        <v>194</v>
      </c>
      <c r="Y88" t="s">
        <v>94</v>
      </c>
      <c r="Z88" t="s">
        <v>34</v>
      </c>
      <c r="AA88" t="s">
        <v>3</v>
      </c>
      <c r="AB88">
        <v>10</v>
      </c>
      <c r="AC88" t="s">
        <v>75</v>
      </c>
      <c r="AD88" t="s">
        <v>212</v>
      </c>
      <c r="AE88">
        <v>2.1</v>
      </c>
      <c r="AF88">
        <v>5</v>
      </c>
      <c r="AG88">
        <v>4</v>
      </c>
      <c r="AH88" s="9">
        <v>41131</v>
      </c>
      <c r="AI88">
        <v>4</v>
      </c>
      <c r="AJ88">
        <v>19</v>
      </c>
    </row>
    <row r="89" spans="1:36">
      <c r="A89" t="s">
        <v>329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126</v>
      </c>
      <c r="N89" t="s">
        <v>157</v>
      </c>
      <c r="O89" s="18" t="s">
        <v>330</v>
      </c>
      <c r="P89" s="7">
        <v>28755</v>
      </c>
      <c r="Q89" t="s">
        <v>36</v>
      </c>
      <c r="R89" t="s">
        <v>60</v>
      </c>
      <c r="S89" t="s">
        <v>43</v>
      </c>
      <c r="T89" t="s">
        <v>80</v>
      </c>
      <c r="U89" t="s">
        <v>48</v>
      </c>
      <c r="V89" s="7">
        <v>41827</v>
      </c>
      <c r="X89" t="s">
        <v>159</v>
      </c>
      <c r="Y89" t="s">
        <v>93</v>
      </c>
      <c r="Z89" t="s">
        <v>32</v>
      </c>
      <c r="AA89" t="s">
        <v>11</v>
      </c>
      <c r="AB89">
        <v>16</v>
      </c>
      <c r="AC89" t="s">
        <v>76</v>
      </c>
      <c r="AD89" t="s">
        <v>164</v>
      </c>
      <c r="AE89">
        <v>4.4</v>
      </c>
      <c r="AF89">
        <v>5</v>
      </c>
      <c r="AG89">
        <v>0</v>
      </c>
      <c r="AH89" s="9">
        <v>43518</v>
      </c>
      <c r="AI89">
        <v>0</v>
      </c>
      <c r="AJ89">
        <v>17</v>
      </c>
    </row>
    <row r="90" spans="1:36">
      <c r="A90" t="s">
        <v>331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126</v>
      </c>
      <c r="N90" t="s">
        <v>157</v>
      </c>
      <c r="O90" s="18" t="s">
        <v>332</v>
      </c>
      <c r="P90" s="7">
        <v>32047</v>
      </c>
      <c r="Q90" t="s">
        <v>36</v>
      </c>
      <c r="R90" t="s">
        <v>62</v>
      </c>
      <c r="S90" t="s">
        <v>43</v>
      </c>
      <c r="T90" t="s">
        <v>80</v>
      </c>
      <c r="U90" t="s">
        <v>48</v>
      </c>
      <c r="V90" s="7">
        <v>41687</v>
      </c>
      <c r="X90" t="s">
        <v>159</v>
      </c>
      <c r="Y90" t="s">
        <v>93</v>
      </c>
      <c r="Z90" t="s">
        <v>32</v>
      </c>
      <c r="AA90" t="s">
        <v>23</v>
      </c>
      <c r="AC90" t="s">
        <v>76</v>
      </c>
      <c r="AD90" t="s">
        <v>164</v>
      </c>
      <c r="AE90">
        <v>4</v>
      </c>
      <c r="AF90">
        <v>4</v>
      </c>
      <c r="AG90">
        <v>0</v>
      </c>
      <c r="AH90" s="9">
        <v>43472</v>
      </c>
      <c r="AI90">
        <v>0</v>
      </c>
      <c r="AJ90">
        <v>7</v>
      </c>
    </row>
    <row r="91" spans="1:36">
      <c r="A91" t="s">
        <v>333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125</v>
      </c>
      <c r="N91" t="s">
        <v>157</v>
      </c>
      <c r="O91" s="18" t="s">
        <v>291</v>
      </c>
      <c r="P91" s="7">
        <v>20193</v>
      </c>
      <c r="Q91" t="s">
        <v>36</v>
      </c>
      <c r="R91" t="s">
        <v>60</v>
      </c>
      <c r="S91" t="s">
        <v>43</v>
      </c>
      <c r="T91" t="s">
        <v>80</v>
      </c>
      <c r="U91" t="s">
        <v>51</v>
      </c>
      <c r="V91" s="7">
        <v>40854</v>
      </c>
      <c r="W91" s="9">
        <v>42507</v>
      </c>
      <c r="X91" t="s">
        <v>319</v>
      </c>
      <c r="Y91" t="s">
        <v>95</v>
      </c>
      <c r="Z91" t="s">
        <v>32</v>
      </c>
      <c r="AA91" t="s">
        <v>23</v>
      </c>
      <c r="AB91">
        <v>39</v>
      </c>
      <c r="AC91" t="s">
        <v>74</v>
      </c>
      <c r="AD91" t="s">
        <v>164</v>
      </c>
      <c r="AE91">
        <v>3.13</v>
      </c>
      <c r="AF91">
        <v>3</v>
      </c>
      <c r="AG91">
        <v>0</v>
      </c>
      <c r="AH91" s="9">
        <v>42404</v>
      </c>
      <c r="AI91">
        <v>0</v>
      </c>
      <c r="AJ91">
        <v>16</v>
      </c>
    </row>
    <row r="92" spans="1:36">
      <c r="A92" t="s">
        <v>334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125</v>
      </c>
      <c r="N92" t="s">
        <v>157</v>
      </c>
      <c r="O92" s="18" t="s">
        <v>241</v>
      </c>
      <c r="P92" s="7">
        <v>32799</v>
      </c>
      <c r="Q92" t="s">
        <v>37</v>
      </c>
      <c r="R92" t="s">
        <v>60</v>
      </c>
      <c r="S92" t="s">
        <v>43</v>
      </c>
      <c r="T92" t="s">
        <v>80</v>
      </c>
      <c r="U92" t="s">
        <v>51</v>
      </c>
      <c r="V92" s="7">
        <v>42135</v>
      </c>
      <c r="X92" t="s">
        <v>159</v>
      </c>
      <c r="Y92" t="s">
        <v>93</v>
      </c>
      <c r="Z92" t="s">
        <v>32</v>
      </c>
      <c r="AA92" t="s">
        <v>4</v>
      </c>
      <c r="AB92">
        <v>11</v>
      </c>
      <c r="AC92" t="s">
        <v>75</v>
      </c>
      <c r="AD92" t="s">
        <v>294</v>
      </c>
      <c r="AE92">
        <v>1.56</v>
      </c>
      <c r="AF92">
        <v>5</v>
      </c>
      <c r="AG92">
        <v>0</v>
      </c>
      <c r="AH92" s="9">
        <v>43468</v>
      </c>
      <c r="AI92">
        <v>6</v>
      </c>
      <c r="AJ92">
        <v>15</v>
      </c>
    </row>
    <row r="93" spans="1:36">
      <c r="A93" t="s">
        <v>335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121</v>
      </c>
      <c r="N93" t="s">
        <v>157</v>
      </c>
      <c r="O93" s="18" t="s">
        <v>288</v>
      </c>
      <c r="P93" s="7">
        <v>31946</v>
      </c>
      <c r="Q93" t="s">
        <v>37</v>
      </c>
      <c r="R93" t="s">
        <v>62</v>
      </c>
      <c r="S93" t="s">
        <v>43</v>
      </c>
      <c r="T93" t="s">
        <v>80</v>
      </c>
      <c r="U93" t="s">
        <v>51</v>
      </c>
      <c r="V93" s="7">
        <v>42093</v>
      </c>
      <c r="X93" t="s">
        <v>159</v>
      </c>
      <c r="Y93" t="s">
        <v>93</v>
      </c>
      <c r="Z93" t="s">
        <v>31</v>
      </c>
      <c r="AA93" t="s">
        <v>21</v>
      </c>
      <c r="AB93">
        <v>7</v>
      </c>
      <c r="AC93" t="s">
        <v>76</v>
      </c>
      <c r="AD93" t="s">
        <v>294</v>
      </c>
      <c r="AE93">
        <v>1.2</v>
      </c>
      <c r="AF93">
        <v>3</v>
      </c>
      <c r="AG93">
        <v>6</v>
      </c>
      <c r="AH93" s="9">
        <v>43500</v>
      </c>
      <c r="AI93">
        <v>3</v>
      </c>
      <c r="AJ93">
        <v>2</v>
      </c>
    </row>
    <row r="94" spans="1:36">
      <c r="A94" t="s">
        <v>336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125</v>
      </c>
      <c r="N94" t="s">
        <v>157</v>
      </c>
      <c r="O94" s="18" t="s">
        <v>337</v>
      </c>
      <c r="P94" s="7">
        <v>29661</v>
      </c>
      <c r="Q94" t="s">
        <v>36</v>
      </c>
      <c r="R94" t="s">
        <v>60</v>
      </c>
      <c r="S94" t="s">
        <v>43</v>
      </c>
      <c r="T94" t="s">
        <v>80</v>
      </c>
      <c r="U94" t="s">
        <v>51</v>
      </c>
      <c r="V94" s="7">
        <v>40917</v>
      </c>
      <c r="X94" t="s">
        <v>159</v>
      </c>
      <c r="Y94" t="s">
        <v>93</v>
      </c>
      <c r="Z94" t="s">
        <v>32</v>
      </c>
      <c r="AA94" t="s">
        <v>7</v>
      </c>
      <c r="AB94">
        <v>12</v>
      </c>
      <c r="AC94" t="s">
        <v>74</v>
      </c>
      <c r="AD94" t="s">
        <v>164</v>
      </c>
      <c r="AE94">
        <v>5</v>
      </c>
      <c r="AF94">
        <v>5</v>
      </c>
      <c r="AG94">
        <v>0</v>
      </c>
      <c r="AH94" s="9">
        <v>43494</v>
      </c>
      <c r="AI94">
        <v>0</v>
      </c>
      <c r="AJ94">
        <v>19</v>
      </c>
    </row>
    <row r="95" spans="1:36">
      <c r="A95" t="s">
        <v>338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126</v>
      </c>
      <c r="N95" t="s">
        <v>157</v>
      </c>
      <c r="O95" s="18" t="s">
        <v>339</v>
      </c>
      <c r="P95" s="7">
        <v>29860</v>
      </c>
      <c r="Q95" t="s">
        <v>37</v>
      </c>
      <c r="R95" t="s">
        <v>62</v>
      </c>
      <c r="S95" t="s">
        <v>43</v>
      </c>
      <c r="T95" t="s">
        <v>83</v>
      </c>
      <c r="U95" t="s">
        <v>51</v>
      </c>
      <c r="V95" s="7">
        <v>40679</v>
      </c>
      <c r="W95" s="9">
        <v>41449</v>
      </c>
      <c r="X95" t="s">
        <v>167</v>
      </c>
      <c r="Y95" t="s">
        <v>95</v>
      </c>
      <c r="Z95" t="s">
        <v>32</v>
      </c>
      <c r="AA95" t="s">
        <v>4</v>
      </c>
      <c r="AB95">
        <v>11</v>
      </c>
      <c r="AC95" t="s">
        <v>74</v>
      </c>
      <c r="AD95" t="s">
        <v>164</v>
      </c>
      <c r="AE95">
        <v>4.76</v>
      </c>
      <c r="AF95">
        <v>5</v>
      </c>
      <c r="AG95">
        <v>0</v>
      </c>
      <c r="AH95" s="9">
        <v>41369</v>
      </c>
      <c r="AI95">
        <v>0</v>
      </c>
      <c r="AJ95">
        <v>20</v>
      </c>
    </row>
    <row r="96" spans="1:36">
      <c r="A96" t="s">
        <v>340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126</v>
      </c>
      <c r="N96" t="s">
        <v>157</v>
      </c>
      <c r="O96" s="18" t="s">
        <v>252</v>
      </c>
      <c r="P96" s="7">
        <v>30628</v>
      </c>
      <c r="Q96" t="s">
        <v>36</v>
      </c>
      <c r="R96" t="s">
        <v>60</v>
      </c>
      <c r="S96" t="s">
        <v>43</v>
      </c>
      <c r="T96" t="s">
        <v>80</v>
      </c>
      <c r="U96" t="s">
        <v>51</v>
      </c>
      <c r="V96" s="7">
        <v>40637</v>
      </c>
      <c r="W96" s="9">
        <v>41283</v>
      </c>
      <c r="X96" t="s">
        <v>163</v>
      </c>
      <c r="Y96" t="s">
        <v>95</v>
      </c>
      <c r="Z96" t="s">
        <v>32</v>
      </c>
      <c r="AA96" t="s">
        <v>17</v>
      </c>
      <c r="AB96">
        <v>19</v>
      </c>
      <c r="AC96" t="s">
        <v>74</v>
      </c>
      <c r="AD96" t="s">
        <v>164</v>
      </c>
      <c r="AE96">
        <v>3.66</v>
      </c>
      <c r="AF96">
        <v>3</v>
      </c>
      <c r="AG96">
        <v>0</v>
      </c>
      <c r="AH96" s="9">
        <v>40915</v>
      </c>
      <c r="AI96">
        <v>0</v>
      </c>
      <c r="AJ96">
        <v>6</v>
      </c>
    </row>
    <row r="97" spans="1:36">
      <c r="A97" t="s">
        <v>341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105</v>
      </c>
      <c r="N97" t="s">
        <v>157</v>
      </c>
      <c r="O97" s="18" t="s">
        <v>342</v>
      </c>
      <c r="P97" s="7">
        <v>27582</v>
      </c>
      <c r="Q97" t="s">
        <v>37</v>
      </c>
      <c r="R97" t="s">
        <v>60</v>
      </c>
      <c r="S97" t="s">
        <v>43</v>
      </c>
      <c r="T97" t="s">
        <v>80</v>
      </c>
      <c r="U97" t="s">
        <v>51</v>
      </c>
      <c r="V97" s="7">
        <v>41911</v>
      </c>
      <c r="W97" s="9">
        <v>43331</v>
      </c>
      <c r="X97" t="s">
        <v>343</v>
      </c>
      <c r="Y97" t="s">
        <v>94</v>
      </c>
      <c r="Z97" t="s">
        <v>33</v>
      </c>
      <c r="AA97" t="s">
        <v>19</v>
      </c>
      <c r="AB97">
        <v>21</v>
      </c>
      <c r="AC97" t="s">
        <v>73</v>
      </c>
      <c r="AD97" t="s">
        <v>294</v>
      </c>
      <c r="AE97">
        <v>2</v>
      </c>
      <c r="AF97">
        <v>5</v>
      </c>
      <c r="AG97">
        <v>0</v>
      </c>
      <c r="AH97" s="9">
        <v>43493</v>
      </c>
      <c r="AI97">
        <v>4</v>
      </c>
      <c r="AJ97">
        <v>7</v>
      </c>
    </row>
    <row r="98" spans="1:36">
      <c r="A98" t="s">
        <v>344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116</v>
      </c>
      <c r="N98" t="s">
        <v>157</v>
      </c>
      <c r="O98" s="18" t="s">
        <v>345</v>
      </c>
      <c r="P98" s="7">
        <v>29407</v>
      </c>
      <c r="Q98" t="s">
        <v>37</v>
      </c>
      <c r="R98" t="s">
        <v>62</v>
      </c>
      <c r="S98" t="s">
        <v>43</v>
      </c>
      <c r="T98" t="s">
        <v>80</v>
      </c>
      <c r="U98" t="s">
        <v>48</v>
      </c>
      <c r="V98" s="7">
        <v>40648</v>
      </c>
      <c r="X98" t="s">
        <v>159</v>
      </c>
      <c r="Y98" t="s">
        <v>93</v>
      </c>
      <c r="Z98" t="s">
        <v>31</v>
      </c>
      <c r="AA98" t="s">
        <v>14</v>
      </c>
      <c r="AB98">
        <v>5</v>
      </c>
      <c r="AC98" t="s">
        <v>75</v>
      </c>
      <c r="AD98" t="s">
        <v>160</v>
      </c>
      <c r="AE98">
        <v>5</v>
      </c>
      <c r="AF98">
        <v>5</v>
      </c>
      <c r="AG98">
        <v>5</v>
      </c>
      <c r="AH98" s="9">
        <v>43472</v>
      </c>
      <c r="AI98">
        <v>0</v>
      </c>
      <c r="AJ98">
        <v>15</v>
      </c>
    </row>
    <row r="99" spans="1:36">
      <c r="A99" t="s">
        <v>346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132</v>
      </c>
      <c r="N99" t="s">
        <v>157</v>
      </c>
      <c r="O99" s="18" t="s">
        <v>193</v>
      </c>
      <c r="P99" s="7">
        <v>28961</v>
      </c>
      <c r="Q99" t="s">
        <v>36</v>
      </c>
      <c r="R99" t="s">
        <v>60</v>
      </c>
      <c r="S99" t="s">
        <v>43</v>
      </c>
      <c r="T99" t="s">
        <v>347</v>
      </c>
      <c r="U99" t="s">
        <v>51</v>
      </c>
      <c r="V99" s="7">
        <v>39818</v>
      </c>
      <c r="X99" t="s">
        <v>159</v>
      </c>
      <c r="Y99" t="s">
        <v>93</v>
      </c>
      <c r="Z99" t="s">
        <v>29</v>
      </c>
      <c r="AA99" t="s">
        <v>5</v>
      </c>
      <c r="AB99">
        <v>9</v>
      </c>
      <c r="AC99" t="s">
        <v>78</v>
      </c>
      <c r="AD99" t="s">
        <v>164</v>
      </c>
      <c r="AE99">
        <v>5</v>
      </c>
      <c r="AF99">
        <v>3</v>
      </c>
      <c r="AG99">
        <v>2</v>
      </c>
      <c r="AH99" s="9">
        <v>43504</v>
      </c>
      <c r="AI99">
        <v>0</v>
      </c>
      <c r="AJ99">
        <v>3</v>
      </c>
    </row>
    <row r="100" spans="1:36">
      <c r="A100" t="s">
        <v>348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105</v>
      </c>
      <c r="N100" t="s">
        <v>216</v>
      </c>
      <c r="O100" s="18" t="s">
        <v>349</v>
      </c>
      <c r="P100" s="7">
        <v>23251</v>
      </c>
      <c r="Q100" t="s">
        <v>37</v>
      </c>
      <c r="R100" t="s">
        <v>62</v>
      </c>
      <c r="S100" t="s">
        <v>43</v>
      </c>
      <c r="T100" t="s">
        <v>80</v>
      </c>
      <c r="U100" t="s">
        <v>48</v>
      </c>
      <c r="V100" s="7">
        <v>40792</v>
      </c>
      <c r="X100" t="s">
        <v>159</v>
      </c>
      <c r="Y100" t="s">
        <v>93</v>
      </c>
      <c r="Z100" t="s">
        <v>33</v>
      </c>
      <c r="AA100" t="s">
        <v>19</v>
      </c>
      <c r="AB100">
        <v>21</v>
      </c>
      <c r="AC100" t="s">
        <v>71</v>
      </c>
      <c r="AD100" t="s">
        <v>164</v>
      </c>
      <c r="AE100">
        <v>4.3</v>
      </c>
      <c r="AF100">
        <v>3</v>
      </c>
      <c r="AG100">
        <v>0</v>
      </c>
      <c r="AH100" s="9">
        <v>43492</v>
      </c>
      <c r="AI100">
        <v>2</v>
      </c>
      <c r="AJ100">
        <v>7</v>
      </c>
    </row>
    <row r="101" spans="1:36">
      <c r="A101" t="s">
        <v>350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120</v>
      </c>
      <c r="N101" t="s">
        <v>216</v>
      </c>
      <c r="O101" s="18" t="s">
        <v>351</v>
      </c>
      <c r="P101" s="7">
        <v>25025</v>
      </c>
      <c r="Q101" t="s">
        <v>36</v>
      </c>
      <c r="R101" t="s">
        <v>62</v>
      </c>
      <c r="S101" t="s">
        <v>43</v>
      </c>
      <c r="T101" t="s">
        <v>80</v>
      </c>
      <c r="U101" t="s">
        <v>51</v>
      </c>
      <c r="V101" s="7">
        <v>40299</v>
      </c>
      <c r="X101" t="s">
        <v>159</v>
      </c>
      <c r="Y101" t="s">
        <v>93</v>
      </c>
      <c r="Z101" t="s">
        <v>31</v>
      </c>
      <c r="AA101" t="s">
        <v>12</v>
      </c>
      <c r="AB101">
        <v>6</v>
      </c>
      <c r="AC101" t="s">
        <v>76</v>
      </c>
      <c r="AD101" t="s">
        <v>164</v>
      </c>
      <c r="AE101">
        <v>4.7</v>
      </c>
      <c r="AF101">
        <v>4</v>
      </c>
      <c r="AG101">
        <v>5</v>
      </c>
      <c r="AH101" s="9">
        <v>43497</v>
      </c>
      <c r="AI101">
        <v>0</v>
      </c>
      <c r="AJ101">
        <v>1</v>
      </c>
    </row>
    <row r="102" spans="1:36">
      <c r="A102" t="s">
        <v>352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125</v>
      </c>
      <c r="N102" t="s">
        <v>157</v>
      </c>
      <c r="O102" s="18" t="s">
        <v>353</v>
      </c>
      <c r="P102" s="7">
        <v>31305</v>
      </c>
      <c r="Q102" t="s">
        <v>37</v>
      </c>
      <c r="R102" t="s">
        <v>62</v>
      </c>
      <c r="S102" t="s">
        <v>43</v>
      </c>
      <c r="T102" t="s">
        <v>83</v>
      </c>
      <c r="U102" t="s">
        <v>51</v>
      </c>
      <c r="V102" s="7">
        <v>42093</v>
      </c>
      <c r="X102" t="s">
        <v>159</v>
      </c>
      <c r="Y102" t="s">
        <v>93</v>
      </c>
      <c r="Z102" t="s">
        <v>32</v>
      </c>
      <c r="AA102" t="s">
        <v>9</v>
      </c>
      <c r="AB102">
        <v>14</v>
      </c>
      <c r="AC102" t="s">
        <v>73</v>
      </c>
      <c r="AD102" t="s">
        <v>164</v>
      </c>
      <c r="AE102">
        <v>4.5</v>
      </c>
      <c r="AF102">
        <v>3</v>
      </c>
      <c r="AG102">
        <v>0</v>
      </c>
      <c r="AH102" s="9">
        <v>43514</v>
      </c>
      <c r="AI102">
        <v>0</v>
      </c>
      <c r="AJ102">
        <v>5</v>
      </c>
    </row>
    <row r="103" spans="1:36">
      <c r="A103" t="s">
        <v>354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125</v>
      </c>
      <c r="N103" t="s">
        <v>157</v>
      </c>
      <c r="O103" s="18" t="s">
        <v>355</v>
      </c>
      <c r="P103" s="7">
        <v>30652</v>
      </c>
      <c r="Q103" t="s">
        <v>36</v>
      </c>
      <c r="R103" t="s">
        <v>62</v>
      </c>
      <c r="S103" t="s">
        <v>43</v>
      </c>
      <c r="T103" t="s">
        <v>83</v>
      </c>
      <c r="U103" t="s">
        <v>48</v>
      </c>
      <c r="V103" s="7">
        <v>40679</v>
      </c>
      <c r="X103" t="s">
        <v>159</v>
      </c>
      <c r="Y103" t="s">
        <v>93</v>
      </c>
      <c r="Z103" t="s">
        <v>32</v>
      </c>
      <c r="AA103" t="s">
        <v>16</v>
      </c>
      <c r="AB103">
        <v>18</v>
      </c>
      <c r="AC103" t="s">
        <v>76</v>
      </c>
      <c r="AD103" t="s">
        <v>164</v>
      </c>
      <c r="AE103">
        <v>4.2</v>
      </c>
      <c r="AF103">
        <v>4</v>
      </c>
      <c r="AG103">
        <v>0</v>
      </c>
      <c r="AH103" s="9">
        <v>43522</v>
      </c>
      <c r="AI103">
        <v>0</v>
      </c>
      <c r="AJ103">
        <v>12</v>
      </c>
    </row>
    <row r="104" spans="1:36">
      <c r="A104" t="s">
        <v>356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125</v>
      </c>
      <c r="N104" t="s">
        <v>157</v>
      </c>
      <c r="O104" s="18" t="s">
        <v>196</v>
      </c>
      <c r="P104" s="7">
        <v>33147</v>
      </c>
      <c r="Q104" t="s">
        <v>36</v>
      </c>
      <c r="R104" t="s">
        <v>60</v>
      </c>
      <c r="S104" t="s">
        <v>43</v>
      </c>
      <c r="T104" t="s">
        <v>80</v>
      </c>
      <c r="U104" t="s">
        <v>48</v>
      </c>
      <c r="V104" s="7">
        <v>42093</v>
      </c>
      <c r="X104" t="s">
        <v>159</v>
      </c>
      <c r="Y104" t="s">
        <v>93</v>
      </c>
      <c r="Z104" t="s">
        <v>32</v>
      </c>
      <c r="AA104" t="s">
        <v>20</v>
      </c>
      <c r="AB104">
        <v>22</v>
      </c>
      <c r="AC104" t="s">
        <v>76</v>
      </c>
      <c r="AD104" t="s">
        <v>164</v>
      </c>
      <c r="AE104">
        <v>3.73</v>
      </c>
      <c r="AF104">
        <v>3</v>
      </c>
      <c r="AG104">
        <v>0</v>
      </c>
      <c r="AH104" s="9">
        <v>43481</v>
      </c>
      <c r="AI104">
        <v>0</v>
      </c>
      <c r="AJ104">
        <v>19</v>
      </c>
    </row>
    <row r="105" spans="1:36">
      <c r="A105" t="s">
        <v>357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125</v>
      </c>
      <c r="N105" t="s">
        <v>157</v>
      </c>
      <c r="O105" s="18" t="s">
        <v>342</v>
      </c>
      <c r="P105" s="7">
        <v>25703</v>
      </c>
      <c r="Q105" t="s">
        <v>36</v>
      </c>
      <c r="R105" t="s">
        <v>59</v>
      </c>
      <c r="S105" t="s">
        <v>43</v>
      </c>
      <c r="T105" t="s">
        <v>80</v>
      </c>
      <c r="U105" t="s">
        <v>48</v>
      </c>
      <c r="V105" s="7">
        <v>40854</v>
      </c>
      <c r="W105" s="9">
        <v>42689</v>
      </c>
      <c r="X105" t="s">
        <v>167</v>
      </c>
      <c r="Y105" t="s">
        <v>95</v>
      </c>
      <c r="Z105" t="s">
        <v>32</v>
      </c>
      <c r="AA105" t="s">
        <v>11</v>
      </c>
      <c r="AB105">
        <v>16</v>
      </c>
      <c r="AC105" t="s">
        <v>72</v>
      </c>
      <c r="AD105" t="s">
        <v>164</v>
      </c>
      <c r="AE105">
        <v>4.24</v>
      </c>
      <c r="AF105">
        <v>4</v>
      </c>
      <c r="AG105">
        <v>0</v>
      </c>
      <c r="AH105" s="9">
        <v>42489</v>
      </c>
      <c r="AI105">
        <v>0</v>
      </c>
      <c r="AJ105">
        <v>2</v>
      </c>
    </row>
    <row r="106" spans="1:36">
      <c r="A106" t="s">
        <v>358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105</v>
      </c>
      <c r="N106" t="s">
        <v>359</v>
      </c>
      <c r="O106">
        <v>43050</v>
      </c>
      <c r="P106" s="7">
        <v>26124</v>
      </c>
      <c r="Q106" t="s">
        <v>36</v>
      </c>
      <c r="R106" t="s">
        <v>63</v>
      </c>
      <c r="S106" t="s">
        <v>43</v>
      </c>
      <c r="T106" t="s">
        <v>80</v>
      </c>
      <c r="U106" t="s">
        <v>48</v>
      </c>
      <c r="V106" s="7">
        <v>41827</v>
      </c>
      <c r="W106" s="9">
        <v>42252</v>
      </c>
      <c r="X106" t="s">
        <v>194</v>
      </c>
      <c r="Y106" t="s">
        <v>94</v>
      </c>
      <c r="Z106" t="s">
        <v>33</v>
      </c>
      <c r="AA106" t="s">
        <v>15</v>
      </c>
      <c r="AB106">
        <v>17</v>
      </c>
      <c r="AC106" t="s">
        <v>71</v>
      </c>
      <c r="AD106" t="s">
        <v>164</v>
      </c>
      <c r="AE106">
        <v>3.97</v>
      </c>
      <c r="AF106">
        <v>4</v>
      </c>
      <c r="AG106">
        <v>0</v>
      </c>
      <c r="AH106" s="9">
        <v>41654</v>
      </c>
      <c r="AI106">
        <v>0</v>
      </c>
      <c r="AJ106">
        <v>7</v>
      </c>
    </row>
    <row r="107" spans="1:36">
      <c r="A107" t="s">
        <v>360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125</v>
      </c>
      <c r="N107" t="s">
        <v>157</v>
      </c>
      <c r="O107" s="18" t="s">
        <v>185</v>
      </c>
      <c r="P107" s="7">
        <v>27250</v>
      </c>
      <c r="Q107" t="s">
        <v>37</v>
      </c>
      <c r="R107" t="s">
        <v>60</v>
      </c>
      <c r="S107" t="s">
        <v>43</v>
      </c>
      <c r="T107" t="s">
        <v>80</v>
      </c>
      <c r="U107" t="s">
        <v>48</v>
      </c>
      <c r="V107" s="7">
        <v>41001</v>
      </c>
      <c r="W107" s="9">
        <v>42180</v>
      </c>
      <c r="X107" t="s">
        <v>319</v>
      </c>
      <c r="Y107" t="s">
        <v>95</v>
      </c>
      <c r="Z107" t="s">
        <v>32</v>
      </c>
      <c r="AA107" t="s">
        <v>23</v>
      </c>
      <c r="AB107">
        <v>39</v>
      </c>
      <c r="AC107" t="s">
        <v>72</v>
      </c>
      <c r="AD107" t="s">
        <v>212</v>
      </c>
      <c r="AE107">
        <v>3.97</v>
      </c>
      <c r="AF107">
        <v>4</v>
      </c>
      <c r="AG107">
        <v>0</v>
      </c>
      <c r="AH107" s="9">
        <v>42024</v>
      </c>
      <c r="AI107">
        <v>3</v>
      </c>
      <c r="AJ107">
        <v>15</v>
      </c>
    </row>
    <row r="108" spans="1:36">
      <c r="A108" t="s">
        <v>361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125</v>
      </c>
      <c r="N108" t="s">
        <v>157</v>
      </c>
      <c r="O108" s="18" t="s">
        <v>362</v>
      </c>
      <c r="P108" s="7">
        <v>29349</v>
      </c>
      <c r="Q108" t="s">
        <v>36</v>
      </c>
      <c r="R108" t="s">
        <v>62</v>
      </c>
      <c r="S108" t="s">
        <v>43</v>
      </c>
      <c r="T108" t="s">
        <v>83</v>
      </c>
      <c r="U108" t="s">
        <v>50</v>
      </c>
      <c r="V108" s="7">
        <v>41911</v>
      </c>
      <c r="X108" t="s">
        <v>159</v>
      </c>
      <c r="Y108" t="s">
        <v>93</v>
      </c>
      <c r="Z108" t="s">
        <v>32</v>
      </c>
      <c r="AA108" t="s">
        <v>4</v>
      </c>
      <c r="AB108">
        <v>11</v>
      </c>
      <c r="AC108" t="s">
        <v>75</v>
      </c>
      <c r="AD108" t="s">
        <v>160</v>
      </c>
      <c r="AE108">
        <v>3.9</v>
      </c>
      <c r="AF108">
        <v>4</v>
      </c>
      <c r="AG108">
        <v>0</v>
      </c>
      <c r="AH108" s="9">
        <v>43503</v>
      </c>
      <c r="AI108">
        <v>0</v>
      </c>
      <c r="AJ108">
        <v>3</v>
      </c>
    </row>
    <row r="109" spans="1:36">
      <c r="A109" t="s">
        <v>363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105</v>
      </c>
      <c r="N109" t="s">
        <v>364</v>
      </c>
      <c r="O109">
        <v>46204</v>
      </c>
      <c r="P109" s="7">
        <v>32773</v>
      </c>
      <c r="Q109" t="s">
        <v>36</v>
      </c>
      <c r="R109" t="s">
        <v>62</v>
      </c>
      <c r="S109" t="s">
        <v>43</v>
      </c>
      <c r="T109" t="s">
        <v>80</v>
      </c>
      <c r="U109" t="s">
        <v>51</v>
      </c>
      <c r="V109" s="7">
        <v>42051</v>
      </c>
      <c r="X109" t="s">
        <v>159</v>
      </c>
      <c r="Y109" t="s">
        <v>93</v>
      </c>
      <c r="Z109" t="s">
        <v>33</v>
      </c>
      <c r="AA109" t="s">
        <v>19</v>
      </c>
      <c r="AB109">
        <v>21</v>
      </c>
      <c r="AC109" t="s">
        <v>75</v>
      </c>
      <c r="AD109" t="s">
        <v>164</v>
      </c>
      <c r="AE109">
        <v>4.5</v>
      </c>
      <c r="AF109">
        <v>5</v>
      </c>
      <c r="AG109">
        <v>0</v>
      </c>
      <c r="AH109" s="9">
        <v>43490</v>
      </c>
      <c r="AI109">
        <v>0</v>
      </c>
      <c r="AJ109">
        <v>20</v>
      </c>
    </row>
    <row r="110" spans="1:36">
      <c r="A110" t="s">
        <v>365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112</v>
      </c>
      <c r="N110" t="s">
        <v>157</v>
      </c>
      <c r="O110" s="18" t="s">
        <v>366</v>
      </c>
      <c r="P110" s="7">
        <v>26229</v>
      </c>
      <c r="Q110" t="s">
        <v>36</v>
      </c>
      <c r="R110" t="s">
        <v>62</v>
      </c>
      <c r="S110" t="s">
        <v>43</v>
      </c>
      <c r="T110" t="s">
        <v>80</v>
      </c>
      <c r="U110" t="s">
        <v>51</v>
      </c>
      <c r="V110" s="7">
        <v>42051</v>
      </c>
      <c r="W110" s="9">
        <v>42078</v>
      </c>
      <c r="X110" t="s">
        <v>327</v>
      </c>
      <c r="Y110" t="s">
        <v>94</v>
      </c>
      <c r="Z110" t="s">
        <v>31</v>
      </c>
      <c r="AA110" t="s">
        <v>22</v>
      </c>
      <c r="AB110">
        <v>4</v>
      </c>
      <c r="AC110" t="s">
        <v>75</v>
      </c>
      <c r="AD110" t="s">
        <v>164</v>
      </c>
      <c r="AE110">
        <v>4.6</v>
      </c>
      <c r="AF110">
        <v>4</v>
      </c>
      <c r="AG110">
        <v>4</v>
      </c>
      <c r="AH110" s="9">
        <v>42024</v>
      </c>
      <c r="AI110">
        <v>0</v>
      </c>
      <c r="AJ110">
        <v>10</v>
      </c>
    </row>
    <row r="111" spans="1:36">
      <c r="A111" t="s">
        <v>367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120</v>
      </c>
      <c r="N111" t="s">
        <v>157</v>
      </c>
      <c r="O111" s="18" t="s">
        <v>368</v>
      </c>
      <c r="P111" s="7">
        <v>32836</v>
      </c>
      <c r="Q111" t="s">
        <v>37</v>
      </c>
      <c r="R111" t="s">
        <v>60</v>
      </c>
      <c r="S111" t="s">
        <v>43</v>
      </c>
      <c r="T111" t="s">
        <v>83</v>
      </c>
      <c r="U111" t="s">
        <v>51</v>
      </c>
      <c r="V111" s="7">
        <v>42093</v>
      </c>
      <c r="X111" t="s">
        <v>159</v>
      </c>
      <c r="Y111" t="s">
        <v>93</v>
      </c>
      <c r="Z111" t="s">
        <v>31</v>
      </c>
      <c r="AA111" t="s">
        <v>21</v>
      </c>
      <c r="AB111">
        <v>7</v>
      </c>
      <c r="AC111" t="s">
        <v>76</v>
      </c>
      <c r="AD111" t="s">
        <v>164</v>
      </c>
      <c r="AE111">
        <v>4.3</v>
      </c>
      <c r="AF111">
        <v>5</v>
      </c>
      <c r="AG111">
        <v>7</v>
      </c>
      <c r="AH111" s="9">
        <v>43475</v>
      </c>
      <c r="AI111">
        <v>0</v>
      </c>
      <c r="AJ111">
        <v>20</v>
      </c>
    </row>
    <row r="112" spans="1:36">
      <c r="A112" t="s">
        <v>369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125</v>
      </c>
      <c r="N112" t="s">
        <v>157</v>
      </c>
      <c r="O112" s="18" t="s">
        <v>362</v>
      </c>
      <c r="P112" s="7">
        <v>33773</v>
      </c>
      <c r="Q112" t="s">
        <v>36</v>
      </c>
      <c r="R112" t="s">
        <v>62</v>
      </c>
      <c r="S112" t="s">
        <v>43</v>
      </c>
      <c r="T112" t="s">
        <v>83</v>
      </c>
      <c r="U112" t="s">
        <v>51</v>
      </c>
      <c r="V112" s="7">
        <v>41589</v>
      </c>
      <c r="X112" t="s">
        <v>159</v>
      </c>
      <c r="Y112" t="s">
        <v>93</v>
      </c>
      <c r="Z112" t="s">
        <v>32</v>
      </c>
      <c r="AA112" t="s">
        <v>17</v>
      </c>
      <c r="AB112">
        <v>19</v>
      </c>
      <c r="AC112" t="s">
        <v>75</v>
      </c>
      <c r="AD112" t="s">
        <v>164</v>
      </c>
      <c r="AE112">
        <v>4.3</v>
      </c>
      <c r="AF112">
        <v>5</v>
      </c>
      <c r="AG112">
        <v>0</v>
      </c>
      <c r="AH112" s="9">
        <v>43514</v>
      </c>
      <c r="AI112">
        <v>0</v>
      </c>
      <c r="AJ112">
        <v>7</v>
      </c>
    </row>
    <row r="113" spans="1:36">
      <c r="A113" t="s">
        <v>370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125</v>
      </c>
      <c r="N113" t="s">
        <v>157</v>
      </c>
      <c r="O113" s="18" t="s">
        <v>371</v>
      </c>
      <c r="P113" s="7">
        <v>25475</v>
      </c>
      <c r="Q113" t="s">
        <v>37</v>
      </c>
      <c r="R113" t="s">
        <v>59</v>
      </c>
      <c r="S113" t="s">
        <v>43</v>
      </c>
      <c r="T113" t="s">
        <v>80</v>
      </c>
      <c r="U113" t="s">
        <v>48</v>
      </c>
      <c r="V113" s="7">
        <v>40735</v>
      </c>
      <c r="X113" t="s">
        <v>159</v>
      </c>
      <c r="Y113" t="s">
        <v>93</v>
      </c>
      <c r="Z113" t="s">
        <v>32</v>
      </c>
      <c r="AA113" t="s">
        <v>7</v>
      </c>
      <c r="AB113">
        <v>12</v>
      </c>
      <c r="AC113" t="s">
        <v>72</v>
      </c>
      <c r="AD113" t="s">
        <v>160</v>
      </c>
      <c r="AE113">
        <v>4.5</v>
      </c>
      <c r="AF113">
        <v>4</v>
      </c>
      <c r="AG113">
        <v>0</v>
      </c>
      <c r="AH113" s="9">
        <v>43514</v>
      </c>
      <c r="AI113">
        <v>0</v>
      </c>
      <c r="AJ113">
        <v>1</v>
      </c>
    </row>
    <row r="114" spans="1:36">
      <c r="A114" t="s">
        <v>372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126</v>
      </c>
      <c r="N114" t="s">
        <v>157</v>
      </c>
      <c r="O114" s="18" t="s">
        <v>373</v>
      </c>
      <c r="P114" s="7">
        <v>23662</v>
      </c>
      <c r="Q114" t="s">
        <v>37</v>
      </c>
      <c r="R114" t="s">
        <v>60</v>
      </c>
      <c r="S114" t="s">
        <v>43</v>
      </c>
      <c r="T114" t="s">
        <v>80</v>
      </c>
      <c r="U114" t="s">
        <v>48</v>
      </c>
      <c r="V114" s="7">
        <v>40294</v>
      </c>
      <c r="W114" s="9">
        <v>40693</v>
      </c>
      <c r="X114" t="s">
        <v>163</v>
      </c>
      <c r="Y114" t="s">
        <v>95</v>
      </c>
      <c r="Z114" t="s">
        <v>32</v>
      </c>
      <c r="AA114" t="s">
        <v>7</v>
      </c>
      <c r="AB114">
        <v>12</v>
      </c>
      <c r="AC114" t="s">
        <v>72</v>
      </c>
      <c r="AD114" t="s">
        <v>294</v>
      </c>
      <c r="AE114">
        <v>3</v>
      </c>
      <c r="AF114">
        <v>3</v>
      </c>
      <c r="AG114">
        <v>0</v>
      </c>
      <c r="AH114" s="9">
        <v>40608</v>
      </c>
      <c r="AI114">
        <v>3</v>
      </c>
      <c r="AJ114">
        <v>10</v>
      </c>
    </row>
    <row r="115" spans="1:36">
      <c r="A115" t="s">
        <v>374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120</v>
      </c>
      <c r="N115" t="s">
        <v>157</v>
      </c>
      <c r="O115" s="18" t="s">
        <v>375</v>
      </c>
      <c r="P115" s="7">
        <v>29692</v>
      </c>
      <c r="Q115" t="s">
        <v>36</v>
      </c>
      <c r="R115" t="s">
        <v>61</v>
      </c>
      <c r="S115" t="s">
        <v>43</v>
      </c>
      <c r="T115" t="s">
        <v>83</v>
      </c>
      <c r="U115" t="s">
        <v>51</v>
      </c>
      <c r="V115" s="7">
        <v>42009</v>
      </c>
      <c r="X115" t="s">
        <v>159</v>
      </c>
      <c r="Y115" t="s">
        <v>93</v>
      </c>
      <c r="Z115" t="s">
        <v>31</v>
      </c>
      <c r="AA115" t="s">
        <v>21</v>
      </c>
      <c r="AB115">
        <v>7</v>
      </c>
      <c r="AC115" t="s">
        <v>73</v>
      </c>
      <c r="AD115" t="s">
        <v>164</v>
      </c>
      <c r="AE115">
        <v>4.61</v>
      </c>
      <c r="AF115">
        <v>4</v>
      </c>
      <c r="AG115">
        <v>5</v>
      </c>
      <c r="AH115" s="9">
        <v>43493</v>
      </c>
      <c r="AI115">
        <v>0</v>
      </c>
      <c r="AJ115">
        <v>11</v>
      </c>
    </row>
    <row r="116" spans="1:36">
      <c r="A116" t="s">
        <v>376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126</v>
      </c>
      <c r="N116" t="s">
        <v>157</v>
      </c>
      <c r="O116" s="18" t="s">
        <v>169</v>
      </c>
      <c r="P116" s="7">
        <v>31557</v>
      </c>
      <c r="Q116" t="s">
        <v>36</v>
      </c>
      <c r="R116" t="s">
        <v>60</v>
      </c>
      <c r="S116" t="s">
        <v>43</v>
      </c>
      <c r="T116" t="s">
        <v>80</v>
      </c>
      <c r="U116" t="s">
        <v>51</v>
      </c>
      <c r="V116" s="7">
        <v>41771</v>
      </c>
      <c r="X116" t="s">
        <v>159</v>
      </c>
      <c r="Y116" t="s">
        <v>93</v>
      </c>
      <c r="Z116" t="s">
        <v>32</v>
      </c>
      <c r="AA116" t="s">
        <v>9</v>
      </c>
      <c r="AB116">
        <v>14</v>
      </c>
      <c r="AC116" t="s">
        <v>76</v>
      </c>
      <c r="AD116" t="s">
        <v>164</v>
      </c>
      <c r="AE116">
        <v>4.6</v>
      </c>
      <c r="AF116">
        <v>3</v>
      </c>
      <c r="AG116">
        <v>0</v>
      </c>
      <c r="AH116" s="9">
        <v>43503</v>
      </c>
      <c r="AI116">
        <v>0</v>
      </c>
      <c r="AJ116">
        <v>20</v>
      </c>
    </row>
    <row r="117" spans="1:36">
      <c r="A117" t="s">
        <v>377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125</v>
      </c>
      <c r="N117" t="s">
        <v>157</v>
      </c>
      <c r="O117" s="18" t="s">
        <v>171</v>
      </c>
      <c r="P117" s="7">
        <v>28996</v>
      </c>
      <c r="Q117" t="s">
        <v>37</v>
      </c>
      <c r="R117" t="s">
        <v>60</v>
      </c>
      <c r="S117" t="s">
        <v>43</v>
      </c>
      <c r="T117" t="s">
        <v>80</v>
      </c>
      <c r="U117" t="s">
        <v>51</v>
      </c>
      <c r="V117" s="7">
        <v>41092</v>
      </c>
      <c r="X117" t="s">
        <v>159</v>
      </c>
      <c r="Y117" t="s">
        <v>93</v>
      </c>
      <c r="Z117" t="s">
        <v>32</v>
      </c>
      <c r="AA117" t="s">
        <v>9</v>
      </c>
      <c r="AB117">
        <v>14</v>
      </c>
      <c r="AC117" t="s">
        <v>76</v>
      </c>
      <c r="AD117" t="s">
        <v>164</v>
      </c>
      <c r="AE117">
        <v>5</v>
      </c>
      <c r="AF117">
        <v>3</v>
      </c>
      <c r="AG117">
        <v>0</v>
      </c>
      <c r="AH117" s="9">
        <v>43479</v>
      </c>
      <c r="AI117">
        <v>0</v>
      </c>
      <c r="AJ117">
        <v>2</v>
      </c>
    </row>
    <row r="118" spans="1:36">
      <c r="A118" t="s">
        <v>378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126</v>
      </c>
      <c r="N118" t="s">
        <v>157</v>
      </c>
      <c r="O118" s="18" t="s">
        <v>330</v>
      </c>
      <c r="P118" s="7">
        <v>30658</v>
      </c>
      <c r="Q118" t="s">
        <v>36</v>
      </c>
      <c r="R118" t="s">
        <v>61</v>
      </c>
      <c r="S118" t="s">
        <v>43</v>
      </c>
      <c r="T118" t="s">
        <v>80</v>
      </c>
      <c r="U118" t="s">
        <v>46</v>
      </c>
      <c r="V118" s="7">
        <v>41547</v>
      </c>
      <c r="X118" t="s">
        <v>159</v>
      </c>
      <c r="Y118" t="s">
        <v>93</v>
      </c>
      <c r="Z118" t="s">
        <v>32</v>
      </c>
      <c r="AA118" t="s">
        <v>18</v>
      </c>
      <c r="AB118">
        <v>20</v>
      </c>
      <c r="AC118" t="s">
        <v>74</v>
      </c>
      <c r="AD118" t="s">
        <v>164</v>
      </c>
      <c r="AE118">
        <v>4.4</v>
      </c>
      <c r="AF118">
        <v>5</v>
      </c>
      <c r="AG118">
        <v>0</v>
      </c>
      <c r="AH118" s="9">
        <v>43517</v>
      </c>
      <c r="AI118">
        <v>0</v>
      </c>
      <c r="AJ118">
        <v>1</v>
      </c>
    </row>
    <row r="119" spans="1:36">
      <c r="A119" t="s">
        <v>379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125</v>
      </c>
      <c r="N119" t="s">
        <v>157</v>
      </c>
      <c r="O119" s="18" t="s">
        <v>380</v>
      </c>
      <c r="P119" s="7">
        <v>27311</v>
      </c>
      <c r="Q119" t="s">
        <v>36</v>
      </c>
      <c r="R119" t="s">
        <v>60</v>
      </c>
      <c r="S119" t="s">
        <v>43</v>
      </c>
      <c r="T119" t="s">
        <v>80</v>
      </c>
      <c r="U119" t="s">
        <v>47</v>
      </c>
      <c r="V119" s="7">
        <v>41505</v>
      </c>
      <c r="X119" t="s">
        <v>159</v>
      </c>
      <c r="Y119" t="s">
        <v>93</v>
      </c>
      <c r="Z119" t="s">
        <v>32</v>
      </c>
      <c r="AA119" t="s">
        <v>18</v>
      </c>
      <c r="AB119">
        <v>20</v>
      </c>
      <c r="AC119" t="s">
        <v>76</v>
      </c>
      <c r="AD119" t="s">
        <v>164</v>
      </c>
      <c r="AE119">
        <v>4.1</v>
      </c>
      <c r="AF119">
        <v>5</v>
      </c>
      <c r="AG119">
        <v>0</v>
      </c>
      <c r="AH119" s="9">
        <v>43511</v>
      </c>
      <c r="AI119">
        <v>0</v>
      </c>
      <c r="AJ119">
        <v>3</v>
      </c>
    </row>
    <row r="120" spans="1:36">
      <c r="A120" t="s">
        <v>381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124</v>
      </c>
      <c r="N120" t="s">
        <v>157</v>
      </c>
      <c r="O120" s="18" t="s">
        <v>263</v>
      </c>
      <c r="P120" s="7">
        <v>29778</v>
      </c>
      <c r="Q120" t="s">
        <v>37</v>
      </c>
      <c r="R120" t="s">
        <v>59</v>
      </c>
      <c r="S120" t="s">
        <v>43</v>
      </c>
      <c r="T120" t="s">
        <v>80</v>
      </c>
      <c r="U120" t="s">
        <v>51</v>
      </c>
      <c r="V120" s="7">
        <v>42157</v>
      </c>
      <c r="X120" t="s">
        <v>159</v>
      </c>
      <c r="Y120" t="s">
        <v>93</v>
      </c>
      <c r="Z120" t="s">
        <v>32</v>
      </c>
      <c r="AA120" t="s">
        <v>13</v>
      </c>
      <c r="AB120">
        <v>2</v>
      </c>
      <c r="AC120" t="s">
        <v>73</v>
      </c>
      <c r="AD120" t="s">
        <v>164</v>
      </c>
      <c r="AE120">
        <v>4.63</v>
      </c>
      <c r="AF120">
        <v>3</v>
      </c>
      <c r="AG120">
        <v>0</v>
      </c>
      <c r="AH120" s="9">
        <v>43469</v>
      </c>
      <c r="AI120">
        <v>0</v>
      </c>
      <c r="AJ120">
        <v>2</v>
      </c>
    </row>
    <row r="121" spans="1:36">
      <c r="A121" t="s">
        <v>382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125</v>
      </c>
      <c r="N121" t="s">
        <v>157</v>
      </c>
      <c r="O121" s="18" t="s">
        <v>291</v>
      </c>
      <c r="P121" s="7">
        <v>30457</v>
      </c>
      <c r="Q121" t="s">
        <v>36</v>
      </c>
      <c r="R121" t="s">
        <v>59</v>
      </c>
      <c r="S121" t="s">
        <v>43</v>
      </c>
      <c r="T121" t="s">
        <v>80</v>
      </c>
      <c r="U121" t="s">
        <v>51</v>
      </c>
      <c r="V121" s="7">
        <v>40595</v>
      </c>
      <c r="W121" s="9">
        <v>41650</v>
      </c>
      <c r="X121" t="s">
        <v>297</v>
      </c>
      <c r="Y121" t="s">
        <v>95</v>
      </c>
      <c r="Z121" t="s">
        <v>32</v>
      </c>
      <c r="AA121" t="s">
        <v>16</v>
      </c>
      <c r="AB121">
        <v>18</v>
      </c>
      <c r="AC121" t="s">
        <v>71</v>
      </c>
      <c r="AD121" t="s">
        <v>164</v>
      </c>
      <c r="AE121">
        <v>5</v>
      </c>
      <c r="AF121">
        <v>5</v>
      </c>
      <c r="AG121">
        <v>0</v>
      </c>
      <c r="AH121" s="9">
        <v>41428</v>
      </c>
      <c r="AI121">
        <v>0</v>
      </c>
      <c r="AJ121">
        <v>17</v>
      </c>
    </row>
    <row r="122" spans="1:36">
      <c r="A122" t="s">
        <v>383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106</v>
      </c>
      <c r="N122" t="s">
        <v>157</v>
      </c>
      <c r="O122" s="18" t="s">
        <v>266</v>
      </c>
      <c r="P122" s="7">
        <v>32689</v>
      </c>
      <c r="Q122" t="s">
        <v>37</v>
      </c>
      <c r="R122" t="s">
        <v>60</v>
      </c>
      <c r="S122" t="s">
        <v>43</v>
      </c>
      <c r="T122" t="s">
        <v>80</v>
      </c>
      <c r="U122" t="s">
        <v>48</v>
      </c>
      <c r="V122" s="7">
        <v>42845</v>
      </c>
      <c r="X122" t="s">
        <v>159</v>
      </c>
      <c r="Y122" t="s">
        <v>93</v>
      </c>
      <c r="Z122" t="s">
        <v>31</v>
      </c>
      <c r="AA122" t="s">
        <v>8</v>
      </c>
      <c r="AB122">
        <v>13</v>
      </c>
      <c r="AC122" t="s">
        <v>75</v>
      </c>
      <c r="AD122" t="s">
        <v>164</v>
      </c>
      <c r="AE122">
        <v>4.2</v>
      </c>
      <c r="AF122">
        <v>5</v>
      </c>
      <c r="AG122">
        <v>5</v>
      </c>
      <c r="AH122" s="9">
        <v>43493</v>
      </c>
      <c r="AI122">
        <v>0</v>
      </c>
      <c r="AJ122">
        <v>8</v>
      </c>
    </row>
    <row r="123" spans="1:36">
      <c r="A123" t="s">
        <v>384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105</v>
      </c>
      <c r="N123" t="s">
        <v>385</v>
      </c>
      <c r="O123">
        <v>37129</v>
      </c>
      <c r="P123" s="7">
        <v>25243</v>
      </c>
      <c r="Q123" t="s">
        <v>37</v>
      </c>
      <c r="R123" t="s">
        <v>62</v>
      </c>
      <c r="S123" t="s">
        <v>43</v>
      </c>
      <c r="T123" t="s">
        <v>80</v>
      </c>
      <c r="U123" t="s">
        <v>50</v>
      </c>
      <c r="V123" s="7">
        <v>40975</v>
      </c>
      <c r="W123" s="9">
        <v>41943</v>
      </c>
      <c r="X123" t="s">
        <v>258</v>
      </c>
      <c r="Y123" t="s">
        <v>95</v>
      </c>
      <c r="Z123" t="s">
        <v>33</v>
      </c>
      <c r="AA123" t="s">
        <v>15</v>
      </c>
      <c r="AB123">
        <v>17</v>
      </c>
      <c r="AC123" t="s">
        <v>76</v>
      </c>
      <c r="AD123" t="s">
        <v>164</v>
      </c>
      <c r="AE123">
        <v>4.5</v>
      </c>
      <c r="AF123">
        <v>5</v>
      </c>
      <c r="AG123">
        <v>0</v>
      </c>
      <c r="AH123" s="9">
        <v>41306</v>
      </c>
      <c r="AI123">
        <v>0</v>
      </c>
      <c r="AJ123">
        <v>20</v>
      </c>
    </row>
    <row r="124" spans="1:36">
      <c r="A124" t="s">
        <v>386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125</v>
      </c>
      <c r="N124" t="s">
        <v>157</v>
      </c>
      <c r="O124" s="18" t="s">
        <v>366</v>
      </c>
      <c r="P124" s="7">
        <v>28207</v>
      </c>
      <c r="Q124" t="s">
        <v>36</v>
      </c>
      <c r="R124" t="s">
        <v>60</v>
      </c>
      <c r="S124" t="s">
        <v>43</v>
      </c>
      <c r="T124" t="s">
        <v>80</v>
      </c>
      <c r="U124" t="s">
        <v>51</v>
      </c>
      <c r="V124" s="7">
        <v>40875</v>
      </c>
      <c r="X124" t="s">
        <v>159</v>
      </c>
      <c r="Y124" t="s">
        <v>93</v>
      </c>
      <c r="Z124" t="s">
        <v>32</v>
      </c>
      <c r="AA124" t="s">
        <v>20</v>
      </c>
      <c r="AB124">
        <v>22</v>
      </c>
      <c r="AC124" t="s">
        <v>74</v>
      </c>
      <c r="AD124" t="s">
        <v>164</v>
      </c>
      <c r="AE124">
        <v>4.2</v>
      </c>
      <c r="AF124">
        <v>4</v>
      </c>
      <c r="AG124">
        <v>0</v>
      </c>
      <c r="AH124" s="9">
        <v>43518</v>
      </c>
      <c r="AI124">
        <v>0</v>
      </c>
      <c r="AJ124">
        <v>13</v>
      </c>
    </row>
    <row r="125" spans="1:36">
      <c r="A125" t="s">
        <v>387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126</v>
      </c>
      <c r="N125" t="s">
        <v>157</v>
      </c>
      <c r="O125" s="18" t="s">
        <v>337</v>
      </c>
      <c r="P125" s="7">
        <v>32365</v>
      </c>
      <c r="Q125" t="s">
        <v>37</v>
      </c>
      <c r="R125" t="s">
        <v>62</v>
      </c>
      <c r="S125" t="s">
        <v>43</v>
      </c>
      <c r="T125" t="s">
        <v>83</v>
      </c>
      <c r="U125" t="s">
        <v>51</v>
      </c>
      <c r="V125" s="7">
        <v>41589</v>
      </c>
      <c r="X125" t="s">
        <v>159</v>
      </c>
      <c r="Y125" t="s">
        <v>93</v>
      </c>
      <c r="Z125" t="s">
        <v>32</v>
      </c>
      <c r="AA125" t="s">
        <v>16</v>
      </c>
      <c r="AB125">
        <v>18</v>
      </c>
      <c r="AC125" t="s">
        <v>76</v>
      </c>
      <c r="AD125" t="s">
        <v>164</v>
      </c>
      <c r="AE125">
        <v>5</v>
      </c>
      <c r="AF125">
        <v>3</v>
      </c>
      <c r="AG125">
        <v>0</v>
      </c>
      <c r="AH125" s="9">
        <v>43473</v>
      </c>
      <c r="AI125">
        <v>0</v>
      </c>
      <c r="AJ125">
        <v>20</v>
      </c>
    </row>
    <row r="126" spans="1:36">
      <c r="A126" t="s">
        <v>388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125</v>
      </c>
      <c r="N126" t="s">
        <v>157</v>
      </c>
      <c r="O126" s="18" t="s">
        <v>332</v>
      </c>
      <c r="P126" s="7">
        <v>19224</v>
      </c>
      <c r="Q126" t="s">
        <v>36</v>
      </c>
      <c r="R126" t="s">
        <v>62</v>
      </c>
      <c r="S126" t="s">
        <v>43</v>
      </c>
      <c r="T126" t="s">
        <v>80</v>
      </c>
      <c r="U126" t="s">
        <v>51</v>
      </c>
      <c r="V126" s="7">
        <v>40917</v>
      </c>
      <c r="W126" s="9">
        <v>42353</v>
      </c>
      <c r="X126" t="s">
        <v>223</v>
      </c>
      <c r="Y126" t="s">
        <v>95</v>
      </c>
      <c r="Z126" t="s">
        <v>32</v>
      </c>
      <c r="AA126" t="s">
        <v>23</v>
      </c>
      <c r="AB126">
        <v>39</v>
      </c>
      <c r="AC126" t="s">
        <v>71</v>
      </c>
      <c r="AD126" t="s">
        <v>164</v>
      </c>
      <c r="AE126">
        <v>4.64</v>
      </c>
      <c r="AF126">
        <v>4</v>
      </c>
      <c r="AG126">
        <v>0</v>
      </c>
      <c r="AH126" s="9">
        <v>42126</v>
      </c>
      <c r="AI126">
        <v>0</v>
      </c>
      <c r="AJ126">
        <v>8</v>
      </c>
    </row>
    <row r="127" spans="1:36">
      <c r="A127" t="s">
        <v>389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125</v>
      </c>
      <c r="N127" t="s">
        <v>157</v>
      </c>
      <c r="O127" s="18" t="s">
        <v>169</v>
      </c>
      <c r="P127" s="7">
        <v>27151</v>
      </c>
      <c r="Q127" t="s">
        <v>36</v>
      </c>
      <c r="R127" t="s">
        <v>60</v>
      </c>
      <c r="S127" t="s">
        <v>43</v>
      </c>
      <c r="T127" t="s">
        <v>80</v>
      </c>
      <c r="U127" t="s">
        <v>51</v>
      </c>
      <c r="V127" s="7">
        <v>41771</v>
      </c>
      <c r="X127" t="s">
        <v>159</v>
      </c>
      <c r="Y127" t="s">
        <v>93</v>
      </c>
      <c r="Z127" t="s">
        <v>32</v>
      </c>
      <c r="AA127" t="s">
        <v>4</v>
      </c>
      <c r="AB127">
        <v>11</v>
      </c>
      <c r="AC127" t="s">
        <v>71</v>
      </c>
      <c r="AD127" t="s">
        <v>160</v>
      </c>
      <c r="AE127">
        <v>4.76</v>
      </c>
      <c r="AF127">
        <v>4</v>
      </c>
      <c r="AG127">
        <v>0</v>
      </c>
      <c r="AH127" s="9">
        <v>43511</v>
      </c>
      <c r="AI127">
        <v>0</v>
      </c>
      <c r="AJ127">
        <v>5</v>
      </c>
    </row>
    <row r="128" spans="1:36">
      <c r="A128" t="s">
        <v>390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125</v>
      </c>
      <c r="N128" t="s">
        <v>157</v>
      </c>
      <c r="O128" s="18" t="s">
        <v>391</v>
      </c>
      <c r="P128" s="7">
        <v>30685</v>
      </c>
      <c r="Q128" t="s">
        <v>37</v>
      </c>
      <c r="R128" t="s">
        <v>62</v>
      </c>
      <c r="S128" t="s">
        <v>43</v>
      </c>
      <c r="T128" t="s">
        <v>80</v>
      </c>
      <c r="U128" t="s">
        <v>51</v>
      </c>
      <c r="V128" s="7">
        <v>41134</v>
      </c>
      <c r="X128" t="s">
        <v>159</v>
      </c>
      <c r="Y128" t="s">
        <v>93</v>
      </c>
      <c r="Z128" t="s">
        <v>32</v>
      </c>
      <c r="AA128" t="s">
        <v>17</v>
      </c>
      <c r="AB128">
        <v>19</v>
      </c>
      <c r="AC128" t="s">
        <v>74</v>
      </c>
      <c r="AD128" t="s">
        <v>164</v>
      </c>
      <c r="AE128">
        <v>4.17</v>
      </c>
      <c r="AF128">
        <v>4</v>
      </c>
      <c r="AG128">
        <v>0</v>
      </c>
      <c r="AH128" s="9">
        <v>43507</v>
      </c>
      <c r="AI128">
        <v>0</v>
      </c>
      <c r="AJ128">
        <v>1</v>
      </c>
    </row>
    <row r="129" spans="1:36">
      <c r="A129" t="s">
        <v>392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126</v>
      </c>
      <c r="N129" t="s">
        <v>157</v>
      </c>
      <c r="O129" s="18" t="s">
        <v>393</v>
      </c>
      <c r="P129" s="7">
        <v>26538</v>
      </c>
      <c r="Q129" t="s">
        <v>36</v>
      </c>
      <c r="R129" t="s">
        <v>62</v>
      </c>
      <c r="S129" t="s">
        <v>43</v>
      </c>
      <c r="T129" t="s">
        <v>80</v>
      </c>
      <c r="U129" t="s">
        <v>51</v>
      </c>
      <c r="V129" s="7">
        <v>40553</v>
      </c>
      <c r="W129" s="9">
        <v>41443</v>
      </c>
      <c r="X129" t="s">
        <v>167</v>
      </c>
      <c r="Y129" t="s">
        <v>95</v>
      </c>
      <c r="Z129" t="s">
        <v>32</v>
      </c>
      <c r="AA129" t="s">
        <v>16</v>
      </c>
      <c r="AB129">
        <v>18</v>
      </c>
      <c r="AC129" t="s">
        <v>71</v>
      </c>
      <c r="AD129" t="s">
        <v>164</v>
      </c>
      <c r="AE129">
        <v>5</v>
      </c>
      <c r="AF129">
        <v>3</v>
      </c>
      <c r="AG129">
        <v>0</v>
      </c>
      <c r="AH129" s="9">
        <v>41304</v>
      </c>
      <c r="AI129">
        <v>0</v>
      </c>
      <c r="AJ129">
        <v>15</v>
      </c>
    </row>
    <row r="130" spans="1:36">
      <c r="A130" t="s">
        <v>394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105</v>
      </c>
      <c r="N130" t="s">
        <v>395</v>
      </c>
      <c r="O130" s="18" t="s">
        <v>396</v>
      </c>
      <c r="P130" s="7">
        <v>32400</v>
      </c>
      <c r="Q130" t="s">
        <v>37</v>
      </c>
      <c r="R130" t="s">
        <v>60</v>
      </c>
      <c r="S130" t="s">
        <v>43</v>
      </c>
      <c r="T130" t="s">
        <v>80</v>
      </c>
      <c r="U130" t="s">
        <v>46</v>
      </c>
      <c r="V130" s="7">
        <v>41869</v>
      </c>
      <c r="X130" t="s">
        <v>159</v>
      </c>
      <c r="Y130" t="s">
        <v>93</v>
      </c>
      <c r="Z130" t="s">
        <v>33</v>
      </c>
      <c r="AA130" t="s">
        <v>15</v>
      </c>
      <c r="AB130">
        <v>17</v>
      </c>
      <c r="AC130" t="s">
        <v>75</v>
      </c>
      <c r="AD130" t="s">
        <v>164</v>
      </c>
      <c r="AE130">
        <v>3.6</v>
      </c>
      <c r="AF130">
        <v>5</v>
      </c>
      <c r="AG130">
        <v>0</v>
      </c>
      <c r="AH130" s="9">
        <v>43495</v>
      </c>
      <c r="AI130">
        <v>0</v>
      </c>
      <c r="AJ130">
        <v>9</v>
      </c>
    </row>
    <row r="131" spans="1:36">
      <c r="A131" t="s">
        <v>397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126</v>
      </c>
      <c r="N131" t="s">
        <v>157</v>
      </c>
      <c r="O131" s="18" t="s">
        <v>398</v>
      </c>
      <c r="P131" s="7">
        <v>30728</v>
      </c>
      <c r="Q131" t="s">
        <v>36</v>
      </c>
      <c r="R131" t="s">
        <v>60</v>
      </c>
      <c r="S131" t="s">
        <v>42</v>
      </c>
      <c r="T131" t="s">
        <v>80</v>
      </c>
      <c r="U131" t="s">
        <v>51</v>
      </c>
      <c r="V131" s="7">
        <v>40770</v>
      </c>
      <c r="W131" s="9">
        <v>41006</v>
      </c>
      <c r="X131" t="s">
        <v>258</v>
      </c>
      <c r="Y131" t="s">
        <v>95</v>
      </c>
      <c r="Z131" t="s">
        <v>32</v>
      </c>
      <c r="AA131" t="s">
        <v>20</v>
      </c>
      <c r="AB131">
        <v>30</v>
      </c>
      <c r="AC131" t="s">
        <v>75</v>
      </c>
      <c r="AD131" t="s">
        <v>164</v>
      </c>
      <c r="AE131">
        <v>3.03</v>
      </c>
      <c r="AF131">
        <v>5</v>
      </c>
      <c r="AG131">
        <v>0</v>
      </c>
      <c r="AH131" s="9">
        <v>40973</v>
      </c>
      <c r="AI131">
        <v>0</v>
      </c>
      <c r="AJ131">
        <v>16</v>
      </c>
    </row>
    <row r="132" spans="1:36">
      <c r="A132" t="s">
        <v>399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112</v>
      </c>
      <c r="N132" t="s">
        <v>157</v>
      </c>
      <c r="O132" s="18" t="s">
        <v>400</v>
      </c>
      <c r="P132" s="7">
        <v>30733</v>
      </c>
      <c r="Q132" t="s">
        <v>36</v>
      </c>
      <c r="R132" t="s">
        <v>62</v>
      </c>
      <c r="S132" t="s">
        <v>43</v>
      </c>
      <c r="T132" t="s">
        <v>80</v>
      </c>
      <c r="U132" t="s">
        <v>51</v>
      </c>
      <c r="V132" s="7">
        <v>42093</v>
      </c>
      <c r="X132" t="s">
        <v>159</v>
      </c>
      <c r="Y132" t="s">
        <v>93</v>
      </c>
      <c r="Z132" t="s">
        <v>31</v>
      </c>
      <c r="AA132" t="s">
        <v>22</v>
      </c>
      <c r="AB132">
        <v>4</v>
      </c>
      <c r="AC132" t="s">
        <v>75</v>
      </c>
      <c r="AD132" t="s">
        <v>164</v>
      </c>
      <c r="AE132">
        <v>4.48</v>
      </c>
      <c r="AF132">
        <v>5</v>
      </c>
      <c r="AG132">
        <v>6</v>
      </c>
      <c r="AH132" s="9">
        <v>43468</v>
      </c>
      <c r="AI132">
        <v>0</v>
      </c>
      <c r="AJ132">
        <v>4</v>
      </c>
    </row>
    <row r="133" spans="1:36">
      <c r="A133" t="s">
        <v>401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114</v>
      </c>
      <c r="N133" t="s">
        <v>402</v>
      </c>
      <c r="O133" s="18" t="s">
        <v>403</v>
      </c>
      <c r="P133" s="7">
        <v>24183</v>
      </c>
      <c r="Q133" t="s">
        <v>36</v>
      </c>
      <c r="R133" t="s">
        <v>60</v>
      </c>
      <c r="S133" t="s">
        <v>43</v>
      </c>
      <c r="T133" t="s">
        <v>80</v>
      </c>
      <c r="U133" t="s">
        <v>51</v>
      </c>
      <c r="V133" s="7">
        <v>41764</v>
      </c>
      <c r="X133" t="s">
        <v>159</v>
      </c>
      <c r="Y133" t="s">
        <v>93</v>
      </c>
      <c r="Z133" t="s">
        <v>33</v>
      </c>
      <c r="AA133" t="s">
        <v>13</v>
      </c>
      <c r="AB133">
        <v>2</v>
      </c>
      <c r="AC133" t="s">
        <v>76</v>
      </c>
      <c r="AD133" t="s">
        <v>164</v>
      </c>
      <c r="AE133">
        <v>4.5</v>
      </c>
      <c r="AF133">
        <v>4</v>
      </c>
      <c r="AG133">
        <v>0</v>
      </c>
      <c r="AH133" s="9">
        <v>43486</v>
      </c>
      <c r="AI133">
        <v>0</v>
      </c>
      <c r="AJ133">
        <v>19</v>
      </c>
    </row>
    <row r="134" spans="1:36">
      <c r="A134" t="s">
        <v>404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104</v>
      </c>
      <c r="N134" t="s">
        <v>157</v>
      </c>
      <c r="O134" s="18" t="s">
        <v>252</v>
      </c>
      <c r="P134" s="7">
        <v>31306</v>
      </c>
      <c r="Q134" t="s">
        <v>36</v>
      </c>
      <c r="R134" t="s">
        <v>60</v>
      </c>
      <c r="S134" t="s">
        <v>43</v>
      </c>
      <c r="T134" t="s">
        <v>80</v>
      </c>
      <c r="U134" t="s">
        <v>48</v>
      </c>
      <c r="V134" s="7">
        <v>42051</v>
      </c>
      <c r="W134" s="9">
        <v>42109</v>
      </c>
      <c r="X134" t="s">
        <v>327</v>
      </c>
      <c r="Y134" t="s">
        <v>94</v>
      </c>
      <c r="Z134" t="s">
        <v>29</v>
      </c>
      <c r="AA134" t="s">
        <v>6</v>
      </c>
      <c r="AB134">
        <v>1</v>
      </c>
      <c r="AC134" t="s">
        <v>75</v>
      </c>
      <c r="AD134" t="s">
        <v>164</v>
      </c>
      <c r="AE134">
        <v>3.24</v>
      </c>
      <c r="AF134">
        <v>3</v>
      </c>
      <c r="AG134">
        <v>4</v>
      </c>
      <c r="AH134" s="9">
        <v>42109</v>
      </c>
      <c r="AI134">
        <v>0</v>
      </c>
      <c r="AJ134">
        <v>6</v>
      </c>
    </row>
    <row r="135" spans="1:36">
      <c r="A135" t="s">
        <v>405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125</v>
      </c>
      <c r="N135" t="s">
        <v>157</v>
      </c>
      <c r="O135" s="18" t="s">
        <v>291</v>
      </c>
      <c r="P135" s="7">
        <v>31573</v>
      </c>
      <c r="Q135" t="s">
        <v>36</v>
      </c>
      <c r="R135" t="s">
        <v>62</v>
      </c>
      <c r="S135" t="s">
        <v>43</v>
      </c>
      <c r="T135" t="s">
        <v>80</v>
      </c>
      <c r="U135" t="s">
        <v>51</v>
      </c>
      <c r="V135" s="7">
        <v>40959</v>
      </c>
      <c r="X135" t="s">
        <v>159</v>
      </c>
      <c r="Y135" t="s">
        <v>93</v>
      </c>
      <c r="Z135" t="s">
        <v>32</v>
      </c>
      <c r="AA135" t="s">
        <v>17</v>
      </c>
      <c r="AB135">
        <v>19</v>
      </c>
      <c r="AC135" t="s">
        <v>76</v>
      </c>
      <c r="AD135" t="s">
        <v>164</v>
      </c>
      <c r="AE135">
        <v>4.8</v>
      </c>
      <c r="AF135">
        <v>4</v>
      </c>
      <c r="AG135">
        <v>0</v>
      </c>
      <c r="AH135" s="9">
        <v>43472</v>
      </c>
      <c r="AI135">
        <v>0</v>
      </c>
      <c r="AJ135">
        <v>4</v>
      </c>
    </row>
    <row r="136" spans="1:36">
      <c r="A136" t="s">
        <v>406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126</v>
      </c>
      <c r="N136" t="s">
        <v>157</v>
      </c>
      <c r="O136" s="18" t="s">
        <v>393</v>
      </c>
      <c r="P136" s="7">
        <v>30752</v>
      </c>
      <c r="Q136" t="s">
        <v>36</v>
      </c>
      <c r="R136" t="s">
        <v>62</v>
      </c>
      <c r="S136" t="s">
        <v>43</v>
      </c>
      <c r="T136" t="s">
        <v>80</v>
      </c>
      <c r="U136" t="s">
        <v>51</v>
      </c>
      <c r="V136" s="7">
        <v>42527</v>
      </c>
      <c r="X136" t="s">
        <v>159</v>
      </c>
      <c r="Y136" t="s">
        <v>93</v>
      </c>
      <c r="Z136" t="s">
        <v>32</v>
      </c>
      <c r="AA136" t="s">
        <v>11</v>
      </c>
      <c r="AB136">
        <v>16</v>
      </c>
      <c r="AC136" t="s">
        <v>76</v>
      </c>
      <c r="AD136" t="s">
        <v>164</v>
      </c>
      <c r="AE136">
        <v>3</v>
      </c>
      <c r="AF136">
        <v>5</v>
      </c>
      <c r="AG136">
        <v>0</v>
      </c>
      <c r="AH136" s="9">
        <v>43483</v>
      </c>
      <c r="AI136">
        <v>0</v>
      </c>
      <c r="AJ136">
        <v>4</v>
      </c>
    </row>
    <row r="137" spans="1:36">
      <c r="A137" t="s">
        <v>407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126</v>
      </c>
      <c r="N137" t="s">
        <v>157</v>
      </c>
      <c r="O137" s="18" t="s">
        <v>306</v>
      </c>
      <c r="P137" s="7">
        <v>33731</v>
      </c>
      <c r="Q137" t="s">
        <v>36</v>
      </c>
      <c r="R137" t="s">
        <v>61</v>
      </c>
      <c r="S137" t="s">
        <v>43</v>
      </c>
      <c r="T137" t="s">
        <v>80</v>
      </c>
      <c r="U137" t="s">
        <v>51</v>
      </c>
      <c r="V137" s="7">
        <v>42160</v>
      </c>
      <c r="X137" t="s">
        <v>159</v>
      </c>
      <c r="Y137" t="s">
        <v>93</v>
      </c>
      <c r="Z137" t="s">
        <v>32</v>
      </c>
      <c r="AA137" t="s">
        <v>23</v>
      </c>
      <c r="AC137" t="s">
        <v>75</v>
      </c>
      <c r="AD137" t="s">
        <v>164</v>
      </c>
      <c r="AE137">
        <v>4.5</v>
      </c>
      <c r="AF137">
        <v>3</v>
      </c>
      <c r="AG137">
        <v>0</v>
      </c>
      <c r="AH137" s="9">
        <v>43510</v>
      </c>
      <c r="AI137">
        <v>0</v>
      </c>
      <c r="AJ137">
        <v>6</v>
      </c>
    </row>
    <row r="138" spans="1:36">
      <c r="A138" t="s">
        <v>408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126</v>
      </c>
      <c r="N138" t="s">
        <v>157</v>
      </c>
      <c r="O138" s="18" t="s">
        <v>409</v>
      </c>
      <c r="P138" s="7">
        <v>28025</v>
      </c>
      <c r="Q138" t="s">
        <v>36</v>
      </c>
      <c r="R138" t="s">
        <v>59</v>
      </c>
      <c r="S138" t="s">
        <v>43</v>
      </c>
      <c r="T138" t="s">
        <v>80</v>
      </c>
      <c r="U138" t="s">
        <v>51</v>
      </c>
      <c r="V138" s="7">
        <v>40595</v>
      </c>
      <c r="W138" s="9">
        <v>41365</v>
      </c>
      <c r="X138" t="s">
        <v>186</v>
      </c>
      <c r="Y138" t="s">
        <v>95</v>
      </c>
      <c r="Z138" t="s">
        <v>32</v>
      </c>
      <c r="AA138" t="s">
        <v>4</v>
      </c>
      <c r="AB138">
        <v>11</v>
      </c>
      <c r="AC138" t="s">
        <v>74</v>
      </c>
      <c r="AD138" t="s">
        <v>164</v>
      </c>
      <c r="AE138">
        <v>3.72</v>
      </c>
      <c r="AF138">
        <v>3</v>
      </c>
      <c r="AG138">
        <v>0</v>
      </c>
      <c r="AH138" s="9">
        <v>41306</v>
      </c>
      <c r="AI138">
        <v>0</v>
      </c>
      <c r="AJ138">
        <v>18</v>
      </c>
    </row>
    <row r="139" spans="1:36">
      <c r="A139" t="s">
        <v>410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124</v>
      </c>
      <c r="N139" t="s">
        <v>157</v>
      </c>
      <c r="O139" s="18" t="s">
        <v>373</v>
      </c>
      <c r="P139" s="7">
        <v>28079</v>
      </c>
      <c r="Q139" t="s">
        <v>37</v>
      </c>
      <c r="R139" t="s">
        <v>60</v>
      </c>
      <c r="S139" t="s">
        <v>43</v>
      </c>
      <c r="T139" t="s">
        <v>80</v>
      </c>
      <c r="U139" t="s">
        <v>47</v>
      </c>
      <c r="V139" s="7">
        <v>40595</v>
      </c>
      <c r="W139" s="9">
        <v>41176</v>
      </c>
      <c r="X139" t="s">
        <v>186</v>
      </c>
      <c r="Y139" t="s">
        <v>95</v>
      </c>
      <c r="Z139" t="s">
        <v>32</v>
      </c>
      <c r="AA139" t="s">
        <v>13</v>
      </c>
      <c r="AB139">
        <v>2</v>
      </c>
      <c r="AC139" t="s">
        <v>75</v>
      </c>
      <c r="AD139" t="s">
        <v>212</v>
      </c>
      <c r="AE139">
        <v>2.34</v>
      </c>
      <c r="AF139">
        <v>2</v>
      </c>
      <c r="AG139">
        <v>0</v>
      </c>
      <c r="AH139" s="9">
        <v>41011</v>
      </c>
      <c r="AI139">
        <v>3</v>
      </c>
      <c r="AJ139">
        <v>4</v>
      </c>
    </row>
    <row r="140" spans="1:36">
      <c r="A140" t="s">
        <v>411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125</v>
      </c>
      <c r="N140" t="s">
        <v>157</v>
      </c>
      <c r="O140" s="18" t="s">
        <v>257</v>
      </c>
      <c r="P140" s="7">
        <v>33266</v>
      </c>
      <c r="Q140" t="s">
        <v>36</v>
      </c>
      <c r="R140" t="s">
        <v>62</v>
      </c>
      <c r="S140" t="s">
        <v>43</v>
      </c>
      <c r="T140" t="s">
        <v>80</v>
      </c>
      <c r="U140" t="s">
        <v>51</v>
      </c>
      <c r="V140" s="7">
        <v>41505</v>
      </c>
      <c r="X140" t="s">
        <v>159</v>
      </c>
      <c r="Y140" t="s">
        <v>93</v>
      </c>
      <c r="Z140" t="s">
        <v>32</v>
      </c>
      <c r="AA140" t="s">
        <v>7</v>
      </c>
      <c r="AB140">
        <v>12</v>
      </c>
      <c r="AC140" t="s">
        <v>75</v>
      </c>
      <c r="AD140" t="s">
        <v>164</v>
      </c>
      <c r="AE140">
        <v>3.99</v>
      </c>
      <c r="AF140">
        <v>3</v>
      </c>
      <c r="AG140">
        <v>0</v>
      </c>
      <c r="AH140" s="9">
        <v>43479</v>
      </c>
      <c r="AI140">
        <v>0</v>
      </c>
      <c r="AJ140">
        <v>14</v>
      </c>
    </row>
    <row r="141" spans="1:36">
      <c r="A141" t="s">
        <v>412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125</v>
      </c>
      <c r="N141" t="s">
        <v>157</v>
      </c>
      <c r="O141" s="18" t="s">
        <v>413</v>
      </c>
      <c r="P141" s="7">
        <v>26553</v>
      </c>
      <c r="Q141" t="s">
        <v>36</v>
      </c>
      <c r="R141" t="s">
        <v>62</v>
      </c>
      <c r="S141" t="s">
        <v>43</v>
      </c>
      <c r="T141" t="s">
        <v>80</v>
      </c>
      <c r="U141" t="s">
        <v>48</v>
      </c>
      <c r="V141" s="7">
        <v>41218</v>
      </c>
      <c r="X141" t="s">
        <v>159</v>
      </c>
      <c r="Y141" t="s">
        <v>93</v>
      </c>
      <c r="Z141" t="s">
        <v>32</v>
      </c>
      <c r="AA141" t="s">
        <v>9</v>
      </c>
      <c r="AB141">
        <v>14</v>
      </c>
      <c r="AC141" t="s">
        <v>76</v>
      </c>
      <c r="AD141" t="s">
        <v>164</v>
      </c>
      <c r="AE141">
        <v>4.1</v>
      </c>
      <c r="AF141">
        <v>3</v>
      </c>
      <c r="AG141">
        <v>0</v>
      </c>
      <c r="AH141" s="9">
        <v>43482</v>
      </c>
      <c r="AI141">
        <v>0</v>
      </c>
      <c r="AJ141">
        <v>7</v>
      </c>
    </row>
    <row r="142" spans="1:36">
      <c r="A142" t="s">
        <v>414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125</v>
      </c>
      <c r="N142" t="s">
        <v>157</v>
      </c>
      <c r="O142" s="18" t="s">
        <v>415</v>
      </c>
      <c r="P142" s="7">
        <v>24188</v>
      </c>
      <c r="Q142" t="s">
        <v>36</v>
      </c>
      <c r="R142" t="s">
        <v>59</v>
      </c>
      <c r="S142" t="s">
        <v>43</v>
      </c>
      <c r="T142" t="s">
        <v>80</v>
      </c>
      <c r="U142" t="s">
        <v>51</v>
      </c>
      <c r="V142" s="7">
        <v>41547</v>
      </c>
      <c r="X142" t="s">
        <v>159</v>
      </c>
      <c r="Y142" t="s">
        <v>93</v>
      </c>
      <c r="Z142" t="s">
        <v>32</v>
      </c>
      <c r="AA142" t="s">
        <v>18</v>
      </c>
      <c r="AB142">
        <v>20</v>
      </c>
      <c r="AC142" t="s">
        <v>73</v>
      </c>
      <c r="AD142" t="s">
        <v>164</v>
      </c>
      <c r="AE142">
        <v>4.3</v>
      </c>
      <c r="AF142">
        <v>5</v>
      </c>
      <c r="AG142">
        <v>0</v>
      </c>
      <c r="AH142" s="9">
        <v>43518</v>
      </c>
      <c r="AI142">
        <v>0</v>
      </c>
      <c r="AJ142">
        <v>7</v>
      </c>
    </row>
    <row r="143" spans="1:36">
      <c r="A143" t="s">
        <v>416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126</v>
      </c>
      <c r="N143" t="s">
        <v>157</v>
      </c>
      <c r="O143" s="18" t="s">
        <v>278</v>
      </c>
      <c r="P143" s="7">
        <v>31722</v>
      </c>
      <c r="Q143" t="s">
        <v>36</v>
      </c>
      <c r="R143" t="s">
        <v>59</v>
      </c>
      <c r="S143" t="s">
        <v>43</v>
      </c>
      <c r="T143" t="s">
        <v>80</v>
      </c>
      <c r="U143" t="s">
        <v>46</v>
      </c>
      <c r="V143" s="7">
        <v>40729</v>
      </c>
      <c r="X143" t="s">
        <v>159</v>
      </c>
      <c r="Y143" t="s">
        <v>93</v>
      </c>
      <c r="Z143" t="s">
        <v>32</v>
      </c>
      <c r="AA143" t="s">
        <v>17</v>
      </c>
      <c r="AB143">
        <v>19</v>
      </c>
      <c r="AC143" t="s">
        <v>76</v>
      </c>
      <c r="AD143" t="s">
        <v>160</v>
      </c>
      <c r="AE143">
        <v>4.6</v>
      </c>
      <c r="AF143">
        <v>4</v>
      </c>
      <c r="AG143">
        <v>0</v>
      </c>
      <c r="AH143" s="9">
        <v>43521</v>
      </c>
      <c r="AI143">
        <v>0</v>
      </c>
      <c r="AJ143">
        <v>11</v>
      </c>
    </row>
    <row r="144" spans="1:36">
      <c r="A144" t="s">
        <v>417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125</v>
      </c>
      <c r="N144" t="s">
        <v>157</v>
      </c>
      <c r="O144" s="18" t="s">
        <v>418</v>
      </c>
      <c r="P144" s="7">
        <v>23480</v>
      </c>
      <c r="Q144" t="s">
        <v>36</v>
      </c>
      <c r="R144" t="s">
        <v>61</v>
      </c>
      <c r="S144" t="s">
        <v>43</v>
      </c>
      <c r="T144" t="s">
        <v>80</v>
      </c>
      <c r="U144" t="s">
        <v>51</v>
      </c>
      <c r="V144" s="7">
        <v>41645</v>
      </c>
      <c r="X144" t="s">
        <v>159</v>
      </c>
      <c r="Y144" t="s">
        <v>93</v>
      </c>
      <c r="Z144" t="s">
        <v>32</v>
      </c>
      <c r="AA144" t="s">
        <v>16</v>
      </c>
      <c r="AB144">
        <v>18</v>
      </c>
      <c r="AC144" t="s">
        <v>76</v>
      </c>
      <c r="AD144" t="s">
        <v>164</v>
      </c>
      <c r="AE144">
        <v>5</v>
      </c>
      <c r="AF144">
        <v>5</v>
      </c>
      <c r="AG144">
        <v>0</v>
      </c>
      <c r="AH144" s="9">
        <v>43486</v>
      </c>
      <c r="AI144">
        <v>0</v>
      </c>
      <c r="AJ144">
        <v>9</v>
      </c>
    </row>
    <row r="145" spans="1:36">
      <c r="A145" t="s">
        <v>419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125</v>
      </c>
      <c r="N145" t="s">
        <v>157</v>
      </c>
      <c r="O145" s="18" t="s">
        <v>398</v>
      </c>
      <c r="P145" s="7">
        <v>21781</v>
      </c>
      <c r="Q145" t="s">
        <v>37</v>
      </c>
      <c r="R145" t="s">
        <v>60</v>
      </c>
      <c r="S145" t="s">
        <v>43</v>
      </c>
      <c r="T145" t="s">
        <v>80</v>
      </c>
      <c r="U145" t="s">
        <v>51</v>
      </c>
      <c r="V145" s="7">
        <v>40854</v>
      </c>
      <c r="W145" s="9">
        <v>43219</v>
      </c>
      <c r="X145" t="s">
        <v>297</v>
      </c>
      <c r="Y145" t="s">
        <v>95</v>
      </c>
      <c r="Z145" t="s">
        <v>32</v>
      </c>
      <c r="AA145" t="s">
        <v>20</v>
      </c>
      <c r="AB145">
        <v>22</v>
      </c>
      <c r="AC145" t="s">
        <v>71</v>
      </c>
      <c r="AD145" t="s">
        <v>160</v>
      </c>
      <c r="AE145">
        <v>4.7</v>
      </c>
      <c r="AF145">
        <v>4</v>
      </c>
      <c r="AG145">
        <v>0</v>
      </c>
      <c r="AH145" s="9">
        <v>43145</v>
      </c>
      <c r="AI145">
        <v>0</v>
      </c>
      <c r="AJ145">
        <v>9</v>
      </c>
    </row>
    <row r="146" spans="1:36">
      <c r="A146" t="s">
        <v>420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112</v>
      </c>
      <c r="N146" t="s">
        <v>157</v>
      </c>
      <c r="O146" s="18" t="s">
        <v>421</v>
      </c>
      <c r="P146" s="7">
        <v>31723</v>
      </c>
      <c r="Q146" t="s">
        <v>36</v>
      </c>
      <c r="R146" t="s">
        <v>60</v>
      </c>
      <c r="S146" t="s">
        <v>43</v>
      </c>
      <c r="T146" t="s">
        <v>80</v>
      </c>
      <c r="U146" t="s">
        <v>47</v>
      </c>
      <c r="V146" s="7">
        <v>42009</v>
      </c>
      <c r="X146" t="s">
        <v>159</v>
      </c>
      <c r="Y146" t="s">
        <v>93</v>
      </c>
      <c r="Z146" t="s">
        <v>31</v>
      </c>
      <c r="AA146" t="s">
        <v>22</v>
      </c>
      <c r="AB146">
        <v>4</v>
      </c>
      <c r="AC146" t="s">
        <v>75</v>
      </c>
      <c r="AD146" t="s">
        <v>164</v>
      </c>
      <c r="AE146">
        <v>3.75</v>
      </c>
      <c r="AF146">
        <v>3</v>
      </c>
      <c r="AG146">
        <v>5</v>
      </c>
      <c r="AH146" s="9">
        <v>43507</v>
      </c>
      <c r="AI146">
        <v>0</v>
      </c>
      <c r="AJ146">
        <v>2</v>
      </c>
    </row>
    <row r="147" spans="1:36">
      <c r="A147" t="s">
        <v>422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126</v>
      </c>
      <c r="N147" t="s">
        <v>157</v>
      </c>
      <c r="O147" s="18" t="s">
        <v>373</v>
      </c>
      <c r="P147" s="7">
        <v>25454</v>
      </c>
      <c r="Q147" t="s">
        <v>36</v>
      </c>
      <c r="R147" t="s">
        <v>62</v>
      </c>
      <c r="S147" t="s">
        <v>43</v>
      </c>
      <c r="T147" t="s">
        <v>80</v>
      </c>
      <c r="U147" t="s">
        <v>51</v>
      </c>
      <c r="V147" s="7">
        <v>41827</v>
      </c>
      <c r="X147" t="s">
        <v>159</v>
      </c>
      <c r="Y147" t="s">
        <v>93</v>
      </c>
      <c r="Z147" t="s">
        <v>32</v>
      </c>
      <c r="AA147" t="s">
        <v>7</v>
      </c>
      <c r="AB147">
        <v>12</v>
      </c>
      <c r="AC147" t="s">
        <v>76</v>
      </c>
      <c r="AD147" t="s">
        <v>160</v>
      </c>
      <c r="AE147">
        <v>4.3</v>
      </c>
      <c r="AF147">
        <v>3</v>
      </c>
      <c r="AG147">
        <v>0</v>
      </c>
      <c r="AH147" s="9">
        <v>43476</v>
      </c>
      <c r="AI147">
        <v>0</v>
      </c>
      <c r="AJ147">
        <v>1</v>
      </c>
    </row>
    <row r="148" spans="1:36">
      <c r="A148" t="s">
        <v>423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125</v>
      </c>
      <c r="N148" t="s">
        <v>157</v>
      </c>
      <c r="O148" s="18" t="s">
        <v>424</v>
      </c>
      <c r="P148" s="7">
        <v>31519</v>
      </c>
      <c r="Q148" t="s">
        <v>36</v>
      </c>
      <c r="R148" t="s">
        <v>60</v>
      </c>
      <c r="S148" t="s">
        <v>43</v>
      </c>
      <c r="T148" t="s">
        <v>80</v>
      </c>
      <c r="U148" t="s">
        <v>48</v>
      </c>
      <c r="V148" s="7">
        <v>40553</v>
      </c>
      <c r="W148" s="9">
        <v>42461</v>
      </c>
      <c r="X148" t="s">
        <v>186</v>
      </c>
      <c r="Y148" t="s">
        <v>95</v>
      </c>
      <c r="Z148" t="s">
        <v>32</v>
      </c>
      <c r="AA148" t="s">
        <v>11</v>
      </c>
      <c r="AB148">
        <v>16</v>
      </c>
      <c r="AC148" t="s">
        <v>71</v>
      </c>
      <c r="AD148" t="s">
        <v>164</v>
      </c>
      <c r="AE148">
        <v>4</v>
      </c>
      <c r="AF148">
        <v>4</v>
      </c>
      <c r="AG148">
        <v>0</v>
      </c>
      <c r="AH148" s="9">
        <v>42403</v>
      </c>
      <c r="AI148">
        <v>0</v>
      </c>
      <c r="AJ148">
        <v>4</v>
      </c>
    </row>
    <row r="149" spans="1:36">
      <c r="A149" t="s">
        <v>425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127</v>
      </c>
      <c r="N149" t="s">
        <v>426</v>
      </c>
      <c r="O149">
        <v>19444</v>
      </c>
      <c r="P149" s="7">
        <v>32823</v>
      </c>
      <c r="Q149" t="s">
        <v>36</v>
      </c>
      <c r="R149" t="s">
        <v>62</v>
      </c>
      <c r="S149" t="s">
        <v>43</v>
      </c>
      <c r="T149" t="s">
        <v>80</v>
      </c>
      <c r="U149" t="s">
        <v>51</v>
      </c>
      <c r="V149" s="7">
        <v>40854</v>
      </c>
      <c r="W149" s="9">
        <v>41753</v>
      </c>
      <c r="X149" t="s">
        <v>427</v>
      </c>
      <c r="Y149" t="s">
        <v>95</v>
      </c>
      <c r="Z149" t="s">
        <v>33</v>
      </c>
      <c r="AA149" t="s">
        <v>10</v>
      </c>
      <c r="AB149">
        <v>15</v>
      </c>
      <c r="AC149" t="s">
        <v>74</v>
      </c>
      <c r="AD149" t="s">
        <v>164</v>
      </c>
      <c r="AE149">
        <v>4.5</v>
      </c>
      <c r="AF149">
        <v>5</v>
      </c>
      <c r="AG149">
        <v>0</v>
      </c>
      <c r="AH149" s="9">
        <v>41363</v>
      </c>
      <c r="AI149">
        <v>0</v>
      </c>
      <c r="AJ149">
        <v>2</v>
      </c>
    </row>
    <row r="150" spans="1:36">
      <c r="A150" t="s">
        <v>428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125</v>
      </c>
      <c r="N150" t="s">
        <v>157</v>
      </c>
      <c r="O150" s="18" t="s">
        <v>429</v>
      </c>
      <c r="P150" s="7">
        <v>27778</v>
      </c>
      <c r="Q150" t="s">
        <v>37</v>
      </c>
      <c r="R150" t="s">
        <v>62</v>
      </c>
      <c r="S150" t="s">
        <v>43</v>
      </c>
      <c r="T150" t="s">
        <v>80</v>
      </c>
      <c r="U150" t="s">
        <v>51</v>
      </c>
      <c r="V150" s="7">
        <v>41547</v>
      </c>
      <c r="X150" t="s">
        <v>159</v>
      </c>
      <c r="Y150" t="s">
        <v>93</v>
      </c>
      <c r="Z150" t="s">
        <v>32</v>
      </c>
      <c r="AA150" t="s">
        <v>20</v>
      </c>
      <c r="AB150">
        <v>22</v>
      </c>
      <c r="AC150" t="s">
        <v>75</v>
      </c>
      <c r="AD150" t="s">
        <v>164</v>
      </c>
      <c r="AE150">
        <v>3.07</v>
      </c>
      <c r="AF150">
        <v>4</v>
      </c>
      <c r="AG150">
        <v>0</v>
      </c>
      <c r="AH150" s="9">
        <v>43488</v>
      </c>
      <c r="AI150">
        <v>0</v>
      </c>
      <c r="AJ150">
        <v>10</v>
      </c>
    </row>
    <row r="151" spans="1:36">
      <c r="A151" t="s">
        <v>430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105</v>
      </c>
      <c r="N151" t="s">
        <v>431</v>
      </c>
      <c r="O151">
        <v>80820</v>
      </c>
      <c r="P151" s="7">
        <v>29186</v>
      </c>
      <c r="Q151" t="s">
        <v>37</v>
      </c>
      <c r="R151" t="s">
        <v>62</v>
      </c>
      <c r="S151" t="s">
        <v>43</v>
      </c>
      <c r="T151" t="s">
        <v>80</v>
      </c>
      <c r="U151" t="s">
        <v>51</v>
      </c>
      <c r="V151" s="7">
        <v>41505</v>
      </c>
      <c r="X151" t="s">
        <v>159</v>
      </c>
      <c r="Y151" t="s">
        <v>93</v>
      </c>
      <c r="Z151" t="s">
        <v>33</v>
      </c>
      <c r="AA151" t="s">
        <v>19</v>
      </c>
      <c r="AB151">
        <v>21</v>
      </c>
      <c r="AC151" t="s">
        <v>75</v>
      </c>
      <c r="AD151" t="s">
        <v>164</v>
      </c>
      <c r="AE151">
        <v>4.3</v>
      </c>
      <c r="AF151">
        <v>5</v>
      </c>
      <c r="AG151">
        <v>0</v>
      </c>
      <c r="AH151" s="9">
        <v>43487</v>
      </c>
      <c r="AI151">
        <v>0</v>
      </c>
      <c r="AJ151">
        <v>13</v>
      </c>
    </row>
    <row r="152" spans="1:36">
      <c r="A152" t="s">
        <v>432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122</v>
      </c>
      <c r="N152" t="s">
        <v>157</v>
      </c>
      <c r="O152" s="18" t="s">
        <v>180</v>
      </c>
      <c r="P152" s="7">
        <v>19988</v>
      </c>
      <c r="Q152" t="s">
        <v>36</v>
      </c>
      <c r="R152" t="s">
        <v>60</v>
      </c>
      <c r="S152" t="s">
        <v>43</v>
      </c>
      <c r="T152" t="s">
        <v>83</v>
      </c>
      <c r="U152" t="s">
        <v>51</v>
      </c>
      <c r="V152" s="7">
        <v>41092</v>
      </c>
      <c r="X152" t="s">
        <v>159</v>
      </c>
      <c r="Y152" t="s">
        <v>93</v>
      </c>
      <c r="Z152" t="s">
        <v>30</v>
      </c>
      <c r="AA152" t="s">
        <v>5</v>
      </c>
      <c r="AB152">
        <v>9</v>
      </c>
      <c r="AC152" t="s">
        <v>75</v>
      </c>
      <c r="AD152" t="s">
        <v>164</v>
      </c>
      <c r="AE152">
        <v>4.83</v>
      </c>
      <c r="AF152">
        <v>3</v>
      </c>
      <c r="AG152">
        <v>0</v>
      </c>
      <c r="AH152" s="9">
        <v>43482</v>
      </c>
      <c r="AI152">
        <v>0</v>
      </c>
      <c r="AJ152">
        <v>10</v>
      </c>
    </row>
    <row r="153" spans="1:36">
      <c r="A153" t="s">
        <v>433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125</v>
      </c>
      <c r="N153" t="s">
        <v>157</v>
      </c>
      <c r="O153" s="18" t="s">
        <v>252</v>
      </c>
      <c r="P153" s="7">
        <v>27006</v>
      </c>
      <c r="Q153" t="s">
        <v>36</v>
      </c>
      <c r="R153" t="s">
        <v>60</v>
      </c>
      <c r="S153" t="s">
        <v>43</v>
      </c>
      <c r="T153" t="s">
        <v>80</v>
      </c>
      <c r="U153" t="s">
        <v>51</v>
      </c>
      <c r="V153" s="7">
        <v>40812</v>
      </c>
      <c r="W153" s="9">
        <v>42159</v>
      </c>
      <c r="X153" t="s">
        <v>297</v>
      </c>
      <c r="Y153" t="s">
        <v>95</v>
      </c>
      <c r="Z153" t="s">
        <v>32</v>
      </c>
      <c r="AA153" t="s">
        <v>23</v>
      </c>
      <c r="AB153">
        <v>39</v>
      </c>
      <c r="AC153" t="s">
        <v>74</v>
      </c>
      <c r="AD153" t="s">
        <v>164</v>
      </c>
      <c r="AE153">
        <v>3.6</v>
      </c>
      <c r="AF153">
        <v>5</v>
      </c>
      <c r="AG153">
        <v>0</v>
      </c>
      <c r="AH153" s="9">
        <v>42064</v>
      </c>
      <c r="AI153">
        <v>0</v>
      </c>
      <c r="AJ153">
        <v>16</v>
      </c>
    </row>
    <row r="154" spans="1:36">
      <c r="A154" t="s">
        <v>434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125</v>
      </c>
      <c r="N154" t="s">
        <v>157</v>
      </c>
      <c r="O154" s="18" t="s">
        <v>366</v>
      </c>
      <c r="P154" s="7">
        <v>25849</v>
      </c>
      <c r="Q154" t="s">
        <v>36</v>
      </c>
      <c r="R154" t="s">
        <v>60</v>
      </c>
      <c r="S154" t="s">
        <v>43</v>
      </c>
      <c r="T154" t="s">
        <v>80</v>
      </c>
      <c r="U154" t="s">
        <v>51</v>
      </c>
      <c r="V154" s="7">
        <v>40812</v>
      </c>
      <c r="W154" s="9">
        <v>41648</v>
      </c>
      <c r="X154" t="s">
        <v>297</v>
      </c>
      <c r="Y154" t="s">
        <v>95</v>
      </c>
      <c r="Z154" t="s">
        <v>32</v>
      </c>
      <c r="AA154" t="s">
        <v>4</v>
      </c>
      <c r="AB154">
        <v>11</v>
      </c>
      <c r="AC154" t="s">
        <v>74</v>
      </c>
      <c r="AD154" t="s">
        <v>164</v>
      </c>
      <c r="AE154">
        <v>3.49</v>
      </c>
      <c r="AF154">
        <v>4</v>
      </c>
      <c r="AG154">
        <v>0</v>
      </c>
      <c r="AH154" s="9">
        <v>41304</v>
      </c>
      <c r="AI154">
        <v>0</v>
      </c>
      <c r="AJ154">
        <v>6</v>
      </c>
    </row>
    <row r="155" spans="1:36">
      <c r="A155" t="s">
        <v>435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125</v>
      </c>
      <c r="N155" t="s">
        <v>157</v>
      </c>
      <c r="O155" s="18" t="s">
        <v>436</v>
      </c>
      <c r="P155" s="7">
        <v>28439</v>
      </c>
      <c r="Q155" t="s">
        <v>37</v>
      </c>
      <c r="R155" t="s">
        <v>62</v>
      </c>
      <c r="S155" t="s">
        <v>43</v>
      </c>
      <c r="T155" t="s">
        <v>80</v>
      </c>
      <c r="U155" t="s">
        <v>48</v>
      </c>
      <c r="V155" s="7">
        <v>41687</v>
      </c>
      <c r="X155" t="s">
        <v>159</v>
      </c>
      <c r="Y155" t="s">
        <v>93</v>
      </c>
      <c r="Z155" t="s">
        <v>32</v>
      </c>
      <c r="AA155" t="s">
        <v>17</v>
      </c>
      <c r="AB155">
        <v>19</v>
      </c>
      <c r="AC155" t="s">
        <v>76</v>
      </c>
      <c r="AD155" t="s">
        <v>164</v>
      </c>
      <c r="AE155">
        <v>3.1</v>
      </c>
      <c r="AF155">
        <v>3</v>
      </c>
      <c r="AG155">
        <v>0</v>
      </c>
      <c r="AH155" s="9">
        <v>43502</v>
      </c>
      <c r="AI155">
        <v>0</v>
      </c>
      <c r="AJ155">
        <v>3</v>
      </c>
    </row>
    <row r="156" spans="1:36">
      <c r="A156" t="s">
        <v>437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125</v>
      </c>
      <c r="N156" t="s">
        <v>157</v>
      </c>
      <c r="O156" s="18" t="s">
        <v>438</v>
      </c>
      <c r="P156" s="7">
        <v>29253</v>
      </c>
      <c r="Q156" t="s">
        <v>37</v>
      </c>
      <c r="R156" t="s">
        <v>60</v>
      </c>
      <c r="S156" t="s">
        <v>43</v>
      </c>
      <c r="T156" t="s">
        <v>80</v>
      </c>
      <c r="U156" t="s">
        <v>47</v>
      </c>
      <c r="V156" s="7">
        <v>40553</v>
      </c>
      <c r="X156" t="s">
        <v>159</v>
      </c>
      <c r="Y156" t="s">
        <v>93</v>
      </c>
      <c r="Z156" t="s">
        <v>32</v>
      </c>
      <c r="AA156" t="s">
        <v>7</v>
      </c>
      <c r="AB156">
        <v>12</v>
      </c>
      <c r="AC156" t="s">
        <v>75</v>
      </c>
      <c r="AD156" t="s">
        <v>164</v>
      </c>
      <c r="AE156">
        <v>3.38</v>
      </c>
      <c r="AF156">
        <v>3</v>
      </c>
      <c r="AG156">
        <v>0</v>
      </c>
      <c r="AH156" s="9">
        <v>43486</v>
      </c>
      <c r="AI156">
        <v>0</v>
      </c>
      <c r="AJ156">
        <v>17</v>
      </c>
    </row>
    <row r="157" spans="1:36">
      <c r="A157" t="s">
        <v>439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105</v>
      </c>
      <c r="N157" t="s">
        <v>440</v>
      </c>
      <c r="O157">
        <v>10171</v>
      </c>
      <c r="P157" s="7">
        <v>25258</v>
      </c>
      <c r="Q157" t="s">
        <v>37</v>
      </c>
      <c r="R157" t="s">
        <v>62</v>
      </c>
      <c r="S157" t="s">
        <v>43</v>
      </c>
      <c r="T157" t="s">
        <v>83</v>
      </c>
      <c r="U157" t="s">
        <v>48</v>
      </c>
      <c r="V157" s="7">
        <v>40609</v>
      </c>
      <c r="X157" t="s">
        <v>159</v>
      </c>
      <c r="Y157" t="s">
        <v>93</v>
      </c>
      <c r="Z157" t="s">
        <v>33</v>
      </c>
      <c r="AA157" t="s">
        <v>15</v>
      </c>
      <c r="AB157">
        <v>17</v>
      </c>
      <c r="AC157" t="s">
        <v>72</v>
      </c>
      <c r="AD157" t="s">
        <v>164</v>
      </c>
      <c r="AE157">
        <v>3.65</v>
      </c>
      <c r="AF157">
        <v>5</v>
      </c>
      <c r="AG157">
        <v>0</v>
      </c>
      <c r="AH157" s="9">
        <v>43482</v>
      </c>
      <c r="AI157">
        <v>0</v>
      </c>
      <c r="AJ157">
        <v>20</v>
      </c>
    </row>
    <row r="158" spans="1:36">
      <c r="A158" t="s">
        <v>441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134</v>
      </c>
      <c r="N158" t="s">
        <v>157</v>
      </c>
      <c r="O158" s="18" t="s">
        <v>171</v>
      </c>
      <c r="P158" s="7">
        <v>31525</v>
      </c>
      <c r="Q158" t="s">
        <v>37</v>
      </c>
      <c r="R158" t="s">
        <v>60</v>
      </c>
      <c r="S158" t="s">
        <v>43</v>
      </c>
      <c r="T158" t="s">
        <v>80</v>
      </c>
      <c r="U158" t="s">
        <v>51</v>
      </c>
      <c r="V158" s="7">
        <v>41953</v>
      </c>
      <c r="X158" t="s">
        <v>159</v>
      </c>
      <c r="Y158" t="s">
        <v>93</v>
      </c>
      <c r="Z158" t="s">
        <v>31</v>
      </c>
      <c r="AA158" t="s">
        <v>21</v>
      </c>
      <c r="AB158">
        <v>7</v>
      </c>
      <c r="AC158" t="s">
        <v>73</v>
      </c>
      <c r="AD158" t="s">
        <v>164</v>
      </c>
      <c r="AE158">
        <v>4.46</v>
      </c>
      <c r="AF158">
        <v>5</v>
      </c>
      <c r="AG158">
        <v>6</v>
      </c>
      <c r="AH158" s="9">
        <v>43472</v>
      </c>
      <c r="AI158">
        <v>0</v>
      </c>
      <c r="AJ158">
        <v>7</v>
      </c>
    </row>
    <row r="159" spans="1:36">
      <c r="A159" t="s">
        <v>442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124</v>
      </c>
      <c r="N159" t="s">
        <v>157</v>
      </c>
      <c r="O159" s="18" t="s">
        <v>236</v>
      </c>
      <c r="P159" s="7">
        <v>26481</v>
      </c>
      <c r="Q159" t="s">
        <v>37</v>
      </c>
      <c r="R159" t="s">
        <v>60</v>
      </c>
      <c r="S159" t="s">
        <v>43</v>
      </c>
      <c r="T159" t="s">
        <v>80</v>
      </c>
      <c r="U159" t="s">
        <v>51</v>
      </c>
      <c r="V159" s="7">
        <v>40553</v>
      </c>
      <c r="W159" s="9">
        <v>42350</v>
      </c>
      <c r="X159" t="s">
        <v>194</v>
      </c>
      <c r="Y159" t="s">
        <v>94</v>
      </c>
      <c r="Z159" t="s">
        <v>32</v>
      </c>
      <c r="AA159" t="s">
        <v>13</v>
      </c>
      <c r="AB159">
        <v>2</v>
      </c>
      <c r="AC159" t="s">
        <v>73</v>
      </c>
      <c r="AD159" t="s">
        <v>164</v>
      </c>
      <c r="AE159">
        <v>4.78</v>
      </c>
      <c r="AF159">
        <v>4</v>
      </c>
      <c r="AG159">
        <v>0</v>
      </c>
      <c r="AH159" s="9">
        <v>42050</v>
      </c>
      <c r="AI159">
        <v>0</v>
      </c>
      <c r="AJ159">
        <v>9</v>
      </c>
    </row>
    <row r="160" spans="1:36">
      <c r="A160" t="s">
        <v>443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126</v>
      </c>
      <c r="N160" t="s">
        <v>157</v>
      </c>
      <c r="O160" s="18" t="s">
        <v>444</v>
      </c>
      <c r="P160" s="7">
        <v>29061</v>
      </c>
      <c r="Q160" t="s">
        <v>36</v>
      </c>
      <c r="R160" t="s">
        <v>59</v>
      </c>
      <c r="S160" t="s">
        <v>43</v>
      </c>
      <c r="T160" t="s">
        <v>80</v>
      </c>
      <c r="U160" t="s">
        <v>47</v>
      </c>
      <c r="V160" s="7">
        <v>41281</v>
      </c>
      <c r="W160" s="9">
        <v>41729</v>
      </c>
      <c r="X160" t="s">
        <v>183</v>
      </c>
      <c r="Y160" t="s">
        <v>95</v>
      </c>
      <c r="Z160" t="s">
        <v>32</v>
      </c>
      <c r="AA160" t="s">
        <v>9</v>
      </c>
      <c r="AB160">
        <v>14</v>
      </c>
      <c r="AC160" t="s">
        <v>75</v>
      </c>
      <c r="AD160" t="s">
        <v>164</v>
      </c>
      <c r="AE160">
        <v>4.52</v>
      </c>
      <c r="AF160">
        <v>3</v>
      </c>
      <c r="AG160">
        <v>0</v>
      </c>
      <c r="AH160" s="9">
        <v>41690</v>
      </c>
      <c r="AI160">
        <v>0</v>
      </c>
      <c r="AJ160">
        <v>20</v>
      </c>
    </row>
    <row r="161" spans="1:36">
      <c r="A161" t="s">
        <v>445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125</v>
      </c>
      <c r="N161" t="s">
        <v>157</v>
      </c>
      <c r="O161" s="18" t="s">
        <v>446</v>
      </c>
      <c r="P161" s="7">
        <v>31755</v>
      </c>
      <c r="Q161" t="s">
        <v>37</v>
      </c>
      <c r="R161" t="s">
        <v>60</v>
      </c>
      <c r="S161" t="s">
        <v>43</v>
      </c>
      <c r="T161" t="s">
        <v>80</v>
      </c>
      <c r="U161" t="s">
        <v>51</v>
      </c>
      <c r="V161" s="7">
        <v>41099</v>
      </c>
      <c r="X161" t="s">
        <v>159</v>
      </c>
      <c r="Y161" t="s">
        <v>93</v>
      </c>
      <c r="Z161" t="s">
        <v>32</v>
      </c>
      <c r="AA161" t="s">
        <v>9</v>
      </c>
      <c r="AB161">
        <v>14</v>
      </c>
      <c r="AC161" t="s">
        <v>76</v>
      </c>
      <c r="AD161" t="s">
        <v>164</v>
      </c>
      <c r="AE161">
        <v>5</v>
      </c>
      <c r="AF161">
        <v>5</v>
      </c>
      <c r="AG161">
        <v>0</v>
      </c>
      <c r="AH161" s="9">
        <v>43500</v>
      </c>
      <c r="AI161">
        <v>0</v>
      </c>
      <c r="AJ161">
        <v>13</v>
      </c>
    </row>
    <row r="162" spans="1:36">
      <c r="A162" t="s">
        <v>447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103</v>
      </c>
      <c r="N162" t="s">
        <v>157</v>
      </c>
      <c r="O162" s="18" t="s">
        <v>345</v>
      </c>
      <c r="P162" s="7">
        <v>30798</v>
      </c>
      <c r="Q162" t="s">
        <v>37</v>
      </c>
      <c r="R162" t="s">
        <v>59</v>
      </c>
      <c r="S162" t="s">
        <v>43</v>
      </c>
      <c r="T162" t="s">
        <v>80</v>
      </c>
      <c r="U162" t="s">
        <v>48</v>
      </c>
      <c r="V162" s="7">
        <v>41645</v>
      </c>
      <c r="X162" t="s">
        <v>159</v>
      </c>
      <c r="Y162" t="s">
        <v>93</v>
      </c>
      <c r="Z162" t="s">
        <v>29</v>
      </c>
      <c r="AA162" t="s">
        <v>6</v>
      </c>
      <c r="AB162">
        <v>1</v>
      </c>
      <c r="AC162" t="s">
        <v>79</v>
      </c>
      <c r="AD162" t="s">
        <v>164</v>
      </c>
      <c r="AE162">
        <v>5</v>
      </c>
      <c r="AF162">
        <v>4</v>
      </c>
      <c r="AG162">
        <v>4</v>
      </c>
      <c r="AH162" s="9">
        <v>43482</v>
      </c>
      <c r="AI162">
        <v>0</v>
      </c>
      <c r="AJ162">
        <v>3</v>
      </c>
    </row>
    <row r="163" spans="1:36">
      <c r="A163" t="s">
        <v>448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126</v>
      </c>
      <c r="N163" t="s">
        <v>157</v>
      </c>
      <c r="O163" s="18" t="s">
        <v>449</v>
      </c>
      <c r="P163" s="7">
        <v>30811</v>
      </c>
      <c r="Q163" t="s">
        <v>37</v>
      </c>
      <c r="R163" t="s">
        <v>60</v>
      </c>
      <c r="S163" t="s">
        <v>43</v>
      </c>
      <c r="T163" t="s">
        <v>80</v>
      </c>
      <c r="U163" t="s">
        <v>51</v>
      </c>
      <c r="V163" s="7">
        <v>41001</v>
      </c>
      <c r="W163" s="9">
        <v>41379</v>
      </c>
      <c r="X163" t="s">
        <v>297</v>
      </c>
      <c r="Y163" t="s">
        <v>95</v>
      </c>
      <c r="Z163" t="s">
        <v>32</v>
      </c>
      <c r="AA163" t="s">
        <v>18</v>
      </c>
      <c r="AB163">
        <v>20</v>
      </c>
      <c r="AC163" t="s">
        <v>74</v>
      </c>
      <c r="AD163" t="s">
        <v>164</v>
      </c>
      <c r="AE163">
        <v>4.9</v>
      </c>
      <c r="AF163">
        <v>3</v>
      </c>
      <c r="AG163">
        <v>0</v>
      </c>
      <c r="AH163" s="9">
        <v>41325</v>
      </c>
      <c r="AI163">
        <v>0</v>
      </c>
      <c r="AJ163">
        <v>20</v>
      </c>
    </row>
    <row r="164" spans="1:36">
      <c r="A164" t="s">
        <v>450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128</v>
      </c>
      <c r="N164" t="s">
        <v>157</v>
      </c>
      <c r="O164" s="18" t="s">
        <v>169</v>
      </c>
      <c r="P164" s="7">
        <v>31942</v>
      </c>
      <c r="Q164" t="s">
        <v>36</v>
      </c>
      <c r="R164" t="s">
        <v>62</v>
      </c>
      <c r="S164" t="s">
        <v>43</v>
      </c>
      <c r="T164" t="s">
        <v>80</v>
      </c>
      <c r="U164" t="s">
        <v>47</v>
      </c>
      <c r="V164" s="7">
        <v>42645</v>
      </c>
      <c r="X164" t="s">
        <v>159</v>
      </c>
      <c r="Y164" t="s">
        <v>93</v>
      </c>
      <c r="Z164" t="s">
        <v>31</v>
      </c>
      <c r="AA164" t="s">
        <v>8</v>
      </c>
      <c r="AB164">
        <v>13</v>
      </c>
      <c r="AC164" t="s">
        <v>75</v>
      </c>
      <c r="AD164" t="s">
        <v>164</v>
      </c>
      <c r="AE164">
        <v>4.1</v>
      </c>
      <c r="AF164">
        <v>5</v>
      </c>
      <c r="AG164">
        <v>7</v>
      </c>
      <c r="AH164" s="9">
        <v>43473</v>
      </c>
      <c r="AI164">
        <v>0</v>
      </c>
      <c r="AJ164">
        <v>2</v>
      </c>
    </row>
    <row r="165" spans="1:36">
      <c r="A165" t="s">
        <v>451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125</v>
      </c>
      <c r="N165" t="s">
        <v>157</v>
      </c>
      <c r="O165" s="18" t="s">
        <v>166</v>
      </c>
      <c r="P165" s="7">
        <v>28872</v>
      </c>
      <c r="Q165" t="s">
        <v>36</v>
      </c>
      <c r="R165" t="s">
        <v>62</v>
      </c>
      <c r="S165" t="s">
        <v>43</v>
      </c>
      <c r="T165" t="s">
        <v>80</v>
      </c>
      <c r="U165" t="s">
        <v>47</v>
      </c>
      <c r="V165" s="7">
        <v>40812</v>
      </c>
      <c r="W165" s="9">
        <v>43331</v>
      </c>
      <c r="X165" t="s">
        <v>172</v>
      </c>
      <c r="Y165" t="s">
        <v>95</v>
      </c>
      <c r="Z165" t="s">
        <v>32</v>
      </c>
      <c r="AA165" t="s">
        <v>18</v>
      </c>
      <c r="AB165">
        <v>20</v>
      </c>
      <c r="AC165" t="s">
        <v>71</v>
      </c>
      <c r="AD165" t="s">
        <v>164</v>
      </c>
      <c r="AE165">
        <v>4.88</v>
      </c>
      <c r="AF165">
        <v>3</v>
      </c>
      <c r="AG165">
        <v>0</v>
      </c>
      <c r="AH165" s="9">
        <v>42918</v>
      </c>
      <c r="AI165">
        <v>0</v>
      </c>
      <c r="AJ165">
        <v>17</v>
      </c>
    </row>
    <row r="166" spans="1:36">
      <c r="A166" t="s">
        <v>452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129</v>
      </c>
      <c r="N166" t="s">
        <v>157</v>
      </c>
      <c r="O166" s="18" t="s">
        <v>345</v>
      </c>
      <c r="P166" s="7">
        <v>30843</v>
      </c>
      <c r="Q166" t="s">
        <v>37</v>
      </c>
      <c r="R166" t="s">
        <v>60</v>
      </c>
      <c r="S166" t="s">
        <v>43</v>
      </c>
      <c r="T166" t="s">
        <v>80</v>
      </c>
      <c r="U166" t="s">
        <v>51</v>
      </c>
      <c r="V166" s="7">
        <v>42374</v>
      </c>
      <c r="X166" t="s">
        <v>159</v>
      </c>
      <c r="Y166" t="s">
        <v>93</v>
      </c>
      <c r="Z166" t="s">
        <v>29</v>
      </c>
      <c r="AA166" t="s">
        <v>13</v>
      </c>
      <c r="AB166">
        <v>2</v>
      </c>
      <c r="AC166" t="s">
        <v>71</v>
      </c>
      <c r="AD166" t="s">
        <v>164</v>
      </c>
      <c r="AE166">
        <v>4.1</v>
      </c>
      <c r="AF166">
        <v>4</v>
      </c>
      <c r="AG166">
        <v>0</v>
      </c>
      <c r="AH166" s="9">
        <v>43493</v>
      </c>
      <c r="AI166">
        <v>0</v>
      </c>
      <c r="AJ166">
        <v>20</v>
      </c>
    </row>
    <row r="167" spans="1:36">
      <c r="A167" t="s">
        <v>453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125</v>
      </c>
      <c r="N167" t="s">
        <v>157</v>
      </c>
      <c r="O167" s="18" t="s">
        <v>454</v>
      </c>
      <c r="P167" s="7">
        <v>30196</v>
      </c>
      <c r="Q167" t="s">
        <v>37</v>
      </c>
      <c r="R167" t="s">
        <v>60</v>
      </c>
      <c r="S167" t="s">
        <v>43</v>
      </c>
      <c r="T167" t="s">
        <v>80</v>
      </c>
      <c r="U167" t="s">
        <v>47</v>
      </c>
      <c r="V167" s="7">
        <v>41043</v>
      </c>
      <c r="X167" t="s">
        <v>159</v>
      </c>
      <c r="Y167" t="s">
        <v>93</v>
      </c>
      <c r="Z167" t="s">
        <v>32</v>
      </c>
      <c r="AA167" t="s">
        <v>11</v>
      </c>
      <c r="AB167">
        <v>16</v>
      </c>
      <c r="AC167" t="s">
        <v>74</v>
      </c>
      <c r="AD167" t="s">
        <v>164</v>
      </c>
      <c r="AE167">
        <v>4.1</v>
      </c>
      <c r="AF167">
        <v>3</v>
      </c>
      <c r="AG167">
        <v>0</v>
      </c>
      <c r="AH167" s="9">
        <v>43518</v>
      </c>
      <c r="AI167">
        <v>0</v>
      </c>
      <c r="AJ167">
        <v>10</v>
      </c>
    </row>
    <row r="168" spans="1:36">
      <c r="A168" t="s">
        <v>455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105</v>
      </c>
      <c r="N168" t="s">
        <v>456</v>
      </c>
      <c r="O168">
        <v>84111</v>
      </c>
      <c r="P168" s="7">
        <v>32504</v>
      </c>
      <c r="Q168" t="s">
        <v>37</v>
      </c>
      <c r="R168" t="s">
        <v>61</v>
      </c>
      <c r="S168" t="s">
        <v>43</v>
      </c>
      <c r="T168" t="s">
        <v>80</v>
      </c>
      <c r="U168" t="s">
        <v>48</v>
      </c>
      <c r="V168" s="7">
        <v>41029</v>
      </c>
      <c r="X168" t="s">
        <v>159</v>
      </c>
      <c r="Y168" t="s">
        <v>93</v>
      </c>
      <c r="Z168" t="s">
        <v>33</v>
      </c>
      <c r="AA168" t="s">
        <v>15</v>
      </c>
      <c r="AB168">
        <v>17</v>
      </c>
      <c r="AC168" t="s">
        <v>79</v>
      </c>
      <c r="AD168" t="s">
        <v>164</v>
      </c>
      <c r="AE168">
        <v>4.53</v>
      </c>
      <c r="AF168">
        <v>3</v>
      </c>
      <c r="AG168">
        <v>0</v>
      </c>
      <c r="AH168" s="9">
        <v>43494</v>
      </c>
      <c r="AI168">
        <v>0</v>
      </c>
      <c r="AJ168">
        <v>16</v>
      </c>
    </row>
    <row r="169" spans="1:36">
      <c r="A169" t="s">
        <v>457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124</v>
      </c>
      <c r="N169" t="s">
        <v>157</v>
      </c>
      <c r="O169" s="18" t="s">
        <v>176</v>
      </c>
      <c r="P169" s="7">
        <v>29885</v>
      </c>
      <c r="Q169" t="s">
        <v>36</v>
      </c>
      <c r="R169" t="s">
        <v>60</v>
      </c>
      <c r="S169" t="s">
        <v>43</v>
      </c>
      <c r="T169" t="s">
        <v>80</v>
      </c>
      <c r="U169" t="s">
        <v>51</v>
      </c>
      <c r="V169" s="7">
        <v>41547</v>
      </c>
      <c r="X169" t="s">
        <v>159</v>
      </c>
      <c r="Y169" t="s">
        <v>93</v>
      </c>
      <c r="Z169" t="s">
        <v>32</v>
      </c>
      <c r="AA169" t="s">
        <v>13</v>
      </c>
      <c r="AB169">
        <v>2</v>
      </c>
      <c r="AC169" t="s">
        <v>79</v>
      </c>
      <c r="AD169" t="s">
        <v>160</v>
      </c>
      <c r="AE169">
        <v>4.1</v>
      </c>
      <c r="AF169">
        <v>3</v>
      </c>
      <c r="AG169">
        <v>0</v>
      </c>
      <c r="AH169" s="9">
        <v>43486</v>
      </c>
      <c r="AI169">
        <v>0</v>
      </c>
      <c r="AJ169">
        <v>11</v>
      </c>
    </row>
    <row r="170" spans="1:36">
      <c r="A170" t="s">
        <v>458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125</v>
      </c>
      <c r="N170" t="s">
        <v>157</v>
      </c>
      <c r="O170" s="18" t="s">
        <v>169</v>
      </c>
      <c r="P170" s="7">
        <v>29671</v>
      </c>
      <c r="Q170" t="s">
        <v>36</v>
      </c>
      <c r="R170" t="s">
        <v>60</v>
      </c>
      <c r="S170" t="s">
        <v>43</v>
      </c>
      <c r="T170" t="s">
        <v>80</v>
      </c>
      <c r="U170" t="s">
        <v>51</v>
      </c>
      <c r="V170" s="7">
        <v>40729</v>
      </c>
      <c r="W170" s="9">
        <v>43369</v>
      </c>
      <c r="X170" t="s">
        <v>186</v>
      </c>
      <c r="Y170" t="s">
        <v>95</v>
      </c>
      <c r="Z170" t="s">
        <v>32</v>
      </c>
      <c r="AA170" t="s">
        <v>20</v>
      </c>
      <c r="AB170">
        <v>22</v>
      </c>
      <c r="AC170" t="s">
        <v>75</v>
      </c>
      <c r="AD170" t="s">
        <v>164</v>
      </c>
      <c r="AE170">
        <v>3.18</v>
      </c>
      <c r="AF170">
        <v>4</v>
      </c>
      <c r="AG170">
        <v>0</v>
      </c>
      <c r="AH170" s="9">
        <v>43161</v>
      </c>
      <c r="AI170">
        <v>0</v>
      </c>
      <c r="AJ170">
        <v>16</v>
      </c>
    </row>
    <row r="171" spans="1:36">
      <c r="A171" t="s">
        <v>459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126</v>
      </c>
      <c r="N171" t="s">
        <v>157</v>
      </c>
      <c r="O171" s="18" t="s">
        <v>460</v>
      </c>
      <c r="P171" s="7">
        <v>28933</v>
      </c>
      <c r="Q171" t="s">
        <v>37</v>
      </c>
      <c r="R171" t="s">
        <v>60</v>
      </c>
      <c r="S171" t="s">
        <v>43</v>
      </c>
      <c r="T171" t="s">
        <v>80</v>
      </c>
      <c r="U171" t="s">
        <v>51</v>
      </c>
      <c r="V171" s="7">
        <v>41463</v>
      </c>
      <c r="X171" t="s">
        <v>159</v>
      </c>
      <c r="Y171" t="s">
        <v>93</v>
      </c>
      <c r="Z171" t="s">
        <v>32</v>
      </c>
      <c r="AA171" t="s">
        <v>16</v>
      </c>
      <c r="AB171">
        <v>18</v>
      </c>
      <c r="AC171" t="s">
        <v>76</v>
      </c>
      <c r="AD171" t="s">
        <v>164</v>
      </c>
      <c r="AE171">
        <v>4</v>
      </c>
      <c r="AF171">
        <v>3</v>
      </c>
      <c r="AG171">
        <v>0</v>
      </c>
      <c r="AH171" s="9">
        <v>43514</v>
      </c>
      <c r="AI171">
        <v>0</v>
      </c>
      <c r="AJ171">
        <v>7</v>
      </c>
    </row>
    <row r="172" spans="1:36">
      <c r="A172" t="s">
        <v>461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120</v>
      </c>
      <c r="N172" t="s">
        <v>216</v>
      </c>
      <c r="O172" s="18" t="s">
        <v>462</v>
      </c>
      <c r="P172" s="7">
        <v>32421</v>
      </c>
      <c r="Q172" t="s">
        <v>36</v>
      </c>
      <c r="R172" t="s">
        <v>62</v>
      </c>
      <c r="S172" t="s">
        <v>43</v>
      </c>
      <c r="T172" t="s">
        <v>83</v>
      </c>
      <c r="U172" t="s">
        <v>48</v>
      </c>
      <c r="V172" s="7">
        <v>40564</v>
      </c>
      <c r="X172" t="s">
        <v>159</v>
      </c>
      <c r="Y172" t="s">
        <v>93</v>
      </c>
      <c r="Z172" t="s">
        <v>31</v>
      </c>
      <c r="AA172" t="s">
        <v>12</v>
      </c>
      <c r="AB172">
        <v>6</v>
      </c>
      <c r="AC172" t="s">
        <v>72</v>
      </c>
      <c r="AD172" t="s">
        <v>160</v>
      </c>
      <c r="AE172">
        <v>4.64</v>
      </c>
      <c r="AF172">
        <v>4</v>
      </c>
      <c r="AG172">
        <v>5</v>
      </c>
      <c r="AH172" s="9">
        <v>43490</v>
      </c>
      <c r="AI172">
        <v>0</v>
      </c>
      <c r="AJ172">
        <v>14</v>
      </c>
    </row>
    <row r="173" spans="1:36">
      <c r="A173" t="s">
        <v>463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126</v>
      </c>
      <c r="N173" t="s">
        <v>157</v>
      </c>
      <c r="O173" s="18" t="s">
        <v>464</v>
      </c>
      <c r="P173" s="7">
        <v>28120</v>
      </c>
      <c r="Q173" t="s">
        <v>36</v>
      </c>
      <c r="R173" t="s">
        <v>63</v>
      </c>
      <c r="S173" t="s">
        <v>43</v>
      </c>
      <c r="T173" t="s">
        <v>80</v>
      </c>
      <c r="U173" t="s">
        <v>51</v>
      </c>
      <c r="V173" s="7">
        <v>41463</v>
      </c>
      <c r="W173" s="9">
        <v>42628</v>
      </c>
      <c r="X173" t="s">
        <v>297</v>
      </c>
      <c r="Y173" t="s">
        <v>95</v>
      </c>
      <c r="Z173" t="s">
        <v>32</v>
      </c>
      <c r="AA173" t="s">
        <v>20</v>
      </c>
      <c r="AB173">
        <v>22</v>
      </c>
      <c r="AC173" t="s">
        <v>76</v>
      </c>
      <c r="AD173" t="s">
        <v>164</v>
      </c>
      <c r="AE173">
        <v>4.65</v>
      </c>
      <c r="AF173">
        <v>4</v>
      </c>
      <c r="AG173">
        <v>0</v>
      </c>
      <c r="AH173" s="9">
        <v>42531</v>
      </c>
      <c r="AI173">
        <v>0</v>
      </c>
      <c r="AJ173">
        <v>15</v>
      </c>
    </row>
    <row r="174" spans="1:36">
      <c r="A174" t="s">
        <v>465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126</v>
      </c>
      <c r="N174" t="s">
        <v>157</v>
      </c>
      <c r="O174" s="18" t="s">
        <v>332</v>
      </c>
      <c r="P174" s="7">
        <v>30038</v>
      </c>
      <c r="Q174" t="s">
        <v>36</v>
      </c>
      <c r="R174" t="s">
        <v>62</v>
      </c>
      <c r="S174" t="s">
        <v>43</v>
      </c>
      <c r="T174" t="s">
        <v>80</v>
      </c>
      <c r="U174" t="s">
        <v>48</v>
      </c>
      <c r="V174" s="7">
        <v>41505</v>
      </c>
      <c r="X174" t="s">
        <v>159</v>
      </c>
      <c r="Y174" t="s">
        <v>93</v>
      </c>
      <c r="Z174" t="s">
        <v>32</v>
      </c>
      <c r="AA174" t="s">
        <v>11</v>
      </c>
      <c r="AB174">
        <v>16</v>
      </c>
      <c r="AC174" t="s">
        <v>75</v>
      </c>
      <c r="AD174" t="s">
        <v>160</v>
      </c>
      <c r="AE174">
        <v>4.2</v>
      </c>
      <c r="AF174">
        <v>4</v>
      </c>
      <c r="AG174">
        <v>0</v>
      </c>
      <c r="AH174" s="9">
        <v>43508</v>
      </c>
      <c r="AI174">
        <v>0</v>
      </c>
      <c r="AJ174">
        <v>19</v>
      </c>
    </row>
    <row r="175" spans="1:36">
      <c r="A175" t="s">
        <v>466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125</v>
      </c>
      <c r="N175" t="s">
        <v>157</v>
      </c>
      <c r="O175" s="18" t="s">
        <v>464</v>
      </c>
      <c r="P175" s="7">
        <v>27689</v>
      </c>
      <c r="Q175" t="s">
        <v>36</v>
      </c>
      <c r="R175" t="s">
        <v>60</v>
      </c>
      <c r="S175" t="s">
        <v>43</v>
      </c>
      <c r="T175" t="s">
        <v>80</v>
      </c>
      <c r="U175" t="s">
        <v>48</v>
      </c>
      <c r="V175" s="7">
        <v>42051</v>
      </c>
      <c r="X175" t="s">
        <v>159</v>
      </c>
      <c r="Y175" t="s">
        <v>93</v>
      </c>
      <c r="Z175" t="s">
        <v>32</v>
      </c>
      <c r="AA175" t="s">
        <v>11</v>
      </c>
      <c r="AB175">
        <v>16</v>
      </c>
      <c r="AC175" t="s">
        <v>79</v>
      </c>
      <c r="AD175" t="s">
        <v>164</v>
      </c>
      <c r="AE175">
        <v>5</v>
      </c>
      <c r="AF175">
        <v>3</v>
      </c>
      <c r="AG175">
        <v>0</v>
      </c>
      <c r="AH175" s="9">
        <v>43488</v>
      </c>
      <c r="AI175">
        <v>0</v>
      </c>
      <c r="AJ175">
        <v>6</v>
      </c>
    </row>
    <row r="176" spans="1:36">
      <c r="A176" t="s">
        <v>467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125</v>
      </c>
      <c r="N176" t="s">
        <v>157</v>
      </c>
      <c r="O176" s="18" t="s">
        <v>174</v>
      </c>
      <c r="P176" s="7">
        <v>26709</v>
      </c>
      <c r="Q176" t="s">
        <v>36</v>
      </c>
      <c r="R176" t="s">
        <v>62</v>
      </c>
      <c r="S176" t="s">
        <v>43</v>
      </c>
      <c r="T176" t="s">
        <v>83</v>
      </c>
      <c r="U176" t="s">
        <v>48</v>
      </c>
      <c r="V176" s="7">
        <v>40854</v>
      </c>
      <c r="W176" s="9">
        <v>42322</v>
      </c>
      <c r="X176" t="s">
        <v>183</v>
      </c>
      <c r="Y176" t="s">
        <v>95</v>
      </c>
      <c r="Z176" t="s">
        <v>32</v>
      </c>
      <c r="AA176" t="s">
        <v>23</v>
      </c>
      <c r="AB176">
        <v>39</v>
      </c>
      <c r="AC176" t="s">
        <v>72</v>
      </c>
      <c r="AD176" t="s">
        <v>160</v>
      </c>
      <c r="AE176">
        <v>5</v>
      </c>
      <c r="AF176">
        <v>4</v>
      </c>
      <c r="AG176">
        <v>0</v>
      </c>
      <c r="AH176" s="9">
        <v>42037</v>
      </c>
      <c r="AI176">
        <v>0</v>
      </c>
      <c r="AJ176">
        <v>17</v>
      </c>
    </row>
    <row r="177" spans="1:36">
      <c r="A177" t="s">
        <v>468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125</v>
      </c>
      <c r="N177" t="s">
        <v>157</v>
      </c>
      <c r="O177" s="18" t="s">
        <v>469</v>
      </c>
      <c r="P177" s="7">
        <v>26612</v>
      </c>
      <c r="Q177" t="s">
        <v>37</v>
      </c>
      <c r="R177" t="s">
        <v>63</v>
      </c>
      <c r="S177" t="s">
        <v>43</v>
      </c>
      <c r="T177" t="s">
        <v>80</v>
      </c>
      <c r="U177" t="s">
        <v>51</v>
      </c>
      <c r="V177" s="7">
        <v>41176</v>
      </c>
      <c r="W177" s="9">
        <v>43004</v>
      </c>
      <c r="X177" t="s">
        <v>167</v>
      </c>
      <c r="Y177" t="s">
        <v>95</v>
      </c>
      <c r="Z177" t="s">
        <v>32</v>
      </c>
      <c r="AA177" t="s">
        <v>4</v>
      </c>
      <c r="AB177">
        <v>11</v>
      </c>
      <c r="AC177" t="s">
        <v>75</v>
      </c>
      <c r="AD177" t="s">
        <v>164</v>
      </c>
      <c r="AE177">
        <v>3.08</v>
      </c>
      <c r="AF177">
        <v>4</v>
      </c>
      <c r="AG177">
        <v>0</v>
      </c>
      <c r="AH177" s="9">
        <v>42826</v>
      </c>
      <c r="AI177">
        <v>0</v>
      </c>
      <c r="AJ177">
        <v>18</v>
      </c>
    </row>
    <row r="178" spans="1:36">
      <c r="A178" t="s">
        <v>470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125</v>
      </c>
      <c r="N178" t="s">
        <v>157</v>
      </c>
      <c r="O178" s="18" t="s">
        <v>275</v>
      </c>
      <c r="P178" s="7">
        <v>31600</v>
      </c>
      <c r="Q178" t="s">
        <v>36</v>
      </c>
      <c r="R178" t="s">
        <v>62</v>
      </c>
      <c r="S178" t="s">
        <v>43</v>
      </c>
      <c r="T178" t="s">
        <v>80</v>
      </c>
      <c r="U178" t="s">
        <v>51</v>
      </c>
      <c r="V178" s="7">
        <v>41645</v>
      </c>
      <c r="X178" t="s">
        <v>159</v>
      </c>
      <c r="Y178" t="s">
        <v>93</v>
      </c>
      <c r="Z178" t="s">
        <v>32</v>
      </c>
      <c r="AA178" t="s">
        <v>17</v>
      </c>
      <c r="AB178">
        <v>19</v>
      </c>
      <c r="AC178" t="s">
        <v>76</v>
      </c>
      <c r="AD178" t="s">
        <v>164</v>
      </c>
      <c r="AE178">
        <v>4.6</v>
      </c>
      <c r="AF178">
        <v>4</v>
      </c>
      <c r="AG178">
        <v>0</v>
      </c>
      <c r="AH178" s="9">
        <v>43522</v>
      </c>
      <c r="AI178">
        <v>0</v>
      </c>
      <c r="AJ178">
        <v>14</v>
      </c>
    </row>
    <row r="179" spans="1:36">
      <c r="A179" t="s">
        <v>471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126</v>
      </c>
      <c r="N179" t="s">
        <v>157</v>
      </c>
      <c r="O179" s="18" t="s">
        <v>332</v>
      </c>
      <c r="P179" s="7">
        <v>27997</v>
      </c>
      <c r="Q179" t="s">
        <v>36</v>
      </c>
      <c r="R179" t="s">
        <v>60</v>
      </c>
      <c r="S179" t="s">
        <v>43</v>
      </c>
      <c r="T179" t="s">
        <v>80</v>
      </c>
      <c r="U179" t="s">
        <v>51</v>
      </c>
      <c r="V179" s="7">
        <v>42501</v>
      </c>
      <c r="X179" t="s">
        <v>159</v>
      </c>
      <c r="Y179" t="s">
        <v>93</v>
      </c>
      <c r="Z179" t="s">
        <v>32</v>
      </c>
      <c r="AA179" t="s">
        <v>23</v>
      </c>
      <c r="AC179" t="s">
        <v>76</v>
      </c>
      <c r="AD179" t="s">
        <v>164</v>
      </c>
      <c r="AE179">
        <v>5</v>
      </c>
      <c r="AF179">
        <v>3</v>
      </c>
      <c r="AG179">
        <v>0</v>
      </c>
      <c r="AH179" s="9">
        <v>43486</v>
      </c>
      <c r="AI179">
        <v>0</v>
      </c>
      <c r="AJ179">
        <v>4</v>
      </c>
    </row>
    <row r="180" spans="1:36">
      <c r="A180" t="s">
        <v>472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126</v>
      </c>
      <c r="N180" t="s">
        <v>157</v>
      </c>
      <c r="O180" s="18" t="s">
        <v>291</v>
      </c>
      <c r="P180" s="7">
        <v>31756</v>
      </c>
      <c r="Q180" t="s">
        <v>36</v>
      </c>
      <c r="R180" t="s">
        <v>60</v>
      </c>
      <c r="S180" t="s">
        <v>43</v>
      </c>
      <c r="T180" t="s">
        <v>80</v>
      </c>
      <c r="U180" t="s">
        <v>50</v>
      </c>
      <c r="V180" s="7">
        <v>40729</v>
      </c>
      <c r="W180" s="9">
        <v>41140</v>
      </c>
      <c r="X180" t="s">
        <v>183</v>
      </c>
      <c r="Y180" t="s">
        <v>95</v>
      </c>
      <c r="Z180" t="s">
        <v>32</v>
      </c>
      <c r="AA180" t="s">
        <v>4</v>
      </c>
      <c r="AB180">
        <v>11</v>
      </c>
      <c r="AC180" t="s">
        <v>76</v>
      </c>
      <c r="AD180" t="s">
        <v>164</v>
      </c>
      <c r="AE180">
        <v>5</v>
      </c>
      <c r="AF180">
        <v>4</v>
      </c>
      <c r="AG180">
        <v>0</v>
      </c>
      <c r="AH180" s="9">
        <v>41092</v>
      </c>
      <c r="AI180">
        <v>0</v>
      </c>
      <c r="AJ180">
        <v>16</v>
      </c>
    </row>
    <row r="181" spans="1:36">
      <c r="A181" t="s">
        <v>473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125</v>
      </c>
      <c r="N181" t="s">
        <v>157</v>
      </c>
      <c r="O181" s="18" t="s">
        <v>362</v>
      </c>
      <c r="P181" s="7">
        <v>27340</v>
      </c>
      <c r="Q181" t="s">
        <v>36</v>
      </c>
      <c r="R181" t="s">
        <v>60</v>
      </c>
      <c r="S181" t="s">
        <v>43</v>
      </c>
      <c r="T181" t="s">
        <v>80</v>
      </c>
      <c r="U181" t="s">
        <v>51</v>
      </c>
      <c r="V181" s="7">
        <v>41589</v>
      </c>
      <c r="X181" t="s">
        <v>159</v>
      </c>
      <c r="Y181" t="s">
        <v>93</v>
      </c>
      <c r="Z181" t="s">
        <v>32</v>
      </c>
      <c r="AA181" t="s">
        <v>7</v>
      </c>
      <c r="AB181">
        <v>12</v>
      </c>
      <c r="AC181" t="s">
        <v>76</v>
      </c>
      <c r="AD181" t="s">
        <v>164</v>
      </c>
      <c r="AE181">
        <v>4.1</v>
      </c>
      <c r="AF181">
        <v>3</v>
      </c>
      <c r="AG181">
        <v>0</v>
      </c>
      <c r="AH181" s="9">
        <v>43487</v>
      </c>
      <c r="AI181">
        <v>0</v>
      </c>
      <c r="AJ181">
        <v>11</v>
      </c>
    </row>
    <row r="182" spans="1:36">
      <c r="A182" t="s">
        <v>474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130</v>
      </c>
      <c r="N182" t="s">
        <v>157</v>
      </c>
      <c r="O182" s="18" t="s">
        <v>368</v>
      </c>
      <c r="P182" s="7">
        <v>32088</v>
      </c>
      <c r="Q182" t="s">
        <v>36</v>
      </c>
      <c r="R182" t="s">
        <v>62</v>
      </c>
      <c r="S182" t="s">
        <v>43</v>
      </c>
      <c r="T182" t="s">
        <v>80</v>
      </c>
      <c r="U182" t="s">
        <v>47</v>
      </c>
      <c r="V182" s="7">
        <v>41589</v>
      </c>
      <c r="X182" t="s">
        <v>159</v>
      </c>
      <c r="Y182" t="s">
        <v>93</v>
      </c>
      <c r="Z182" t="s">
        <v>34</v>
      </c>
      <c r="AA182" t="s">
        <v>3</v>
      </c>
      <c r="AB182">
        <v>10</v>
      </c>
      <c r="AC182" t="s">
        <v>74</v>
      </c>
      <c r="AD182" t="s">
        <v>164</v>
      </c>
      <c r="AE182">
        <v>4.5</v>
      </c>
      <c r="AF182">
        <v>5</v>
      </c>
      <c r="AG182">
        <v>4</v>
      </c>
      <c r="AH182" s="9">
        <v>43479</v>
      </c>
      <c r="AI182">
        <v>0</v>
      </c>
      <c r="AJ182">
        <v>14</v>
      </c>
    </row>
    <row r="183" spans="1:36">
      <c r="A183" t="s">
        <v>475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125</v>
      </c>
      <c r="N183" t="s">
        <v>157</v>
      </c>
      <c r="O183" s="18" t="s">
        <v>342</v>
      </c>
      <c r="P183" s="7">
        <v>28451</v>
      </c>
      <c r="Q183" t="s">
        <v>36</v>
      </c>
      <c r="R183" t="s">
        <v>60</v>
      </c>
      <c r="S183" t="s">
        <v>43</v>
      </c>
      <c r="T183" t="s">
        <v>80</v>
      </c>
      <c r="U183" t="s">
        <v>51</v>
      </c>
      <c r="V183" s="7">
        <v>40694</v>
      </c>
      <c r="X183" t="s">
        <v>159</v>
      </c>
      <c r="Y183" t="s">
        <v>93</v>
      </c>
      <c r="Z183" t="s">
        <v>32</v>
      </c>
      <c r="AA183" t="s">
        <v>9</v>
      </c>
      <c r="AB183">
        <v>14</v>
      </c>
      <c r="AC183" t="s">
        <v>75</v>
      </c>
      <c r="AD183" t="s">
        <v>164</v>
      </c>
      <c r="AE183">
        <v>5</v>
      </c>
      <c r="AF183">
        <v>4</v>
      </c>
      <c r="AG183">
        <v>0</v>
      </c>
      <c r="AH183" s="9">
        <v>43475</v>
      </c>
      <c r="AI183">
        <v>0</v>
      </c>
      <c r="AJ183">
        <v>8</v>
      </c>
    </row>
    <row r="184" spans="1:36">
      <c r="A184" t="s">
        <v>476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126</v>
      </c>
      <c r="N184" t="s">
        <v>157</v>
      </c>
      <c r="O184" s="18" t="s">
        <v>391</v>
      </c>
      <c r="P184" s="7">
        <v>31918</v>
      </c>
      <c r="Q184" t="s">
        <v>36</v>
      </c>
      <c r="R184" t="s">
        <v>62</v>
      </c>
      <c r="S184" t="s">
        <v>43</v>
      </c>
      <c r="T184" t="s">
        <v>80</v>
      </c>
      <c r="U184" t="s">
        <v>48</v>
      </c>
      <c r="V184" s="7">
        <v>42093</v>
      </c>
      <c r="X184" t="s">
        <v>159</v>
      </c>
      <c r="Y184" t="s">
        <v>93</v>
      </c>
      <c r="Z184" t="s">
        <v>32</v>
      </c>
      <c r="AA184" t="s">
        <v>17</v>
      </c>
      <c r="AB184">
        <v>19</v>
      </c>
      <c r="AC184" t="s">
        <v>76</v>
      </c>
      <c r="AD184" t="s">
        <v>164</v>
      </c>
      <c r="AE184">
        <v>5</v>
      </c>
      <c r="AF184">
        <v>5</v>
      </c>
      <c r="AG184">
        <v>0</v>
      </c>
      <c r="AH184" s="9">
        <v>43503</v>
      </c>
      <c r="AI184">
        <v>0</v>
      </c>
      <c r="AJ184">
        <v>16</v>
      </c>
    </row>
    <row r="185" spans="1:36">
      <c r="A185" t="s">
        <v>477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125</v>
      </c>
      <c r="N185" t="s">
        <v>157</v>
      </c>
      <c r="O185" s="18" t="s">
        <v>238</v>
      </c>
      <c r="P185" s="7">
        <v>31784</v>
      </c>
      <c r="Q185" t="s">
        <v>36</v>
      </c>
      <c r="R185" t="s">
        <v>60</v>
      </c>
      <c r="S185" t="s">
        <v>43</v>
      </c>
      <c r="T185" t="s">
        <v>80</v>
      </c>
      <c r="U185" t="s">
        <v>48</v>
      </c>
      <c r="V185" s="7">
        <v>41281</v>
      </c>
      <c r="X185" t="s">
        <v>159</v>
      </c>
      <c r="Y185" t="s">
        <v>93</v>
      </c>
      <c r="Z185" t="s">
        <v>32</v>
      </c>
      <c r="AA185" t="s">
        <v>18</v>
      </c>
      <c r="AB185">
        <v>20</v>
      </c>
      <c r="AC185" t="s">
        <v>71</v>
      </c>
      <c r="AD185" t="s">
        <v>164</v>
      </c>
      <c r="AE185">
        <v>3.93</v>
      </c>
      <c r="AF185">
        <v>3</v>
      </c>
      <c r="AG185">
        <v>0</v>
      </c>
      <c r="AH185" s="9">
        <v>43495</v>
      </c>
      <c r="AI185">
        <v>0</v>
      </c>
      <c r="AJ185">
        <v>20</v>
      </c>
    </row>
    <row r="186" spans="1:36">
      <c r="A186" t="s">
        <v>478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105</v>
      </c>
      <c r="N186" t="s">
        <v>188</v>
      </c>
      <c r="O186">
        <v>78789</v>
      </c>
      <c r="P186" s="7">
        <v>30864</v>
      </c>
      <c r="Q186" t="s">
        <v>37</v>
      </c>
      <c r="R186" t="s">
        <v>60</v>
      </c>
      <c r="S186" t="s">
        <v>43</v>
      </c>
      <c r="T186" t="s">
        <v>80</v>
      </c>
      <c r="U186" t="s">
        <v>50</v>
      </c>
      <c r="V186" s="7">
        <v>42557</v>
      </c>
      <c r="X186" t="s">
        <v>159</v>
      </c>
      <c r="Y186" t="s">
        <v>93</v>
      </c>
      <c r="Z186" t="s">
        <v>33</v>
      </c>
      <c r="AA186" t="s">
        <v>19</v>
      </c>
      <c r="AB186">
        <v>21</v>
      </c>
      <c r="AC186" t="s">
        <v>79</v>
      </c>
      <c r="AD186" t="s">
        <v>164</v>
      </c>
      <c r="AE186">
        <v>3.4</v>
      </c>
      <c r="AF186">
        <v>4</v>
      </c>
      <c r="AG186">
        <v>0</v>
      </c>
      <c r="AH186" s="9">
        <v>43494</v>
      </c>
      <c r="AI186">
        <v>0</v>
      </c>
      <c r="AJ186">
        <v>7</v>
      </c>
    </row>
    <row r="187" spans="1:36">
      <c r="A187" t="s">
        <v>479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125</v>
      </c>
      <c r="N187" t="s">
        <v>157</v>
      </c>
      <c r="O187" s="18" t="s">
        <v>480</v>
      </c>
      <c r="P187" s="7">
        <v>24988</v>
      </c>
      <c r="Q187" t="s">
        <v>36</v>
      </c>
      <c r="R187" t="s">
        <v>62</v>
      </c>
      <c r="S187" t="s">
        <v>43</v>
      </c>
      <c r="T187" t="s">
        <v>80</v>
      </c>
      <c r="U187" t="s">
        <v>48</v>
      </c>
      <c r="V187" s="7">
        <v>41001</v>
      </c>
      <c r="W187" s="9">
        <v>42685</v>
      </c>
      <c r="X187" t="s">
        <v>183</v>
      </c>
      <c r="Y187" t="s">
        <v>95</v>
      </c>
      <c r="Z187" t="s">
        <v>32</v>
      </c>
      <c r="AA187" t="s">
        <v>16</v>
      </c>
      <c r="AB187">
        <v>18</v>
      </c>
      <c r="AC187" t="s">
        <v>72</v>
      </c>
      <c r="AD187" t="s">
        <v>164</v>
      </c>
      <c r="AE187">
        <v>4.18</v>
      </c>
      <c r="AF187">
        <v>4</v>
      </c>
      <c r="AG187">
        <v>0</v>
      </c>
      <c r="AH187" s="9">
        <v>42405</v>
      </c>
      <c r="AI187">
        <v>0</v>
      </c>
      <c r="AJ187">
        <v>17</v>
      </c>
    </row>
    <row r="188" spans="1:36">
      <c r="A188" t="s">
        <v>481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125</v>
      </c>
      <c r="N188" t="s">
        <v>157</v>
      </c>
      <c r="O188" s="18" t="s">
        <v>482</v>
      </c>
      <c r="P188" s="7">
        <v>28025</v>
      </c>
      <c r="Q188" t="s">
        <v>36</v>
      </c>
      <c r="R188" t="s">
        <v>62</v>
      </c>
      <c r="S188" t="s">
        <v>43</v>
      </c>
      <c r="T188" t="s">
        <v>80</v>
      </c>
      <c r="U188" t="s">
        <v>51</v>
      </c>
      <c r="V188" s="7">
        <v>42093</v>
      </c>
      <c r="X188" t="s">
        <v>159</v>
      </c>
      <c r="Y188" t="s">
        <v>93</v>
      </c>
      <c r="Z188" t="s">
        <v>32</v>
      </c>
      <c r="AA188" t="s">
        <v>20</v>
      </c>
      <c r="AB188">
        <v>22</v>
      </c>
      <c r="AC188" t="s">
        <v>71</v>
      </c>
      <c r="AD188" t="s">
        <v>164</v>
      </c>
      <c r="AE188">
        <v>5</v>
      </c>
      <c r="AF188">
        <v>4</v>
      </c>
      <c r="AG188">
        <v>0</v>
      </c>
      <c r="AH188" s="9">
        <v>43486</v>
      </c>
      <c r="AI188">
        <v>0</v>
      </c>
      <c r="AJ188">
        <v>10</v>
      </c>
    </row>
    <row r="189" spans="1:36">
      <c r="A189" t="s">
        <v>483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124</v>
      </c>
      <c r="N189" t="s">
        <v>157</v>
      </c>
      <c r="O189" s="18" t="s">
        <v>250</v>
      </c>
      <c r="P189" s="7">
        <v>29808</v>
      </c>
      <c r="Q189" t="s">
        <v>37</v>
      </c>
      <c r="R189" t="s">
        <v>62</v>
      </c>
      <c r="S189" t="s">
        <v>43</v>
      </c>
      <c r="T189" t="s">
        <v>484</v>
      </c>
      <c r="U189" t="s">
        <v>49</v>
      </c>
      <c r="V189" s="7">
        <v>41137</v>
      </c>
      <c r="X189" t="s">
        <v>159</v>
      </c>
      <c r="Y189" t="s">
        <v>93</v>
      </c>
      <c r="Z189" t="s">
        <v>32</v>
      </c>
      <c r="AA189" t="s">
        <v>13</v>
      </c>
      <c r="AB189">
        <v>2</v>
      </c>
      <c r="AC189" t="s">
        <v>75</v>
      </c>
      <c r="AD189" t="s">
        <v>164</v>
      </c>
      <c r="AE189">
        <v>4.37</v>
      </c>
      <c r="AF189">
        <v>3</v>
      </c>
      <c r="AG189">
        <v>0</v>
      </c>
      <c r="AH189" s="9">
        <v>43479</v>
      </c>
      <c r="AI189">
        <v>0</v>
      </c>
      <c r="AJ189">
        <v>2</v>
      </c>
    </row>
    <row r="190" spans="1:36">
      <c r="A190" t="s">
        <v>485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126</v>
      </c>
      <c r="N190" t="s">
        <v>157</v>
      </c>
      <c r="O190" s="18" t="s">
        <v>375</v>
      </c>
      <c r="P190" s="7">
        <v>31227</v>
      </c>
      <c r="Q190" t="s">
        <v>37</v>
      </c>
      <c r="R190" t="s">
        <v>62</v>
      </c>
      <c r="S190" t="s">
        <v>43</v>
      </c>
      <c r="T190" t="s">
        <v>80</v>
      </c>
      <c r="U190" t="s">
        <v>51</v>
      </c>
      <c r="V190" s="7">
        <v>40770</v>
      </c>
      <c r="W190" s="9">
        <v>41886</v>
      </c>
      <c r="X190" t="s">
        <v>186</v>
      </c>
      <c r="Y190" t="s">
        <v>95</v>
      </c>
      <c r="Z190" t="s">
        <v>32</v>
      </c>
      <c r="AA190" t="s">
        <v>7</v>
      </c>
      <c r="AB190">
        <v>12</v>
      </c>
      <c r="AC190" t="s">
        <v>76</v>
      </c>
      <c r="AD190" t="s">
        <v>294</v>
      </c>
      <c r="AE190">
        <v>3</v>
      </c>
      <c r="AF190">
        <v>2</v>
      </c>
      <c r="AG190">
        <v>0</v>
      </c>
      <c r="AH190" s="9">
        <v>41288</v>
      </c>
      <c r="AI190">
        <v>6</v>
      </c>
      <c r="AJ190">
        <v>6</v>
      </c>
    </row>
    <row r="191" spans="1:36">
      <c r="A191" t="s">
        <v>486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126</v>
      </c>
      <c r="N191" t="s">
        <v>157</v>
      </c>
      <c r="O191" s="18" t="s">
        <v>227</v>
      </c>
      <c r="P191" s="7">
        <v>33833</v>
      </c>
      <c r="Q191" t="s">
        <v>37</v>
      </c>
      <c r="R191" t="s">
        <v>60</v>
      </c>
      <c r="S191" t="s">
        <v>43</v>
      </c>
      <c r="T191" t="s">
        <v>80</v>
      </c>
      <c r="U191" t="s">
        <v>51</v>
      </c>
      <c r="V191" s="7">
        <v>40854</v>
      </c>
      <c r="X191" t="s">
        <v>159</v>
      </c>
      <c r="Y191" t="s">
        <v>93</v>
      </c>
      <c r="Z191" t="s">
        <v>32</v>
      </c>
      <c r="AA191" t="s">
        <v>9</v>
      </c>
      <c r="AB191">
        <v>14</v>
      </c>
      <c r="AC191" t="s">
        <v>76</v>
      </c>
      <c r="AD191" t="s">
        <v>164</v>
      </c>
      <c r="AE191">
        <v>3.7</v>
      </c>
      <c r="AF191">
        <v>3</v>
      </c>
      <c r="AG191">
        <v>0</v>
      </c>
      <c r="AH191" s="9">
        <v>43473</v>
      </c>
      <c r="AI191">
        <v>0</v>
      </c>
      <c r="AJ191">
        <v>14</v>
      </c>
    </row>
    <row r="192" spans="1:36">
      <c r="A192" t="s">
        <v>487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118</v>
      </c>
      <c r="N192" t="s">
        <v>157</v>
      </c>
      <c r="O192" s="18" t="s">
        <v>266</v>
      </c>
      <c r="P192" s="7">
        <v>31690</v>
      </c>
      <c r="Q192" t="s">
        <v>37</v>
      </c>
      <c r="R192" t="s">
        <v>60</v>
      </c>
      <c r="S192" t="s">
        <v>41</v>
      </c>
      <c r="T192" t="s">
        <v>83</v>
      </c>
      <c r="U192" t="s">
        <v>48</v>
      </c>
      <c r="V192" s="7">
        <v>40954</v>
      </c>
      <c r="X192" t="s">
        <v>159</v>
      </c>
      <c r="Y192" t="s">
        <v>93</v>
      </c>
      <c r="Z192" t="s">
        <v>31</v>
      </c>
      <c r="AA192" t="s">
        <v>14</v>
      </c>
      <c r="AB192">
        <v>5</v>
      </c>
      <c r="AC192" t="s">
        <v>72</v>
      </c>
      <c r="AD192" t="s">
        <v>212</v>
      </c>
      <c r="AE192">
        <v>2.39</v>
      </c>
      <c r="AF192">
        <v>3</v>
      </c>
      <c r="AG192">
        <v>6</v>
      </c>
      <c r="AH192" s="9">
        <v>43518</v>
      </c>
      <c r="AI192">
        <v>4</v>
      </c>
      <c r="AJ192">
        <v>13</v>
      </c>
    </row>
    <row r="193" spans="1:36">
      <c r="A193" t="s">
        <v>488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126</v>
      </c>
      <c r="N193" t="s">
        <v>157</v>
      </c>
      <c r="O193" s="18" t="s">
        <v>449</v>
      </c>
      <c r="P193" s="7">
        <v>25682</v>
      </c>
      <c r="Q193" t="s">
        <v>36</v>
      </c>
      <c r="R193" t="s">
        <v>62</v>
      </c>
      <c r="S193" t="s">
        <v>43</v>
      </c>
      <c r="T193" t="s">
        <v>80</v>
      </c>
      <c r="U193" t="s">
        <v>48</v>
      </c>
      <c r="V193" s="7">
        <v>41407</v>
      </c>
      <c r="X193" t="s">
        <v>159</v>
      </c>
      <c r="Y193" t="s">
        <v>93</v>
      </c>
      <c r="Z193" t="s">
        <v>32</v>
      </c>
      <c r="AA193" t="s">
        <v>18</v>
      </c>
      <c r="AB193">
        <v>20</v>
      </c>
      <c r="AC193" t="s">
        <v>75</v>
      </c>
      <c r="AD193" t="s">
        <v>160</v>
      </c>
      <c r="AE193">
        <v>4.7</v>
      </c>
      <c r="AF193">
        <v>3</v>
      </c>
      <c r="AG193">
        <v>0</v>
      </c>
      <c r="AH193" s="9">
        <v>43479</v>
      </c>
      <c r="AI193">
        <v>0</v>
      </c>
      <c r="AJ193">
        <v>1</v>
      </c>
    </row>
    <row r="194" spans="1:36">
      <c r="A194" t="s">
        <v>489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126</v>
      </c>
      <c r="N194" t="s">
        <v>157</v>
      </c>
      <c r="O194" s="18" t="s">
        <v>366</v>
      </c>
      <c r="P194" s="7">
        <v>28097</v>
      </c>
      <c r="Q194" t="s">
        <v>37</v>
      </c>
      <c r="R194" t="s">
        <v>62</v>
      </c>
      <c r="S194" t="s">
        <v>43</v>
      </c>
      <c r="T194" t="s">
        <v>80</v>
      </c>
      <c r="U194" t="s">
        <v>48</v>
      </c>
      <c r="V194" s="7">
        <v>40917</v>
      </c>
      <c r="X194" t="s">
        <v>159</v>
      </c>
      <c r="Y194" t="s">
        <v>93</v>
      </c>
      <c r="Z194" t="s">
        <v>32</v>
      </c>
      <c r="AA194" t="s">
        <v>16</v>
      </c>
      <c r="AB194">
        <v>18</v>
      </c>
      <c r="AC194" t="s">
        <v>72</v>
      </c>
      <c r="AD194" t="s">
        <v>164</v>
      </c>
      <c r="AE194">
        <v>4.1</v>
      </c>
      <c r="AF194">
        <v>4</v>
      </c>
      <c r="AG194">
        <v>0</v>
      </c>
      <c r="AH194" s="9">
        <v>43496</v>
      </c>
      <c r="AI194">
        <v>0</v>
      </c>
      <c r="AJ194">
        <v>12</v>
      </c>
    </row>
    <row r="195" spans="1:36">
      <c r="A195" t="s">
        <v>490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121</v>
      </c>
      <c r="N195" t="s">
        <v>157</v>
      </c>
      <c r="O195" s="18" t="s">
        <v>446</v>
      </c>
      <c r="P195" s="7">
        <v>28949</v>
      </c>
      <c r="Q195" t="s">
        <v>36</v>
      </c>
      <c r="R195" t="s">
        <v>60</v>
      </c>
      <c r="S195" t="s">
        <v>43</v>
      </c>
      <c r="T195" t="s">
        <v>80</v>
      </c>
      <c r="U195" t="s">
        <v>51</v>
      </c>
      <c r="V195" s="7">
        <v>42051</v>
      </c>
      <c r="X195" t="s">
        <v>159</v>
      </c>
      <c r="Y195" t="s">
        <v>93</v>
      </c>
      <c r="Z195" t="s">
        <v>31</v>
      </c>
      <c r="AA195" t="s">
        <v>21</v>
      </c>
      <c r="AB195">
        <v>7</v>
      </c>
      <c r="AC195" t="s">
        <v>71</v>
      </c>
      <c r="AD195" t="s">
        <v>164</v>
      </c>
      <c r="AE195">
        <v>3.81</v>
      </c>
      <c r="AF195">
        <v>3</v>
      </c>
      <c r="AG195">
        <v>6</v>
      </c>
      <c r="AH195" s="9">
        <v>43507</v>
      </c>
      <c r="AI195">
        <v>0</v>
      </c>
      <c r="AJ195">
        <v>6</v>
      </c>
    </row>
    <row r="196" spans="1:36">
      <c r="A196" t="s">
        <v>491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125</v>
      </c>
      <c r="N196" t="s">
        <v>157</v>
      </c>
      <c r="O196" s="18" t="s">
        <v>492</v>
      </c>
      <c r="P196" s="7">
        <v>30870</v>
      </c>
      <c r="Q196" t="s">
        <v>36</v>
      </c>
      <c r="R196" t="s">
        <v>59</v>
      </c>
      <c r="S196" t="s">
        <v>43</v>
      </c>
      <c r="T196" t="s">
        <v>80</v>
      </c>
      <c r="U196" t="s">
        <v>51</v>
      </c>
      <c r="V196" s="7">
        <v>41365</v>
      </c>
      <c r="X196" t="s">
        <v>159</v>
      </c>
      <c r="Y196" t="s">
        <v>93</v>
      </c>
      <c r="Z196" t="s">
        <v>32</v>
      </c>
      <c r="AA196" t="s">
        <v>11</v>
      </c>
      <c r="AB196">
        <v>16</v>
      </c>
      <c r="AC196" t="s">
        <v>76</v>
      </c>
      <c r="AD196" t="s">
        <v>164</v>
      </c>
      <c r="AE196">
        <v>4.4</v>
      </c>
      <c r="AF196">
        <v>4</v>
      </c>
      <c r="AG196">
        <v>0</v>
      </c>
      <c r="AH196" s="9">
        <v>43482</v>
      </c>
      <c r="AI196">
        <v>0</v>
      </c>
      <c r="AJ196">
        <v>18</v>
      </c>
    </row>
    <row r="197" spans="1:36">
      <c r="A197" t="s">
        <v>493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126</v>
      </c>
      <c r="N197" t="s">
        <v>157</v>
      </c>
      <c r="O197" s="18" t="s">
        <v>345</v>
      </c>
      <c r="P197" s="7">
        <v>27364</v>
      </c>
      <c r="Q197" t="s">
        <v>37</v>
      </c>
      <c r="R197" t="s">
        <v>61</v>
      </c>
      <c r="S197" t="s">
        <v>43</v>
      </c>
      <c r="T197" t="s">
        <v>80</v>
      </c>
      <c r="U197" t="s">
        <v>48</v>
      </c>
      <c r="V197" s="7">
        <v>41407</v>
      </c>
      <c r="X197" t="s">
        <v>159</v>
      </c>
      <c r="Y197" t="s">
        <v>93</v>
      </c>
      <c r="Z197" t="s">
        <v>32</v>
      </c>
      <c r="AA197" t="s">
        <v>20</v>
      </c>
      <c r="AB197">
        <v>22</v>
      </c>
      <c r="AC197" t="s">
        <v>76</v>
      </c>
      <c r="AD197" t="s">
        <v>164</v>
      </c>
      <c r="AE197">
        <v>4.29</v>
      </c>
      <c r="AF197">
        <v>5</v>
      </c>
      <c r="AG197">
        <v>0</v>
      </c>
      <c r="AH197" s="9">
        <v>43493</v>
      </c>
      <c r="AI197">
        <v>0</v>
      </c>
      <c r="AJ197">
        <v>11</v>
      </c>
    </row>
    <row r="198" spans="1:36">
      <c r="A198" t="s">
        <v>494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125</v>
      </c>
      <c r="N198" t="s">
        <v>157</v>
      </c>
      <c r="O198" s="18" t="s">
        <v>495</v>
      </c>
      <c r="P198" s="7">
        <v>29329</v>
      </c>
      <c r="Q198" t="s">
        <v>37</v>
      </c>
      <c r="R198" t="s">
        <v>62</v>
      </c>
      <c r="S198" t="s">
        <v>43</v>
      </c>
      <c r="T198" t="s">
        <v>80</v>
      </c>
      <c r="U198" t="s">
        <v>47</v>
      </c>
      <c r="V198" s="7">
        <v>41463</v>
      </c>
      <c r="X198" t="s">
        <v>159</v>
      </c>
      <c r="Y198" t="s">
        <v>93</v>
      </c>
      <c r="Z198" t="s">
        <v>32</v>
      </c>
      <c r="AA198" t="s">
        <v>18</v>
      </c>
      <c r="AB198">
        <v>20</v>
      </c>
      <c r="AC198" t="s">
        <v>76</v>
      </c>
      <c r="AD198" t="s">
        <v>164</v>
      </c>
      <c r="AE198">
        <v>4.1</v>
      </c>
      <c r="AF198">
        <v>4</v>
      </c>
      <c r="AG198">
        <v>0</v>
      </c>
      <c r="AH198" s="9">
        <v>43487</v>
      </c>
      <c r="AI198">
        <v>0</v>
      </c>
      <c r="AJ198">
        <v>13</v>
      </c>
    </row>
    <row r="199" spans="1:36">
      <c r="A199" t="s">
        <v>496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128</v>
      </c>
      <c r="N199" t="s">
        <v>157</v>
      </c>
      <c r="O199" s="18" t="s">
        <v>497</v>
      </c>
      <c r="P199" s="7">
        <v>25683</v>
      </c>
      <c r="Q199" t="s">
        <v>37</v>
      </c>
      <c r="R199" t="s">
        <v>62</v>
      </c>
      <c r="S199" t="s">
        <v>43</v>
      </c>
      <c r="T199" t="s">
        <v>80</v>
      </c>
      <c r="U199" t="s">
        <v>47</v>
      </c>
      <c r="V199" s="7">
        <v>42776</v>
      </c>
      <c r="X199" t="s">
        <v>159</v>
      </c>
      <c r="Y199" t="s">
        <v>93</v>
      </c>
      <c r="Z199" t="s">
        <v>31</v>
      </c>
      <c r="AA199" t="s">
        <v>8</v>
      </c>
      <c r="AB199">
        <v>13</v>
      </c>
      <c r="AC199" t="s">
        <v>75</v>
      </c>
      <c r="AD199" t="s">
        <v>164</v>
      </c>
      <c r="AE199">
        <v>5</v>
      </c>
      <c r="AF199">
        <v>3</v>
      </c>
      <c r="AG199">
        <v>6</v>
      </c>
      <c r="AH199" s="9">
        <v>43521</v>
      </c>
      <c r="AI199">
        <v>0</v>
      </c>
      <c r="AJ199">
        <v>17</v>
      </c>
    </row>
    <row r="200" spans="1:36">
      <c r="A200" t="s">
        <v>498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125</v>
      </c>
      <c r="N200" t="s">
        <v>157</v>
      </c>
      <c r="O200" s="18" t="s">
        <v>176</v>
      </c>
      <c r="P200" s="7">
        <v>32630</v>
      </c>
      <c r="Q200" t="s">
        <v>37</v>
      </c>
      <c r="R200" t="s">
        <v>62</v>
      </c>
      <c r="S200" t="s">
        <v>43</v>
      </c>
      <c r="T200" t="s">
        <v>80</v>
      </c>
      <c r="U200" t="s">
        <v>48</v>
      </c>
      <c r="V200" s="7">
        <v>40812</v>
      </c>
      <c r="W200" s="9">
        <v>41733</v>
      </c>
      <c r="X200" t="s">
        <v>172</v>
      </c>
      <c r="Y200" t="s">
        <v>95</v>
      </c>
      <c r="Z200" t="s">
        <v>32</v>
      </c>
      <c r="AA200" t="s">
        <v>23</v>
      </c>
      <c r="AB200">
        <v>39</v>
      </c>
      <c r="AC200" t="s">
        <v>72</v>
      </c>
      <c r="AD200" t="s">
        <v>164</v>
      </c>
      <c r="AE200">
        <v>4.3</v>
      </c>
      <c r="AF200">
        <v>3</v>
      </c>
      <c r="AG200">
        <v>0</v>
      </c>
      <c r="AH200" s="9">
        <v>41335</v>
      </c>
      <c r="AI200">
        <v>0</v>
      </c>
      <c r="AJ200">
        <v>19</v>
      </c>
    </row>
    <row r="201" spans="1:36">
      <c r="A201" t="s">
        <v>499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125</v>
      </c>
      <c r="N201" t="s">
        <v>157</v>
      </c>
      <c r="O201" s="18" t="s">
        <v>500</v>
      </c>
      <c r="P201" s="7">
        <v>30403</v>
      </c>
      <c r="Q201" t="s">
        <v>37</v>
      </c>
      <c r="R201" t="s">
        <v>60</v>
      </c>
      <c r="S201" t="s">
        <v>43</v>
      </c>
      <c r="T201" t="s">
        <v>80</v>
      </c>
      <c r="U201" t="s">
        <v>51</v>
      </c>
      <c r="V201" s="7">
        <v>41365</v>
      </c>
      <c r="W201" s="9">
        <v>42515</v>
      </c>
      <c r="X201" t="s">
        <v>297</v>
      </c>
      <c r="Y201" t="s">
        <v>95</v>
      </c>
      <c r="Z201" t="s">
        <v>32</v>
      </c>
      <c r="AA201" t="s">
        <v>4</v>
      </c>
      <c r="AB201">
        <v>11</v>
      </c>
      <c r="AC201" t="s">
        <v>73</v>
      </c>
      <c r="AD201" t="s">
        <v>164</v>
      </c>
      <c r="AE201">
        <v>3.18</v>
      </c>
      <c r="AF201">
        <v>3</v>
      </c>
      <c r="AG201">
        <v>0</v>
      </c>
      <c r="AH201" s="9">
        <v>42435</v>
      </c>
      <c r="AI201">
        <v>0</v>
      </c>
      <c r="AJ201">
        <v>10</v>
      </c>
    </row>
    <row r="202" spans="1:36">
      <c r="A202" t="s">
        <v>501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125</v>
      </c>
      <c r="N202" t="s">
        <v>157</v>
      </c>
      <c r="O202" s="18" t="s">
        <v>502</v>
      </c>
      <c r="P202" s="7">
        <v>28223</v>
      </c>
      <c r="Q202" t="s">
        <v>37</v>
      </c>
      <c r="R202" t="s">
        <v>60</v>
      </c>
      <c r="S202" t="s">
        <v>43</v>
      </c>
      <c r="T202" t="s">
        <v>80</v>
      </c>
      <c r="U202" t="s">
        <v>51</v>
      </c>
      <c r="V202" s="7">
        <v>41771</v>
      </c>
      <c r="X202" t="s">
        <v>159</v>
      </c>
      <c r="Y202" t="s">
        <v>93</v>
      </c>
      <c r="Z202" t="s">
        <v>32</v>
      </c>
      <c r="AA202" t="s">
        <v>17</v>
      </c>
      <c r="AB202">
        <v>19</v>
      </c>
      <c r="AC202" t="s">
        <v>76</v>
      </c>
      <c r="AD202" t="s">
        <v>164</v>
      </c>
      <c r="AE202">
        <v>5</v>
      </c>
      <c r="AF202">
        <v>5</v>
      </c>
      <c r="AG202">
        <v>0</v>
      </c>
      <c r="AH202" s="9">
        <v>43514</v>
      </c>
      <c r="AI202">
        <v>0</v>
      </c>
      <c r="AJ202">
        <v>11</v>
      </c>
    </row>
    <row r="203" spans="1:36">
      <c r="A203" t="s">
        <v>503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125</v>
      </c>
      <c r="N203" t="s">
        <v>157</v>
      </c>
      <c r="O203" s="18" t="s">
        <v>166</v>
      </c>
      <c r="P203" s="7">
        <v>24626</v>
      </c>
      <c r="Q203" t="s">
        <v>36</v>
      </c>
      <c r="R203" t="s">
        <v>61</v>
      </c>
      <c r="S203" t="s">
        <v>43</v>
      </c>
      <c r="T203" t="s">
        <v>80</v>
      </c>
      <c r="U203" t="s">
        <v>48</v>
      </c>
      <c r="V203" s="7">
        <v>41365</v>
      </c>
      <c r="X203" t="s">
        <v>159</v>
      </c>
      <c r="Y203" t="s">
        <v>93</v>
      </c>
      <c r="Z203" t="s">
        <v>32</v>
      </c>
      <c r="AA203" t="s">
        <v>7</v>
      </c>
      <c r="AB203">
        <v>12</v>
      </c>
      <c r="AC203" t="s">
        <v>72</v>
      </c>
      <c r="AD203" t="s">
        <v>160</v>
      </c>
      <c r="AE203">
        <v>4</v>
      </c>
      <c r="AF203">
        <v>3</v>
      </c>
      <c r="AG203">
        <v>0</v>
      </c>
      <c r="AH203" s="9">
        <v>43509</v>
      </c>
      <c r="AI203">
        <v>0</v>
      </c>
      <c r="AJ203">
        <v>12</v>
      </c>
    </row>
    <row r="204" spans="1:36">
      <c r="A204" t="s">
        <v>504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105</v>
      </c>
      <c r="N204" t="s">
        <v>505</v>
      </c>
      <c r="O204">
        <v>30428</v>
      </c>
      <c r="P204" s="7">
        <v>32598</v>
      </c>
      <c r="Q204" t="s">
        <v>36</v>
      </c>
      <c r="R204" t="s">
        <v>62</v>
      </c>
      <c r="S204" t="s">
        <v>43</v>
      </c>
      <c r="T204" t="s">
        <v>80</v>
      </c>
      <c r="U204" t="s">
        <v>50</v>
      </c>
      <c r="V204" s="7">
        <v>41463</v>
      </c>
      <c r="X204" t="s">
        <v>159</v>
      </c>
      <c r="Y204" t="s">
        <v>93</v>
      </c>
      <c r="Z204" t="s">
        <v>33</v>
      </c>
      <c r="AA204" t="s">
        <v>19</v>
      </c>
      <c r="AB204">
        <v>21</v>
      </c>
      <c r="AC204" t="s">
        <v>75</v>
      </c>
      <c r="AD204" t="s">
        <v>164</v>
      </c>
      <c r="AE204">
        <v>5</v>
      </c>
      <c r="AF204">
        <v>5</v>
      </c>
      <c r="AG204">
        <v>0</v>
      </c>
      <c r="AH204" s="9">
        <v>43490</v>
      </c>
      <c r="AI204">
        <v>0</v>
      </c>
      <c r="AJ204">
        <v>2</v>
      </c>
    </row>
    <row r="205" spans="1:36">
      <c r="A205" t="s">
        <v>506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125</v>
      </c>
      <c r="N205" t="s">
        <v>157</v>
      </c>
      <c r="O205" s="18" t="s">
        <v>241</v>
      </c>
      <c r="P205" s="7">
        <v>30870</v>
      </c>
      <c r="Q205" t="s">
        <v>36</v>
      </c>
      <c r="R205" t="s">
        <v>62</v>
      </c>
      <c r="S205" t="s">
        <v>43</v>
      </c>
      <c r="T205" t="s">
        <v>80</v>
      </c>
      <c r="U205" t="s">
        <v>51</v>
      </c>
      <c r="V205" s="7">
        <v>41463</v>
      </c>
      <c r="X205" t="s">
        <v>159</v>
      </c>
      <c r="Y205" t="s">
        <v>93</v>
      </c>
      <c r="Z205" t="s">
        <v>32</v>
      </c>
      <c r="AA205" t="s">
        <v>9</v>
      </c>
      <c r="AB205">
        <v>14</v>
      </c>
      <c r="AC205" t="s">
        <v>76</v>
      </c>
      <c r="AD205" t="s">
        <v>164</v>
      </c>
      <c r="AE205">
        <v>3.6</v>
      </c>
      <c r="AF205">
        <v>5</v>
      </c>
      <c r="AG205">
        <v>0</v>
      </c>
      <c r="AH205" s="9">
        <v>43467</v>
      </c>
      <c r="AI205">
        <v>0</v>
      </c>
      <c r="AJ205">
        <v>4</v>
      </c>
    </row>
    <row r="206" spans="1:36">
      <c r="A206" t="s">
        <v>507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126</v>
      </c>
      <c r="N206" t="s">
        <v>157</v>
      </c>
      <c r="O206" s="18" t="s">
        <v>508</v>
      </c>
      <c r="P206" s="7">
        <v>31374</v>
      </c>
      <c r="Q206" t="s">
        <v>36</v>
      </c>
      <c r="R206" t="s">
        <v>62</v>
      </c>
      <c r="S206" t="s">
        <v>43</v>
      </c>
      <c r="T206" t="s">
        <v>80</v>
      </c>
      <c r="U206" t="s">
        <v>51</v>
      </c>
      <c r="V206" s="7">
        <v>41953</v>
      </c>
      <c r="X206" t="s">
        <v>159</v>
      </c>
      <c r="Y206" t="s">
        <v>93</v>
      </c>
      <c r="Z206" t="s">
        <v>32</v>
      </c>
      <c r="AA206" t="s">
        <v>11</v>
      </c>
      <c r="AB206">
        <v>16</v>
      </c>
      <c r="AC206" t="s">
        <v>75</v>
      </c>
      <c r="AD206" t="s">
        <v>164</v>
      </c>
      <c r="AE206">
        <v>4.53</v>
      </c>
      <c r="AF206">
        <v>5</v>
      </c>
      <c r="AG206">
        <v>0</v>
      </c>
      <c r="AH206" s="9">
        <v>43481</v>
      </c>
      <c r="AI206">
        <v>0</v>
      </c>
      <c r="AJ206">
        <v>5</v>
      </c>
    </row>
    <row r="207" spans="1:36">
      <c r="A207" t="s">
        <v>509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125</v>
      </c>
      <c r="N207" t="s">
        <v>157</v>
      </c>
      <c r="O207" s="18" t="s">
        <v>510</v>
      </c>
      <c r="P207" s="7">
        <v>29494</v>
      </c>
      <c r="Q207" t="s">
        <v>36</v>
      </c>
      <c r="R207" t="s">
        <v>62</v>
      </c>
      <c r="S207" t="s">
        <v>43</v>
      </c>
      <c r="T207" t="s">
        <v>80</v>
      </c>
      <c r="U207" t="s">
        <v>50</v>
      </c>
      <c r="V207" s="7">
        <v>41729</v>
      </c>
      <c r="W207" s="9">
        <v>43221</v>
      </c>
      <c r="X207" t="s">
        <v>201</v>
      </c>
      <c r="Y207" t="s">
        <v>94</v>
      </c>
      <c r="Z207" t="s">
        <v>32</v>
      </c>
      <c r="AA207" t="s">
        <v>18</v>
      </c>
      <c r="AB207">
        <v>20</v>
      </c>
      <c r="AC207" t="s">
        <v>76</v>
      </c>
      <c r="AD207" t="s">
        <v>294</v>
      </c>
      <c r="AE207">
        <v>2.33</v>
      </c>
      <c r="AF207">
        <v>2</v>
      </c>
      <c r="AG207">
        <v>0</v>
      </c>
      <c r="AH207" s="9">
        <v>43168</v>
      </c>
      <c r="AI207">
        <v>6</v>
      </c>
      <c r="AJ207">
        <v>3</v>
      </c>
    </row>
    <row r="208" spans="1:36">
      <c r="A208" t="s">
        <v>511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126</v>
      </c>
      <c r="N208" t="s">
        <v>157</v>
      </c>
      <c r="O208" s="18" t="s">
        <v>512</v>
      </c>
      <c r="P208" s="7">
        <v>19035</v>
      </c>
      <c r="Q208" t="s">
        <v>36</v>
      </c>
      <c r="R208" t="s">
        <v>60</v>
      </c>
      <c r="S208" t="s">
        <v>43</v>
      </c>
      <c r="T208" t="s">
        <v>80</v>
      </c>
      <c r="U208" t="s">
        <v>47</v>
      </c>
      <c r="V208" s="7">
        <v>41043</v>
      </c>
      <c r="W208" s="9">
        <v>41505</v>
      </c>
      <c r="X208" t="s">
        <v>186</v>
      </c>
      <c r="Y208" t="s">
        <v>95</v>
      </c>
      <c r="Z208" t="s">
        <v>32</v>
      </c>
      <c r="AA208" t="s">
        <v>23</v>
      </c>
      <c r="AB208">
        <v>39</v>
      </c>
      <c r="AC208" t="s">
        <v>76</v>
      </c>
      <c r="AD208" t="s">
        <v>164</v>
      </c>
      <c r="AE208">
        <v>5</v>
      </c>
      <c r="AF208">
        <v>3</v>
      </c>
      <c r="AG208">
        <v>0</v>
      </c>
      <c r="AH208" s="9">
        <v>41457</v>
      </c>
      <c r="AI208">
        <v>0</v>
      </c>
      <c r="AJ208">
        <v>17</v>
      </c>
    </row>
    <row r="209" spans="1:36">
      <c r="A209" t="s">
        <v>513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105</v>
      </c>
      <c r="N209" t="s">
        <v>514</v>
      </c>
      <c r="O209">
        <v>33174</v>
      </c>
      <c r="P209" s="7">
        <v>33004</v>
      </c>
      <c r="Q209" t="s">
        <v>36</v>
      </c>
      <c r="R209" t="s">
        <v>62</v>
      </c>
      <c r="S209" t="s">
        <v>43</v>
      </c>
      <c r="T209" t="s">
        <v>83</v>
      </c>
      <c r="U209" t="s">
        <v>51</v>
      </c>
      <c r="V209" s="7">
        <v>41547</v>
      </c>
      <c r="X209" t="s">
        <v>159</v>
      </c>
      <c r="Y209" t="s">
        <v>93</v>
      </c>
      <c r="Z209" t="s">
        <v>33</v>
      </c>
      <c r="AA209" t="s">
        <v>19</v>
      </c>
      <c r="AB209">
        <v>21</v>
      </c>
      <c r="AC209" t="s">
        <v>75</v>
      </c>
      <c r="AD209" t="s">
        <v>164</v>
      </c>
      <c r="AE209">
        <v>4.28</v>
      </c>
      <c r="AF209">
        <v>3</v>
      </c>
      <c r="AG209">
        <v>0</v>
      </c>
      <c r="AH209" s="9">
        <v>43490</v>
      </c>
      <c r="AI209">
        <v>0</v>
      </c>
      <c r="AJ209">
        <v>1</v>
      </c>
    </row>
    <row r="210" spans="1:36">
      <c r="A210" t="s">
        <v>515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125</v>
      </c>
      <c r="N210" t="s">
        <v>157</v>
      </c>
      <c r="O210" s="18" t="s">
        <v>516</v>
      </c>
      <c r="P210" s="7">
        <v>28105</v>
      </c>
      <c r="Q210" t="s">
        <v>37</v>
      </c>
      <c r="R210" t="s">
        <v>60</v>
      </c>
      <c r="S210" t="s">
        <v>43</v>
      </c>
      <c r="T210" t="s">
        <v>80</v>
      </c>
      <c r="U210" t="s">
        <v>51</v>
      </c>
      <c r="V210" s="7">
        <v>41547</v>
      </c>
      <c r="X210" t="s">
        <v>159</v>
      </c>
      <c r="Y210" t="s">
        <v>93</v>
      </c>
      <c r="Z210" t="s">
        <v>32</v>
      </c>
      <c r="AA210" t="s">
        <v>16</v>
      </c>
      <c r="AB210">
        <v>18</v>
      </c>
      <c r="AC210" t="s">
        <v>76</v>
      </c>
      <c r="AD210" t="s">
        <v>160</v>
      </c>
      <c r="AE210">
        <v>5</v>
      </c>
      <c r="AF210">
        <v>3</v>
      </c>
      <c r="AG210">
        <v>0</v>
      </c>
      <c r="AH210" s="9">
        <v>43503</v>
      </c>
      <c r="AI210">
        <v>0</v>
      </c>
      <c r="AJ210">
        <v>13</v>
      </c>
    </row>
    <row r="211" spans="1:36">
      <c r="A211" t="s">
        <v>517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125</v>
      </c>
      <c r="N211" t="s">
        <v>157</v>
      </c>
      <c r="O211" s="18" t="s">
        <v>480</v>
      </c>
      <c r="P211" s="7">
        <v>29183</v>
      </c>
      <c r="Q211" t="s">
        <v>37</v>
      </c>
      <c r="R211" t="s">
        <v>62</v>
      </c>
      <c r="S211" t="s">
        <v>43</v>
      </c>
      <c r="T211" t="s">
        <v>80</v>
      </c>
      <c r="U211" t="s">
        <v>48</v>
      </c>
      <c r="V211" s="7">
        <v>41687</v>
      </c>
      <c r="X211" t="s">
        <v>159</v>
      </c>
      <c r="Y211" t="s">
        <v>93</v>
      </c>
      <c r="Z211" t="s">
        <v>32</v>
      </c>
      <c r="AA211" t="s">
        <v>20</v>
      </c>
      <c r="AB211">
        <v>22</v>
      </c>
      <c r="AC211" t="s">
        <v>76</v>
      </c>
      <c r="AD211" t="s">
        <v>212</v>
      </c>
      <c r="AE211">
        <v>4.25</v>
      </c>
      <c r="AF211">
        <v>3</v>
      </c>
      <c r="AG211">
        <v>0</v>
      </c>
      <c r="AH211" s="9">
        <v>43500</v>
      </c>
      <c r="AI211">
        <v>4</v>
      </c>
      <c r="AJ211">
        <v>6</v>
      </c>
    </row>
    <row r="212" spans="1:36">
      <c r="A212" t="s">
        <v>518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105</v>
      </c>
      <c r="N212" t="s">
        <v>519</v>
      </c>
      <c r="O212">
        <v>27229</v>
      </c>
      <c r="P212" s="7">
        <v>30090</v>
      </c>
      <c r="Q212" t="s">
        <v>37</v>
      </c>
      <c r="R212" t="s">
        <v>62</v>
      </c>
      <c r="S212" t="s">
        <v>43</v>
      </c>
      <c r="T212" t="s">
        <v>80</v>
      </c>
      <c r="U212" t="s">
        <v>51</v>
      </c>
      <c r="V212" s="7">
        <v>42009</v>
      </c>
      <c r="X212" t="s">
        <v>159</v>
      </c>
      <c r="Y212" t="s">
        <v>93</v>
      </c>
      <c r="Z212" t="s">
        <v>33</v>
      </c>
      <c r="AA212" t="s">
        <v>15</v>
      </c>
      <c r="AB212">
        <v>17</v>
      </c>
      <c r="AC212" t="s">
        <v>79</v>
      </c>
      <c r="AD212" t="s">
        <v>164</v>
      </c>
      <c r="AE212">
        <v>5</v>
      </c>
      <c r="AF212">
        <v>5</v>
      </c>
      <c r="AG212">
        <v>0</v>
      </c>
      <c r="AH212" s="9">
        <v>43479</v>
      </c>
      <c r="AI212">
        <v>0</v>
      </c>
      <c r="AJ212">
        <v>18</v>
      </c>
    </row>
    <row r="213" spans="1:36">
      <c r="A213" t="s">
        <v>520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125</v>
      </c>
      <c r="N213" t="s">
        <v>157</v>
      </c>
      <c r="O213" s="18" t="s">
        <v>306</v>
      </c>
      <c r="P213" s="7">
        <v>28976</v>
      </c>
      <c r="Q213" t="s">
        <v>36</v>
      </c>
      <c r="R213" t="s">
        <v>60</v>
      </c>
      <c r="S213" t="s">
        <v>43</v>
      </c>
      <c r="T213" t="s">
        <v>80</v>
      </c>
      <c r="U213" t="s">
        <v>51</v>
      </c>
      <c r="V213" s="7">
        <v>40581</v>
      </c>
      <c r="W213" s="9">
        <v>41651</v>
      </c>
      <c r="X213" t="s">
        <v>183</v>
      </c>
      <c r="Y213" t="s">
        <v>95</v>
      </c>
      <c r="Z213" t="s">
        <v>32</v>
      </c>
      <c r="AA213" t="s">
        <v>11</v>
      </c>
      <c r="AB213">
        <v>16</v>
      </c>
      <c r="AC213" t="s">
        <v>74</v>
      </c>
      <c r="AD213" t="s">
        <v>164</v>
      </c>
      <c r="AE213">
        <v>3.89</v>
      </c>
      <c r="AF213">
        <v>4</v>
      </c>
      <c r="AG213">
        <v>0</v>
      </c>
      <c r="AH213" s="9">
        <v>41337</v>
      </c>
      <c r="AI213">
        <v>0</v>
      </c>
      <c r="AJ213">
        <v>7</v>
      </c>
    </row>
    <row r="214" spans="1:36">
      <c r="A214" t="s">
        <v>521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130</v>
      </c>
      <c r="N214" t="s">
        <v>157</v>
      </c>
      <c r="O214" s="18" t="s">
        <v>174</v>
      </c>
      <c r="P214" s="7">
        <v>28906</v>
      </c>
      <c r="Q214" t="s">
        <v>37</v>
      </c>
      <c r="R214" t="s">
        <v>62</v>
      </c>
      <c r="S214" t="s">
        <v>43</v>
      </c>
      <c r="T214" t="s">
        <v>80</v>
      </c>
      <c r="U214" t="s">
        <v>48</v>
      </c>
      <c r="V214" s="7">
        <v>40854</v>
      </c>
      <c r="W214" s="9">
        <v>42254</v>
      </c>
      <c r="X214" t="s">
        <v>183</v>
      </c>
      <c r="Y214" t="s">
        <v>95</v>
      </c>
      <c r="Z214" t="s">
        <v>34</v>
      </c>
      <c r="AA214" t="s">
        <v>3</v>
      </c>
      <c r="AB214">
        <v>10</v>
      </c>
      <c r="AC214" t="s">
        <v>72</v>
      </c>
      <c r="AD214" t="s">
        <v>160</v>
      </c>
      <c r="AE214">
        <v>5</v>
      </c>
      <c r="AF214">
        <v>5</v>
      </c>
      <c r="AG214">
        <v>3</v>
      </c>
      <c r="AH214" s="9">
        <v>42232</v>
      </c>
      <c r="AI214">
        <v>0</v>
      </c>
      <c r="AJ214">
        <v>13</v>
      </c>
    </row>
    <row r="215" spans="1:36">
      <c r="A215" t="s">
        <v>522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109</v>
      </c>
      <c r="N215" t="s">
        <v>157</v>
      </c>
      <c r="O215" s="18" t="s">
        <v>191</v>
      </c>
      <c r="P215" s="7">
        <v>30930</v>
      </c>
      <c r="Q215" t="s">
        <v>37</v>
      </c>
      <c r="R215" t="s">
        <v>60</v>
      </c>
      <c r="S215" t="s">
        <v>43</v>
      </c>
      <c r="T215" t="s">
        <v>80</v>
      </c>
      <c r="U215" t="s">
        <v>51</v>
      </c>
      <c r="V215" s="7">
        <v>41974</v>
      </c>
      <c r="W215" s="9">
        <v>42491</v>
      </c>
      <c r="X215" t="s">
        <v>201</v>
      </c>
      <c r="Y215" t="s">
        <v>95</v>
      </c>
      <c r="Z215" t="s">
        <v>31</v>
      </c>
      <c r="AA215" t="s">
        <v>22</v>
      </c>
      <c r="AB215">
        <v>4</v>
      </c>
      <c r="AC215" t="s">
        <v>73</v>
      </c>
      <c r="AD215" t="s">
        <v>164</v>
      </c>
      <c r="AE215">
        <v>4.7</v>
      </c>
      <c r="AF215">
        <v>4</v>
      </c>
      <c r="AG215">
        <v>5</v>
      </c>
      <c r="AH215" s="9">
        <v>42385</v>
      </c>
      <c r="AI215">
        <v>0</v>
      </c>
      <c r="AJ215">
        <v>19</v>
      </c>
    </row>
    <row r="216" spans="1:36">
      <c r="A216" t="s">
        <v>523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125</v>
      </c>
      <c r="N216" t="s">
        <v>157</v>
      </c>
      <c r="O216" s="18" t="s">
        <v>286</v>
      </c>
      <c r="P216" s="7">
        <v>32219</v>
      </c>
      <c r="Q216" t="s">
        <v>37</v>
      </c>
      <c r="R216" t="s">
        <v>62</v>
      </c>
      <c r="S216" t="s">
        <v>43</v>
      </c>
      <c r="T216" t="s">
        <v>80</v>
      </c>
      <c r="U216" t="s">
        <v>48</v>
      </c>
      <c r="V216" s="7">
        <v>40553</v>
      </c>
      <c r="W216" s="9">
        <v>43097</v>
      </c>
      <c r="X216" t="s">
        <v>163</v>
      </c>
      <c r="Y216" t="s">
        <v>95</v>
      </c>
      <c r="Z216" t="s">
        <v>32</v>
      </c>
      <c r="AA216" t="s">
        <v>23</v>
      </c>
      <c r="AB216">
        <v>39</v>
      </c>
      <c r="AC216" t="s">
        <v>74</v>
      </c>
      <c r="AD216" t="s">
        <v>212</v>
      </c>
      <c r="AE216">
        <v>3.54</v>
      </c>
      <c r="AF216">
        <v>5</v>
      </c>
      <c r="AG216">
        <v>0</v>
      </c>
      <c r="AH216" s="9">
        <v>42831</v>
      </c>
      <c r="AI216">
        <v>4</v>
      </c>
      <c r="AJ216">
        <v>15</v>
      </c>
    </row>
    <row r="217" spans="1:36">
      <c r="A217" t="s">
        <v>524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126</v>
      </c>
      <c r="N217" t="s">
        <v>157</v>
      </c>
      <c r="O217" s="18" t="s">
        <v>375</v>
      </c>
      <c r="P217" s="7">
        <v>32707</v>
      </c>
      <c r="Q217" t="s">
        <v>36</v>
      </c>
      <c r="R217" t="s">
        <v>60</v>
      </c>
      <c r="S217" t="s">
        <v>43</v>
      </c>
      <c r="T217" t="s">
        <v>80</v>
      </c>
      <c r="U217" t="s">
        <v>47</v>
      </c>
      <c r="V217" s="7">
        <v>40729</v>
      </c>
      <c r="W217" s="9">
        <v>42262</v>
      </c>
      <c r="X217" t="s">
        <v>186</v>
      </c>
      <c r="Y217" t="s">
        <v>95</v>
      </c>
      <c r="Z217" t="s">
        <v>32</v>
      </c>
      <c r="AA217" t="s">
        <v>4</v>
      </c>
      <c r="AB217">
        <v>11</v>
      </c>
      <c r="AC217" t="s">
        <v>71</v>
      </c>
      <c r="AD217" t="s">
        <v>212</v>
      </c>
      <c r="AE217">
        <v>2.4</v>
      </c>
      <c r="AF217">
        <v>5</v>
      </c>
      <c r="AG217">
        <v>0</v>
      </c>
      <c r="AH217" s="9">
        <v>42041</v>
      </c>
      <c r="AI217">
        <v>5</v>
      </c>
      <c r="AJ217">
        <v>2</v>
      </c>
    </row>
    <row r="218" spans="1:36">
      <c r="A218" t="s">
        <v>525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125</v>
      </c>
      <c r="N218" t="s">
        <v>157</v>
      </c>
      <c r="O218" s="18" t="s">
        <v>291</v>
      </c>
      <c r="P218" s="7">
        <v>31613</v>
      </c>
      <c r="Q218" t="s">
        <v>36</v>
      </c>
      <c r="R218" t="s">
        <v>62</v>
      </c>
      <c r="S218" t="s">
        <v>43</v>
      </c>
      <c r="T218" t="s">
        <v>80</v>
      </c>
      <c r="U218" t="s">
        <v>51</v>
      </c>
      <c r="V218" s="7">
        <v>40679</v>
      </c>
      <c r="W218" s="9">
        <v>42302</v>
      </c>
      <c r="X218" t="s">
        <v>526</v>
      </c>
      <c r="Y218" t="s">
        <v>95</v>
      </c>
      <c r="Z218" t="s">
        <v>32</v>
      </c>
      <c r="AA218" t="s">
        <v>4</v>
      </c>
      <c r="AB218">
        <v>11</v>
      </c>
      <c r="AC218" t="s">
        <v>76</v>
      </c>
      <c r="AD218" t="s">
        <v>164</v>
      </c>
      <c r="AE218">
        <v>3.45</v>
      </c>
      <c r="AF218">
        <v>4</v>
      </c>
      <c r="AG218">
        <v>0</v>
      </c>
      <c r="AH218" s="9">
        <v>41772</v>
      </c>
      <c r="AI218">
        <v>0</v>
      </c>
      <c r="AJ218">
        <v>5</v>
      </c>
    </row>
    <row r="219" spans="1:36">
      <c r="A219" t="s">
        <v>527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126</v>
      </c>
      <c r="N219" t="s">
        <v>157</v>
      </c>
      <c r="O219" s="18" t="s">
        <v>169</v>
      </c>
      <c r="P219" s="7">
        <v>31641</v>
      </c>
      <c r="Q219" t="s">
        <v>36</v>
      </c>
      <c r="R219" t="s">
        <v>60</v>
      </c>
      <c r="S219" t="s">
        <v>43</v>
      </c>
      <c r="T219" t="s">
        <v>80</v>
      </c>
      <c r="U219" t="s">
        <v>51</v>
      </c>
      <c r="V219" s="7">
        <v>40679</v>
      </c>
      <c r="W219" s="9">
        <v>41309</v>
      </c>
      <c r="X219" t="s">
        <v>297</v>
      </c>
      <c r="Y219" t="s">
        <v>95</v>
      </c>
      <c r="Z219" t="s">
        <v>32</v>
      </c>
      <c r="AA219" t="s">
        <v>17</v>
      </c>
      <c r="AB219">
        <v>19</v>
      </c>
      <c r="AC219" t="s">
        <v>75</v>
      </c>
      <c r="AD219" t="s">
        <v>160</v>
      </c>
      <c r="AE219">
        <v>4.2</v>
      </c>
      <c r="AF219">
        <v>5</v>
      </c>
      <c r="AG219">
        <v>0</v>
      </c>
      <c r="AH219" s="9">
        <v>41284</v>
      </c>
      <c r="AI219">
        <v>0</v>
      </c>
      <c r="AJ219">
        <v>12</v>
      </c>
    </row>
    <row r="220" spans="1:36">
      <c r="A220" t="s">
        <v>528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124</v>
      </c>
      <c r="N220" t="s">
        <v>157</v>
      </c>
      <c r="O220" s="18" t="s">
        <v>273</v>
      </c>
      <c r="P220" s="7">
        <v>28254</v>
      </c>
      <c r="Q220" t="s">
        <v>36</v>
      </c>
      <c r="R220" t="s">
        <v>60</v>
      </c>
      <c r="S220" t="s">
        <v>43</v>
      </c>
      <c r="T220" t="s">
        <v>80</v>
      </c>
      <c r="U220" t="s">
        <v>51</v>
      </c>
      <c r="V220" s="7">
        <v>40476</v>
      </c>
      <c r="W220" s="9">
        <v>42508</v>
      </c>
      <c r="X220" t="s">
        <v>183</v>
      </c>
      <c r="Y220" t="s">
        <v>95</v>
      </c>
      <c r="Z220" t="s">
        <v>32</v>
      </c>
      <c r="AA220" t="s">
        <v>13</v>
      </c>
      <c r="AB220">
        <v>2</v>
      </c>
      <c r="AC220" t="s">
        <v>75</v>
      </c>
      <c r="AD220" t="s">
        <v>164</v>
      </c>
      <c r="AE220">
        <v>4.16</v>
      </c>
      <c r="AF220">
        <v>5</v>
      </c>
      <c r="AG220">
        <v>0</v>
      </c>
      <c r="AH220" s="9">
        <v>42068</v>
      </c>
      <c r="AI220">
        <v>0</v>
      </c>
      <c r="AJ220">
        <v>6</v>
      </c>
    </row>
    <row r="221" spans="1:36">
      <c r="A221" t="s">
        <v>529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126</v>
      </c>
      <c r="N221" t="s">
        <v>157</v>
      </c>
      <c r="O221" s="18" t="s">
        <v>193</v>
      </c>
      <c r="P221" s="7">
        <v>28924</v>
      </c>
      <c r="Q221" t="s">
        <v>36</v>
      </c>
      <c r="R221" t="s">
        <v>60</v>
      </c>
      <c r="S221" t="s">
        <v>41</v>
      </c>
      <c r="T221" t="s">
        <v>80</v>
      </c>
      <c r="U221" t="s">
        <v>47</v>
      </c>
      <c r="V221" s="7">
        <v>41001</v>
      </c>
      <c r="X221" t="s">
        <v>159</v>
      </c>
      <c r="Y221" t="s">
        <v>93</v>
      </c>
      <c r="Z221" t="s">
        <v>32</v>
      </c>
      <c r="AA221" t="s">
        <v>7</v>
      </c>
      <c r="AB221">
        <v>12</v>
      </c>
      <c r="AC221" t="s">
        <v>76</v>
      </c>
      <c r="AD221" t="s">
        <v>164</v>
      </c>
      <c r="AE221">
        <v>4.3</v>
      </c>
      <c r="AF221">
        <v>3</v>
      </c>
      <c r="AG221">
        <v>0</v>
      </c>
      <c r="AH221" s="9">
        <v>43479</v>
      </c>
      <c r="AI221">
        <v>0</v>
      </c>
      <c r="AJ221">
        <v>14</v>
      </c>
    </row>
    <row r="222" spans="1:36">
      <c r="A222" t="s">
        <v>530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109</v>
      </c>
      <c r="N222" t="s">
        <v>157</v>
      </c>
      <c r="O222" s="18" t="s">
        <v>169</v>
      </c>
      <c r="P222" s="7">
        <v>30941</v>
      </c>
      <c r="Q222" t="s">
        <v>36</v>
      </c>
      <c r="R222" t="s">
        <v>60</v>
      </c>
      <c r="S222" t="s">
        <v>43</v>
      </c>
      <c r="T222" t="s">
        <v>80</v>
      </c>
      <c r="U222" t="s">
        <v>48</v>
      </c>
      <c r="V222" s="7">
        <v>41953</v>
      </c>
      <c r="X222" t="s">
        <v>159</v>
      </c>
      <c r="Y222" t="s">
        <v>93</v>
      </c>
      <c r="Z222" t="s">
        <v>31</v>
      </c>
      <c r="AA222" t="s">
        <v>22</v>
      </c>
      <c r="AB222">
        <v>4</v>
      </c>
      <c r="AC222" t="s">
        <v>73</v>
      </c>
      <c r="AD222" t="s">
        <v>160</v>
      </c>
      <c r="AE222">
        <v>4.6</v>
      </c>
      <c r="AF222">
        <v>5</v>
      </c>
      <c r="AG222">
        <v>7</v>
      </c>
      <c r="AH222" s="9">
        <v>43469</v>
      </c>
      <c r="AI222">
        <v>0</v>
      </c>
      <c r="AJ222">
        <v>16</v>
      </c>
    </row>
    <row r="223" spans="1:36">
      <c r="A223" t="s">
        <v>531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125</v>
      </c>
      <c r="N223" t="s">
        <v>157</v>
      </c>
      <c r="O223" s="18" t="s">
        <v>362</v>
      </c>
      <c r="P223" s="7">
        <v>32208</v>
      </c>
      <c r="Q223" t="s">
        <v>37</v>
      </c>
      <c r="R223" t="s">
        <v>60</v>
      </c>
      <c r="S223" t="s">
        <v>43</v>
      </c>
      <c r="T223" t="s">
        <v>80</v>
      </c>
      <c r="U223" t="s">
        <v>47</v>
      </c>
      <c r="V223" s="7">
        <v>40729</v>
      </c>
      <c r="W223" s="9">
        <v>41243</v>
      </c>
      <c r="X223" t="s">
        <v>297</v>
      </c>
      <c r="Y223" t="s">
        <v>95</v>
      </c>
      <c r="Z223" t="s">
        <v>32</v>
      </c>
      <c r="AA223" t="s">
        <v>7</v>
      </c>
      <c r="AB223">
        <v>12</v>
      </c>
      <c r="AC223" t="s">
        <v>74</v>
      </c>
      <c r="AD223" t="s">
        <v>164</v>
      </c>
      <c r="AE223">
        <v>5</v>
      </c>
      <c r="AF223">
        <v>3</v>
      </c>
      <c r="AG223">
        <v>0</v>
      </c>
      <c r="AH223" s="9">
        <v>40959</v>
      </c>
      <c r="AI223">
        <v>0</v>
      </c>
      <c r="AJ223">
        <v>13</v>
      </c>
    </row>
    <row r="224" spans="1:36">
      <c r="A224" t="s">
        <v>532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125</v>
      </c>
      <c r="N224" t="s">
        <v>157</v>
      </c>
      <c r="O224" s="18" t="s">
        <v>362</v>
      </c>
      <c r="P224" s="7">
        <v>29913</v>
      </c>
      <c r="Q224" t="s">
        <v>37</v>
      </c>
      <c r="R224" t="s">
        <v>62</v>
      </c>
      <c r="S224" t="s">
        <v>43</v>
      </c>
      <c r="T224" t="s">
        <v>80</v>
      </c>
      <c r="U224" t="s">
        <v>51</v>
      </c>
      <c r="V224" s="7">
        <v>39391</v>
      </c>
      <c r="X224" t="s">
        <v>159</v>
      </c>
      <c r="Y224" t="s">
        <v>93</v>
      </c>
      <c r="Z224" t="s">
        <v>32</v>
      </c>
      <c r="AA224" t="s">
        <v>9</v>
      </c>
      <c r="AB224">
        <v>14</v>
      </c>
      <c r="AC224" t="s">
        <v>74</v>
      </c>
      <c r="AD224" t="s">
        <v>164</v>
      </c>
      <c r="AE224">
        <v>3.66</v>
      </c>
      <c r="AF224">
        <v>3</v>
      </c>
      <c r="AG224">
        <v>0</v>
      </c>
      <c r="AH224" s="9">
        <v>43521</v>
      </c>
      <c r="AI224">
        <v>0</v>
      </c>
      <c r="AJ224">
        <v>15</v>
      </c>
    </row>
    <row r="225" spans="1:36">
      <c r="A225" t="s">
        <v>533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105</v>
      </c>
      <c r="N225" t="s">
        <v>534</v>
      </c>
      <c r="O225">
        <v>40220</v>
      </c>
      <c r="P225" s="7">
        <v>32384</v>
      </c>
      <c r="Q225" t="s">
        <v>36</v>
      </c>
      <c r="R225" t="s">
        <v>60</v>
      </c>
      <c r="S225" t="s">
        <v>43</v>
      </c>
      <c r="T225" t="s">
        <v>80</v>
      </c>
      <c r="U225" t="s">
        <v>48</v>
      </c>
      <c r="V225" s="7">
        <v>40917</v>
      </c>
      <c r="X225" t="s">
        <v>159</v>
      </c>
      <c r="Y225" t="s">
        <v>93</v>
      </c>
      <c r="Z225" t="s">
        <v>33</v>
      </c>
      <c r="AA225" t="s">
        <v>19</v>
      </c>
      <c r="AB225">
        <v>21</v>
      </c>
      <c r="AC225" t="s">
        <v>79</v>
      </c>
      <c r="AD225" t="s">
        <v>164</v>
      </c>
      <c r="AE225">
        <v>4.2</v>
      </c>
      <c r="AF225">
        <v>5</v>
      </c>
      <c r="AG225">
        <v>0</v>
      </c>
      <c r="AH225" s="9">
        <v>43497</v>
      </c>
      <c r="AI225">
        <v>0</v>
      </c>
      <c r="AJ225">
        <v>9</v>
      </c>
    </row>
    <row r="226" spans="1:36">
      <c r="A226" t="s">
        <v>535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125</v>
      </c>
      <c r="N226" t="s">
        <v>157</v>
      </c>
      <c r="O226" s="18" t="s">
        <v>409</v>
      </c>
      <c r="P226" s="7">
        <v>30970</v>
      </c>
      <c r="Q226" t="s">
        <v>36</v>
      </c>
      <c r="R226" t="s">
        <v>59</v>
      </c>
      <c r="S226" t="s">
        <v>41</v>
      </c>
      <c r="T226" t="s">
        <v>80</v>
      </c>
      <c r="U226" t="s">
        <v>47</v>
      </c>
      <c r="V226" s="7">
        <v>40679</v>
      </c>
      <c r="W226" s="9">
        <v>43255</v>
      </c>
      <c r="X226" t="s">
        <v>183</v>
      </c>
      <c r="Y226" t="s">
        <v>95</v>
      </c>
      <c r="Z226" t="s">
        <v>32</v>
      </c>
      <c r="AA226" t="s">
        <v>18</v>
      </c>
      <c r="AB226">
        <v>20</v>
      </c>
      <c r="AC226" t="s">
        <v>74</v>
      </c>
      <c r="AD226" t="s">
        <v>164</v>
      </c>
      <c r="AE226">
        <v>3.17</v>
      </c>
      <c r="AF226">
        <v>4</v>
      </c>
      <c r="AG226">
        <v>0</v>
      </c>
      <c r="AH226" s="9">
        <v>43192</v>
      </c>
      <c r="AI226">
        <v>0</v>
      </c>
      <c r="AJ226">
        <v>14</v>
      </c>
    </row>
    <row r="227" spans="1:36">
      <c r="A227" t="s">
        <v>536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125</v>
      </c>
      <c r="N227" t="s">
        <v>157</v>
      </c>
      <c r="O227" s="18" t="s">
        <v>418</v>
      </c>
      <c r="P227" s="7">
        <v>22451</v>
      </c>
      <c r="Q227" t="s">
        <v>37</v>
      </c>
      <c r="R227" t="s">
        <v>62</v>
      </c>
      <c r="S227" t="s">
        <v>43</v>
      </c>
      <c r="T227" t="s">
        <v>80</v>
      </c>
      <c r="U227" t="s">
        <v>51</v>
      </c>
      <c r="V227" s="7">
        <v>41645</v>
      </c>
      <c r="X227" t="s">
        <v>159</v>
      </c>
      <c r="Y227" t="s">
        <v>93</v>
      </c>
      <c r="Z227" t="s">
        <v>32</v>
      </c>
      <c r="AA227" t="s">
        <v>16</v>
      </c>
      <c r="AB227">
        <v>18</v>
      </c>
      <c r="AC227" t="s">
        <v>73</v>
      </c>
      <c r="AD227" t="s">
        <v>164</v>
      </c>
      <c r="AE227">
        <v>4.8</v>
      </c>
      <c r="AF227">
        <v>3</v>
      </c>
      <c r="AG227">
        <v>0</v>
      </c>
      <c r="AH227" s="9">
        <v>43472</v>
      </c>
      <c r="AI227">
        <v>0</v>
      </c>
      <c r="AJ227">
        <v>14</v>
      </c>
    </row>
    <row r="228" spans="1:36">
      <c r="A228" t="s">
        <v>537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125</v>
      </c>
      <c r="N228" t="s">
        <v>157</v>
      </c>
      <c r="O228" s="18" t="s">
        <v>538</v>
      </c>
      <c r="P228" s="7">
        <v>25833</v>
      </c>
      <c r="Q228" t="s">
        <v>36</v>
      </c>
      <c r="R228" t="s">
        <v>59</v>
      </c>
      <c r="S228" t="s">
        <v>43</v>
      </c>
      <c r="T228" t="s">
        <v>80</v>
      </c>
      <c r="U228" t="s">
        <v>51</v>
      </c>
      <c r="V228" s="7">
        <v>41176</v>
      </c>
      <c r="W228" s="9">
        <v>41443</v>
      </c>
      <c r="X228" t="s">
        <v>186</v>
      </c>
      <c r="Y228" t="s">
        <v>95</v>
      </c>
      <c r="Z228" t="s">
        <v>32</v>
      </c>
      <c r="AA228" t="s">
        <v>18</v>
      </c>
      <c r="AB228">
        <v>20</v>
      </c>
      <c r="AC228" t="s">
        <v>75</v>
      </c>
      <c r="AD228" t="s">
        <v>164</v>
      </c>
      <c r="AE228">
        <v>4.5</v>
      </c>
      <c r="AF228">
        <v>5</v>
      </c>
      <c r="AG228">
        <v>0</v>
      </c>
      <c r="AH228" s="9">
        <v>41366</v>
      </c>
      <c r="AI228">
        <v>0</v>
      </c>
      <c r="AJ228">
        <v>16</v>
      </c>
    </row>
    <row r="229" spans="1:36">
      <c r="A229" t="s">
        <v>539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130</v>
      </c>
      <c r="N229" t="s">
        <v>157</v>
      </c>
      <c r="O229" s="18" t="s">
        <v>250</v>
      </c>
      <c r="P229" s="7">
        <v>30992</v>
      </c>
      <c r="Q229" t="s">
        <v>37</v>
      </c>
      <c r="R229" t="s">
        <v>60</v>
      </c>
      <c r="S229" t="s">
        <v>41</v>
      </c>
      <c r="T229" t="s">
        <v>80</v>
      </c>
      <c r="U229" t="s">
        <v>48</v>
      </c>
      <c r="V229" s="7">
        <v>40595</v>
      </c>
      <c r="W229" s="9">
        <v>42231</v>
      </c>
      <c r="X229" t="s">
        <v>163</v>
      </c>
      <c r="Y229" t="s">
        <v>95</v>
      </c>
      <c r="Z229" t="s">
        <v>34</v>
      </c>
      <c r="AA229" t="s">
        <v>13</v>
      </c>
      <c r="AB229">
        <v>2</v>
      </c>
      <c r="AC229" t="s">
        <v>72</v>
      </c>
      <c r="AD229" t="s">
        <v>164</v>
      </c>
      <c r="AE229">
        <v>4.15</v>
      </c>
      <c r="AF229">
        <v>4</v>
      </c>
      <c r="AG229">
        <v>0</v>
      </c>
      <c r="AH229" s="9">
        <v>41748</v>
      </c>
      <c r="AI229">
        <v>0</v>
      </c>
      <c r="AJ229">
        <v>4</v>
      </c>
    </row>
    <row r="230" spans="1:36">
      <c r="A230" t="s">
        <v>540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106</v>
      </c>
      <c r="N230" t="s">
        <v>157</v>
      </c>
      <c r="O230" s="18" t="s">
        <v>176</v>
      </c>
      <c r="P230" s="7">
        <v>29353</v>
      </c>
      <c r="Q230" t="s">
        <v>36</v>
      </c>
      <c r="R230" t="s">
        <v>60</v>
      </c>
      <c r="S230" t="s">
        <v>43</v>
      </c>
      <c r="T230" t="s">
        <v>80</v>
      </c>
      <c r="U230" t="s">
        <v>48</v>
      </c>
      <c r="V230" s="7">
        <v>42645</v>
      </c>
      <c r="X230" t="s">
        <v>159</v>
      </c>
      <c r="Y230" t="s">
        <v>93</v>
      </c>
      <c r="Z230" t="s">
        <v>31</v>
      </c>
      <c r="AA230" t="s">
        <v>8</v>
      </c>
      <c r="AB230">
        <v>13</v>
      </c>
      <c r="AC230" t="s">
        <v>75</v>
      </c>
      <c r="AD230" t="s">
        <v>164</v>
      </c>
      <c r="AE230">
        <v>4.4</v>
      </c>
      <c r="AF230">
        <v>4</v>
      </c>
      <c r="AG230">
        <v>6</v>
      </c>
      <c r="AH230" s="9">
        <v>43502</v>
      </c>
      <c r="AI230">
        <v>0</v>
      </c>
      <c r="AJ230">
        <v>10</v>
      </c>
    </row>
    <row r="231" spans="1:36">
      <c r="A231" t="s">
        <v>541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125</v>
      </c>
      <c r="N231" t="s">
        <v>157</v>
      </c>
      <c r="O231" s="18" t="s">
        <v>516</v>
      </c>
      <c r="P231" s="7">
        <v>31047</v>
      </c>
      <c r="Q231" t="s">
        <v>37</v>
      </c>
      <c r="R231" t="s">
        <v>59</v>
      </c>
      <c r="S231" t="s">
        <v>43</v>
      </c>
      <c r="T231" t="s">
        <v>80</v>
      </c>
      <c r="U231" t="s">
        <v>51</v>
      </c>
      <c r="V231" s="7">
        <v>40812</v>
      </c>
      <c r="W231" s="9">
        <v>43197</v>
      </c>
      <c r="X231" t="s">
        <v>297</v>
      </c>
      <c r="Y231" t="s">
        <v>95</v>
      </c>
      <c r="Z231" t="s">
        <v>32</v>
      </c>
      <c r="AA231" t="s">
        <v>20</v>
      </c>
      <c r="AB231">
        <v>22</v>
      </c>
      <c r="AC231" t="s">
        <v>75</v>
      </c>
      <c r="AD231" t="s">
        <v>164</v>
      </c>
      <c r="AE231">
        <v>3.8</v>
      </c>
      <c r="AF231">
        <v>5</v>
      </c>
      <c r="AG231">
        <v>0</v>
      </c>
      <c r="AH231" s="9">
        <v>43135</v>
      </c>
      <c r="AI231">
        <v>0</v>
      </c>
      <c r="AJ231">
        <v>19</v>
      </c>
    </row>
    <row r="232" spans="1:36">
      <c r="A232" t="s">
        <v>542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105</v>
      </c>
      <c r="N232" t="s">
        <v>543</v>
      </c>
      <c r="O232">
        <v>83706</v>
      </c>
      <c r="P232" s="7">
        <v>20009</v>
      </c>
      <c r="Q232" t="s">
        <v>37</v>
      </c>
      <c r="R232" t="s">
        <v>60</v>
      </c>
      <c r="S232" t="s">
        <v>43</v>
      </c>
      <c r="T232" t="s">
        <v>80</v>
      </c>
      <c r="U232" t="s">
        <v>51</v>
      </c>
      <c r="V232" s="7">
        <v>41771</v>
      </c>
      <c r="X232" t="s">
        <v>159</v>
      </c>
      <c r="Y232" t="s">
        <v>93</v>
      </c>
      <c r="Z232" t="s">
        <v>33</v>
      </c>
      <c r="AA232" t="s">
        <v>15</v>
      </c>
      <c r="AB232">
        <v>17</v>
      </c>
      <c r="AC232" t="s">
        <v>71</v>
      </c>
      <c r="AD232" t="s">
        <v>164</v>
      </c>
      <c r="AE232">
        <v>3.98</v>
      </c>
      <c r="AF232">
        <v>3</v>
      </c>
      <c r="AG232">
        <v>0</v>
      </c>
      <c r="AH232" s="9">
        <v>43493</v>
      </c>
      <c r="AI232">
        <v>0</v>
      </c>
      <c r="AJ232">
        <v>4</v>
      </c>
    </row>
    <row r="233" spans="1:36">
      <c r="A233" t="s">
        <v>544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125</v>
      </c>
      <c r="N233" t="s">
        <v>157</v>
      </c>
      <c r="O233" s="18" t="s">
        <v>291</v>
      </c>
      <c r="P233" s="7">
        <v>30154</v>
      </c>
      <c r="Q233" t="s">
        <v>37</v>
      </c>
      <c r="R233" t="s">
        <v>59</v>
      </c>
      <c r="S233" t="s">
        <v>43</v>
      </c>
      <c r="T233" t="s">
        <v>83</v>
      </c>
      <c r="U233" t="s">
        <v>51</v>
      </c>
      <c r="V233" s="7">
        <v>40679</v>
      </c>
      <c r="W233" s="9">
        <v>42384</v>
      </c>
      <c r="X233" t="s">
        <v>223</v>
      </c>
      <c r="Y233" t="s">
        <v>95</v>
      </c>
      <c r="Z233" t="s">
        <v>32</v>
      </c>
      <c r="AA233" t="s">
        <v>11</v>
      </c>
      <c r="AB233">
        <v>16</v>
      </c>
      <c r="AC233" t="s">
        <v>76</v>
      </c>
      <c r="AD233" t="s">
        <v>164</v>
      </c>
      <c r="AE233">
        <v>5</v>
      </c>
      <c r="AF233">
        <v>4</v>
      </c>
      <c r="AG233">
        <v>0</v>
      </c>
      <c r="AH233" s="9">
        <v>42093</v>
      </c>
      <c r="AI233">
        <v>0</v>
      </c>
      <c r="AJ233">
        <v>11</v>
      </c>
    </row>
    <row r="234" spans="1:36">
      <c r="A234" t="s">
        <v>545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125</v>
      </c>
      <c r="N234" t="s">
        <v>157</v>
      </c>
      <c r="O234" s="18" t="s">
        <v>211</v>
      </c>
      <c r="P234" s="7">
        <v>26676</v>
      </c>
      <c r="Q234" t="s">
        <v>36</v>
      </c>
      <c r="R234" t="s">
        <v>60</v>
      </c>
      <c r="S234" t="s">
        <v>43</v>
      </c>
      <c r="T234" t="s">
        <v>80</v>
      </c>
      <c r="U234" t="s">
        <v>47</v>
      </c>
      <c r="V234" s="7">
        <v>40875</v>
      </c>
      <c r="X234" t="s">
        <v>159</v>
      </c>
      <c r="Y234" t="s">
        <v>93</v>
      </c>
      <c r="Z234" t="s">
        <v>32</v>
      </c>
      <c r="AA234" t="s">
        <v>23</v>
      </c>
      <c r="AC234" t="s">
        <v>74</v>
      </c>
      <c r="AD234" t="s">
        <v>160</v>
      </c>
      <c r="AE234">
        <v>4.36</v>
      </c>
      <c r="AF234">
        <v>5</v>
      </c>
      <c r="AG234">
        <v>0</v>
      </c>
      <c r="AH234" s="9">
        <v>43507</v>
      </c>
      <c r="AI234">
        <v>0</v>
      </c>
      <c r="AJ234">
        <v>16</v>
      </c>
    </row>
    <row r="235" spans="1:36">
      <c r="A235" t="s">
        <v>546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126</v>
      </c>
      <c r="N235" t="s">
        <v>157</v>
      </c>
      <c r="O235" s="18" t="s">
        <v>180</v>
      </c>
      <c r="P235" s="7">
        <v>29834</v>
      </c>
      <c r="Q235" t="s">
        <v>36</v>
      </c>
      <c r="R235" t="s">
        <v>59</v>
      </c>
      <c r="S235" t="s">
        <v>41</v>
      </c>
      <c r="T235" t="s">
        <v>80</v>
      </c>
      <c r="U235" t="s">
        <v>48</v>
      </c>
      <c r="V235" s="7">
        <v>40812</v>
      </c>
      <c r="W235" s="9">
        <v>40838</v>
      </c>
      <c r="X235" t="s">
        <v>172</v>
      </c>
      <c r="Y235" t="s">
        <v>95</v>
      </c>
      <c r="Z235" t="s">
        <v>32</v>
      </c>
      <c r="AA235" t="s">
        <v>9</v>
      </c>
      <c r="AB235">
        <v>14</v>
      </c>
      <c r="AC235" t="s">
        <v>74</v>
      </c>
      <c r="AD235" t="s">
        <v>164</v>
      </c>
      <c r="AE235">
        <v>4.5</v>
      </c>
      <c r="AF235">
        <v>4</v>
      </c>
      <c r="AG235">
        <v>0</v>
      </c>
      <c r="AH235" s="9">
        <v>40838</v>
      </c>
      <c r="AI235">
        <v>0</v>
      </c>
      <c r="AJ235">
        <v>10</v>
      </c>
    </row>
    <row r="236" spans="1:36">
      <c r="A236" t="s">
        <v>547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126</v>
      </c>
      <c r="N236" t="s">
        <v>157</v>
      </c>
      <c r="O236" s="18" t="s">
        <v>288</v>
      </c>
      <c r="P236" s="7">
        <v>26483</v>
      </c>
      <c r="Q236" t="s">
        <v>37</v>
      </c>
      <c r="R236" t="s">
        <v>60</v>
      </c>
      <c r="S236" t="s">
        <v>43</v>
      </c>
      <c r="T236" t="s">
        <v>80</v>
      </c>
      <c r="U236" t="s">
        <v>51</v>
      </c>
      <c r="V236" s="7">
        <v>40729</v>
      </c>
      <c r="W236" s="9">
        <v>40947</v>
      </c>
      <c r="X236" t="s">
        <v>183</v>
      </c>
      <c r="Y236" t="s">
        <v>95</v>
      </c>
      <c r="Z236" t="s">
        <v>32</v>
      </c>
      <c r="AA236" t="s">
        <v>18</v>
      </c>
      <c r="AB236">
        <v>20</v>
      </c>
      <c r="AC236" t="s">
        <v>75</v>
      </c>
      <c r="AD236" t="s">
        <v>164</v>
      </c>
      <c r="AE236">
        <v>4.2</v>
      </c>
      <c r="AF236">
        <v>5</v>
      </c>
      <c r="AG236">
        <v>0</v>
      </c>
      <c r="AH236" s="9">
        <v>40914</v>
      </c>
      <c r="AI236">
        <v>0</v>
      </c>
      <c r="AJ236">
        <v>13</v>
      </c>
    </row>
    <row r="237" spans="1:36">
      <c r="A237" t="s">
        <v>548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125</v>
      </c>
      <c r="N237" t="s">
        <v>157</v>
      </c>
      <c r="O237" s="18" t="s">
        <v>549</v>
      </c>
      <c r="P237" s="7">
        <v>27036</v>
      </c>
      <c r="Q237" t="s">
        <v>37</v>
      </c>
      <c r="R237" t="s">
        <v>60</v>
      </c>
      <c r="S237" t="s">
        <v>43</v>
      </c>
      <c r="T237" t="s">
        <v>80</v>
      </c>
      <c r="U237" t="s">
        <v>48</v>
      </c>
      <c r="V237" s="7">
        <v>40553</v>
      </c>
      <c r="W237" s="9">
        <v>42395</v>
      </c>
      <c r="X237" t="s">
        <v>194</v>
      </c>
      <c r="Y237" t="s">
        <v>95</v>
      </c>
      <c r="Z237" t="s">
        <v>32</v>
      </c>
      <c r="AA237" t="s">
        <v>4</v>
      </c>
      <c r="AB237">
        <v>11</v>
      </c>
      <c r="AC237" t="s">
        <v>75</v>
      </c>
      <c r="AD237" t="s">
        <v>164</v>
      </c>
      <c r="AE237">
        <v>5</v>
      </c>
      <c r="AF237">
        <v>3</v>
      </c>
      <c r="AG237">
        <v>0</v>
      </c>
      <c r="AH237" s="9">
        <v>42014</v>
      </c>
      <c r="AI237">
        <v>0</v>
      </c>
      <c r="AJ237">
        <v>11</v>
      </c>
    </row>
    <row r="238" spans="1:36">
      <c r="A238" t="s">
        <v>550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125</v>
      </c>
      <c r="N238" t="s">
        <v>157</v>
      </c>
      <c r="O238" s="18" t="s">
        <v>345</v>
      </c>
      <c r="P238" s="7">
        <v>31054</v>
      </c>
      <c r="Q238" t="s">
        <v>36</v>
      </c>
      <c r="R238" t="s">
        <v>60</v>
      </c>
      <c r="S238" t="s">
        <v>43</v>
      </c>
      <c r="T238" t="s">
        <v>80</v>
      </c>
      <c r="U238" t="s">
        <v>51</v>
      </c>
      <c r="V238" s="7">
        <v>40553</v>
      </c>
      <c r="W238" s="9">
        <v>42507</v>
      </c>
      <c r="X238" t="s">
        <v>194</v>
      </c>
      <c r="Y238" t="s">
        <v>94</v>
      </c>
      <c r="Z238" t="s">
        <v>32</v>
      </c>
      <c r="AA238" t="s">
        <v>17</v>
      </c>
      <c r="AB238">
        <v>19</v>
      </c>
      <c r="AC238" t="s">
        <v>75</v>
      </c>
      <c r="AD238" t="s">
        <v>212</v>
      </c>
      <c r="AE238">
        <v>3.6</v>
      </c>
      <c r="AF238">
        <v>3</v>
      </c>
      <c r="AG238">
        <v>0</v>
      </c>
      <c r="AH238" s="9">
        <v>42465</v>
      </c>
      <c r="AI238">
        <v>4</v>
      </c>
      <c r="AJ238">
        <v>16</v>
      </c>
    </row>
    <row r="239" spans="1:36">
      <c r="A239" t="s">
        <v>551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125</v>
      </c>
      <c r="N239" t="s">
        <v>157</v>
      </c>
      <c r="O239" s="18" t="s">
        <v>552</v>
      </c>
      <c r="P239" s="7">
        <v>31075</v>
      </c>
      <c r="Q239" t="s">
        <v>37</v>
      </c>
      <c r="R239" t="s">
        <v>63</v>
      </c>
      <c r="S239" t="s">
        <v>43</v>
      </c>
      <c r="T239" t="s">
        <v>80</v>
      </c>
      <c r="U239" t="s">
        <v>51</v>
      </c>
      <c r="V239" s="7">
        <v>41463</v>
      </c>
      <c r="X239" t="s">
        <v>159</v>
      </c>
      <c r="Y239" t="s">
        <v>93</v>
      </c>
      <c r="Z239" t="s">
        <v>32</v>
      </c>
      <c r="AA239" t="s">
        <v>7</v>
      </c>
      <c r="AB239">
        <v>12</v>
      </c>
      <c r="AC239" t="s">
        <v>73</v>
      </c>
      <c r="AD239" t="s">
        <v>160</v>
      </c>
      <c r="AE239">
        <v>3.6</v>
      </c>
      <c r="AF239">
        <v>5</v>
      </c>
      <c r="AG239">
        <v>0</v>
      </c>
      <c r="AH239" s="9">
        <v>43507</v>
      </c>
      <c r="AI239">
        <v>0</v>
      </c>
      <c r="AJ239">
        <v>4</v>
      </c>
    </row>
    <row r="240" spans="1:36">
      <c r="A240" t="s">
        <v>553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109</v>
      </c>
      <c r="N240" t="s">
        <v>157</v>
      </c>
      <c r="O240" s="18" t="s">
        <v>169</v>
      </c>
      <c r="P240" s="7">
        <v>29870</v>
      </c>
      <c r="Q240" t="s">
        <v>36</v>
      </c>
      <c r="R240" t="s">
        <v>60</v>
      </c>
      <c r="S240" t="s">
        <v>43</v>
      </c>
      <c r="T240" t="s">
        <v>80</v>
      </c>
      <c r="U240" t="s">
        <v>51</v>
      </c>
      <c r="V240" s="7">
        <v>42051</v>
      </c>
      <c r="X240" t="s">
        <v>159</v>
      </c>
      <c r="Y240" t="s">
        <v>93</v>
      </c>
      <c r="Z240" t="s">
        <v>31</v>
      </c>
      <c r="AA240" t="s">
        <v>22</v>
      </c>
      <c r="AB240">
        <v>4</v>
      </c>
      <c r="AC240" t="s">
        <v>73</v>
      </c>
      <c r="AD240" t="s">
        <v>164</v>
      </c>
      <c r="AE240">
        <v>3.69</v>
      </c>
      <c r="AF240">
        <v>5</v>
      </c>
      <c r="AG240">
        <v>6</v>
      </c>
      <c r="AH240" s="9">
        <v>43510</v>
      </c>
      <c r="AI240">
        <v>0</v>
      </c>
      <c r="AJ240">
        <v>15</v>
      </c>
    </row>
    <row r="241" spans="1:36">
      <c r="A241" t="s">
        <v>554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123</v>
      </c>
      <c r="N241" t="s">
        <v>157</v>
      </c>
      <c r="O241" s="18" t="s">
        <v>555</v>
      </c>
      <c r="P241" s="7">
        <v>26811</v>
      </c>
      <c r="Q241" t="s">
        <v>36</v>
      </c>
      <c r="R241" t="s">
        <v>62</v>
      </c>
      <c r="S241" t="s">
        <v>43</v>
      </c>
      <c r="T241" t="s">
        <v>83</v>
      </c>
      <c r="U241" t="s">
        <v>51</v>
      </c>
      <c r="V241" s="7">
        <v>42009</v>
      </c>
      <c r="W241" s="9">
        <v>43414</v>
      </c>
      <c r="X241" t="s">
        <v>183</v>
      </c>
      <c r="Y241" t="s">
        <v>95</v>
      </c>
      <c r="Z241" t="s">
        <v>31</v>
      </c>
      <c r="AA241" t="s">
        <v>22</v>
      </c>
      <c r="AB241">
        <v>4</v>
      </c>
      <c r="AC241" t="s">
        <v>76</v>
      </c>
      <c r="AD241" t="s">
        <v>164</v>
      </c>
      <c r="AE241">
        <v>3.88</v>
      </c>
      <c r="AF241">
        <v>3</v>
      </c>
      <c r="AG241">
        <v>7</v>
      </c>
      <c r="AH241" s="9">
        <v>43144</v>
      </c>
      <c r="AI241">
        <v>0</v>
      </c>
      <c r="AJ241">
        <v>12</v>
      </c>
    </row>
    <row r="242" spans="1:36">
      <c r="A242" t="s">
        <v>556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111</v>
      </c>
      <c r="N242" t="s">
        <v>157</v>
      </c>
      <c r="O242" s="18" t="s">
        <v>497</v>
      </c>
      <c r="P242" s="7">
        <v>26624</v>
      </c>
      <c r="Q242" t="s">
        <v>36</v>
      </c>
      <c r="R242" t="s">
        <v>62</v>
      </c>
      <c r="S242" t="s">
        <v>43</v>
      </c>
      <c r="T242" t="s">
        <v>80</v>
      </c>
      <c r="U242" t="s">
        <v>48</v>
      </c>
      <c r="V242" s="7">
        <v>42742</v>
      </c>
      <c r="X242" t="s">
        <v>159</v>
      </c>
      <c r="Y242" t="s">
        <v>93</v>
      </c>
      <c r="Z242" t="s">
        <v>31</v>
      </c>
      <c r="AA242" t="s">
        <v>8</v>
      </c>
      <c r="AB242">
        <v>13</v>
      </c>
      <c r="AC242" t="s">
        <v>75</v>
      </c>
      <c r="AD242" t="s">
        <v>164</v>
      </c>
      <c r="AE242">
        <v>4.94</v>
      </c>
      <c r="AF242">
        <v>3</v>
      </c>
      <c r="AG242">
        <v>5</v>
      </c>
      <c r="AH242" s="9">
        <v>43502</v>
      </c>
      <c r="AI242">
        <v>0</v>
      </c>
      <c r="AJ242">
        <v>17</v>
      </c>
    </row>
    <row r="243" spans="1:36">
      <c r="A243" t="s">
        <v>557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125</v>
      </c>
      <c r="N243" t="s">
        <v>157</v>
      </c>
      <c r="O243" s="18" t="s">
        <v>169</v>
      </c>
      <c r="P243" s="7">
        <v>27368</v>
      </c>
      <c r="Q243" t="s">
        <v>36</v>
      </c>
      <c r="R243" t="s">
        <v>61</v>
      </c>
      <c r="S243" t="s">
        <v>43</v>
      </c>
      <c r="T243" t="s">
        <v>80</v>
      </c>
      <c r="U243" t="s">
        <v>51</v>
      </c>
      <c r="V243" s="7">
        <v>41645</v>
      </c>
      <c r="X243" t="s">
        <v>159</v>
      </c>
      <c r="Y243" t="s">
        <v>93</v>
      </c>
      <c r="Z243" t="s">
        <v>32</v>
      </c>
      <c r="AA243" t="s">
        <v>9</v>
      </c>
      <c r="AB243">
        <v>14</v>
      </c>
      <c r="AC243" t="s">
        <v>79</v>
      </c>
      <c r="AD243" t="s">
        <v>164</v>
      </c>
      <c r="AE243">
        <v>5</v>
      </c>
      <c r="AF243">
        <v>4</v>
      </c>
      <c r="AG243">
        <v>0</v>
      </c>
      <c r="AH243" s="9">
        <v>43496</v>
      </c>
      <c r="AI243">
        <v>0</v>
      </c>
      <c r="AJ243">
        <v>8</v>
      </c>
    </row>
    <row r="244" spans="1:36">
      <c r="A244" t="s">
        <v>558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125</v>
      </c>
      <c r="N244" t="s">
        <v>157</v>
      </c>
      <c r="O244" s="18" t="s">
        <v>337</v>
      </c>
      <c r="P244" s="7">
        <v>31854</v>
      </c>
      <c r="Q244" t="s">
        <v>37</v>
      </c>
      <c r="R244" t="s">
        <v>62</v>
      </c>
      <c r="S244" t="s">
        <v>43</v>
      </c>
      <c r="T244" t="s">
        <v>80</v>
      </c>
      <c r="U244" t="s">
        <v>51</v>
      </c>
      <c r="V244" s="7">
        <v>40637</v>
      </c>
      <c r="W244" s="9">
        <v>43325</v>
      </c>
      <c r="X244" t="s">
        <v>183</v>
      </c>
      <c r="Y244" t="s">
        <v>95</v>
      </c>
      <c r="Z244" t="s">
        <v>32</v>
      </c>
      <c r="AA244" t="s">
        <v>18</v>
      </c>
      <c r="AB244">
        <v>20</v>
      </c>
      <c r="AC244" t="s">
        <v>74</v>
      </c>
      <c r="AD244" t="s">
        <v>164</v>
      </c>
      <c r="AE244">
        <v>5</v>
      </c>
      <c r="AF244">
        <v>5</v>
      </c>
      <c r="AG244">
        <v>0</v>
      </c>
      <c r="AH244" s="9">
        <v>43283</v>
      </c>
      <c r="AI244">
        <v>0</v>
      </c>
      <c r="AJ244">
        <v>4</v>
      </c>
    </row>
    <row r="245" spans="1:36">
      <c r="A245" t="s">
        <v>559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117</v>
      </c>
      <c r="N245" t="s">
        <v>157</v>
      </c>
      <c r="O245" s="18" t="s">
        <v>560</v>
      </c>
      <c r="P245" s="7">
        <v>26759</v>
      </c>
      <c r="Q245" t="s">
        <v>37</v>
      </c>
      <c r="R245" t="s">
        <v>62</v>
      </c>
      <c r="S245" t="s">
        <v>43</v>
      </c>
      <c r="T245" t="s">
        <v>80</v>
      </c>
      <c r="U245" t="s">
        <v>51</v>
      </c>
      <c r="V245" s="7">
        <v>41294</v>
      </c>
      <c r="X245" t="s">
        <v>159</v>
      </c>
      <c r="Y245" t="s">
        <v>93</v>
      </c>
      <c r="Z245" t="s">
        <v>31</v>
      </c>
      <c r="AA245" t="s">
        <v>14</v>
      </c>
      <c r="AB245">
        <v>5</v>
      </c>
      <c r="AC245" t="s">
        <v>75</v>
      </c>
      <c r="AD245" t="s">
        <v>164</v>
      </c>
      <c r="AE245">
        <v>3.6</v>
      </c>
      <c r="AF245">
        <v>5</v>
      </c>
      <c r="AG245">
        <v>7</v>
      </c>
      <c r="AH245" s="9">
        <v>43514</v>
      </c>
      <c r="AI245">
        <v>0</v>
      </c>
      <c r="AJ245">
        <v>13</v>
      </c>
    </row>
    <row r="246" spans="1:36">
      <c r="A246" t="s">
        <v>561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117</v>
      </c>
      <c r="N246" t="s">
        <v>157</v>
      </c>
      <c r="O246" s="18" t="s">
        <v>198</v>
      </c>
      <c r="P246" s="7">
        <v>23380</v>
      </c>
      <c r="Q246" t="s">
        <v>37</v>
      </c>
      <c r="R246" t="s">
        <v>59</v>
      </c>
      <c r="S246" t="s">
        <v>43</v>
      </c>
      <c r="T246" t="s">
        <v>80</v>
      </c>
      <c r="U246" t="s">
        <v>48</v>
      </c>
      <c r="V246" s="7">
        <v>40917</v>
      </c>
      <c r="W246" s="9">
        <v>42312</v>
      </c>
      <c r="X246" t="s">
        <v>167</v>
      </c>
      <c r="Y246" t="s">
        <v>95</v>
      </c>
      <c r="Z246" t="s">
        <v>31</v>
      </c>
      <c r="AA246" t="s">
        <v>14</v>
      </c>
      <c r="AB246">
        <v>5</v>
      </c>
      <c r="AC246" t="s">
        <v>72</v>
      </c>
      <c r="AD246" t="s">
        <v>164</v>
      </c>
      <c r="AE246">
        <v>4.3</v>
      </c>
      <c r="AF246">
        <v>4</v>
      </c>
      <c r="AG246">
        <v>6</v>
      </c>
      <c r="AH246" s="9">
        <v>42008</v>
      </c>
      <c r="AI246">
        <v>0</v>
      </c>
      <c r="AJ246">
        <v>8</v>
      </c>
    </row>
    <row r="247" spans="1:36">
      <c r="A247" t="s">
        <v>562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130</v>
      </c>
      <c r="N247" t="s">
        <v>157</v>
      </c>
      <c r="O247" s="18" t="s">
        <v>241</v>
      </c>
      <c r="P247" s="7">
        <v>31617</v>
      </c>
      <c r="Q247" t="s">
        <v>36</v>
      </c>
      <c r="R247" t="s">
        <v>60</v>
      </c>
      <c r="S247" t="s">
        <v>43</v>
      </c>
      <c r="T247" t="s">
        <v>80</v>
      </c>
      <c r="U247" t="s">
        <v>51</v>
      </c>
      <c r="V247" s="7">
        <v>41218</v>
      </c>
      <c r="X247" t="s">
        <v>159</v>
      </c>
      <c r="Y247" t="s">
        <v>93</v>
      </c>
      <c r="Z247" t="s">
        <v>34</v>
      </c>
      <c r="AA247" t="s">
        <v>3</v>
      </c>
      <c r="AB247">
        <v>10</v>
      </c>
      <c r="AC247" t="s">
        <v>75</v>
      </c>
      <c r="AD247" t="s">
        <v>164</v>
      </c>
      <c r="AE247">
        <v>4.2</v>
      </c>
      <c r="AF247">
        <v>3</v>
      </c>
      <c r="AG247">
        <v>6</v>
      </c>
      <c r="AH247" s="9">
        <v>43509</v>
      </c>
      <c r="AI247">
        <v>0</v>
      </c>
      <c r="AJ247">
        <v>2</v>
      </c>
    </row>
    <row r="248" spans="1:36">
      <c r="A248" t="s">
        <v>563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125</v>
      </c>
      <c r="N248" t="s">
        <v>157</v>
      </c>
      <c r="O248" s="18" t="s">
        <v>438</v>
      </c>
      <c r="P248" s="7">
        <v>24995</v>
      </c>
      <c r="Q248" t="s">
        <v>36</v>
      </c>
      <c r="R248" t="s">
        <v>62</v>
      </c>
      <c r="S248" t="s">
        <v>43</v>
      </c>
      <c r="T248" t="s">
        <v>80</v>
      </c>
      <c r="U248" t="s">
        <v>48</v>
      </c>
      <c r="V248" s="7">
        <v>42555</v>
      </c>
      <c r="X248" t="s">
        <v>159</v>
      </c>
      <c r="Y248" t="s">
        <v>93</v>
      </c>
      <c r="Z248" t="s">
        <v>32</v>
      </c>
      <c r="AA248" t="s">
        <v>16</v>
      </c>
      <c r="AB248">
        <v>18</v>
      </c>
      <c r="AC248" t="s">
        <v>72</v>
      </c>
      <c r="AD248" t="s">
        <v>212</v>
      </c>
      <c r="AE248">
        <v>2.6</v>
      </c>
      <c r="AF248">
        <v>4</v>
      </c>
      <c r="AG248">
        <v>0</v>
      </c>
      <c r="AH248" s="9">
        <v>43514</v>
      </c>
      <c r="AI248">
        <v>5</v>
      </c>
      <c r="AJ248">
        <v>4</v>
      </c>
    </row>
    <row r="249" spans="1:36">
      <c r="A249" t="s">
        <v>564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125</v>
      </c>
      <c r="N249" t="s">
        <v>157</v>
      </c>
      <c r="O249" s="18" t="s">
        <v>162</v>
      </c>
      <c r="P249" s="7">
        <v>27384</v>
      </c>
      <c r="Q249" t="s">
        <v>37</v>
      </c>
      <c r="R249" t="s">
        <v>62</v>
      </c>
      <c r="S249" t="s">
        <v>43</v>
      </c>
      <c r="T249" t="s">
        <v>80</v>
      </c>
      <c r="U249" t="s">
        <v>51</v>
      </c>
      <c r="V249" s="7">
        <v>39818</v>
      </c>
      <c r="W249" s="9">
        <v>43311</v>
      </c>
      <c r="X249" t="s">
        <v>258</v>
      </c>
      <c r="Y249" t="s">
        <v>95</v>
      </c>
      <c r="Z249" t="s">
        <v>32</v>
      </c>
      <c r="AA249" t="s">
        <v>20</v>
      </c>
      <c r="AB249">
        <v>22</v>
      </c>
      <c r="AC249" t="s">
        <v>74</v>
      </c>
      <c r="AD249" t="s">
        <v>164</v>
      </c>
      <c r="AE249">
        <v>4.6</v>
      </c>
      <c r="AF249">
        <v>5</v>
      </c>
      <c r="AG249">
        <v>0</v>
      </c>
      <c r="AH249" s="9">
        <v>43136</v>
      </c>
      <c r="AI249">
        <v>0</v>
      </c>
      <c r="AJ249">
        <v>7</v>
      </c>
    </row>
    <row r="250" spans="1:36">
      <c r="A250" t="s">
        <v>565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126</v>
      </c>
      <c r="N250" t="s">
        <v>157</v>
      </c>
      <c r="O250" s="18" t="s">
        <v>185</v>
      </c>
      <c r="P250" s="7">
        <v>31528</v>
      </c>
      <c r="Q250" t="s">
        <v>37</v>
      </c>
      <c r="R250" t="s">
        <v>60</v>
      </c>
      <c r="S250" t="s">
        <v>43</v>
      </c>
      <c r="T250" t="s">
        <v>80</v>
      </c>
      <c r="U250" t="s">
        <v>51</v>
      </c>
      <c r="V250" s="7">
        <v>40420</v>
      </c>
      <c r="X250" t="s">
        <v>159</v>
      </c>
      <c r="Y250" t="s">
        <v>93</v>
      </c>
      <c r="Z250" t="s">
        <v>32</v>
      </c>
      <c r="AA250" t="s">
        <v>16</v>
      </c>
      <c r="AB250">
        <v>18</v>
      </c>
      <c r="AC250" t="s">
        <v>71</v>
      </c>
      <c r="AD250" t="s">
        <v>164</v>
      </c>
      <c r="AE250">
        <v>4.1</v>
      </c>
      <c r="AF250">
        <v>3</v>
      </c>
      <c r="AG250">
        <v>0</v>
      </c>
      <c r="AH250" s="9">
        <v>43475</v>
      </c>
      <c r="AI250">
        <v>0</v>
      </c>
      <c r="AJ250">
        <v>13</v>
      </c>
    </row>
    <row r="251" spans="1:36">
      <c r="A251" t="s">
        <v>566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110</v>
      </c>
      <c r="N251" t="s">
        <v>157</v>
      </c>
      <c r="O251" s="18" t="s">
        <v>203</v>
      </c>
      <c r="P251" s="7">
        <v>32128</v>
      </c>
      <c r="Q251" t="s">
        <v>37</v>
      </c>
      <c r="R251" t="s">
        <v>59</v>
      </c>
      <c r="S251" t="s">
        <v>43</v>
      </c>
      <c r="T251" t="s">
        <v>80</v>
      </c>
      <c r="U251" t="s">
        <v>48</v>
      </c>
      <c r="V251" s="7">
        <v>42009</v>
      </c>
      <c r="W251" s="9">
        <v>42308</v>
      </c>
      <c r="X251" t="s">
        <v>167</v>
      </c>
      <c r="Y251" t="s">
        <v>95</v>
      </c>
      <c r="Z251" t="s">
        <v>31</v>
      </c>
      <c r="AA251" t="s">
        <v>22</v>
      </c>
      <c r="AB251">
        <v>4</v>
      </c>
      <c r="AC251" t="s">
        <v>76</v>
      </c>
      <c r="AD251" t="s">
        <v>164</v>
      </c>
      <c r="AE251">
        <v>4.2</v>
      </c>
      <c r="AF251">
        <v>3</v>
      </c>
      <c r="AG251">
        <v>5</v>
      </c>
      <c r="AH251" s="9">
        <v>42114</v>
      </c>
      <c r="AI251">
        <v>0</v>
      </c>
      <c r="AJ251">
        <v>2</v>
      </c>
    </row>
    <row r="252" spans="1:36">
      <c r="A252" t="s">
        <v>567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125</v>
      </c>
      <c r="N252" t="s">
        <v>157</v>
      </c>
      <c r="O252" s="18" t="s">
        <v>568</v>
      </c>
      <c r="P252" s="7">
        <v>32334</v>
      </c>
      <c r="Q252" t="s">
        <v>36</v>
      </c>
      <c r="R252" t="s">
        <v>60</v>
      </c>
      <c r="S252" t="s">
        <v>43</v>
      </c>
      <c r="T252" t="s">
        <v>80</v>
      </c>
      <c r="U252" t="s">
        <v>48</v>
      </c>
      <c r="V252" s="7">
        <v>41911</v>
      </c>
      <c r="X252" t="s">
        <v>159</v>
      </c>
      <c r="Y252" t="s">
        <v>93</v>
      </c>
      <c r="Z252" t="s">
        <v>32</v>
      </c>
      <c r="AA252" t="s">
        <v>11</v>
      </c>
      <c r="AB252">
        <v>16</v>
      </c>
      <c r="AC252" t="s">
        <v>76</v>
      </c>
      <c r="AD252" t="s">
        <v>164</v>
      </c>
      <c r="AE252">
        <v>3.51</v>
      </c>
      <c r="AF252">
        <v>3</v>
      </c>
      <c r="AG252">
        <v>0</v>
      </c>
      <c r="AH252" s="9">
        <v>43514</v>
      </c>
      <c r="AI252">
        <v>0</v>
      </c>
      <c r="AJ252">
        <v>2</v>
      </c>
    </row>
    <row r="253" spans="1:36">
      <c r="A253" t="s">
        <v>569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125</v>
      </c>
      <c r="N253" t="s">
        <v>157</v>
      </c>
      <c r="O253" s="18" t="s">
        <v>570</v>
      </c>
      <c r="P253" s="7">
        <v>27463</v>
      </c>
      <c r="Q253" t="s">
        <v>36</v>
      </c>
      <c r="R253" t="s">
        <v>62</v>
      </c>
      <c r="S253" t="s">
        <v>43</v>
      </c>
      <c r="T253" t="s">
        <v>80</v>
      </c>
      <c r="U253" t="s">
        <v>47</v>
      </c>
      <c r="V253" s="7">
        <v>41547</v>
      </c>
      <c r="X253" t="s">
        <v>159</v>
      </c>
      <c r="Y253" t="s">
        <v>93</v>
      </c>
      <c r="Z253" t="s">
        <v>32</v>
      </c>
      <c r="AA253" t="s">
        <v>23</v>
      </c>
      <c r="AC253" t="s">
        <v>74</v>
      </c>
      <c r="AD253" t="s">
        <v>164</v>
      </c>
      <c r="AE253">
        <v>5</v>
      </c>
      <c r="AF253">
        <v>5</v>
      </c>
      <c r="AG253">
        <v>0</v>
      </c>
      <c r="AH253" s="9">
        <v>43502</v>
      </c>
      <c r="AI253">
        <v>0</v>
      </c>
      <c r="AJ253">
        <v>14</v>
      </c>
    </row>
    <row r="254" spans="1:36">
      <c r="A254" t="s">
        <v>571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121</v>
      </c>
      <c r="N254" t="s">
        <v>157</v>
      </c>
      <c r="O254" s="18" t="s">
        <v>572</v>
      </c>
      <c r="P254" s="7">
        <v>29690</v>
      </c>
      <c r="Q254" t="s">
        <v>36</v>
      </c>
      <c r="R254" t="s">
        <v>60</v>
      </c>
      <c r="S254" t="s">
        <v>43</v>
      </c>
      <c r="T254" t="s">
        <v>80</v>
      </c>
      <c r="U254" t="s">
        <v>51</v>
      </c>
      <c r="V254" s="7">
        <v>41912</v>
      </c>
      <c r="X254" t="s">
        <v>159</v>
      </c>
      <c r="Y254" t="s">
        <v>93</v>
      </c>
      <c r="Z254" t="s">
        <v>31</v>
      </c>
      <c r="AA254" t="s">
        <v>21</v>
      </c>
      <c r="AB254">
        <v>7</v>
      </c>
      <c r="AC254" t="s">
        <v>76</v>
      </c>
      <c r="AD254" t="s">
        <v>164</v>
      </c>
      <c r="AE254">
        <v>3.31</v>
      </c>
      <c r="AF254">
        <v>3</v>
      </c>
      <c r="AG254">
        <v>6</v>
      </c>
      <c r="AH254" s="9">
        <v>43472</v>
      </c>
      <c r="AI254">
        <v>0</v>
      </c>
      <c r="AJ254">
        <v>7</v>
      </c>
    </row>
    <row r="255" spans="1:36">
      <c r="A255" t="s">
        <v>573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125</v>
      </c>
      <c r="N255" t="s">
        <v>157</v>
      </c>
      <c r="O255" s="18" t="s">
        <v>391</v>
      </c>
      <c r="P255" s="7">
        <v>31283</v>
      </c>
      <c r="Q255" t="s">
        <v>36</v>
      </c>
      <c r="R255" t="s">
        <v>60</v>
      </c>
      <c r="S255" t="s">
        <v>43</v>
      </c>
      <c r="T255" t="s">
        <v>80</v>
      </c>
      <c r="U255" t="s">
        <v>51</v>
      </c>
      <c r="V255" s="7">
        <v>41505</v>
      </c>
      <c r="X255" t="s">
        <v>159</v>
      </c>
      <c r="Y255" t="s">
        <v>93</v>
      </c>
      <c r="Z255" t="s">
        <v>32</v>
      </c>
      <c r="AA255" t="s">
        <v>4</v>
      </c>
      <c r="AB255">
        <v>11</v>
      </c>
      <c r="AC255" t="s">
        <v>76</v>
      </c>
      <c r="AD255" t="s">
        <v>164</v>
      </c>
      <c r="AE255">
        <v>4.81</v>
      </c>
      <c r="AF255">
        <v>4</v>
      </c>
      <c r="AG255">
        <v>0</v>
      </c>
      <c r="AH255" s="9">
        <v>43511</v>
      </c>
      <c r="AI255">
        <v>0</v>
      </c>
      <c r="AJ255">
        <v>15</v>
      </c>
    </row>
    <row r="256" spans="1:36">
      <c r="A256" t="s">
        <v>574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109</v>
      </c>
      <c r="N256" t="s">
        <v>157</v>
      </c>
      <c r="O256" s="18" t="s">
        <v>176</v>
      </c>
      <c r="P256" s="7">
        <v>25607</v>
      </c>
      <c r="Q256" t="s">
        <v>37</v>
      </c>
      <c r="R256" t="s">
        <v>60</v>
      </c>
      <c r="S256" t="s">
        <v>43</v>
      </c>
      <c r="T256" t="s">
        <v>83</v>
      </c>
      <c r="U256" t="s">
        <v>51</v>
      </c>
      <c r="V256" s="7">
        <v>42009</v>
      </c>
      <c r="X256" t="s">
        <v>159</v>
      </c>
      <c r="Y256" t="s">
        <v>93</v>
      </c>
      <c r="Z256" t="s">
        <v>31</v>
      </c>
      <c r="AA256" t="s">
        <v>22</v>
      </c>
      <c r="AB256">
        <v>4</v>
      </c>
      <c r="AC256" t="s">
        <v>73</v>
      </c>
      <c r="AD256" t="s">
        <v>164</v>
      </c>
      <c r="AE256">
        <v>3.32</v>
      </c>
      <c r="AF256">
        <v>3</v>
      </c>
      <c r="AG256">
        <v>7</v>
      </c>
      <c r="AH256" s="9">
        <v>43479</v>
      </c>
      <c r="AI256">
        <v>0</v>
      </c>
      <c r="AJ256">
        <v>16</v>
      </c>
    </row>
    <row r="257" spans="1:36">
      <c r="A257" t="s">
        <v>575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104</v>
      </c>
      <c r="N257" t="s">
        <v>157</v>
      </c>
      <c r="O257" s="18" t="s">
        <v>342</v>
      </c>
      <c r="P257" s="7">
        <v>32282</v>
      </c>
      <c r="Q257" t="s">
        <v>36</v>
      </c>
      <c r="R257" t="s">
        <v>62</v>
      </c>
      <c r="S257" t="s">
        <v>43</v>
      </c>
      <c r="T257" t="s">
        <v>80</v>
      </c>
      <c r="U257" t="s">
        <v>51</v>
      </c>
      <c r="V257" s="7">
        <v>42125</v>
      </c>
      <c r="X257" t="s">
        <v>159</v>
      </c>
      <c r="Y257" t="s">
        <v>93</v>
      </c>
      <c r="Z257" t="s">
        <v>29</v>
      </c>
      <c r="AA257" t="s">
        <v>6</v>
      </c>
      <c r="AB257">
        <v>1</v>
      </c>
      <c r="AC257" t="s">
        <v>79</v>
      </c>
      <c r="AD257" t="s">
        <v>164</v>
      </c>
      <c r="AE257">
        <v>5</v>
      </c>
      <c r="AF257">
        <v>3</v>
      </c>
      <c r="AG257">
        <v>5</v>
      </c>
      <c r="AH257" s="9">
        <v>43480</v>
      </c>
      <c r="AI257">
        <v>0</v>
      </c>
      <c r="AJ257">
        <v>2</v>
      </c>
    </row>
    <row r="258" spans="1:36">
      <c r="A258" t="s">
        <v>576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126</v>
      </c>
      <c r="N258" t="s">
        <v>157</v>
      </c>
      <c r="O258" s="18" t="s">
        <v>577</v>
      </c>
      <c r="P258" s="7">
        <v>32106</v>
      </c>
      <c r="Q258" t="s">
        <v>36</v>
      </c>
      <c r="R258" t="s">
        <v>62</v>
      </c>
      <c r="S258" t="s">
        <v>43</v>
      </c>
      <c r="T258" t="s">
        <v>80</v>
      </c>
      <c r="U258" t="s">
        <v>51</v>
      </c>
      <c r="V258" s="7">
        <v>40112</v>
      </c>
      <c r="W258" s="9">
        <v>42102</v>
      </c>
      <c r="X258" t="s">
        <v>427</v>
      </c>
      <c r="Y258" t="s">
        <v>95</v>
      </c>
      <c r="Z258" t="s">
        <v>32</v>
      </c>
      <c r="AA258" t="s">
        <v>20</v>
      </c>
      <c r="AB258">
        <v>22</v>
      </c>
      <c r="AC258" t="s">
        <v>71</v>
      </c>
      <c r="AD258" t="s">
        <v>164</v>
      </c>
      <c r="AE258">
        <v>4.68</v>
      </c>
      <c r="AF258">
        <v>4</v>
      </c>
      <c r="AG258">
        <v>0</v>
      </c>
      <c r="AH258" s="9">
        <v>42096</v>
      </c>
      <c r="AI258">
        <v>0</v>
      </c>
      <c r="AJ258">
        <v>20</v>
      </c>
    </row>
    <row r="259" spans="1:36">
      <c r="A259" t="s">
        <v>578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126</v>
      </c>
      <c r="N259" t="s">
        <v>157</v>
      </c>
      <c r="O259" s="18" t="s">
        <v>250</v>
      </c>
      <c r="P259" s="7">
        <v>23314</v>
      </c>
      <c r="Q259" t="s">
        <v>37</v>
      </c>
      <c r="R259" t="s">
        <v>62</v>
      </c>
      <c r="S259" t="s">
        <v>43</v>
      </c>
      <c r="T259" t="s">
        <v>80</v>
      </c>
      <c r="U259" t="s">
        <v>51</v>
      </c>
      <c r="V259" s="7">
        <v>41911</v>
      </c>
      <c r="X259" t="s">
        <v>159</v>
      </c>
      <c r="Y259" t="s">
        <v>93</v>
      </c>
      <c r="Z259" t="s">
        <v>32</v>
      </c>
      <c r="AA259" t="s">
        <v>11</v>
      </c>
      <c r="AB259">
        <v>16</v>
      </c>
      <c r="AC259" t="s">
        <v>75</v>
      </c>
      <c r="AD259" t="s">
        <v>160</v>
      </c>
      <c r="AE259">
        <v>4.3</v>
      </c>
      <c r="AF259">
        <v>3</v>
      </c>
      <c r="AG259">
        <v>0</v>
      </c>
      <c r="AH259" s="9">
        <v>43493</v>
      </c>
      <c r="AI259">
        <v>0</v>
      </c>
      <c r="AJ259">
        <v>4</v>
      </c>
    </row>
    <row r="260" spans="1:36">
      <c r="A260" t="s">
        <v>579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127</v>
      </c>
      <c r="N260" t="s">
        <v>157</v>
      </c>
      <c r="O260" s="18" t="s">
        <v>169</v>
      </c>
      <c r="P260" s="7">
        <v>30910</v>
      </c>
      <c r="Q260" t="s">
        <v>37</v>
      </c>
      <c r="R260" t="s">
        <v>59</v>
      </c>
      <c r="S260" t="s">
        <v>43</v>
      </c>
      <c r="T260" t="s">
        <v>80</v>
      </c>
      <c r="U260" t="s">
        <v>48</v>
      </c>
      <c r="V260" s="7">
        <v>41777</v>
      </c>
      <c r="X260" t="s">
        <v>159</v>
      </c>
      <c r="Y260" t="s">
        <v>93</v>
      </c>
      <c r="Z260" t="s">
        <v>33</v>
      </c>
      <c r="AA260" t="s">
        <v>10</v>
      </c>
      <c r="AB260">
        <v>15</v>
      </c>
      <c r="AC260" t="s">
        <v>72</v>
      </c>
      <c r="AD260" t="s">
        <v>212</v>
      </c>
      <c r="AE260">
        <v>2.4</v>
      </c>
      <c r="AF260">
        <v>4</v>
      </c>
      <c r="AG260">
        <v>0</v>
      </c>
      <c r="AH260" s="9">
        <v>43481</v>
      </c>
      <c r="AI260">
        <v>2</v>
      </c>
      <c r="AJ260">
        <v>16</v>
      </c>
    </row>
    <row r="261" spans="1:36">
      <c r="A261" t="s">
        <v>580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104</v>
      </c>
      <c r="N261" t="s">
        <v>157</v>
      </c>
      <c r="O261" s="18" t="s">
        <v>174</v>
      </c>
      <c r="P261" s="7">
        <v>31942</v>
      </c>
      <c r="Q261" t="s">
        <v>36</v>
      </c>
      <c r="R261" t="s">
        <v>60</v>
      </c>
      <c r="S261" t="s">
        <v>43</v>
      </c>
      <c r="T261" t="s">
        <v>80</v>
      </c>
      <c r="U261" t="s">
        <v>48</v>
      </c>
      <c r="V261" s="7">
        <v>40812</v>
      </c>
      <c r="W261" s="9">
        <v>41542</v>
      </c>
      <c r="X261" t="s">
        <v>163</v>
      </c>
      <c r="Y261" t="s">
        <v>95</v>
      </c>
      <c r="Z261" t="s">
        <v>29</v>
      </c>
      <c r="AA261" t="s">
        <v>6</v>
      </c>
      <c r="AB261">
        <v>1</v>
      </c>
      <c r="AC261" t="s">
        <v>72</v>
      </c>
      <c r="AD261" t="s">
        <v>164</v>
      </c>
      <c r="AE261">
        <v>3.8</v>
      </c>
      <c r="AF261">
        <v>4</v>
      </c>
      <c r="AG261">
        <v>4</v>
      </c>
      <c r="AH261" s="9">
        <v>41501</v>
      </c>
      <c r="AI261">
        <v>0</v>
      </c>
      <c r="AJ261">
        <v>17</v>
      </c>
    </row>
    <row r="262" spans="1:36">
      <c r="A262" t="s">
        <v>581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125</v>
      </c>
      <c r="N262" t="s">
        <v>157</v>
      </c>
      <c r="O262" s="18" t="s">
        <v>582</v>
      </c>
      <c r="P262" s="7">
        <v>23775</v>
      </c>
      <c r="Q262" t="s">
        <v>36</v>
      </c>
      <c r="R262" t="s">
        <v>62</v>
      </c>
      <c r="S262" t="s">
        <v>43</v>
      </c>
      <c r="T262" t="s">
        <v>80</v>
      </c>
      <c r="U262" t="s">
        <v>51</v>
      </c>
      <c r="V262" s="7">
        <v>41589</v>
      </c>
      <c r="X262" t="s">
        <v>159</v>
      </c>
      <c r="Y262" t="s">
        <v>93</v>
      </c>
      <c r="Z262" t="s">
        <v>32</v>
      </c>
      <c r="AA262" t="s">
        <v>17</v>
      </c>
      <c r="AB262">
        <v>19</v>
      </c>
      <c r="AC262" t="s">
        <v>73</v>
      </c>
      <c r="AD262" t="s">
        <v>164</v>
      </c>
      <c r="AE262">
        <v>3.73</v>
      </c>
      <c r="AF262">
        <v>3</v>
      </c>
      <c r="AG262">
        <v>0</v>
      </c>
      <c r="AH262" s="9">
        <v>43489</v>
      </c>
      <c r="AI262">
        <v>0</v>
      </c>
      <c r="AJ262">
        <v>16</v>
      </c>
    </row>
    <row r="263" spans="1:36">
      <c r="A263" t="s">
        <v>583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120</v>
      </c>
      <c r="N263" t="s">
        <v>157</v>
      </c>
      <c r="O263" s="18" t="s">
        <v>584</v>
      </c>
      <c r="P263" s="7">
        <v>26735</v>
      </c>
      <c r="Q263" t="s">
        <v>36</v>
      </c>
      <c r="R263" t="s">
        <v>60</v>
      </c>
      <c r="S263" t="s">
        <v>43</v>
      </c>
      <c r="T263" t="s">
        <v>80</v>
      </c>
      <c r="U263" t="s">
        <v>48</v>
      </c>
      <c r="V263" s="7">
        <v>40704</v>
      </c>
      <c r="X263" t="s">
        <v>159</v>
      </c>
      <c r="Y263" t="s">
        <v>93</v>
      </c>
      <c r="Z263" t="s">
        <v>31</v>
      </c>
      <c r="AA263" t="s">
        <v>12</v>
      </c>
      <c r="AB263">
        <v>6</v>
      </c>
      <c r="AC263" t="s">
        <v>76</v>
      </c>
      <c r="AD263" t="s">
        <v>164</v>
      </c>
      <c r="AE263">
        <v>4.3</v>
      </c>
      <c r="AF263">
        <v>3</v>
      </c>
      <c r="AG263">
        <v>5</v>
      </c>
      <c r="AH263" s="9">
        <v>43504</v>
      </c>
      <c r="AI263">
        <v>0</v>
      </c>
      <c r="AJ263">
        <v>19</v>
      </c>
    </row>
    <row r="264" spans="1:36">
      <c r="A264" t="s">
        <v>585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134</v>
      </c>
      <c r="N264" t="s">
        <v>157</v>
      </c>
      <c r="O264" s="18" t="s">
        <v>586</v>
      </c>
      <c r="P264" s="7">
        <v>30356</v>
      </c>
      <c r="Q264" t="s">
        <v>37</v>
      </c>
      <c r="R264" t="s">
        <v>60</v>
      </c>
      <c r="S264" t="s">
        <v>43</v>
      </c>
      <c r="T264" t="s">
        <v>80</v>
      </c>
      <c r="U264" t="s">
        <v>47</v>
      </c>
      <c r="V264" s="7">
        <v>42551</v>
      </c>
      <c r="X264" t="s">
        <v>159</v>
      </c>
      <c r="Y264" t="s">
        <v>93</v>
      </c>
      <c r="Z264" t="s">
        <v>31</v>
      </c>
      <c r="AA264" t="s">
        <v>21</v>
      </c>
      <c r="AB264">
        <v>7</v>
      </c>
      <c r="AC264" t="s">
        <v>76</v>
      </c>
      <c r="AD264" t="s">
        <v>164</v>
      </c>
      <c r="AE264">
        <v>3.27</v>
      </c>
      <c r="AF264">
        <v>4</v>
      </c>
      <c r="AG264">
        <v>5</v>
      </c>
      <c r="AH264" s="9">
        <v>43479</v>
      </c>
      <c r="AI264">
        <v>0</v>
      </c>
      <c r="AJ264">
        <v>13</v>
      </c>
    </row>
    <row r="265" spans="1:36">
      <c r="A265" t="s">
        <v>587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125</v>
      </c>
      <c r="N265" t="s">
        <v>157</v>
      </c>
      <c r="O265" s="18" t="s">
        <v>588</v>
      </c>
      <c r="P265" s="7">
        <v>25039</v>
      </c>
      <c r="Q265" t="s">
        <v>36</v>
      </c>
      <c r="R265" t="s">
        <v>60</v>
      </c>
      <c r="S265" t="s">
        <v>43</v>
      </c>
      <c r="T265" t="s">
        <v>80</v>
      </c>
      <c r="U265" t="s">
        <v>51</v>
      </c>
      <c r="V265" s="7">
        <v>40959</v>
      </c>
      <c r="X265" t="s">
        <v>159</v>
      </c>
      <c r="Y265" t="s">
        <v>93</v>
      </c>
      <c r="Z265" t="s">
        <v>32</v>
      </c>
      <c r="AA265" t="s">
        <v>7</v>
      </c>
      <c r="AB265">
        <v>12</v>
      </c>
      <c r="AC265" t="s">
        <v>75</v>
      </c>
      <c r="AD265" t="s">
        <v>294</v>
      </c>
      <c r="AE265">
        <v>2.4</v>
      </c>
      <c r="AF265">
        <v>2</v>
      </c>
      <c r="AG265">
        <v>1</v>
      </c>
      <c r="AH265" s="9">
        <v>43521</v>
      </c>
      <c r="AI265">
        <v>6</v>
      </c>
      <c r="AJ265">
        <v>20</v>
      </c>
    </row>
    <row r="266" spans="1:36">
      <c r="A266" t="s">
        <v>589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124</v>
      </c>
      <c r="N266" t="s">
        <v>157</v>
      </c>
      <c r="O266" s="18" t="s">
        <v>362</v>
      </c>
      <c r="P266" s="7">
        <v>27667</v>
      </c>
      <c r="Q266" t="s">
        <v>36</v>
      </c>
      <c r="R266" t="s">
        <v>60</v>
      </c>
      <c r="S266" t="s">
        <v>43</v>
      </c>
      <c r="T266" t="s">
        <v>80</v>
      </c>
      <c r="U266" t="s">
        <v>51</v>
      </c>
      <c r="V266" s="7">
        <v>41184</v>
      </c>
      <c r="X266" t="s">
        <v>159</v>
      </c>
      <c r="Y266" t="s">
        <v>93</v>
      </c>
      <c r="Z266" t="s">
        <v>32</v>
      </c>
      <c r="AA266" t="s">
        <v>13</v>
      </c>
      <c r="AB266">
        <v>2</v>
      </c>
      <c r="AC266" t="s">
        <v>76</v>
      </c>
      <c r="AD266" t="s">
        <v>164</v>
      </c>
      <c r="AE266">
        <v>4.83</v>
      </c>
      <c r="AF266">
        <v>5</v>
      </c>
      <c r="AG266">
        <v>0</v>
      </c>
      <c r="AH266" s="9">
        <v>43510</v>
      </c>
      <c r="AI266">
        <v>0</v>
      </c>
      <c r="AJ266">
        <v>15</v>
      </c>
    </row>
    <row r="267" spans="1:36">
      <c r="A267" t="s">
        <v>590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125</v>
      </c>
      <c r="N267" t="s">
        <v>157</v>
      </c>
      <c r="O267" s="18" t="s">
        <v>591</v>
      </c>
      <c r="P267" s="7">
        <v>26749</v>
      </c>
      <c r="Q267" t="s">
        <v>36</v>
      </c>
      <c r="R267" t="s">
        <v>59</v>
      </c>
      <c r="S267" t="s">
        <v>43</v>
      </c>
      <c r="T267" t="s">
        <v>80</v>
      </c>
      <c r="U267" t="s">
        <v>51</v>
      </c>
      <c r="V267" s="7">
        <v>41407</v>
      </c>
      <c r="W267" s="9">
        <v>42184</v>
      </c>
      <c r="X267" t="s">
        <v>186</v>
      </c>
      <c r="Y267" t="s">
        <v>95</v>
      </c>
      <c r="Z267" t="s">
        <v>32</v>
      </c>
      <c r="AA267" t="s">
        <v>9</v>
      </c>
      <c r="AB267">
        <v>14</v>
      </c>
      <c r="AC267" t="s">
        <v>76</v>
      </c>
      <c r="AD267" t="s">
        <v>160</v>
      </c>
      <c r="AE267">
        <v>4.1</v>
      </c>
      <c r="AF267">
        <v>4</v>
      </c>
      <c r="AG267">
        <v>0</v>
      </c>
      <c r="AH267" s="9">
        <v>42065</v>
      </c>
      <c r="AI267">
        <v>0</v>
      </c>
      <c r="AJ267">
        <v>16</v>
      </c>
    </row>
    <row r="268" spans="1:36">
      <c r="A268" t="s">
        <v>592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125</v>
      </c>
      <c r="N268" t="s">
        <v>157</v>
      </c>
      <c r="O268" s="18" t="s">
        <v>193</v>
      </c>
      <c r="P268" s="7">
        <v>30188</v>
      </c>
      <c r="Q268" t="s">
        <v>36</v>
      </c>
      <c r="R268" t="s">
        <v>59</v>
      </c>
      <c r="S268" t="s">
        <v>43</v>
      </c>
      <c r="T268" t="s">
        <v>80</v>
      </c>
      <c r="U268" t="s">
        <v>50</v>
      </c>
      <c r="V268" s="7">
        <v>40553</v>
      </c>
      <c r="X268" t="s">
        <v>159</v>
      </c>
      <c r="Y268" t="s">
        <v>93</v>
      </c>
      <c r="Z268" t="s">
        <v>32</v>
      </c>
      <c r="AA268" t="s">
        <v>18</v>
      </c>
      <c r="AB268">
        <v>20</v>
      </c>
      <c r="AC268" t="s">
        <v>74</v>
      </c>
      <c r="AD268" t="s">
        <v>164</v>
      </c>
      <c r="AE268">
        <v>4.1</v>
      </c>
      <c r="AF268">
        <v>4</v>
      </c>
      <c r="AG268">
        <v>0</v>
      </c>
      <c r="AH268" s="9">
        <v>43503</v>
      </c>
      <c r="AI268">
        <v>0</v>
      </c>
      <c r="AJ268">
        <v>9</v>
      </c>
    </row>
    <row r="269" spans="1:36">
      <c r="A269" t="s">
        <v>593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105</v>
      </c>
      <c r="N269" t="s">
        <v>594</v>
      </c>
      <c r="O269">
        <v>89139</v>
      </c>
      <c r="P269" s="7">
        <v>27158</v>
      </c>
      <c r="Q269" t="s">
        <v>37</v>
      </c>
      <c r="R269" t="s">
        <v>60</v>
      </c>
      <c r="S269" t="s">
        <v>43</v>
      </c>
      <c r="T269" t="s">
        <v>80</v>
      </c>
      <c r="U269" t="s">
        <v>51</v>
      </c>
      <c r="V269" s="7">
        <v>41771</v>
      </c>
      <c r="X269" t="s">
        <v>159</v>
      </c>
      <c r="Y269" t="s">
        <v>93</v>
      </c>
      <c r="Z269" t="s">
        <v>33</v>
      </c>
      <c r="AA269" t="s">
        <v>19</v>
      </c>
      <c r="AB269">
        <v>21</v>
      </c>
      <c r="AC269" t="s">
        <v>79</v>
      </c>
      <c r="AD269" t="s">
        <v>294</v>
      </c>
      <c r="AE269">
        <v>1.81</v>
      </c>
      <c r="AF269">
        <v>2</v>
      </c>
      <c r="AG269">
        <v>0</v>
      </c>
      <c r="AH269" s="9">
        <v>43482</v>
      </c>
      <c r="AI269">
        <v>3</v>
      </c>
      <c r="AJ269">
        <v>5</v>
      </c>
    </row>
    <row r="270" spans="1:36">
      <c r="A270" t="s">
        <v>595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103</v>
      </c>
      <c r="N270" t="s">
        <v>157</v>
      </c>
      <c r="O270" s="18" t="s">
        <v>555</v>
      </c>
      <c r="P270" s="7">
        <v>31656</v>
      </c>
      <c r="Q270" t="s">
        <v>37</v>
      </c>
      <c r="R270" t="s">
        <v>62</v>
      </c>
      <c r="S270" t="s">
        <v>43</v>
      </c>
      <c r="T270" t="s">
        <v>80</v>
      </c>
      <c r="U270" t="s">
        <v>51</v>
      </c>
      <c r="V270" s="7">
        <v>41911</v>
      </c>
      <c r="X270" t="s">
        <v>159</v>
      </c>
      <c r="Y270" t="s">
        <v>93</v>
      </c>
      <c r="Z270" t="s">
        <v>29</v>
      </c>
      <c r="AA270" t="s">
        <v>6</v>
      </c>
      <c r="AB270">
        <v>1</v>
      </c>
      <c r="AC270" t="s">
        <v>75</v>
      </c>
      <c r="AD270" t="s">
        <v>164</v>
      </c>
      <c r="AE270">
        <v>3.9</v>
      </c>
      <c r="AF270">
        <v>5</v>
      </c>
      <c r="AG270">
        <v>5</v>
      </c>
      <c r="AH270" s="9">
        <v>43483</v>
      </c>
      <c r="AI270">
        <v>0</v>
      </c>
      <c r="AJ270">
        <v>9</v>
      </c>
    </row>
    <row r="271" spans="1:36">
      <c r="A271" t="s">
        <v>596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125</v>
      </c>
      <c r="N271" t="s">
        <v>157</v>
      </c>
      <c r="O271" s="18" t="s">
        <v>421</v>
      </c>
      <c r="P271" s="7">
        <v>31120</v>
      </c>
      <c r="Q271" t="s">
        <v>37</v>
      </c>
      <c r="R271" t="s">
        <v>60</v>
      </c>
      <c r="S271" t="s">
        <v>43</v>
      </c>
      <c r="T271" t="s">
        <v>80</v>
      </c>
      <c r="U271" t="s">
        <v>47</v>
      </c>
      <c r="V271" s="7">
        <v>41687</v>
      </c>
      <c r="X271" t="s">
        <v>159</v>
      </c>
      <c r="Y271" t="s">
        <v>93</v>
      </c>
      <c r="Z271" t="s">
        <v>32</v>
      </c>
      <c r="AA271" t="s">
        <v>16</v>
      </c>
      <c r="AB271">
        <v>18</v>
      </c>
      <c r="AC271" t="s">
        <v>76</v>
      </c>
      <c r="AD271" t="s">
        <v>164</v>
      </c>
      <c r="AE271">
        <v>4.7</v>
      </c>
      <c r="AF271">
        <v>3</v>
      </c>
      <c r="AG271">
        <v>0</v>
      </c>
      <c r="AH271" s="9">
        <v>43476</v>
      </c>
      <c r="AI271">
        <v>0</v>
      </c>
      <c r="AJ271">
        <v>4</v>
      </c>
    </row>
    <row r="272" spans="1:36">
      <c r="A272" t="s">
        <v>597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105</v>
      </c>
      <c r="N272" t="s">
        <v>598</v>
      </c>
      <c r="O272">
        <v>59102</v>
      </c>
      <c r="P272" s="7">
        <v>32640</v>
      </c>
      <c r="Q272" t="s">
        <v>36</v>
      </c>
      <c r="R272" t="s">
        <v>60</v>
      </c>
      <c r="S272" t="s">
        <v>43</v>
      </c>
      <c r="T272" t="s">
        <v>80</v>
      </c>
      <c r="U272" t="s">
        <v>48</v>
      </c>
      <c r="V272" s="7">
        <v>40448</v>
      </c>
      <c r="X272" t="s">
        <v>159</v>
      </c>
      <c r="Y272" t="s">
        <v>93</v>
      </c>
      <c r="Z272" t="s">
        <v>33</v>
      </c>
      <c r="AA272" t="s">
        <v>15</v>
      </c>
      <c r="AB272">
        <v>17</v>
      </c>
      <c r="AC272" t="s">
        <v>75</v>
      </c>
      <c r="AD272" t="s">
        <v>164</v>
      </c>
      <c r="AE272">
        <v>4.1</v>
      </c>
      <c r="AF272">
        <v>4</v>
      </c>
      <c r="AG272">
        <v>0</v>
      </c>
      <c r="AH272" s="9">
        <v>43496</v>
      </c>
      <c r="AI272">
        <v>0</v>
      </c>
      <c r="AJ272">
        <v>18</v>
      </c>
    </row>
    <row r="273" spans="1:36">
      <c r="A273" t="s">
        <v>599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124</v>
      </c>
      <c r="N273" t="s">
        <v>157</v>
      </c>
      <c r="O273" s="18" t="s">
        <v>454</v>
      </c>
      <c r="P273" s="7">
        <v>28577</v>
      </c>
      <c r="Q273" t="s">
        <v>36</v>
      </c>
      <c r="R273" t="s">
        <v>60</v>
      </c>
      <c r="S273" t="s">
        <v>43</v>
      </c>
      <c r="T273" t="s">
        <v>80</v>
      </c>
      <c r="U273" t="s">
        <v>48</v>
      </c>
      <c r="V273" s="7">
        <v>39821</v>
      </c>
      <c r="X273" t="s">
        <v>159</v>
      </c>
      <c r="Y273" t="s">
        <v>93</v>
      </c>
      <c r="Z273" t="s">
        <v>32</v>
      </c>
      <c r="AA273" t="s">
        <v>13</v>
      </c>
      <c r="AB273">
        <v>2</v>
      </c>
      <c r="AC273" t="s">
        <v>75</v>
      </c>
      <c r="AD273" t="s">
        <v>164</v>
      </c>
      <c r="AE273">
        <v>3.73</v>
      </c>
      <c r="AF273">
        <v>4</v>
      </c>
      <c r="AG273">
        <v>0</v>
      </c>
      <c r="AH273" s="9">
        <v>43489</v>
      </c>
      <c r="AI273">
        <v>0</v>
      </c>
      <c r="AJ273">
        <v>12</v>
      </c>
    </row>
    <row r="274" spans="1:36">
      <c r="A274" t="s">
        <v>600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125</v>
      </c>
      <c r="N274" t="s">
        <v>157</v>
      </c>
      <c r="O274" s="18" t="s">
        <v>191</v>
      </c>
      <c r="P274" s="7">
        <v>30231</v>
      </c>
      <c r="Q274" t="s">
        <v>37</v>
      </c>
      <c r="R274" t="s">
        <v>60</v>
      </c>
      <c r="S274" t="s">
        <v>43</v>
      </c>
      <c r="T274" t="s">
        <v>83</v>
      </c>
      <c r="U274" t="s">
        <v>51</v>
      </c>
      <c r="V274" s="7">
        <v>42009</v>
      </c>
      <c r="X274" t="s">
        <v>159</v>
      </c>
      <c r="Y274" t="s">
        <v>93</v>
      </c>
      <c r="Z274" t="s">
        <v>32</v>
      </c>
      <c r="AA274" t="s">
        <v>20</v>
      </c>
      <c r="AB274">
        <v>22</v>
      </c>
      <c r="AC274" t="s">
        <v>74</v>
      </c>
      <c r="AD274" t="s">
        <v>164</v>
      </c>
      <c r="AE274">
        <v>4.36</v>
      </c>
      <c r="AF274">
        <v>5</v>
      </c>
      <c r="AG274">
        <v>0</v>
      </c>
      <c r="AH274" s="9">
        <v>43489</v>
      </c>
      <c r="AI274">
        <v>0</v>
      </c>
      <c r="AJ274">
        <v>10</v>
      </c>
    </row>
    <row r="275" spans="1:36">
      <c r="A275" t="s">
        <v>601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125</v>
      </c>
      <c r="N275" t="s">
        <v>157</v>
      </c>
      <c r="O275" s="18" t="s">
        <v>602</v>
      </c>
      <c r="P275" s="7">
        <v>25065</v>
      </c>
      <c r="Q275" t="s">
        <v>36</v>
      </c>
      <c r="R275" t="s">
        <v>62</v>
      </c>
      <c r="S275" t="s">
        <v>41</v>
      </c>
      <c r="T275" t="s">
        <v>80</v>
      </c>
      <c r="U275" t="s">
        <v>47</v>
      </c>
      <c r="V275" s="7">
        <v>41043</v>
      </c>
      <c r="X275" t="s">
        <v>159</v>
      </c>
      <c r="Y275" t="s">
        <v>93</v>
      </c>
      <c r="Z275" t="s">
        <v>32</v>
      </c>
      <c r="AA275" t="s">
        <v>11</v>
      </c>
      <c r="AB275">
        <v>16</v>
      </c>
      <c r="AC275" t="s">
        <v>75</v>
      </c>
      <c r="AD275" t="s">
        <v>164</v>
      </c>
      <c r="AE275">
        <v>3.4</v>
      </c>
      <c r="AF275">
        <v>5</v>
      </c>
      <c r="AG275">
        <v>0</v>
      </c>
      <c r="AH275" s="9">
        <v>43496</v>
      </c>
      <c r="AI275">
        <v>0</v>
      </c>
      <c r="AJ275">
        <v>13</v>
      </c>
    </row>
    <row r="276" spans="1:36">
      <c r="A276" t="s">
        <v>603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130</v>
      </c>
      <c r="N276" t="s">
        <v>157</v>
      </c>
      <c r="O276" s="18" t="s">
        <v>604</v>
      </c>
      <c r="P276" s="7">
        <v>30442</v>
      </c>
      <c r="Q276" t="s">
        <v>37</v>
      </c>
      <c r="R276" t="s">
        <v>62</v>
      </c>
      <c r="S276" t="s">
        <v>43</v>
      </c>
      <c r="T276" t="s">
        <v>80</v>
      </c>
      <c r="U276" t="s">
        <v>51</v>
      </c>
      <c r="V276" s="7">
        <v>41827</v>
      </c>
      <c r="X276" t="s">
        <v>159</v>
      </c>
      <c r="Y276" t="s">
        <v>93</v>
      </c>
      <c r="Z276" t="s">
        <v>34</v>
      </c>
      <c r="AA276" t="s">
        <v>3</v>
      </c>
      <c r="AB276">
        <v>10</v>
      </c>
      <c r="AC276" t="s">
        <v>76</v>
      </c>
      <c r="AD276" t="s">
        <v>160</v>
      </c>
      <c r="AE276">
        <v>4.5</v>
      </c>
      <c r="AF276">
        <v>5</v>
      </c>
      <c r="AG276">
        <v>5</v>
      </c>
      <c r="AH276" s="9">
        <v>43514</v>
      </c>
      <c r="AI276">
        <v>0</v>
      </c>
      <c r="AJ276">
        <v>1</v>
      </c>
    </row>
    <row r="277" spans="1:36">
      <c r="A277" t="s">
        <v>605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106</v>
      </c>
      <c r="N277" t="s">
        <v>157</v>
      </c>
      <c r="O277" s="18" t="s">
        <v>266</v>
      </c>
      <c r="P277" s="7">
        <v>32074</v>
      </c>
      <c r="Q277" t="s">
        <v>37</v>
      </c>
      <c r="R277" t="s">
        <v>60</v>
      </c>
      <c r="S277" t="s">
        <v>43</v>
      </c>
      <c r="T277" t="s">
        <v>80</v>
      </c>
      <c r="U277" t="s">
        <v>51</v>
      </c>
      <c r="V277" s="7">
        <v>42845</v>
      </c>
      <c r="X277" t="s">
        <v>159</v>
      </c>
      <c r="Y277" t="s">
        <v>93</v>
      </c>
      <c r="Z277" t="s">
        <v>31</v>
      </c>
      <c r="AA277" t="s">
        <v>8</v>
      </c>
      <c r="AB277">
        <v>13</v>
      </c>
      <c r="AC277" t="s">
        <v>75</v>
      </c>
      <c r="AD277" t="s">
        <v>164</v>
      </c>
      <c r="AE277">
        <v>3.4</v>
      </c>
      <c r="AF277">
        <v>3</v>
      </c>
      <c r="AG277">
        <v>6</v>
      </c>
      <c r="AH277" s="9">
        <v>43467</v>
      </c>
      <c r="AI277">
        <v>0</v>
      </c>
      <c r="AJ277">
        <v>14</v>
      </c>
    </row>
    <row r="278" spans="1:36">
      <c r="A278" t="s">
        <v>606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125</v>
      </c>
      <c r="N278" t="s">
        <v>157</v>
      </c>
      <c r="O278" s="18" t="s">
        <v>438</v>
      </c>
      <c r="P278" s="7">
        <v>27487</v>
      </c>
      <c r="Q278" t="s">
        <v>36</v>
      </c>
      <c r="R278" t="s">
        <v>60</v>
      </c>
      <c r="S278" t="s">
        <v>42</v>
      </c>
      <c r="T278" t="s">
        <v>80</v>
      </c>
      <c r="U278" t="s">
        <v>48</v>
      </c>
      <c r="V278" s="7">
        <v>39930</v>
      </c>
      <c r="W278" s="9">
        <v>41365</v>
      </c>
      <c r="X278" t="s">
        <v>183</v>
      </c>
      <c r="Y278" t="s">
        <v>95</v>
      </c>
      <c r="Z278" t="s">
        <v>32</v>
      </c>
      <c r="AA278" t="s">
        <v>23</v>
      </c>
      <c r="AB278">
        <v>39</v>
      </c>
      <c r="AC278" t="s">
        <v>72</v>
      </c>
      <c r="AD278" t="s">
        <v>164</v>
      </c>
      <c r="AE278">
        <v>4.5</v>
      </c>
      <c r="AF278">
        <v>5</v>
      </c>
      <c r="AG278">
        <v>0</v>
      </c>
      <c r="AH278" s="9">
        <v>40954</v>
      </c>
      <c r="AI278">
        <v>0</v>
      </c>
      <c r="AJ278">
        <v>11</v>
      </c>
    </row>
    <row r="279" spans="1:36">
      <c r="A279" t="s">
        <v>607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126</v>
      </c>
      <c r="N279" t="s">
        <v>157</v>
      </c>
      <c r="O279" s="18" t="s">
        <v>325</v>
      </c>
      <c r="P279" s="7">
        <v>19503</v>
      </c>
      <c r="Q279" t="s">
        <v>36</v>
      </c>
      <c r="R279" t="s">
        <v>60</v>
      </c>
      <c r="S279" t="s">
        <v>43</v>
      </c>
      <c r="T279" t="s">
        <v>80</v>
      </c>
      <c r="U279" t="s">
        <v>51</v>
      </c>
      <c r="V279" s="7">
        <v>40679</v>
      </c>
      <c r="W279" s="9">
        <v>42924</v>
      </c>
      <c r="X279" t="s">
        <v>183</v>
      </c>
      <c r="Y279" t="s">
        <v>95</v>
      </c>
      <c r="Z279" t="s">
        <v>32</v>
      </c>
      <c r="AA279" t="s">
        <v>11</v>
      </c>
      <c r="AB279">
        <v>16</v>
      </c>
      <c r="AC279" t="s">
        <v>74</v>
      </c>
      <c r="AD279" t="s">
        <v>164</v>
      </c>
      <c r="AE279">
        <v>3.93</v>
      </c>
      <c r="AF279">
        <v>3</v>
      </c>
      <c r="AG279">
        <v>0</v>
      </c>
      <c r="AH279" s="9">
        <v>42843</v>
      </c>
      <c r="AI279">
        <v>0</v>
      </c>
      <c r="AJ279">
        <v>3</v>
      </c>
    </row>
    <row r="280" spans="1:36">
      <c r="A280" t="s">
        <v>608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105</v>
      </c>
      <c r="N280" t="s">
        <v>609</v>
      </c>
      <c r="O280">
        <v>97756</v>
      </c>
      <c r="P280" s="7">
        <v>23869</v>
      </c>
      <c r="Q280" t="s">
        <v>36</v>
      </c>
      <c r="R280" t="s">
        <v>62</v>
      </c>
      <c r="S280" t="s">
        <v>43</v>
      </c>
      <c r="T280" t="s">
        <v>80</v>
      </c>
      <c r="U280" t="s">
        <v>48</v>
      </c>
      <c r="V280" s="7">
        <v>41911</v>
      </c>
      <c r="X280" t="s">
        <v>159</v>
      </c>
      <c r="Y280" t="s">
        <v>93</v>
      </c>
      <c r="Z280" t="s">
        <v>33</v>
      </c>
      <c r="AA280" t="s">
        <v>19</v>
      </c>
      <c r="AB280">
        <v>21</v>
      </c>
      <c r="AC280" t="s">
        <v>75</v>
      </c>
      <c r="AD280" t="s">
        <v>164</v>
      </c>
      <c r="AE280">
        <v>3.69</v>
      </c>
      <c r="AF280">
        <v>3</v>
      </c>
      <c r="AG280">
        <v>0</v>
      </c>
      <c r="AH280" s="9">
        <v>43493</v>
      </c>
      <c r="AI280">
        <v>0</v>
      </c>
      <c r="AJ280">
        <v>18</v>
      </c>
    </row>
    <row r="281" spans="1:36">
      <c r="A281" t="s">
        <v>610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125</v>
      </c>
      <c r="N281" t="s">
        <v>157</v>
      </c>
      <c r="O281" s="18" t="s">
        <v>611</v>
      </c>
      <c r="P281" s="7">
        <v>23871</v>
      </c>
      <c r="Q281" t="s">
        <v>36</v>
      </c>
      <c r="R281" t="s">
        <v>62</v>
      </c>
      <c r="S281" t="s">
        <v>43</v>
      </c>
      <c r="T281" t="s">
        <v>80</v>
      </c>
      <c r="U281" t="s">
        <v>51</v>
      </c>
      <c r="V281" s="7">
        <v>40729</v>
      </c>
      <c r="W281" s="9">
        <v>42618</v>
      </c>
      <c r="X281" t="s">
        <v>172</v>
      </c>
      <c r="Y281" t="s">
        <v>95</v>
      </c>
      <c r="Z281" t="s">
        <v>32</v>
      </c>
      <c r="AA281" t="s">
        <v>4</v>
      </c>
      <c r="AB281">
        <v>11</v>
      </c>
      <c r="AC281" t="s">
        <v>75</v>
      </c>
      <c r="AD281" t="s">
        <v>164</v>
      </c>
      <c r="AE281">
        <v>3.98</v>
      </c>
      <c r="AF281">
        <v>4</v>
      </c>
      <c r="AG281">
        <v>0</v>
      </c>
      <c r="AH281" s="9">
        <v>42431</v>
      </c>
      <c r="AI281">
        <v>0</v>
      </c>
      <c r="AJ281">
        <v>1</v>
      </c>
    </row>
    <row r="282" spans="1:36">
      <c r="A282" t="s">
        <v>612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126</v>
      </c>
      <c r="N282" t="s">
        <v>157</v>
      </c>
      <c r="O282" s="18" t="s">
        <v>375</v>
      </c>
      <c r="P282" s="7">
        <v>27653</v>
      </c>
      <c r="Q282" t="s">
        <v>37</v>
      </c>
      <c r="R282" t="s">
        <v>63</v>
      </c>
      <c r="S282" t="s">
        <v>43</v>
      </c>
      <c r="T282" t="s">
        <v>80</v>
      </c>
      <c r="U282" t="s">
        <v>51</v>
      </c>
      <c r="V282" s="7">
        <v>39258</v>
      </c>
      <c r="W282" s="9">
        <v>40420</v>
      </c>
      <c r="X282" t="s">
        <v>319</v>
      </c>
      <c r="Y282" t="s">
        <v>95</v>
      </c>
      <c r="Z282" t="s">
        <v>32</v>
      </c>
      <c r="AA282" t="s">
        <v>23</v>
      </c>
      <c r="AB282">
        <v>39</v>
      </c>
      <c r="AC282" t="s">
        <v>78</v>
      </c>
      <c r="AD282" t="s">
        <v>164</v>
      </c>
      <c r="AE282">
        <v>4.1</v>
      </c>
      <c r="AF282">
        <v>4</v>
      </c>
      <c r="AG282">
        <v>0</v>
      </c>
      <c r="AH282" s="9">
        <v>40373</v>
      </c>
      <c r="AI282">
        <v>0</v>
      </c>
      <c r="AJ282">
        <v>15</v>
      </c>
    </row>
    <row r="283" spans="1:36">
      <c r="A283" t="s">
        <v>613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125</v>
      </c>
      <c r="N283" t="s">
        <v>157</v>
      </c>
      <c r="O283" s="18" t="s">
        <v>588</v>
      </c>
      <c r="P283" s="7">
        <v>24628</v>
      </c>
      <c r="Q283" t="s">
        <v>36</v>
      </c>
      <c r="R283" t="s">
        <v>59</v>
      </c>
      <c r="S283" t="s">
        <v>43</v>
      </c>
      <c r="T283" t="s">
        <v>80</v>
      </c>
      <c r="U283" t="s">
        <v>48</v>
      </c>
      <c r="V283" s="7">
        <v>41323</v>
      </c>
      <c r="X283" t="s">
        <v>159</v>
      </c>
      <c r="Y283" t="s">
        <v>93</v>
      </c>
      <c r="Z283" t="s">
        <v>32</v>
      </c>
      <c r="AA283" t="s">
        <v>7</v>
      </c>
      <c r="AB283">
        <v>12</v>
      </c>
      <c r="AC283" t="s">
        <v>75</v>
      </c>
      <c r="AD283" t="s">
        <v>164</v>
      </c>
      <c r="AE283">
        <v>4.21</v>
      </c>
      <c r="AF283">
        <v>5</v>
      </c>
      <c r="AG283">
        <v>0</v>
      </c>
      <c r="AH283" s="9">
        <v>43479</v>
      </c>
      <c r="AI283">
        <v>0</v>
      </c>
      <c r="AJ283">
        <v>4</v>
      </c>
    </row>
    <row r="284" spans="1:36">
      <c r="A284" t="s">
        <v>614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105</v>
      </c>
      <c r="N284" t="s">
        <v>615</v>
      </c>
      <c r="O284">
        <v>58782</v>
      </c>
      <c r="P284" s="7">
        <v>24852</v>
      </c>
      <c r="Q284" t="s">
        <v>37</v>
      </c>
      <c r="R284" t="s">
        <v>61</v>
      </c>
      <c r="S284" t="s">
        <v>43</v>
      </c>
      <c r="T284" t="s">
        <v>80</v>
      </c>
      <c r="U284" t="s">
        <v>51</v>
      </c>
      <c r="V284" s="7">
        <v>38726</v>
      </c>
      <c r="X284" t="s">
        <v>159</v>
      </c>
      <c r="Y284" t="s">
        <v>93</v>
      </c>
      <c r="Z284" t="s">
        <v>33</v>
      </c>
      <c r="AA284" t="s">
        <v>19</v>
      </c>
      <c r="AB284">
        <v>21</v>
      </c>
      <c r="AC284" t="s">
        <v>75</v>
      </c>
      <c r="AD284" t="s">
        <v>160</v>
      </c>
      <c r="AE284">
        <v>4.1</v>
      </c>
      <c r="AF284">
        <v>3</v>
      </c>
      <c r="AG284">
        <v>0</v>
      </c>
      <c r="AH284" s="9">
        <v>43469</v>
      </c>
      <c r="AI284">
        <v>0</v>
      </c>
      <c r="AJ284">
        <v>6</v>
      </c>
    </row>
    <row r="285" spans="1:36">
      <c r="A285" t="s">
        <v>616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125</v>
      </c>
      <c r="N285" t="s">
        <v>157</v>
      </c>
      <c r="O285" s="18" t="s">
        <v>393</v>
      </c>
      <c r="P285" s="7">
        <v>30452</v>
      </c>
      <c r="Q285" t="s">
        <v>36</v>
      </c>
      <c r="R285" t="s">
        <v>62</v>
      </c>
      <c r="S285" t="s">
        <v>43</v>
      </c>
      <c r="T285" t="s">
        <v>80</v>
      </c>
      <c r="U285" t="s">
        <v>51</v>
      </c>
      <c r="V285" s="7">
        <v>41687</v>
      </c>
      <c r="X285" t="s">
        <v>159</v>
      </c>
      <c r="Y285" t="s">
        <v>93</v>
      </c>
      <c r="Z285" t="s">
        <v>32</v>
      </c>
      <c r="AA285" t="s">
        <v>9</v>
      </c>
      <c r="AB285">
        <v>14</v>
      </c>
      <c r="AC285" t="s">
        <v>76</v>
      </c>
      <c r="AD285" t="s">
        <v>212</v>
      </c>
      <c r="AE285">
        <v>2.44</v>
      </c>
      <c r="AF285">
        <v>5</v>
      </c>
      <c r="AG285">
        <v>0</v>
      </c>
      <c r="AH285" s="9">
        <v>43507</v>
      </c>
      <c r="AI285">
        <v>4</v>
      </c>
      <c r="AJ285">
        <v>18</v>
      </c>
    </row>
    <row r="286" spans="1:36">
      <c r="A286" t="s">
        <v>617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121</v>
      </c>
      <c r="N286" t="s">
        <v>157</v>
      </c>
      <c r="O286" s="18" t="s">
        <v>549</v>
      </c>
      <c r="P286" s="7">
        <v>32268</v>
      </c>
      <c r="Q286" t="s">
        <v>37</v>
      </c>
      <c r="R286" t="s">
        <v>60</v>
      </c>
      <c r="S286" t="s">
        <v>43</v>
      </c>
      <c r="T286" t="s">
        <v>80</v>
      </c>
      <c r="U286" t="s">
        <v>51</v>
      </c>
      <c r="V286" s="7">
        <v>42009</v>
      </c>
      <c r="W286" s="9">
        <v>42412</v>
      </c>
      <c r="X286" t="s">
        <v>526</v>
      </c>
      <c r="Y286" t="s">
        <v>95</v>
      </c>
      <c r="Z286" t="s">
        <v>31</v>
      </c>
      <c r="AA286" t="s">
        <v>21</v>
      </c>
      <c r="AB286">
        <v>7</v>
      </c>
      <c r="AC286" t="s">
        <v>71</v>
      </c>
      <c r="AD286" t="s">
        <v>164</v>
      </c>
      <c r="AE286">
        <v>5</v>
      </c>
      <c r="AF286">
        <v>3</v>
      </c>
      <c r="AG286">
        <v>5</v>
      </c>
      <c r="AH286" s="9">
        <v>42109</v>
      </c>
      <c r="AI286">
        <v>0</v>
      </c>
      <c r="AJ286">
        <v>11</v>
      </c>
    </row>
    <row r="287" spans="1:36">
      <c r="A287" t="s">
        <v>618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130</v>
      </c>
      <c r="N287" t="s">
        <v>157</v>
      </c>
      <c r="O287" s="18" t="s">
        <v>362</v>
      </c>
      <c r="P287" s="7">
        <v>30481</v>
      </c>
      <c r="Q287" t="s">
        <v>37</v>
      </c>
      <c r="R287" t="s">
        <v>62</v>
      </c>
      <c r="S287" t="s">
        <v>42</v>
      </c>
      <c r="T287" t="s">
        <v>80</v>
      </c>
      <c r="U287" t="s">
        <v>48</v>
      </c>
      <c r="V287" s="7">
        <v>41323</v>
      </c>
      <c r="W287" s="9">
        <v>43205</v>
      </c>
      <c r="X287" t="s">
        <v>526</v>
      </c>
      <c r="Y287" t="s">
        <v>95</v>
      </c>
      <c r="Z287" t="s">
        <v>34</v>
      </c>
      <c r="AA287" t="s">
        <v>3</v>
      </c>
      <c r="AB287">
        <v>10</v>
      </c>
      <c r="AC287" t="s">
        <v>72</v>
      </c>
      <c r="AD287" t="s">
        <v>164</v>
      </c>
      <c r="AE287">
        <v>4.6</v>
      </c>
      <c r="AF287">
        <v>3</v>
      </c>
      <c r="AG287">
        <v>4</v>
      </c>
      <c r="AH287" s="9">
        <v>42778</v>
      </c>
      <c r="AI287">
        <v>0</v>
      </c>
      <c r="AJ287">
        <v>9</v>
      </c>
    </row>
    <row r="288" spans="1:36">
      <c r="A288" t="s">
        <v>619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126</v>
      </c>
      <c r="N288" t="s">
        <v>157</v>
      </c>
      <c r="O288" s="18" t="s">
        <v>415</v>
      </c>
      <c r="P288" s="7">
        <v>31121</v>
      </c>
      <c r="Q288" t="s">
        <v>36</v>
      </c>
      <c r="R288" t="s">
        <v>62</v>
      </c>
      <c r="S288" t="s">
        <v>43</v>
      </c>
      <c r="T288" t="s">
        <v>80</v>
      </c>
      <c r="U288" t="s">
        <v>51</v>
      </c>
      <c r="V288" s="7">
        <v>40553</v>
      </c>
      <c r="W288" s="9">
        <v>41822</v>
      </c>
      <c r="X288" t="s">
        <v>186</v>
      </c>
      <c r="Y288" t="s">
        <v>95</v>
      </c>
      <c r="Z288" t="s">
        <v>32</v>
      </c>
      <c r="AA288" t="s">
        <v>4</v>
      </c>
      <c r="AB288">
        <v>11</v>
      </c>
      <c r="AC288" t="s">
        <v>76</v>
      </c>
      <c r="AD288" t="s">
        <v>164</v>
      </c>
      <c r="AE288">
        <v>4.4</v>
      </c>
      <c r="AF288">
        <v>3</v>
      </c>
      <c r="AG288">
        <v>0</v>
      </c>
      <c r="AH288" s="9">
        <v>41644</v>
      </c>
      <c r="AI288">
        <v>0</v>
      </c>
      <c r="AJ288">
        <v>5</v>
      </c>
    </row>
    <row r="289" spans="1:36">
      <c r="A289" t="s">
        <v>620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121</v>
      </c>
      <c r="N289" t="s">
        <v>157</v>
      </c>
      <c r="O289" s="18" t="s">
        <v>296</v>
      </c>
      <c r="P289" s="7">
        <v>25293</v>
      </c>
      <c r="Q289" t="s">
        <v>37</v>
      </c>
      <c r="R289" t="s">
        <v>60</v>
      </c>
      <c r="S289" t="s">
        <v>41</v>
      </c>
      <c r="T289" t="s">
        <v>80</v>
      </c>
      <c r="U289" t="s">
        <v>51</v>
      </c>
      <c r="V289" s="7">
        <v>42093</v>
      </c>
      <c r="X289" t="s">
        <v>159</v>
      </c>
      <c r="Y289" t="s">
        <v>93</v>
      </c>
      <c r="Z289" t="s">
        <v>31</v>
      </c>
      <c r="AA289" t="s">
        <v>21</v>
      </c>
      <c r="AB289">
        <v>7</v>
      </c>
      <c r="AC289" t="s">
        <v>73</v>
      </c>
      <c r="AD289" t="s">
        <v>164</v>
      </c>
      <c r="AE289">
        <v>5</v>
      </c>
      <c r="AF289">
        <v>4</v>
      </c>
      <c r="AG289">
        <v>7</v>
      </c>
      <c r="AH289" s="9">
        <v>43479</v>
      </c>
      <c r="AI289">
        <v>0</v>
      </c>
      <c r="AJ289">
        <v>8</v>
      </c>
    </row>
    <row r="290" spans="1:36">
      <c r="A290" t="s">
        <v>621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105</v>
      </c>
      <c r="N290" t="s">
        <v>622</v>
      </c>
      <c r="O290">
        <v>85006</v>
      </c>
      <c r="P290" s="7">
        <v>33381</v>
      </c>
      <c r="Q290" t="s">
        <v>36</v>
      </c>
      <c r="R290" t="s">
        <v>60</v>
      </c>
      <c r="S290" t="s">
        <v>43</v>
      </c>
      <c r="T290" t="s">
        <v>80</v>
      </c>
      <c r="U290" t="s">
        <v>50</v>
      </c>
      <c r="V290" s="7">
        <v>40729</v>
      </c>
      <c r="X290" t="s">
        <v>159</v>
      </c>
      <c r="Y290" t="s">
        <v>93</v>
      </c>
      <c r="Z290" t="s">
        <v>33</v>
      </c>
      <c r="AA290" t="s">
        <v>15</v>
      </c>
      <c r="AB290">
        <v>17</v>
      </c>
      <c r="AC290" t="s">
        <v>75</v>
      </c>
      <c r="AD290" t="s">
        <v>164</v>
      </c>
      <c r="AE290">
        <v>2.81</v>
      </c>
      <c r="AF290">
        <v>3</v>
      </c>
      <c r="AG290">
        <v>0</v>
      </c>
      <c r="AH290" s="9">
        <v>43482</v>
      </c>
      <c r="AI290">
        <v>0</v>
      </c>
      <c r="AJ290">
        <v>16</v>
      </c>
    </row>
    <row r="291" spans="1:36">
      <c r="A291" t="s">
        <v>623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125</v>
      </c>
      <c r="N291" t="s">
        <v>157</v>
      </c>
      <c r="O291" s="18" t="s">
        <v>211</v>
      </c>
      <c r="P291" s="7">
        <v>31808</v>
      </c>
      <c r="Q291" t="s">
        <v>37</v>
      </c>
      <c r="R291" t="s">
        <v>59</v>
      </c>
      <c r="S291" t="s">
        <v>43</v>
      </c>
      <c r="T291" t="s">
        <v>80</v>
      </c>
      <c r="U291" t="s">
        <v>51</v>
      </c>
      <c r="V291" s="7">
        <v>41134</v>
      </c>
      <c r="W291" s="9">
        <v>42405</v>
      </c>
      <c r="X291" t="s">
        <v>427</v>
      </c>
      <c r="Y291" t="s">
        <v>95</v>
      </c>
      <c r="Z291" t="s">
        <v>32</v>
      </c>
      <c r="AA291" t="s">
        <v>18</v>
      </c>
      <c r="AB291">
        <v>20</v>
      </c>
      <c r="AC291" t="s">
        <v>76</v>
      </c>
      <c r="AD291" t="s">
        <v>160</v>
      </c>
      <c r="AE291">
        <v>4.5</v>
      </c>
      <c r="AF291">
        <v>5</v>
      </c>
      <c r="AG291">
        <v>0</v>
      </c>
      <c r="AH291" s="9">
        <v>42401</v>
      </c>
      <c r="AI291">
        <v>0</v>
      </c>
      <c r="AJ291">
        <v>15</v>
      </c>
    </row>
    <row r="292" spans="1:36">
      <c r="A292" t="s">
        <v>624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124</v>
      </c>
      <c r="N292" t="s">
        <v>157</v>
      </c>
      <c r="O292" s="18" t="s">
        <v>171</v>
      </c>
      <c r="P292" s="7">
        <v>25121</v>
      </c>
      <c r="Q292" t="s">
        <v>37</v>
      </c>
      <c r="R292" t="s">
        <v>59</v>
      </c>
      <c r="S292" t="s">
        <v>43</v>
      </c>
      <c r="T292" t="s">
        <v>80</v>
      </c>
      <c r="U292" t="s">
        <v>51</v>
      </c>
      <c r="V292" s="7">
        <v>40756</v>
      </c>
      <c r="X292" t="s">
        <v>159</v>
      </c>
      <c r="Y292" t="s">
        <v>93</v>
      </c>
      <c r="Z292" t="s">
        <v>32</v>
      </c>
      <c r="AA292" t="s">
        <v>13</v>
      </c>
      <c r="AB292">
        <v>2</v>
      </c>
      <c r="AC292" t="s">
        <v>73</v>
      </c>
      <c r="AD292" t="s">
        <v>164</v>
      </c>
      <c r="AE292">
        <v>3.93</v>
      </c>
      <c r="AF292">
        <v>3</v>
      </c>
      <c r="AG292">
        <v>0</v>
      </c>
      <c r="AH292" s="9">
        <v>43523</v>
      </c>
      <c r="AI292">
        <v>0</v>
      </c>
      <c r="AJ292">
        <v>19</v>
      </c>
    </row>
    <row r="293" spans="1:36">
      <c r="A293" t="s">
        <v>625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105</v>
      </c>
      <c r="N293" t="s">
        <v>626</v>
      </c>
      <c r="O293" s="18" t="s">
        <v>627</v>
      </c>
      <c r="P293" s="7">
        <v>32700</v>
      </c>
      <c r="Q293" t="s">
        <v>37</v>
      </c>
      <c r="R293" t="s">
        <v>62</v>
      </c>
      <c r="S293" t="s">
        <v>43</v>
      </c>
      <c r="T293" t="s">
        <v>80</v>
      </c>
      <c r="U293" t="s">
        <v>47</v>
      </c>
      <c r="V293" s="7">
        <v>40973</v>
      </c>
      <c r="X293" t="s">
        <v>159</v>
      </c>
      <c r="Y293" t="s">
        <v>93</v>
      </c>
      <c r="Z293" t="s">
        <v>33</v>
      </c>
      <c r="AA293" t="s">
        <v>15</v>
      </c>
      <c r="AB293">
        <v>17</v>
      </c>
      <c r="AC293" t="s">
        <v>79</v>
      </c>
      <c r="AD293" t="s">
        <v>164</v>
      </c>
      <c r="AE293">
        <v>4.5</v>
      </c>
      <c r="AF293">
        <v>4</v>
      </c>
      <c r="AG293">
        <v>0</v>
      </c>
      <c r="AH293" s="9">
        <v>43483</v>
      </c>
      <c r="AI293">
        <v>0</v>
      </c>
      <c r="AJ293">
        <v>11</v>
      </c>
    </row>
    <row r="294" spans="1:36">
      <c r="A294" t="s">
        <v>628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112</v>
      </c>
      <c r="N294" t="s">
        <v>157</v>
      </c>
      <c r="O294" s="18" t="s">
        <v>158</v>
      </c>
      <c r="P294" s="7">
        <v>31631</v>
      </c>
      <c r="Q294" t="s">
        <v>37</v>
      </c>
      <c r="R294" t="s">
        <v>60</v>
      </c>
      <c r="S294" t="s">
        <v>43</v>
      </c>
      <c r="T294" t="s">
        <v>80</v>
      </c>
      <c r="U294" t="s">
        <v>48</v>
      </c>
      <c r="V294" s="7">
        <v>42051</v>
      </c>
      <c r="W294" s="9">
        <v>42788</v>
      </c>
      <c r="X294" t="s">
        <v>327</v>
      </c>
      <c r="Y294" t="s">
        <v>94</v>
      </c>
      <c r="Z294" t="s">
        <v>31</v>
      </c>
      <c r="AA294" t="s">
        <v>22</v>
      </c>
      <c r="AB294">
        <v>4</v>
      </c>
      <c r="AC294" t="s">
        <v>73</v>
      </c>
      <c r="AD294" t="s">
        <v>164</v>
      </c>
      <c r="AE294">
        <v>4.33</v>
      </c>
      <c r="AF294">
        <v>3</v>
      </c>
      <c r="AG294">
        <v>7</v>
      </c>
      <c r="AH294" s="9">
        <v>42781</v>
      </c>
      <c r="AI294">
        <v>0</v>
      </c>
      <c r="AJ294">
        <v>9</v>
      </c>
    </row>
    <row r="295" spans="1:36">
      <c r="A295" t="s">
        <v>629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125</v>
      </c>
      <c r="N295" t="s">
        <v>157</v>
      </c>
      <c r="O295" s="18" t="s">
        <v>191</v>
      </c>
      <c r="P295" s="7">
        <v>31566</v>
      </c>
      <c r="Q295" t="s">
        <v>36</v>
      </c>
      <c r="R295" t="s">
        <v>60</v>
      </c>
      <c r="S295" t="s">
        <v>43</v>
      </c>
      <c r="T295" t="s">
        <v>80</v>
      </c>
      <c r="U295" t="s">
        <v>51</v>
      </c>
      <c r="V295" s="7">
        <v>40812</v>
      </c>
      <c r="W295" s="9">
        <v>42408</v>
      </c>
      <c r="X295" t="s">
        <v>630</v>
      </c>
      <c r="Y295" t="s">
        <v>94</v>
      </c>
      <c r="Z295" t="s">
        <v>32</v>
      </c>
      <c r="AA295" t="s">
        <v>16</v>
      </c>
      <c r="AB295">
        <v>18</v>
      </c>
      <c r="AC295" t="s">
        <v>74</v>
      </c>
      <c r="AD295" t="s">
        <v>160</v>
      </c>
      <c r="AE295">
        <v>4.3</v>
      </c>
      <c r="AF295">
        <v>5</v>
      </c>
      <c r="AG295">
        <v>0</v>
      </c>
      <c r="AH295" s="9">
        <v>42036</v>
      </c>
      <c r="AI295">
        <v>0</v>
      </c>
      <c r="AJ295">
        <v>18</v>
      </c>
    </row>
    <row r="296" spans="1:36">
      <c r="A296" t="s">
        <v>631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125</v>
      </c>
      <c r="N296" t="s">
        <v>157</v>
      </c>
      <c r="O296" s="18" t="s">
        <v>632</v>
      </c>
      <c r="P296" s="7">
        <v>31143</v>
      </c>
      <c r="Q296" t="s">
        <v>36</v>
      </c>
      <c r="R296" t="s">
        <v>62</v>
      </c>
      <c r="S296" t="s">
        <v>43</v>
      </c>
      <c r="T296" t="s">
        <v>80</v>
      </c>
      <c r="U296" t="s">
        <v>51</v>
      </c>
      <c r="V296" s="7">
        <v>42190</v>
      </c>
      <c r="X296" t="s">
        <v>159</v>
      </c>
      <c r="Y296" t="s">
        <v>93</v>
      </c>
      <c r="Z296" t="s">
        <v>32</v>
      </c>
      <c r="AA296" t="s">
        <v>20</v>
      </c>
      <c r="AB296">
        <v>22</v>
      </c>
      <c r="AC296" t="s">
        <v>76</v>
      </c>
      <c r="AD296" t="s">
        <v>164</v>
      </c>
      <c r="AE296">
        <v>3.21</v>
      </c>
      <c r="AF296">
        <v>3</v>
      </c>
      <c r="AG296">
        <v>0</v>
      </c>
      <c r="AH296" s="9">
        <v>43494</v>
      </c>
      <c r="AI296">
        <v>0</v>
      </c>
      <c r="AJ296">
        <v>7</v>
      </c>
    </row>
    <row r="297" spans="1:36">
      <c r="A297" t="s">
        <v>633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126</v>
      </c>
      <c r="N297" t="s">
        <v>157</v>
      </c>
      <c r="O297" s="18" t="s">
        <v>634</v>
      </c>
      <c r="P297" s="7">
        <v>27800</v>
      </c>
      <c r="Q297" t="s">
        <v>37</v>
      </c>
      <c r="R297" t="s">
        <v>62</v>
      </c>
      <c r="S297" t="s">
        <v>43</v>
      </c>
      <c r="T297" t="s">
        <v>80</v>
      </c>
      <c r="U297" t="s">
        <v>48</v>
      </c>
      <c r="V297" s="7">
        <v>41869</v>
      </c>
      <c r="X297" t="s">
        <v>159</v>
      </c>
      <c r="Y297" t="s">
        <v>93</v>
      </c>
      <c r="Z297" t="s">
        <v>32</v>
      </c>
      <c r="AA297" t="s">
        <v>17</v>
      </c>
      <c r="AB297">
        <v>19</v>
      </c>
      <c r="AC297" t="s">
        <v>73</v>
      </c>
      <c r="AD297" t="s">
        <v>164</v>
      </c>
      <c r="AE297">
        <v>3.11</v>
      </c>
      <c r="AF297">
        <v>5</v>
      </c>
      <c r="AG297">
        <v>0</v>
      </c>
      <c r="AH297" s="9">
        <v>43508</v>
      </c>
      <c r="AI297">
        <v>0</v>
      </c>
      <c r="AJ297">
        <v>4</v>
      </c>
    </row>
    <row r="298" spans="1:36">
      <c r="A298" t="s">
        <v>635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124</v>
      </c>
      <c r="N298" t="s">
        <v>157</v>
      </c>
      <c r="O298" s="18" t="s">
        <v>516</v>
      </c>
      <c r="P298" s="7">
        <v>20407</v>
      </c>
      <c r="Q298" t="s">
        <v>36</v>
      </c>
      <c r="R298" t="s">
        <v>60</v>
      </c>
      <c r="S298" t="s">
        <v>43</v>
      </c>
      <c r="T298" t="s">
        <v>80</v>
      </c>
      <c r="U298" t="s">
        <v>48</v>
      </c>
      <c r="V298" s="7">
        <v>40812</v>
      </c>
      <c r="W298" s="9">
        <v>40910</v>
      </c>
      <c r="X298" t="s">
        <v>183</v>
      </c>
      <c r="Y298" t="s">
        <v>95</v>
      </c>
      <c r="Z298" t="s">
        <v>32</v>
      </c>
      <c r="AA298" t="s">
        <v>13</v>
      </c>
      <c r="AB298">
        <v>2</v>
      </c>
      <c r="AC298" t="s">
        <v>72</v>
      </c>
      <c r="AD298" t="s">
        <v>164</v>
      </c>
      <c r="AE298">
        <v>4.5</v>
      </c>
      <c r="AF298">
        <v>3</v>
      </c>
      <c r="AG298">
        <v>0</v>
      </c>
      <c r="AH298" s="9">
        <v>40910</v>
      </c>
      <c r="AI298">
        <v>0</v>
      </c>
      <c r="AJ298">
        <v>5</v>
      </c>
    </row>
    <row r="299" spans="1:36">
      <c r="A299" t="s">
        <v>636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125</v>
      </c>
      <c r="N299" t="s">
        <v>157</v>
      </c>
      <c r="O299" s="18" t="s">
        <v>429</v>
      </c>
      <c r="P299" s="7">
        <v>29435</v>
      </c>
      <c r="Q299" t="s">
        <v>36</v>
      </c>
      <c r="R299" t="s">
        <v>62</v>
      </c>
      <c r="S299" t="s">
        <v>43</v>
      </c>
      <c r="T299" t="s">
        <v>80</v>
      </c>
      <c r="U299" t="s">
        <v>51</v>
      </c>
      <c r="V299" s="7">
        <v>41134</v>
      </c>
      <c r="W299" s="9">
        <v>42248</v>
      </c>
      <c r="X299" t="s">
        <v>163</v>
      </c>
      <c r="Y299" t="s">
        <v>95</v>
      </c>
      <c r="Z299" t="s">
        <v>32</v>
      </c>
      <c r="AA299" t="s">
        <v>11</v>
      </c>
      <c r="AB299">
        <v>16</v>
      </c>
      <c r="AC299" t="s">
        <v>71</v>
      </c>
      <c r="AD299" t="s">
        <v>212</v>
      </c>
      <c r="AE299">
        <v>2.5</v>
      </c>
      <c r="AF299">
        <v>3</v>
      </c>
      <c r="AG299">
        <v>0</v>
      </c>
      <c r="AH299" s="9">
        <v>41887</v>
      </c>
      <c r="AI299">
        <v>6</v>
      </c>
      <c r="AJ299">
        <v>13</v>
      </c>
    </row>
    <row r="300" spans="1:36">
      <c r="A300" t="s">
        <v>637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128</v>
      </c>
      <c r="N300" t="s">
        <v>157</v>
      </c>
      <c r="O300" s="18" t="s">
        <v>429</v>
      </c>
      <c r="P300" s="7">
        <v>29775</v>
      </c>
      <c r="Q300" t="s">
        <v>37</v>
      </c>
      <c r="R300" t="s">
        <v>62</v>
      </c>
      <c r="S300" t="s">
        <v>43</v>
      </c>
      <c r="T300" t="s">
        <v>80</v>
      </c>
      <c r="U300" t="s">
        <v>47</v>
      </c>
      <c r="V300" s="7">
        <v>42781</v>
      </c>
      <c r="X300" t="s">
        <v>159</v>
      </c>
      <c r="Y300" t="s">
        <v>93</v>
      </c>
      <c r="Z300" t="s">
        <v>31</v>
      </c>
      <c r="AA300" t="s">
        <v>8</v>
      </c>
      <c r="AB300">
        <v>13</v>
      </c>
      <c r="AC300" t="s">
        <v>75</v>
      </c>
      <c r="AD300" t="s">
        <v>164</v>
      </c>
      <c r="AE300">
        <v>3.42</v>
      </c>
      <c r="AF300">
        <v>4</v>
      </c>
      <c r="AG300">
        <v>7</v>
      </c>
      <c r="AH300" s="9">
        <v>43469</v>
      </c>
      <c r="AI300">
        <v>0</v>
      </c>
      <c r="AJ300">
        <v>17</v>
      </c>
    </row>
    <row r="301" spans="1:36">
      <c r="A301" t="s">
        <v>638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134</v>
      </c>
      <c r="N301" t="s">
        <v>157</v>
      </c>
      <c r="O301" s="18" t="s">
        <v>492</v>
      </c>
      <c r="P301" s="7">
        <v>28612</v>
      </c>
      <c r="Q301" t="s">
        <v>36</v>
      </c>
      <c r="R301" t="s">
        <v>63</v>
      </c>
      <c r="S301" t="s">
        <v>43</v>
      </c>
      <c r="T301" t="s">
        <v>80</v>
      </c>
      <c r="U301" t="s">
        <v>47</v>
      </c>
      <c r="V301" s="7">
        <v>42093</v>
      </c>
      <c r="X301" t="s">
        <v>159</v>
      </c>
      <c r="Y301" t="s">
        <v>93</v>
      </c>
      <c r="Z301" t="s">
        <v>31</v>
      </c>
      <c r="AA301" t="s">
        <v>21</v>
      </c>
      <c r="AB301">
        <v>7</v>
      </c>
      <c r="AC301" t="s">
        <v>73</v>
      </c>
      <c r="AD301" t="s">
        <v>164</v>
      </c>
      <c r="AE301">
        <v>4.2</v>
      </c>
      <c r="AF301">
        <v>4</v>
      </c>
      <c r="AG301">
        <v>8</v>
      </c>
      <c r="AH301" s="9">
        <v>43501</v>
      </c>
      <c r="AI301">
        <v>0</v>
      </c>
      <c r="AJ301">
        <v>7</v>
      </c>
    </row>
    <row r="302" spans="1:36">
      <c r="A302" t="s">
        <v>639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125</v>
      </c>
      <c r="N302" t="s">
        <v>157</v>
      </c>
      <c r="O302" s="18" t="s">
        <v>273</v>
      </c>
      <c r="P302" s="7">
        <v>31921</v>
      </c>
      <c r="Q302" t="s">
        <v>37</v>
      </c>
      <c r="R302" t="s">
        <v>62</v>
      </c>
      <c r="S302" t="s">
        <v>43</v>
      </c>
      <c r="T302" t="s">
        <v>83</v>
      </c>
      <c r="U302" t="s">
        <v>51</v>
      </c>
      <c r="V302" s="7">
        <v>40553</v>
      </c>
      <c r="W302" s="9">
        <v>41774</v>
      </c>
      <c r="X302" t="s">
        <v>167</v>
      </c>
      <c r="Y302" t="s">
        <v>95</v>
      </c>
      <c r="Z302" t="s">
        <v>32</v>
      </c>
      <c r="AA302" t="s">
        <v>23</v>
      </c>
      <c r="AB302">
        <v>39</v>
      </c>
      <c r="AC302" t="s">
        <v>76</v>
      </c>
      <c r="AD302" t="s">
        <v>164</v>
      </c>
      <c r="AE302">
        <v>5</v>
      </c>
      <c r="AF302">
        <v>5</v>
      </c>
      <c r="AG302">
        <v>0</v>
      </c>
      <c r="AH302" s="9">
        <v>41774</v>
      </c>
      <c r="AI302">
        <v>0</v>
      </c>
      <c r="AJ302">
        <v>11</v>
      </c>
    </row>
    <row r="303" spans="1:36">
      <c r="A303" t="s">
        <v>640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125</v>
      </c>
      <c r="N303" t="s">
        <v>157</v>
      </c>
      <c r="O303" s="18" t="s">
        <v>332</v>
      </c>
      <c r="P303" s="7">
        <v>23994</v>
      </c>
      <c r="Q303" t="s">
        <v>37</v>
      </c>
      <c r="R303" t="s">
        <v>60</v>
      </c>
      <c r="S303" t="s">
        <v>41</v>
      </c>
      <c r="T303" t="s">
        <v>80</v>
      </c>
      <c r="U303" t="s">
        <v>51</v>
      </c>
      <c r="V303" s="7">
        <v>40679</v>
      </c>
      <c r="W303" s="9">
        <v>42254</v>
      </c>
      <c r="X303" t="s">
        <v>186</v>
      </c>
      <c r="Y303" t="s">
        <v>95</v>
      </c>
      <c r="Z303" t="s">
        <v>32</v>
      </c>
      <c r="AA303" t="s">
        <v>4</v>
      </c>
      <c r="AB303">
        <v>11</v>
      </c>
      <c r="AC303" t="s">
        <v>79</v>
      </c>
      <c r="AD303" t="s">
        <v>164</v>
      </c>
      <c r="AE303">
        <v>5</v>
      </c>
      <c r="AF303">
        <v>3</v>
      </c>
      <c r="AG303">
        <v>0</v>
      </c>
      <c r="AH303" s="9">
        <v>42050</v>
      </c>
      <c r="AI303">
        <v>0</v>
      </c>
      <c r="AJ303">
        <v>7</v>
      </c>
    </row>
    <row r="304" spans="1:36">
      <c r="A304" t="s">
        <v>641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125</v>
      </c>
      <c r="N304" t="s">
        <v>157</v>
      </c>
      <c r="O304" s="18" t="s">
        <v>642</v>
      </c>
      <c r="P304" s="7">
        <v>30527</v>
      </c>
      <c r="Q304" t="s">
        <v>36</v>
      </c>
      <c r="R304" t="s">
        <v>59</v>
      </c>
      <c r="S304" t="s">
        <v>43</v>
      </c>
      <c r="T304" t="s">
        <v>80</v>
      </c>
      <c r="U304" t="s">
        <v>51</v>
      </c>
      <c r="V304" s="7">
        <v>40553</v>
      </c>
      <c r="W304" s="9">
        <v>41043</v>
      </c>
      <c r="X304" t="s">
        <v>183</v>
      </c>
      <c r="Y304" t="s">
        <v>95</v>
      </c>
      <c r="Z304" t="s">
        <v>32</v>
      </c>
      <c r="AA304" t="s">
        <v>17</v>
      </c>
      <c r="AB304">
        <v>19</v>
      </c>
      <c r="AC304" t="s">
        <v>74</v>
      </c>
      <c r="AD304" t="s">
        <v>164</v>
      </c>
      <c r="AE304">
        <v>3.6</v>
      </c>
      <c r="AF304">
        <v>5</v>
      </c>
      <c r="AG304">
        <v>0</v>
      </c>
      <c r="AH304" s="9">
        <v>40580</v>
      </c>
      <c r="AI304">
        <v>0</v>
      </c>
      <c r="AJ304">
        <v>9</v>
      </c>
    </row>
    <row r="305" spans="1:36">
      <c r="A305" t="s">
        <v>643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125</v>
      </c>
      <c r="N305" t="s">
        <v>157</v>
      </c>
      <c r="O305" s="18" t="s">
        <v>418</v>
      </c>
      <c r="P305" s="7">
        <v>25478</v>
      </c>
      <c r="Q305" t="s">
        <v>36</v>
      </c>
      <c r="R305" t="s">
        <v>62</v>
      </c>
      <c r="S305" t="s">
        <v>43</v>
      </c>
      <c r="T305" t="s">
        <v>83</v>
      </c>
      <c r="U305" t="s">
        <v>48</v>
      </c>
      <c r="V305" s="7">
        <v>40917</v>
      </c>
      <c r="W305" s="9">
        <v>42182</v>
      </c>
      <c r="X305" t="s">
        <v>258</v>
      </c>
      <c r="Y305" t="s">
        <v>95</v>
      </c>
      <c r="Z305" t="s">
        <v>32</v>
      </c>
      <c r="AA305" t="s">
        <v>17</v>
      </c>
      <c r="AB305">
        <v>19</v>
      </c>
      <c r="AC305" t="s">
        <v>72</v>
      </c>
      <c r="AD305" t="s">
        <v>164</v>
      </c>
      <c r="AE305">
        <v>4.3</v>
      </c>
      <c r="AF305">
        <v>4</v>
      </c>
      <c r="AG305">
        <v>0</v>
      </c>
      <c r="AH305" s="9">
        <v>41792</v>
      </c>
      <c r="AI305">
        <v>0</v>
      </c>
      <c r="AJ305">
        <v>16</v>
      </c>
    </row>
    <row r="306" spans="1:36">
      <c r="A306" t="s">
        <v>644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126</v>
      </c>
      <c r="N306" t="s">
        <v>157</v>
      </c>
      <c r="O306" s="18" t="s">
        <v>250</v>
      </c>
      <c r="P306" s="7">
        <v>21496</v>
      </c>
      <c r="Q306" t="s">
        <v>37</v>
      </c>
      <c r="R306" t="s">
        <v>62</v>
      </c>
      <c r="S306" t="s">
        <v>43</v>
      </c>
      <c r="T306" t="s">
        <v>80</v>
      </c>
      <c r="U306" t="s">
        <v>51</v>
      </c>
      <c r="V306" s="7">
        <v>41281</v>
      </c>
      <c r="W306" s="9">
        <v>42421</v>
      </c>
      <c r="X306" t="s">
        <v>223</v>
      </c>
      <c r="Y306" t="s">
        <v>95</v>
      </c>
      <c r="Z306" t="s">
        <v>32</v>
      </c>
      <c r="AA306" t="s">
        <v>7</v>
      </c>
      <c r="AB306">
        <v>12</v>
      </c>
      <c r="AC306" t="s">
        <v>76</v>
      </c>
      <c r="AD306" t="s">
        <v>160</v>
      </c>
      <c r="AE306">
        <v>5</v>
      </c>
      <c r="AF306">
        <v>3</v>
      </c>
      <c r="AG306">
        <v>0</v>
      </c>
      <c r="AH306" s="9">
        <v>42388</v>
      </c>
      <c r="AI306">
        <v>0</v>
      </c>
      <c r="AJ306">
        <v>7</v>
      </c>
    </row>
    <row r="307" spans="1:36">
      <c r="A307" t="s">
        <v>645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126</v>
      </c>
      <c r="N307" t="s">
        <v>157</v>
      </c>
      <c r="O307" s="18" t="s">
        <v>646</v>
      </c>
      <c r="P307" s="7">
        <v>31157</v>
      </c>
      <c r="Q307" t="s">
        <v>36</v>
      </c>
      <c r="R307" t="s">
        <v>62</v>
      </c>
      <c r="S307" t="s">
        <v>43</v>
      </c>
      <c r="T307" t="s">
        <v>80</v>
      </c>
      <c r="U307" t="s">
        <v>51</v>
      </c>
      <c r="V307" s="7">
        <v>41911</v>
      </c>
      <c r="X307" t="s">
        <v>159</v>
      </c>
      <c r="Y307" t="s">
        <v>93</v>
      </c>
      <c r="Z307" t="s">
        <v>32</v>
      </c>
      <c r="AA307" t="s">
        <v>9</v>
      </c>
      <c r="AB307">
        <v>14</v>
      </c>
      <c r="AC307" t="s">
        <v>76</v>
      </c>
      <c r="AD307" t="s">
        <v>164</v>
      </c>
      <c r="AE307">
        <v>3.4</v>
      </c>
      <c r="AF307">
        <v>4</v>
      </c>
      <c r="AG307">
        <v>0</v>
      </c>
      <c r="AH307" s="9">
        <v>43517</v>
      </c>
      <c r="AI307">
        <v>0</v>
      </c>
      <c r="AJ307">
        <v>14</v>
      </c>
    </row>
    <row r="308" spans="1:36">
      <c r="A308" t="s">
        <v>647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126</v>
      </c>
      <c r="N308" t="s">
        <v>157</v>
      </c>
      <c r="O308" s="18" t="s">
        <v>166</v>
      </c>
      <c r="P308" s="7">
        <v>31178</v>
      </c>
      <c r="Q308" t="s">
        <v>37</v>
      </c>
      <c r="R308" t="s">
        <v>62</v>
      </c>
      <c r="S308" t="s">
        <v>43</v>
      </c>
      <c r="T308" t="s">
        <v>80</v>
      </c>
      <c r="U308" t="s">
        <v>51</v>
      </c>
      <c r="V308" s="7">
        <v>41827</v>
      </c>
      <c r="X308" t="s">
        <v>159</v>
      </c>
      <c r="Y308" t="s">
        <v>93</v>
      </c>
      <c r="Z308" t="s">
        <v>32</v>
      </c>
      <c r="AA308" t="s">
        <v>18</v>
      </c>
      <c r="AB308">
        <v>20</v>
      </c>
      <c r="AC308" t="s">
        <v>76</v>
      </c>
      <c r="AD308" t="s">
        <v>164</v>
      </c>
      <c r="AE308">
        <v>4.07</v>
      </c>
      <c r="AF308">
        <v>4</v>
      </c>
      <c r="AG308">
        <v>0</v>
      </c>
      <c r="AH308" s="9">
        <v>43524</v>
      </c>
      <c r="AI308">
        <v>0</v>
      </c>
      <c r="AJ308">
        <v>13</v>
      </c>
    </row>
    <row r="309" spans="1:36">
      <c r="A309" t="s">
        <v>648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125</v>
      </c>
      <c r="N309" t="s">
        <v>157</v>
      </c>
      <c r="O309" s="18" t="s">
        <v>286</v>
      </c>
      <c r="P309" s="7">
        <v>30075</v>
      </c>
      <c r="Q309" t="s">
        <v>36</v>
      </c>
      <c r="R309" t="s">
        <v>62</v>
      </c>
      <c r="S309" t="s">
        <v>43</v>
      </c>
      <c r="T309" t="s">
        <v>80</v>
      </c>
      <c r="U309" t="s">
        <v>47</v>
      </c>
      <c r="V309" s="7">
        <v>39693</v>
      </c>
      <c r="W309" s="9">
        <v>42276</v>
      </c>
      <c r="X309" t="s">
        <v>183</v>
      </c>
      <c r="Y309" t="s">
        <v>95</v>
      </c>
      <c r="Z309" t="s">
        <v>32</v>
      </c>
      <c r="AA309" t="s">
        <v>7</v>
      </c>
      <c r="AB309">
        <v>12</v>
      </c>
      <c r="AC309" t="s">
        <v>74</v>
      </c>
      <c r="AD309" t="s">
        <v>294</v>
      </c>
      <c r="AE309">
        <v>3.2</v>
      </c>
      <c r="AF309">
        <v>2</v>
      </c>
      <c r="AG309">
        <v>0</v>
      </c>
      <c r="AH309" s="9">
        <v>42249</v>
      </c>
      <c r="AI309">
        <v>5</v>
      </c>
      <c r="AJ309">
        <v>4</v>
      </c>
    </row>
    <row r="310" spans="1:36">
      <c r="A310" t="s">
        <v>649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108</v>
      </c>
      <c r="N310" t="s">
        <v>157</v>
      </c>
      <c r="O310" s="18" t="s">
        <v>650</v>
      </c>
      <c r="P310" s="7">
        <v>29097</v>
      </c>
      <c r="Q310" t="s">
        <v>36</v>
      </c>
      <c r="R310" t="s">
        <v>62</v>
      </c>
      <c r="S310" t="s">
        <v>43</v>
      </c>
      <c r="T310" t="s">
        <v>80</v>
      </c>
      <c r="U310" t="s">
        <v>51</v>
      </c>
      <c r="V310" s="7">
        <v>40278</v>
      </c>
      <c r="X310" t="s">
        <v>159</v>
      </c>
      <c r="Y310" t="s">
        <v>93</v>
      </c>
      <c r="Z310" t="s">
        <v>31</v>
      </c>
      <c r="AA310" t="s">
        <v>13</v>
      </c>
      <c r="AB310">
        <v>2</v>
      </c>
      <c r="AC310" t="s">
        <v>73</v>
      </c>
      <c r="AD310" t="s">
        <v>160</v>
      </c>
      <c r="AE310">
        <v>4.6</v>
      </c>
      <c r="AF310">
        <v>5</v>
      </c>
      <c r="AG310">
        <v>6</v>
      </c>
      <c r="AH310" s="9">
        <v>43517</v>
      </c>
      <c r="AI310">
        <v>0</v>
      </c>
      <c r="AJ310">
        <v>16</v>
      </c>
    </row>
    <row r="311" spans="1:36">
      <c r="A311" t="s">
        <v>651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109</v>
      </c>
      <c r="N311" t="s">
        <v>157</v>
      </c>
      <c r="O311" s="18" t="s">
        <v>162</v>
      </c>
      <c r="P311" s="7">
        <v>28910</v>
      </c>
      <c r="Q311" t="s">
        <v>36</v>
      </c>
      <c r="R311" t="s">
        <v>62</v>
      </c>
      <c r="S311" t="s">
        <v>43</v>
      </c>
      <c r="T311" t="s">
        <v>80</v>
      </c>
      <c r="U311" t="s">
        <v>51</v>
      </c>
      <c r="V311" s="7">
        <v>42093</v>
      </c>
      <c r="X311" t="s">
        <v>159</v>
      </c>
      <c r="Y311" t="s">
        <v>93</v>
      </c>
      <c r="Z311" t="s">
        <v>31</v>
      </c>
      <c r="AA311" t="s">
        <v>22</v>
      </c>
      <c r="AB311">
        <v>4</v>
      </c>
      <c r="AC311" t="s">
        <v>73</v>
      </c>
      <c r="AD311" t="s">
        <v>164</v>
      </c>
      <c r="AE311">
        <v>5</v>
      </c>
      <c r="AF311">
        <v>3</v>
      </c>
      <c r="AG311">
        <v>5</v>
      </c>
      <c r="AH311" s="9">
        <v>43497</v>
      </c>
      <c r="AI311">
        <v>0</v>
      </c>
      <c r="AJ311">
        <v>11</v>
      </c>
    </row>
    <row r="312" spans="1:36">
      <c r="A312" t="s">
        <v>652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125</v>
      </c>
      <c r="N312" t="s">
        <v>157</v>
      </c>
      <c r="O312" s="18" t="s">
        <v>552</v>
      </c>
      <c r="P312" s="7">
        <v>28719</v>
      </c>
      <c r="Q312" t="s">
        <v>36</v>
      </c>
      <c r="R312" t="s">
        <v>63</v>
      </c>
      <c r="S312" t="s">
        <v>43</v>
      </c>
      <c r="T312" t="s">
        <v>80</v>
      </c>
      <c r="U312" t="s">
        <v>47</v>
      </c>
      <c r="V312" s="7">
        <v>41911</v>
      </c>
      <c r="X312" t="s">
        <v>159</v>
      </c>
      <c r="Y312" t="s">
        <v>93</v>
      </c>
      <c r="Z312" t="s">
        <v>32</v>
      </c>
      <c r="AA312" t="s">
        <v>9</v>
      </c>
      <c r="AB312">
        <v>14</v>
      </c>
      <c r="AC312" t="s">
        <v>76</v>
      </c>
      <c r="AD312" t="s">
        <v>164</v>
      </c>
      <c r="AE312">
        <v>4.5</v>
      </c>
      <c r="AF312">
        <v>5</v>
      </c>
      <c r="AG312">
        <v>0</v>
      </c>
      <c r="AH312" s="9">
        <v>43495</v>
      </c>
      <c r="AI312">
        <v>0</v>
      </c>
      <c r="AJ312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E15"/>
  <sheetViews>
    <sheetView tabSelected="1" workbookViewId="0">
      <selection activeCell="G9" sqref="G9"/>
    </sheetView>
  </sheetViews>
  <sheetFormatPr defaultColWidth="9.14285714285714" defaultRowHeight="15" outlineLevelCol="4"/>
  <cols>
    <col min="4" max="4" width="9.14285714285714" style="1"/>
    <col min="5" max="5" width="82.2857142857143" style="1" customWidth="1"/>
  </cols>
  <sheetData>
    <row r="6" ht="28" customHeight="1" spans="4:5">
      <c r="D6" s="2" t="s">
        <v>653</v>
      </c>
      <c r="E6" s="3" t="s">
        <v>654</v>
      </c>
    </row>
    <row r="7" ht="90" spans="4:5">
      <c r="D7" s="2" t="s">
        <v>655</v>
      </c>
      <c r="E7" s="4" t="s">
        <v>656</v>
      </c>
    </row>
    <row r="8" ht="28" customHeight="1" spans="4:5">
      <c r="D8" s="2" t="s">
        <v>657</v>
      </c>
      <c r="E8" s="3" t="s">
        <v>658</v>
      </c>
    </row>
    <row r="9" ht="240" spans="4:5">
      <c r="D9" s="2" t="s">
        <v>659</v>
      </c>
      <c r="E9" s="5" t="s">
        <v>660</v>
      </c>
    </row>
    <row r="10" ht="28" customHeight="1" spans="4:5">
      <c r="D10" s="2" t="s">
        <v>661</v>
      </c>
      <c r="E10" s="3" t="s">
        <v>662</v>
      </c>
    </row>
    <row r="11" ht="30" spans="4:5">
      <c r="D11" s="2" t="s">
        <v>663</v>
      </c>
      <c r="E11" s="5" t="s">
        <v>664</v>
      </c>
    </row>
    <row r="12" ht="30" spans="4:5">
      <c r="D12" s="2" t="s">
        <v>665</v>
      </c>
      <c r="E12" s="3" t="s">
        <v>666</v>
      </c>
    </row>
    <row r="13" ht="75" spans="4:5">
      <c r="D13" s="2" t="s">
        <v>667</v>
      </c>
      <c r="E13" s="5" t="s">
        <v>668</v>
      </c>
    </row>
    <row r="14" spans="4:5">
      <c r="D14" s="2" t="s">
        <v>669</v>
      </c>
      <c r="E14" s="3" t="s">
        <v>670</v>
      </c>
    </row>
    <row r="15" ht="61" customHeight="1" spans="4:5">
      <c r="D15" s="2" t="s">
        <v>671</v>
      </c>
      <c r="E15" s="5" t="s">
        <v>672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Pivot-1</vt:lpstr>
      <vt:lpstr>Pivot-2</vt:lpstr>
      <vt:lpstr>Pivot-3</vt:lpstr>
      <vt:lpstr>Pivot-4</vt:lpstr>
      <vt:lpstr>Pivot-5</vt:lpstr>
      <vt:lpstr>HRDataset_v14</vt:lpstr>
      <vt:lpstr>Ques-Ans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2025-04-11T03:24:00Z</dcterms:created>
  <dcterms:modified xsi:type="dcterms:W3CDTF">2025-04-11T11:35:03Z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1049AD5A868B49CDA97366D63592B427_13</vt:lpwstr>
  </property>
  <property fmtid="{D5CDD505-2E9C-101B-9397-08002B2CF9AE}" pid="3" name="KSOProductBuildVer">
    <vt:lpwstr>1033-12.2.0.20782</vt:lpwstr>
  </property>
</Properties>
</file>