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TA 2207\"/>
    </mc:Choice>
  </mc:AlternateContent>
  <xr:revisionPtr revIDLastSave="0" documentId="13_ncr:1_{4C3ABB85-2D07-4071-A89C-29C265E92D2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sk_Table" sheetId="1" r:id="rId1"/>
  </sheets>
  <definedNames>
    <definedName name="_xlnm._FilterDatabase" localSheetId="0" hidden="1">Task_Table!$A$1:$I$227</definedName>
    <definedName name="Assignment_Table">#REF!</definedName>
    <definedName name="Resource_Table">#REF!</definedName>
    <definedName name="Task_Table">Task_Table!$A$1:$H$1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0" i="1" l="1"/>
  <c r="F64" i="1" l="1"/>
  <c r="F5" i="1"/>
  <c r="F6" i="1"/>
  <c r="F7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1" i="1"/>
  <c r="F32" i="1"/>
  <c r="F33" i="1"/>
  <c r="F36" i="1"/>
  <c r="F37" i="1"/>
  <c r="F38" i="1"/>
  <c r="F39" i="1"/>
  <c r="F40" i="1"/>
  <c r="F43" i="1"/>
  <c r="F44" i="1"/>
  <c r="F46" i="1"/>
  <c r="F47" i="1"/>
  <c r="F49" i="1"/>
  <c r="F50" i="1"/>
  <c r="F55" i="1"/>
  <c r="F56" i="1"/>
  <c r="F57" i="1"/>
  <c r="F58" i="1"/>
  <c r="F60" i="1"/>
  <c r="F61" i="1"/>
  <c r="F62" i="1"/>
  <c r="F63" i="1"/>
  <c r="F65" i="1"/>
  <c r="F66" i="1"/>
  <c r="F67" i="1"/>
  <c r="F69" i="1"/>
  <c r="F70" i="1"/>
  <c r="F71" i="1"/>
  <c r="F72" i="1"/>
  <c r="F73" i="1"/>
  <c r="F74" i="1"/>
  <c r="F75" i="1"/>
  <c r="F78" i="1"/>
  <c r="F79" i="1"/>
  <c r="F80" i="1"/>
  <c r="F81" i="1"/>
  <c r="F83" i="1"/>
  <c r="F84" i="1"/>
  <c r="F85" i="1"/>
  <c r="F86" i="1"/>
  <c r="F87" i="1"/>
  <c r="F88" i="1"/>
  <c r="F89" i="1"/>
  <c r="F90" i="1"/>
  <c r="F92" i="1"/>
  <c r="F93" i="1"/>
  <c r="F94" i="1"/>
  <c r="F95" i="1"/>
  <c r="F96" i="1"/>
  <c r="F97" i="1"/>
  <c r="F98" i="1"/>
  <c r="F101" i="1"/>
  <c r="F102" i="1"/>
  <c r="F103" i="1"/>
  <c r="F105" i="1"/>
  <c r="F106" i="1"/>
  <c r="F107" i="1"/>
  <c r="F110" i="1"/>
  <c r="F111" i="1"/>
  <c r="F113" i="1"/>
  <c r="F114" i="1"/>
  <c r="F117" i="1"/>
  <c r="F118" i="1"/>
  <c r="F119" i="1"/>
  <c r="F121" i="1"/>
  <c r="F122" i="1"/>
  <c r="F123" i="1"/>
  <c r="F125" i="1"/>
  <c r="F126" i="1"/>
  <c r="F127" i="1"/>
  <c r="F131" i="1"/>
  <c r="F132" i="1"/>
  <c r="F133" i="1"/>
  <c r="F134" i="1"/>
  <c r="F135" i="1"/>
  <c r="F136" i="1"/>
  <c r="F137" i="1"/>
  <c r="F139" i="1"/>
  <c r="F140" i="1"/>
  <c r="F141" i="1"/>
  <c r="F142" i="1"/>
  <c r="F143" i="1"/>
  <c r="F144" i="1"/>
  <c r="F145" i="1"/>
  <c r="F148" i="1"/>
  <c r="F149" i="1"/>
  <c r="F150" i="1"/>
  <c r="F151" i="1"/>
  <c r="F152" i="1"/>
  <c r="F153" i="1"/>
  <c r="F155" i="1"/>
  <c r="F156" i="1"/>
  <c r="F157" i="1"/>
  <c r="F158" i="1"/>
  <c r="F159" i="1"/>
  <c r="F160" i="1"/>
  <c r="F164" i="1"/>
  <c r="F165" i="1"/>
  <c r="F166" i="1"/>
  <c r="F167" i="1"/>
  <c r="F169" i="1"/>
  <c r="F170" i="1"/>
  <c r="F171" i="1"/>
  <c r="F172" i="1"/>
  <c r="F174" i="1"/>
  <c r="F175" i="1"/>
  <c r="F176" i="1"/>
  <c r="F178" i="1"/>
  <c r="F179" i="1"/>
  <c r="F180" i="1"/>
  <c r="F181" i="1"/>
  <c r="F183" i="1"/>
  <c r="F184" i="1"/>
  <c r="F185" i="1"/>
  <c r="F186" i="1"/>
  <c r="F187" i="1"/>
  <c r="F188" i="1"/>
  <c r="F191" i="1"/>
  <c r="F192" i="1"/>
  <c r="F193" i="1"/>
  <c r="F194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6" i="1"/>
  <c r="F217" i="1"/>
  <c r="F218" i="1"/>
  <c r="F220" i="1"/>
  <c r="F221" i="1"/>
  <c r="F222" i="1"/>
  <c r="F223" i="1"/>
  <c r="F224" i="1"/>
  <c r="F225" i="1"/>
  <c r="F226" i="1"/>
  <c r="F177" i="1" l="1"/>
  <c r="F124" i="1"/>
  <c r="F100" i="1"/>
  <c r="F112" i="1"/>
  <c r="F9" i="1"/>
  <c r="F215" i="1"/>
  <c r="F219" i="1"/>
  <c r="F209" i="1"/>
  <c r="F196" i="1"/>
  <c r="F190" i="1"/>
  <c r="F189" i="1" s="1"/>
  <c r="F182" i="1"/>
  <c r="F173" i="1"/>
  <c r="F168" i="1"/>
  <c r="F163" i="1"/>
  <c r="F154" i="1"/>
  <c r="F130" i="1"/>
  <c r="F138" i="1"/>
  <c r="F147" i="1"/>
  <c r="F116" i="1"/>
  <c r="F120" i="1"/>
  <c r="F109" i="1"/>
  <c r="F68" i="1"/>
  <c r="F104" i="1"/>
  <c r="F99" i="1" s="1"/>
  <c r="F59" i="1"/>
  <c r="F54" i="1"/>
  <c r="F91" i="1"/>
  <c r="F82" i="1"/>
  <c r="F77" i="1"/>
  <c r="F48" i="1"/>
  <c r="F35" i="1"/>
  <c r="F45" i="1"/>
  <c r="F42" i="1"/>
  <c r="F17" i="1"/>
  <c r="F4" i="1"/>
  <c r="F3" i="1" s="1"/>
  <c r="D17" i="1"/>
  <c r="D35" i="1"/>
  <c r="D138" i="1"/>
  <c r="D130" i="1"/>
  <c r="F108" i="1" l="1"/>
  <c r="F146" i="1"/>
  <c r="F8" i="1"/>
  <c r="F2" i="1" s="1"/>
  <c r="F129" i="1"/>
  <c r="F128" i="1" s="1"/>
  <c r="F162" i="1"/>
  <c r="F161" i="1" s="1"/>
  <c r="F214" i="1"/>
  <c r="F195" i="1"/>
  <c r="F115" i="1"/>
  <c r="F53" i="1"/>
  <c r="F76" i="1"/>
  <c r="F41" i="1"/>
  <c r="F34" i="1" s="1"/>
  <c r="D129" i="1"/>
  <c r="D219" i="1"/>
  <c r="D215" i="1"/>
  <c r="D209" i="1"/>
  <c r="D196" i="1"/>
  <c r="D190" i="1"/>
  <c r="D182" i="1"/>
  <c r="D177" i="1"/>
  <c r="D173" i="1"/>
  <c r="D168" i="1"/>
  <c r="D163" i="1"/>
  <c r="D154" i="1"/>
  <c r="D147" i="1"/>
  <c r="D124" i="1"/>
  <c r="D120" i="1"/>
  <c r="D116" i="1"/>
  <c r="D109" i="1"/>
  <c r="D112" i="1"/>
  <c r="D104" i="1"/>
  <c r="D100" i="1"/>
  <c r="D91" i="1"/>
  <c r="D77" i="1"/>
  <c r="D82" i="1"/>
  <c r="D68" i="1"/>
  <c r="F52" i="1" l="1"/>
  <c r="F51" i="1" s="1"/>
  <c r="D99" i="1"/>
  <c r="D189" i="1"/>
  <c r="D195" i="1"/>
  <c r="D162" i="1"/>
  <c r="D108" i="1"/>
  <c r="D115" i="1"/>
  <c r="D146" i="1"/>
  <c r="D214" i="1"/>
  <c r="D76" i="1"/>
  <c r="D59" i="1"/>
  <c r="D54" i="1"/>
  <c r="D48" i="1"/>
  <c r="D45" i="1"/>
  <c r="D42" i="1"/>
  <c r="D30" i="1"/>
  <c r="D4" i="1"/>
  <c r="D9" i="1"/>
  <c r="D3" i="1" l="1"/>
  <c r="D161" i="1"/>
  <c r="D128" i="1"/>
  <c r="D53" i="1"/>
  <c r="D8" i="1"/>
  <c r="D41" i="1"/>
  <c r="D2" i="1" l="1"/>
  <c r="D34" i="1"/>
  <c r="D52" i="1"/>
  <c r="D51" i="1" l="1"/>
  <c r="D227" i="1" l="1"/>
</calcChain>
</file>

<file path=xl/sharedStrings.xml><?xml version="1.0" encoding="utf-8"?>
<sst xmlns="http://schemas.openxmlformats.org/spreadsheetml/2006/main" count="597" uniqueCount="412">
  <si>
    <t>ID</t>
  </si>
  <si>
    <t>1</t>
  </si>
  <si>
    <t>PLANNING</t>
  </si>
  <si>
    <t>Distribute to TRAIS-GHGIS project team</t>
  </si>
  <si>
    <t>Development Team</t>
  </si>
  <si>
    <t>Distribute CO's for review and feedback</t>
  </si>
  <si>
    <t>Send Change Orders for Legal Review</t>
  </si>
  <si>
    <t>Finalize CO's based on legal review</t>
  </si>
  <si>
    <t>Obtain Signatures</t>
  </si>
  <si>
    <t>Finalize deliverable acceptance sheet</t>
  </si>
  <si>
    <t>Legal Review of RFS</t>
  </si>
  <si>
    <t>Receive proposals</t>
  </si>
  <si>
    <t>Individual Evaluation</t>
  </si>
  <si>
    <t>Draft SOW</t>
  </si>
  <si>
    <t>Legal Review (SOW)</t>
  </si>
  <si>
    <t>Finalize (SOW)</t>
  </si>
  <si>
    <t>Obtain Security Clearance for resources</t>
  </si>
  <si>
    <t>Finalize and award SOW to vendor</t>
  </si>
  <si>
    <t>Resource Start Date</t>
  </si>
  <si>
    <t>QA Standards</t>
  </si>
  <si>
    <t>REQUIREMENTS</t>
  </si>
  <si>
    <t>REQUIREMENTS PACKAGE</t>
  </si>
  <si>
    <t>System Use Case Package (Provide to Vendor)</t>
  </si>
  <si>
    <t>Report Specification Package (Provide to Vendor)</t>
  </si>
  <si>
    <t>REQUIREMENTS ANALYSIS</t>
  </si>
  <si>
    <t>Physical Data Model</t>
  </si>
  <si>
    <t>Physical Data Model Analysis (TRAIS)</t>
  </si>
  <si>
    <t>Physical Data Model Analysis (GHGIS)</t>
  </si>
  <si>
    <t>Dimension Model</t>
  </si>
  <si>
    <t>Physical Dimension Model Analysis (TRAIS)</t>
  </si>
  <si>
    <t>Physical Dimension Model Analysis (GHGIS)</t>
  </si>
  <si>
    <t>Review of Requirements Package</t>
  </si>
  <si>
    <t>TRAIS Requirements Review Sessions</t>
  </si>
  <si>
    <t>GHGIS Requirements Review Sessons</t>
  </si>
  <si>
    <t>DESIGN</t>
  </si>
  <si>
    <t>SOLUTION DESIGN</t>
  </si>
  <si>
    <t>XML Schema</t>
  </si>
  <si>
    <t>Physical Data Model (Relational)</t>
  </si>
  <si>
    <t>Draft Physical Data Model</t>
  </si>
  <si>
    <t>Distribute draft, review, and feedback</t>
  </si>
  <si>
    <t>Generate DDL's and provide to Vendor</t>
  </si>
  <si>
    <t>Data Model Walkthrough</t>
  </si>
  <si>
    <t>Add tables for notification</t>
  </si>
  <si>
    <t>Add metadata to all tables</t>
  </si>
  <si>
    <t>Map LDM to PDM</t>
  </si>
  <si>
    <t>Acceptance of PDM</t>
  </si>
  <si>
    <t>Physical Dimensional Data Model</t>
  </si>
  <si>
    <t>Acceptance of PDDM</t>
  </si>
  <si>
    <t>Documentation (GHGIS)</t>
  </si>
  <si>
    <t>COGNOS REPORTS DESIGN SPEC REVIEW</t>
  </si>
  <si>
    <t>CONSTRUCTION</t>
  </si>
  <si>
    <t>Database script review</t>
  </si>
  <si>
    <t>Data Model Review</t>
  </si>
  <si>
    <t>Deployment Guide Review</t>
  </si>
  <si>
    <t>COGNOS REPORT BUILD</t>
  </si>
  <si>
    <t>Construct Data Mart</t>
  </si>
  <si>
    <t>Build/Test Reports</t>
  </si>
  <si>
    <t>TEST</t>
  </si>
  <si>
    <t>Planning</t>
  </si>
  <si>
    <t>Draft Test Strategy</t>
  </si>
  <si>
    <t>Document Test data requirements</t>
  </si>
  <si>
    <t>Strategy review, feedback, update, finalize</t>
  </si>
  <si>
    <t>Test Strategy Acceptance</t>
  </si>
  <si>
    <t>Load data to test environment</t>
  </si>
  <si>
    <t>Establish Tester User Names/Pwrds</t>
  </si>
  <si>
    <t>Test Case/Test Script Documentation</t>
  </si>
  <si>
    <t>System Test &amp; Defect Resolution Cycle</t>
  </si>
  <si>
    <t>USER ACCEPTANCE TESTING (Staging Environment)</t>
  </si>
  <si>
    <t>IMPLEMENTATION</t>
  </si>
  <si>
    <t>TRANSITON TO OPERATIONS</t>
  </si>
  <si>
    <t>Finalize &amp; Acceptance</t>
  </si>
  <si>
    <t>Knowledge Base Document</t>
  </si>
  <si>
    <t>PROJECT CLOSE-OUT</t>
  </si>
  <si>
    <t>Schedule lessons learned (LL)session</t>
  </si>
  <si>
    <t>Conduct LL Session</t>
  </si>
  <si>
    <t>Draft LL Report</t>
  </si>
  <si>
    <t>LL Report feedback, review, and finalize</t>
  </si>
  <si>
    <t>Task Name</t>
  </si>
  <si>
    <t>Integrated Project Plan</t>
  </si>
  <si>
    <t>1.1.1</t>
  </si>
  <si>
    <t>1.1.1.1</t>
  </si>
  <si>
    <t>1.1.1.2</t>
  </si>
  <si>
    <t>1.1.1.3</t>
  </si>
  <si>
    <t>PROCUREMENT</t>
  </si>
  <si>
    <t>1.2.1</t>
  </si>
  <si>
    <t>1.2.2</t>
  </si>
  <si>
    <r>
      <t>Negotiate with Vendor and obtain Work Plackage (</t>
    </r>
    <r>
      <rPr>
        <b/>
        <sz val="11"/>
        <color theme="1"/>
        <rFont val="Calibri"/>
        <family val="2"/>
        <scheme val="minor"/>
      </rPr>
      <t>WP</t>
    </r>
    <r>
      <rPr>
        <sz val="11"/>
        <color theme="1"/>
        <rFont val="Calibri"/>
        <family val="2"/>
        <scheme val="minor"/>
      </rPr>
      <t>) costs</t>
    </r>
  </si>
  <si>
    <t>1.2.1.1</t>
  </si>
  <si>
    <t>1.2.1.2</t>
  </si>
  <si>
    <t>1.2.1.3</t>
  </si>
  <si>
    <t>1.2.1.4</t>
  </si>
  <si>
    <t>1.2.1.5</t>
  </si>
  <si>
    <t>1.2.1.6</t>
  </si>
  <si>
    <t>1.2.1.7</t>
  </si>
  <si>
    <t>Finalize and Issue RFS</t>
  </si>
  <si>
    <t>Concensus meeting &amp; Selection</t>
  </si>
  <si>
    <t>1.2.2.1</t>
  </si>
  <si>
    <t>1.2.2.2</t>
  </si>
  <si>
    <t>1.2.2.3</t>
  </si>
  <si>
    <t>1.2.2.4</t>
  </si>
  <si>
    <t>1.2.2.5</t>
  </si>
  <si>
    <t>1.2.2.6</t>
  </si>
  <si>
    <t>1.2.2.7</t>
  </si>
  <si>
    <t>1.2.2.8</t>
  </si>
  <si>
    <t>1.2.2.9</t>
  </si>
  <si>
    <t>1.2.2.10</t>
  </si>
  <si>
    <t>1.2.2.11</t>
  </si>
  <si>
    <t>1.2.2.12</t>
  </si>
  <si>
    <t>I&amp;IT Standards Review Workshop(s)</t>
  </si>
  <si>
    <t>I&amp;IT Design &amp; Build Standards Workshop</t>
  </si>
  <si>
    <t>1.3.1</t>
  </si>
  <si>
    <t>1.3.2</t>
  </si>
  <si>
    <t>1.3.3</t>
  </si>
  <si>
    <t>2.1.1</t>
  </si>
  <si>
    <t>2.1.2</t>
  </si>
  <si>
    <t>2.2.1</t>
  </si>
  <si>
    <t>2.2.2.1</t>
  </si>
  <si>
    <t>2.2.2.2</t>
  </si>
  <si>
    <t>2.2.3</t>
  </si>
  <si>
    <t>2.2.3.1</t>
  </si>
  <si>
    <t>2.2.3.2</t>
  </si>
  <si>
    <t>2.2.4</t>
  </si>
  <si>
    <t>2.2.4.1</t>
  </si>
  <si>
    <t>2.2.4.2</t>
  </si>
  <si>
    <t>3.1.1</t>
  </si>
  <si>
    <t>3.1.1.1</t>
  </si>
  <si>
    <t>3.1.1.1.2</t>
  </si>
  <si>
    <t>3.1.1.1.1</t>
  </si>
  <si>
    <t>3.1.1.1.3</t>
  </si>
  <si>
    <t>XML walkthrough and feedback</t>
  </si>
  <si>
    <t>XML finalized and redistribute</t>
  </si>
  <si>
    <t>XML Acceptance</t>
  </si>
  <si>
    <t>Draft XML Schema</t>
  </si>
  <si>
    <t>Map Logical Data Model (LDM) to Physical Data Model (PDM)</t>
  </si>
  <si>
    <t>3.1.1.2</t>
  </si>
  <si>
    <t>3.1.1.2.1</t>
  </si>
  <si>
    <t>3.1.1.2.2</t>
  </si>
  <si>
    <t>DESIGN DOCUMENTATION</t>
  </si>
  <si>
    <t xml:space="preserve">TRAIS Documentation </t>
  </si>
  <si>
    <t>Initial Draft (TRAIS)</t>
  </si>
  <si>
    <t>Initial Draft (GHGIS)</t>
  </si>
  <si>
    <t xml:space="preserve">GHGIS Acceptance </t>
  </si>
  <si>
    <t xml:space="preserve">TRAIS Acceptance </t>
  </si>
  <si>
    <t>Review, Feedback, Finalize (TRAIS)</t>
  </si>
  <si>
    <t>Review, Feedback, Finalize (GHGIS)</t>
  </si>
  <si>
    <t>TRAIS Reports Design Review</t>
  </si>
  <si>
    <t>3.2.1</t>
  </si>
  <si>
    <t>3.2.1.1</t>
  </si>
  <si>
    <t>3.2.1.2</t>
  </si>
  <si>
    <t>3.2.1.3</t>
  </si>
  <si>
    <t>3.2.2</t>
  </si>
  <si>
    <t>3.2.2.1</t>
  </si>
  <si>
    <t>3.2.2.2</t>
  </si>
  <si>
    <t>3.2.2.3</t>
  </si>
  <si>
    <t>Update and Acceptance of GHGIS Design Reports</t>
  </si>
  <si>
    <t>Review of individual TRAIS Reports</t>
  </si>
  <si>
    <t>3.3.1</t>
  </si>
  <si>
    <t>3.3.2</t>
  </si>
  <si>
    <t>3.3.3.1</t>
  </si>
  <si>
    <t>3.3.3.2</t>
  </si>
  <si>
    <t>3.3.2.1</t>
  </si>
  <si>
    <t>INFRASTRUCTURE SETUP &amp; IMPLEMENTATION</t>
  </si>
  <si>
    <t>5.1.1</t>
  </si>
  <si>
    <t>5.2.1</t>
  </si>
  <si>
    <t>5.2.2</t>
  </si>
  <si>
    <t>6.1.1</t>
  </si>
  <si>
    <t xml:space="preserve">Build Test Environment </t>
  </si>
  <si>
    <t>Create database in Test Environment</t>
  </si>
  <si>
    <t>Setup &amp; Config Cognos Environment</t>
  </si>
  <si>
    <t>4.1.1</t>
  </si>
  <si>
    <t>4.1.2</t>
  </si>
  <si>
    <t>4.1.3</t>
  </si>
  <si>
    <t>Build Staging Environment</t>
  </si>
  <si>
    <t>4.2.1</t>
  </si>
  <si>
    <t>4.2.2</t>
  </si>
  <si>
    <t>4.2.3</t>
  </si>
  <si>
    <t>Build Production Environment</t>
  </si>
  <si>
    <t>Create database in Staging Environment</t>
  </si>
  <si>
    <t>Create database in Prod Environment</t>
  </si>
  <si>
    <t>4.3.1</t>
  </si>
  <si>
    <t>4.3.2</t>
  </si>
  <si>
    <t>4.3.3</t>
  </si>
  <si>
    <t>Construct User Interface</t>
  </si>
  <si>
    <t>Update, Package, and Implement Reports</t>
  </si>
  <si>
    <t>GHGIS REPORTS</t>
  </si>
  <si>
    <t>GHGIS Reports Design Review</t>
  </si>
  <si>
    <t>5.2.2.1</t>
  </si>
  <si>
    <t>5.2.1.1</t>
  </si>
  <si>
    <t>5.2.1.2</t>
  </si>
  <si>
    <t>5.2.1.3</t>
  </si>
  <si>
    <t>5.2.1.4</t>
  </si>
  <si>
    <t>5.2.1.5</t>
  </si>
  <si>
    <t>5.2.2.2</t>
  </si>
  <si>
    <t>5.2.2.3</t>
  </si>
  <si>
    <t>5.2.2.4</t>
  </si>
  <si>
    <t>5.2.2.5</t>
  </si>
  <si>
    <t>SYSTEM TEST (Functional Testing)</t>
  </si>
  <si>
    <t>6.1.2</t>
  </si>
  <si>
    <t>6.1.3</t>
  </si>
  <si>
    <t>6.1.4</t>
  </si>
  <si>
    <t>6.1.1.1</t>
  </si>
  <si>
    <t>6.1.1.2</t>
  </si>
  <si>
    <t>6.1.1.3</t>
  </si>
  <si>
    <t>6.1.1.4</t>
  </si>
  <si>
    <t>Test Data</t>
  </si>
  <si>
    <t>6.2.1</t>
  </si>
  <si>
    <t>Batch Test Scripts</t>
  </si>
  <si>
    <t>Load data to staging environment</t>
  </si>
  <si>
    <t>Cognos Reports TRAIS (incl defect cycle)</t>
  </si>
  <si>
    <t>Cognose Reports GHGIS (incl defect cycle)</t>
  </si>
  <si>
    <t>6.1.2.1</t>
  </si>
  <si>
    <t>6.1.2.2</t>
  </si>
  <si>
    <t>6.1.2.3</t>
  </si>
  <si>
    <t>6.1.2.4</t>
  </si>
  <si>
    <t>6.1.3.1</t>
  </si>
  <si>
    <t>6.1.3.2</t>
  </si>
  <si>
    <t>6.1.3.3</t>
  </si>
  <si>
    <t>6.1.4.1</t>
  </si>
  <si>
    <t>6.1.4.2</t>
  </si>
  <si>
    <t>6.1.4.3</t>
  </si>
  <si>
    <t>6.1.4.4</t>
  </si>
  <si>
    <t>6.2.2</t>
  </si>
  <si>
    <t>6.2.3</t>
  </si>
  <si>
    <t>6.2.4</t>
  </si>
  <si>
    <t>6.2.5</t>
  </si>
  <si>
    <t>6.2.6</t>
  </si>
  <si>
    <t>Submit corporate RFC  to move code to Prod</t>
  </si>
  <si>
    <t>Conduct Sanity Test</t>
  </si>
  <si>
    <t>Deploy Code to Prod Servers</t>
  </si>
  <si>
    <t>Go Live</t>
  </si>
  <si>
    <t>Code Deployment</t>
  </si>
  <si>
    <t>7.1.1</t>
  </si>
  <si>
    <t>7.1.2</t>
  </si>
  <si>
    <t>7.1.3</t>
  </si>
  <si>
    <t>7.1.4</t>
  </si>
  <si>
    <t>Document ETL Run Book (TRAIS)</t>
  </si>
  <si>
    <t>Document ETL Run Book (GHGIS)</t>
  </si>
  <si>
    <t>Document TRAIS-GHGIS Cognos User Guide</t>
  </si>
  <si>
    <t>Review &amp; Acceptance</t>
  </si>
  <si>
    <t>Conduct Knowledge Transfer Sessions</t>
  </si>
  <si>
    <t>Conduct User Training Sessions</t>
  </si>
  <si>
    <t>Operations</t>
  </si>
  <si>
    <t>End User Groups</t>
  </si>
  <si>
    <t>8.1.1</t>
  </si>
  <si>
    <t>8.1.2</t>
  </si>
  <si>
    <t>8.1.3</t>
  </si>
  <si>
    <t>8.1.4</t>
  </si>
  <si>
    <t>8.1.6</t>
  </si>
  <si>
    <t>8.1.7</t>
  </si>
  <si>
    <t>8.1.8</t>
  </si>
  <si>
    <t>8.1.9</t>
  </si>
  <si>
    <t>8.1.10</t>
  </si>
  <si>
    <t>8.1.11</t>
  </si>
  <si>
    <t>8.2.1</t>
  </si>
  <si>
    <t>8.2.2</t>
  </si>
  <si>
    <t>8.2.3</t>
  </si>
  <si>
    <t>8.2.4</t>
  </si>
  <si>
    <t>Accept All Project Deliverables</t>
  </si>
  <si>
    <t>Lessons Learned</t>
  </si>
  <si>
    <t>Administration</t>
  </si>
  <si>
    <t>Balance Project Budget</t>
  </si>
  <si>
    <t>Closeout Contracts</t>
  </si>
  <si>
    <t>9.1.1</t>
  </si>
  <si>
    <t>9.1.2</t>
  </si>
  <si>
    <t>9.1.3</t>
  </si>
  <si>
    <t>9.2.1</t>
  </si>
  <si>
    <t>9.2.2</t>
  </si>
  <si>
    <t>9.2.3</t>
  </si>
  <si>
    <t>9.2.4</t>
  </si>
  <si>
    <t>9.2.5</t>
  </si>
  <si>
    <t>9.2.6</t>
  </si>
  <si>
    <t>Distribute LL Report and Store in Project Repository</t>
  </si>
  <si>
    <t>Team Celebration</t>
  </si>
  <si>
    <t>Draft Request for Services (RFS)</t>
  </si>
  <si>
    <t>Consultant: Business Analyst &amp; BI Specialist</t>
  </si>
  <si>
    <t>Draft project work plan (task list)</t>
  </si>
  <si>
    <t>Draft project schedule</t>
  </si>
  <si>
    <t>Draft Change Orders (CO)</t>
  </si>
  <si>
    <t>Effort (days)</t>
  </si>
  <si>
    <t>VENDOR RAMP UP</t>
  </si>
  <si>
    <t>TRAIS Data Model</t>
  </si>
  <si>
    <t>GHGIS Data Model</t>
  </si>
  <si>
    <t>3.1.1.3</t>
  </si>
  <si>
    <t>3.1.1.1.4</t>
  </si>
  <si>
    <t>3.1.1.2.3</t>
  </si>
  <si>
    <t>3.1.1.2.4</t>
  </si>
  <si>
    <t>3.1.1.2.5</t>
  </si>
  <si>
    <t>3.1.1.2.6</t>
  </si>
  <si>
    <t>3.1.1.2.7</t>
  </si>
  <si>
    <t>3.1.1.2.8</t>
  </si>
  <si>
    <t>3.1.1.3.1</t>
  </si>
  <si>
    <t>3.1.1.3.2</t>
  </si>
  <si>
    <t>3.1.1.3.3</t>
  </si>
  <si>
    <t>3.1.1.3.4</t>
  </si>
  <si>
    <t>3.1.1.3.5</t>
  </si>
  <si>
    <t>3.1.1.3.6</t>
  </si>
  <si>
    <t>3.1.1.3.7</t>
  </si>
  <si>
    <t>TRAIS Reports</t>
  </si>
  <si>
    <t xml:space="preserve">BUILD ETL SOLUTION </t>
  </si>
  <si>
    <t>5.1.2</t>
  </si>
  <si>
    <t>Accept TRAIS Reports</t>
  </si>
  <si>
    <t>Accept GHGIS Reports</t>
  </si>
  <si>
    <t>Draft and Send out LL survey</t>
  </si>
  <si>
    <t>Resource (s)</t>
  </si>
  <si>
    <t>Anticipated Start</t>
  </si>
  <si>
    <t>Anticipated End</t>
  </si>
  <si>
    <t>PROJECT ADMINISTRATION</t>
  </si>
  <si>
    <t>Total Effort</t>
  </si>
  <si>
    <t>Create/Acquire TRAIS test data</t>
  </si>
  <si>
    <t>Create/Acquire GHGIS test data</t>
  </si>
  <si>
    <t>3.1.2</t>
  </si>
  <si>
    <t>3.1.2.1</t>
  </si>
  <si>
    <t>3.1.2.1.1</t>
  </si>
  <si>
    <t>3.1.2.1.2</t>
  </si>
  <si>
    <t>3.1.2.1.3</t>
  </si>
  <si>
    <t>3.1.2.1.4</t>
  </si>
  <si>
    <t>3.1.2.2</t>
  </si>
  <si>
    <t>3.1.2.2.1</t>
  </si>
  <si>
    <t>3.1.2.2.2</t>
  </si>
  <si>
    <t>3.1.2.2.3</t>
  </si>
  <si>
    <t>3.1.2.2.4</t>
  </si>
  <si>
    <t>3.1.2.2.5</t>
  </si>
  <si>
    <t>3.1.2.2.6</t>
  </si>
  <si>
    <t>3.1.2.2.7</t>
  </si>
  <si>
    <t>3.1.2.2.8</t>
  </si>
  <si>
    <t>3.1.2.3</t>
  </si>
  <si>
    <t>3.1.2.3.1</t>
  </si>
  <si>
    <t>3.1.2.3.2</t>
  </si>
  <si>
    <t>3.1.2.3.3</t>
  </si>
  <si>
    <t>3.1.2.3.4</t>
  </si>
  <si>
    <t>3.1.2.3.5</t>
  </si>
  <si>
    <t>3.1.2.3.6</t>
  </si>
  <si>
    <t>3.1.2.3.7</t>
  </si>
  <si>
    <t>Document ETL Scheduler System Document - TRAIS</t>
  </si>
  <si>
    <t>Document ETL Scheduler System Document - GHGIS</t>
  </si>
  <si>
    <t>8.1.5</t>
  </si>
  <si>
    <t>8.1.12</t>
  </si>
  <si>
    <t>Develop Training Package (TRAIS &amp; GHGIS)</t>
  </si>
  <si>
    <t>Build/Test ETL1</t>
  </si>
  <si>
    <t>Demo ETL1 Build</t>
  </si>
  <si>
    <t>Finalize &amp; Package ETL1</t>
  </si>
  <si>
    <t>Build/Test ETL2</t>
  </si>
  <si>
    <t>Demo ETL2 Build</t>
  </si>
  <si>
    <t>Finalize &amp; Package ETL2</t>
  </si>
  <si>
    <t>Finalize &amp;Package  ETL2</t>
  </si>
  <si>
    <t>Finalize &amp;Package  ETL1</t>
  </si>
  <si>
    <t>5.1.1.2</t>
  </si>
  <si>
    <t>5.1.1.1</t>
  </si>
  <si>
    <t>5.1.2.2</t>
  </si>
  <si>
    <t>5.1.1.3</t>
  </si>
  <si>
    <t>5.1.1.4</t>
  </si>
  <si>
    <t>5.1.1.5</t>
  </si>
  <si>
    <t>5.1.1.6</t>
  </si>
  <si>
    <t>5.1.1.7</t>
  </si>
  <si>
    <t>5.1.2.1</t>
  </si>
  <si>
    <t>5.1.2.3</t>
  </si>
  <si>
    <t>5.1.2.4</t>
  </si>
  <si>
    <t>5.1.2.5</t>
  </si>
  <si>
    <t>5.1.2.6</t>
  </si>
  <si>
    <t>5.1.2.7</t>
  </si>
  <si>
    <t>ETL 1 TRAIS/GHGIS (to staging db)</t>
  </si>
  <si>
    <t>ETL 2 TRAIS/GHGIS (staging to data mart)</t>
  </si>
  <si>
    <t>Draft Test Cases ETL 1 (incl. review &amp; acceptance)</t>
  </si>
  <si>
    <t>Draft Test Cases ETL 2 (incl. review &amp; acceptance)</t>
  </si>
  <si>
    <t>Draft Test Cases Cognos Reports (incl. review &amp; acceptance)</t>
  </si>
  <si>
    <t>Test ETL (staging &amp; Cognos)</t>
  </si>
  <si>
    <t>Document Solution Requirements</t>
  </si>
  <si>
    <t>Document TRAIS Report Requirements</t>
  </si>
  <si>
    <t>Document GHGIS Report Requirements</t>
  </si>
  <si>
    <t>2.1.3</t>
  </si>
  <si>
    <t>2.1.4</t>
  </si>
  <si>
    <t>2.1.5</t>
  </si>
  <si>
    <t># Resource(s)</t>
  </si>
  <si>
    <t>Project Manager</t>
  </si>
  <si>
    <t>PM</t>
  </si>
  <si>
    <t>Duration (mon)</t>
  </si>
  <si>
    <t>PM, Mgrsx3</t>
  </si>
  <si>
    <t>Legal</t>
  </si>
  <si>
    <t>PM, Mgr x 3</t>
  </si>
  <si>
    <t>PM, Mgrs x3</t>
  </si>
  <si>
    <t>N/a</t>
  </si>
  <si>
    <t>Dev</t>
  </si>
  <si>
    <t>Sr. QA</t>
  </si>
  <si>
    <t>Sr. BA</t>
  </si>
  <si>
    <t>DM</t>
  </si>
  <si>
    <t>DM, Sr. BA, Sr. QA, DBA, Vendor, Dev, BI</t>
  </si>
  <si>
    <t>DM, Sr. BA, Sr. QA, DBA, Vendor, Dev,BI</t>
  </si>
  <si>
    <t>Dev, Sr. BA, Sr. QA, DBA, Vendor, BI</t>
  </si>
  <si>
    <t>DBA</t>
  </si>
  <si>
    <t>DBA, BI, Dev, Vendor</t>
  </si>
  <si>
    <t>Vendor</t>
  </si>
  <si>
    <t>Core Team, Vendor</t>
  </si>
  <si>
    <t>Core Team</t>
  </si>
  <si>
    <t>Update and Acceptance of TRAIS Design Reports</t>
  </si>
  <si>
    <t>BI</t>
  </si>
  <si>
    <t>Sr. BA, Sr. QA</t>
  </si>
  <si>
    <t>Test setup of components (SWIM, SSI, COGNOS)</t>
  </si>
  <si>
    <t>Dev, SA</t>
  </si>
  <si>
    <t>Vendor, Dev</t>
  </si>
  <si>
    <t>BI, Sr. QA</t>
  </si>
  <si>
    <t>Business</t>
  </si>
  <si>
    <t>N/A</t>
  </si>
  <si>
    <t xml:space="preserve">Vendor </t>
  </si>
  <si>
    <t>Sr. BA, Vendor, Dev, DBA, DM, BI</t>
  </si>
  <si>
    <t>SA</t>
  </si>
  <si>
    <t>Sr.QA</t>
  </si>
  <si>
    <t>Sr.  QA</t>
  </si>
  <si>
    <t>Sr. QA, Dev, DBA, Sr. BA</t>
  </si>
  <si>
    <t>Sr. QA, BI, Sr. BA</t>
  </si>
  <si>
    <t>Sr. QA, BI</t>
  </si>
  <si>
    <t>Sr. QA, DBA, DM</t>
  </si>
  <si>
    <t>User Acceptance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</si>
</sst>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;@"/>
    <numFmt numFmtId="165" formatCode="yyyy/mm/dd;@"/>
    <numFmt numFmtId="166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16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164" fontId="0" fillId="0" borderId="0" xfId="0" applyNumberFormat="1" applyFill="1"/>
    <xf numFmtId="0" fontId="1" fillId="5" borderId="0" xfId="0" applyFont="1" applyFill="1" applyAlignment="1">
      <alignment horizontal="center" vertical="center"/>
    </xf>
    <xf numFmtId="164" fontId="0" fillId="0" borderId="0" xfId="0" applyNumberFormat="1" applyAlignment="1"/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5" borderId="0" xfId="0" applyNumberFormat="1" applyFill="1" applyAlignment="1">
      <alignment horizontal="center"/>
    </xf>
    <xf numFmtId="1" fontId="1" fillId="5" borderId="0" xfId="0" applyNumberFormat="1" applyFont="1" applyFill="1" applyAlignment="1">
      <alignment horizontal="center"/>
    </xf>
    <xf numFmtId="2" fontId="1" fillId="5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2" fontId="1" fillId="4" borderId="0" xfId="0" applyNumberFormat="1" applyFont="1" applyFill="1" applyAlignment="1">
      <alignment horizontal="center"/>
    </xf>
    <xf numFmtId="1" fontId="1" fillId="7" borderId="0" xfId="0" applyNumberFormat="1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1" fontId="1" fillId="6" borderId="0" xfId="0" applyNumberFormat="1" applyFont="1" applyFill="1" applyAlignment="1">
      <alignment horizontal="center"/>
    </xf>
    <xf numFmtId="1" fontId="0" fillId="2" borderId="0" xfId="0" applyNumberForma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6" fontId="1" fillId="5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7"/>
  <sheetViews>
    <sheetView tabSelected="1" workbookViewId="0">
      <pane ySplit="1" topLeftCell="A179" activePane="bottomLeft" state="frozen"/>
      <selection pane="bottomLeft" activeCell="B188" sqref="B188"/>
    </sheetView>
  </sheetViews>
  <sheetFormatPr defaultRowHeight="14.4" x14ac:dyDescent="0.3"/>
  <cols>
    <col min="1" max="1" width="14.88671875" customWidth="1"/>
    <col min="2" max="2" width="62.109375" customWidth="1"/>
    <col min="3" max="3" width="18.44140625" style="5" customWidth="1"/>
    <col min="4" max="4" width="11.5546875" style="9" customWidth="1"/>
    <col min="5" max="5" width="18.44140625" style="34" customWidth="1"/>
    <col min="6" max="6" width="18.44140625" style="35" customWidth="1"/>
    <col min="7" max="7" width="19" style="30" customWidth="1"/>
    <col min="8" max="8" width="19.88671875" style="30" customWidth="1"/>
    <col min="9" max="9" width="17.109375" style="9" customWidth="1"/>
  </cols>
  <sheetData>
    <row r="1" spans="1:9" s="1" customFormat="1" ht="27.9" customHeight="1" x14ac:dyDescent="0.3">
      <c r="A1" s="1" t="s">
        <v>0</v>
      </c>
      <c r="B1" s="1" t="s">
        <v>77</v>
      </c>
      <c r="C1" s="29" t="s">
        <v>303</v>
      </c>
      <c r="D1" s="10" t="s">
        <v>278</v>
      </c>
      <c r="E1" s="33" t="s">
        <v>372</v>
      </c>
      <c r="F1" s="32" t="s">
        <v>375</v>
      </c>
      <c r="G1" s="28" t="s">
        <v>304</v>
      </c>
      <c r="H1" s="28" t="s">
        <v>305</v>
      </c>
      <c r="I1" s="22"/>
    </row>
    <row r="2" spans="1:9" x14ac:dyDescent="0.3">
      <c r="A2" s="7" t="s">
        <v>1</v>
      </c>
      <c r="B2" s="1" t="s">
        <v>2</v>
      </c>
      <c r="D2" s="12">
        <f>D3+D8+D30</f>
        <v>106</v>
      </c>
      <c r="F2" s="38">
        <f>F3+F8+F30</f>
        <v>4.3636363636363633</v>
      </c>
    </row>
    <row r="3" spans="1:9" x14ac:dyDescent="0.3">
      <c r="A3" s="2">
        <v>1.1000000000000001</v>
      </c>
      <c r="B3" s="1" t="s">
        <v>306</v>
      </c>
      <c r="D3" s="13">
        <f>D4</f>
        <v>20</v>
      </c>
      <c r="E3" s="37"/>
      <c r="F3" s="48">
        <f>F4</f>
        <v>0.90909090909090906</v>
      </c>
    </row>
    <row r="4" spans="1:9" x14ac:dyDescent="0.3">
      <c r="A4" s="1" t="s">
        <v>79</v>
      </c>
      <c r="B4" s="1" t="s">
        <v>78</v>
      </c>
      <c r="C4" s="31" t="s">
        <v>373</v>
      </c>
      <c r="D4" s="14">
        <f>SUM(D5:D7)</f>
        <v>20</v>
      </c>
      <c r="E4" s="36"/>
      <c r="F4" s="47">
        <f>SUM(F5:F7)</f>
        <v>0.90909090909090906</v>
      </c>
      <c r="G4" s="30">
        <v>40548</v>
      </c>
      <c r="H4" s="30">
        <v>40579</v>
      </c>
    </row>
    <row r="5" spans="1:9" x14ac:dyDescent="0.3">
      <c r="A5" t="s">
        <v>80</v>
      </c>
      <c r="B5" s="3" t="s">
        <v>275</v>
      </c>
      <c r="C5" s="5" t="s">
        <v>374</v>
      </c>
      <c r="D5" s="9">
        <v>10</v>
      </c>
      <c r="E5" s="34">
        <v>1</v>
      </c>
      <c r="F5" s="35">
        <f t="shared" ref="F5:F66" si="0">(D5/E5)/22</f>
        <v>0.45454545454545453</v>
      </c>
    </row>
    <row r="6" spans="1:9" x14ac:dyDescent="0.3">
      <c r="A6" t="s">
        <v>81</v>
      </c>
      <c r="B6" t="s">
        <v>276</v>
      </c>
      <c r="C6" s="5" t="s">
        <v>374</v>
      </c>
      <c r="D6" s="9">
        <v>10</v>
      </c>
      <c r="E6" s="34">
        <v>1</v>
      </c>
      <c r="F6" s="35">
        <f t="shared" si="0"/>
        <v>0.45454545454545453</v>
      </c>
    </row>
    <row r="7" spans="1:9" x14ac:dyDescent="0.3">
      <c r="A7" t="s">
        <v>82</v>
      </c>
      <c r="B7" t="s">
        <v>3</v>
      </c>
      <c r="C7" s="5" t="s">
        <v>374</v>
      </c>
      <c r="D7" s="9">
        <v>0</v>
      </c>
      <c r="E7" s="34">
        <v>1</v>
      </c>
      <c r="F7" s="35">
        <f t="shared" si="0"/>
        <v>0</v>
      </c>
    </row>
    <row r="8" spans="1:9" x14ac:dyDescent="0.3">
      <c r="A8" s="1">
        <v>1.2</v>
      </c>
      <c r="B8" s="1" t="s">
        <v>83</v>
      </c>
      <c r="D8" s="13">
        <f>D9+D17+D30</f>
        <v>82</v>
      </c>
      <c r="E8" s="37"/>
      <c r="F8" s="48">
        <f>SUM(F9,F17)</f>
        <v>3.2727272727272725</v>
      </c>
      <c r="G8" s="30">
        <v>40548</v>
      </c>
      <c r="H8" s="30">
        <v>40607</v>
      </c>
    </row>
    <row r="9" spans="1:9" x14ac:dyDescent="0.3">
      <c r="A9" s="1" t="s">
        <v>84</v>
      </c>
      <c r="B9" s="1" t="s">
        <v>4</v>
      </c>
      <c r="D9" s="14">
        <f>SUM(D10:D16)</f>
        <v>30</v>
      </c>
      <c r="E9" s="36"/>
      <c r="F9" s="47">
        <f>SUM(F10:F16)</f>
        <v>1.2954545454545454</v>
      </c>
      <c r="G9" s="30">
        <v>40548</v>
      </c>
      <c r="H9" s="30">
        <v>40579</v>
      </c>
    </row>
    <row r="10" spans="1:9" x14ac:dyDescent="0.3">
      <c r="A10" t="s">
        <v>87</v>
      </c>
      <c r="B10" s="3" t="s">
        <v>277</v>
      </c>
      <c r="C10" s="5" t="s">
        <v>374</v>
      </c>
      <c r="D10" s="9">
        <v>5</v>
      </c>
      <c r="E10" s="34">
        <v>1</v>
      </c>
      <c r="F10" s="35">
        <f t="shared" si="0"/>
        <v>0.22727272727272727</v>
      </c>
    </row>
    <row r="11" spans="1:9" x14ac:dyDescent="0.3">
      <c r="A11" t="s">
        <v>88</v>
      </c>
      <c r="B11" t="s">
        <v>5</v>
      </c>
      <c r="C11" s="5" t="s">
        <v>376</v>
      </c>
      <c r="D11" s="9">
        <v>2</v>
      </c>
      <c r="E11" s="34">
        <v>4</v>
      </c>
      <c r="F11" s="35">
        <f t="shared" si="0"/>
        <v>2.2727272727272728E-2</v>
      </c>
    </row>
    <row r="12" spans="1:9" x14ac:dyDescent="0.3">
      <c r="A12" t="s">
        <v>89</v>
      </c>
      <c r="B12" t="s">
        <v>86</v>
      </c>
      <c r="C12" s="5" t="s">
        <v>374</v>
      </c>
      <c r="D12" s="9">
        <v>5</v>
      </c>
      <c r="E12" s="34">
        <v>1</v>
      </c>
      <c r="F12" s="35">
        <f t="shared" si="0"/>
        <v>0.22727272727272727</v>
      </c>
    </row>
    <row r="13" spans="1:9" x14ac:dyDescent="0.3">
      <c r="A13" t="s">
        <v>90</v>
      </c>
      <c r="B13" t="s">
        <v>6</v>
      </c>
      <c r="C13" s="5" t="s">
        <v>374</v>
      </c>
      <c r="D13" s="9">
        <v>5</v>
      </c>
      <c r="E13" s="34">
        <v>1</v>
      </c>
      <c r="F13" s="35">
        <f t="shared" si="0"/>
        <v>0.22727272727272727</v>
      </c>
    </row>
    <row r="14" spans="1:9" x14ac:dyDescent="0.3">
      <c r="A14" t="s">
        <v>91</v>
      </c>
      <c r="B14" t="s">
        <v>7</v>
      </c>
      <c r="C14" s="5" t="s">
        <v>374</v>
      </c>
      <c r="D14" s="9">
        <v>2</v>
      </c>
      <c r="E14" s="34">
        <v>1</v>
      </c>
      <c r="F14" s="35">
        <f t="shared" si="0"/>
        <v>9.0909090909090912E-2</v>
      </c>
    </row>
    <row r="15" spans="1:9" x14ac:dyDescent="0.3">
      <c r="A15" t="s">
        <v>92</v>
      </c>
      <c r="B15" t="s">
        <v>8</v>
      </c>
      <c r="C15" s="5" t="s">
        <v>374</v>
      </c>
      <c r="D15" s="9">
        <v>10</v>
      </c>
      <c r="E15" s="34">
        <v>1</v>
      </c>
      <c r="F15" s="35">
        <f t="shared" si="0"/>
        <v>0.45454545454545453</v>
      </c>
    </row>
    <row r="16" spans="1:9" x14ac:dyDescent="0.3">
      <c r="A16" t="s">
        <v>93</v>
      </c>
      <c r="B16" t="s">
        <v>9</v>
      </c>
      <c r="C16" s="5" t="s">
        <v>374</v>
      </c>
      <c r="D16" s="9">
        <v>1</v>
      </c>
      <c r="E16" s="34">
        <v>1</v>
      </c>
      <c r="F16" s="35">
        <f t="shared" si="0"/>
        <v>4.5454545454545456E-2</v>
      </c>
    </row>
    <row r="17" spans="1:8" x14ac:dyDescent="0.3">
      <c r="A17" s="1" t="s">
        <v>85</v>
      </c>
      <c r="B17" s="1" t="s">
        <v>274</v>
      </c>
      <c r="D17" s="14">
        <f>SUM(D18:D29)</f>
        <v>48</v>
      </c>
      <c r="E17" s="36"/>
      <c r="F17" s="47">
        <f>SUM(F18:F29)</f>
        <v>1.9772727272727273</v>
      </c>
      <c r="G17" s="30">
        <v>40548</v>
      </c>
      <c r="H17" s="30">
        <v>40607</v>
      </c>
    </row>
    <row r="18" spans="1:8" x14ac:dyDescent="0.3">
      <c r="A18" t="s">
        <v>96</v>
      </c>
      <c r="B18" t="s">
        <v>273</v>
      </c>
      <c r="C18" s="5" t="s">
        <v>374</v>
      </c>
      <c r="D18" s="9">
        <v>5</v>
      </c>
      <c r="E18" s="34">
        <v>1</v>
      </c>
      <c r="F18" s="35">
        <f t="shared" si="0"/>
        <v>0.22727272727272727</v>
      </c>
    </row>
    <row r="19" spans="1:8" x14ac:dyDescent="0.3">
      <c r="A19" t="s">
        <v>97</v>
      </c>
      <c r="B19" t="s">
        <v>10</v>
      </c>
      <c r="C19" s="5" t="s">
        <v>377</v>
      </c>
      <c r="D19" s="9">
        <v>5</v>
      </c>
      <c r="E19" s="34">
        <v>1</v>
      </c>
      <c r="F19" s="35">
        <f t="shared" si="0"/>
        <v>0.22727272727272727</v>
      </c>
    </row>
    <row r="20" spans="1:8" x14ac:dyDescent="0.3">
      <c r="A20" t="s">
        <v>98</v>
      </c>
      <c r="B20" t="s">
        <v>94</v>
      </c>
      <c r="C20" s="5" t="s">
        <v>374</v>
      </c>
      <c r="D20" s="9">
        <v>3</v>
      </c>
      <c r="E20" s="34">
        <v>1</v>
      </c>
      <c r="F20" s="35">
        <f t="shared" si="0"/>
        <v>0.13636363636363635</v>
      </c>
    </row>
    <row r="21" spans="1:8" x14ac:dyDescent="0.3">
      <c r="A21" t="s">
        <v>99</v>
      </c>
      <c r="B21" t="s">
        <v>11</v>
      </c>
      <c r="C21" s="5" t="s">
        <v>374</v>
      </c>
      <c r="D21" s="9">
        <v>1</v>
      </c>
      <c r="E21" s="34">
        <v>1</v>
      </c>
      <c r="F21" s="35">
        <f t="shared" si="0"/>
        <v>4.5454545454545456E-2</v>
      </c>
    </row>
    <row r="22" spans="1:8" x14ac:dyDescent="0.3">
      <c r="A22" t="s">
        <v>100</v>
      </c>
      <c r="B22" t="s">
        <v>12</v>
      </c>
      <c r="C22" s="5" t="s">
        <v>378</v>
      </c>
      <c r="D22" s="9">
        <v>5</v>
      </c>
      <c r="E22" s="34">
        <v>4</v>
      </c>
      <c r="F22" s="35">
        <f t="shared" si="0"/>
        <v>5.6818181818181816E-2</v>
      </c>
    </row>
    <row r="23" spans="1:8" x14ac:dyDescent="0.3">
      <c r="A23" t="s">
        <v>101</v>
      </c>
      <c r="B23" t="s">
        <v>95</v>
      </c>
      <c r="C23" s="5" t="s">
        <v>379</v>
      </c>
      <c r="D23" s="9">
        <v>1</v>
      </c>
      <c r="E23" s="34">
        <v>4</v>
      </c>
      <c r="F23" s="35">
        <f t="shared" si="0"/>
        <v>1.1363636363636364E-2</v>
      </c>
    </row>
    <row r="24" spans="1:8" x14ac:dyDescent="0.3">
      <c r="A24" t="s">
        <v>102</v>
      </c>
      <c r="B24" t="s">
        <v>13</v>
      </c>
      <c r="C24" s="5" t="s">
        <v>374</v>
      </c>
      <c r="D24" s="9">
        <v>5</v>
      </c>
      <c r="E24" s="34">
        <v>1</v>
      </c>
      <c r="F24" s="35">
        <f t="shared" si="0"/>
        <v>0.22727272727272727</v>
      </c>
    </row>
    <row r="25" spans="1:8" x14ac:dyDescent="0.3">
      <c r="A25" t="s">
        <v>103</v>
      </c>
      <c r="B25" t="s">
        <v>14</v>
      </c>
      <c r="C25" s="5" t="s">
        <v>377</v>
      </c>
      <c r="D25" s="9">
        <v>5</v>
      </c>
      <c r="E25" s="34">
        <v>1</v>
      </c>
      <c r="F25" s="35">
        <f t="shared" si="0"/>
        <v>0.22727272727272727</v>
      </c>
    </row>
    <row r="26" spans="1:8" x14ac:dyDescent="0.3">
      <c r="A26" t="s">
        <v>104</v>
      </c>
      <c r="B26" t="s">
        <v>15</v>
      </c>
      <c r="C26" s="5" t="s">
        <v>374</v>
      </c>
      <c r="D26" s="9">
        <v>3</v>
      </c>
      <c r="E26" s="34">
        <v>1</v>
      </c>
      <c r="F26" s="35">
        <f t="shared" si="0"/>
        <v>0.13636363636363635</v>
      </c>
    </row>
    <row r="27" spans="1:8" x14ac:dyDescent="0.3">
      <c r="A27" t="s">
        <v>105</v>
      </c>
      <c r="B27" t="s">
        <v>16</v>
      </c>
      <c r="C27" s="5" t="s">
        <v>374</v>
      </c>
      <c r="D27" s="9">
        <v>10</v>
      </c>
      <c r="E27" s="34">
        <v>1</v>
      </c>
      <c r="F27" s="35">
        <f t="shared" si="0"/>
        <v>0.45454545454545453</v>
      </c>
    </row>
    <row r="28" spans="1:8" x14ac:dyDescent="0.3">
      <c r="A28" t="s">
        <v>106</v>
      </c>
      <c r="B28" t="s">
        <v>17</v>
      </c>
      <c r="C28" s="5" t="s">
        <v>374</v>
      </c>
      <c r="D28" s="9">
        <v>5</v>
      </c>
      <c r="E28" s="34">
        <v>1</v>
      </c>
      <c r="F28" s="35">
        <f t="shared" si="0"/>
        <v>0.22727272727272727</v>
      </c>
    </row>
    <row r="29" spans="1:8" x14ac:dyDescent="0.3">
      <c r="A29" t="s">
        <v>107</v>
      </c>
      <c r="B29" t="s">
        <v>18</v>
      </c>
      <c r="C29" s="5" t="s">
        <v>380</v>
      </c>
      <c r="D29" s="9">
        <v>0</v>
      </c>
      <c r="E29" s="34">
        <v>1</v>
      </c>
      <c r="F29" s="35">
        <f t="shared" si="0"/>
        <v>0</v>
      </c>
    </row>
    <row r="30" spans="1:8" x14ac:dyDescent="0.3">
      <c r="A30" s="1">
        <v>1.3</v>
      </c>
      <c r="B30" s="1" t="s">
        <v>279</v>
      </c>
      <c r="D30" s="13">
        <f>SUM(D31:D33)</f>
        <v>4</v>
      </c>
      <c r="E30" s="37"/>
      <c r="F30" s="40">
        <f>SUM(F31:F33)</f>
        <v>0.18181818181818182</v>
      </c>
      <c r="G30" s="30">
        <v>40608</v>
      </c>
      <c r="H30" s="30">
        <v>40612</v>
      </c>
    </row>
    <row r="31" spans="1:8" x14ac:dyDescent="0.3">
      <c r="A31" t="s">
        <v>110</v>
      </c>
      <c r="B31" t="s">
        <v>108</v>
      </c>
      <c r="C31" s="5" t="s">
        <v>374</v>
      </c>
      <c r="D31" s="9">
        <v>2</v>
      </c>
      <c r="E31" s="34">
        <v>1</v>
      </c>
      <c r="F31" s="35">
        <f t="shared" si="0"/>
        <v>9.0909090909090912E-2</v>
      </c>
    </row>
    <row r="32" spans="1:8" x14ac:dyDescent="0.3">
      <c r="A32" t="s">
        <v>111</v>
      </c>
      <c r="B32" t="s">
        <v>109</v>
      </c>
      <c r="C32" s="5" t="s">
        <v>381</v>
      </c>
      <c r="D32" s="9">
        <v>1</v>
      </c>
      <c r="E32" s="34">
        <v>1</v>
      </c>
      <c r="F32" s="35">
        <f t="shared" si="0"/>
        <v>4.5454545454545456E-2</v>
      </c>
    </row>
    <row r="33" spans="1:8" x14ac:dyDescent="0.3">
      <c r="A33" t="s">
        <v>112</v>
      </c>
      <c r="B33" t="s">
        <v>19</v>
      </c>
      <c r="C33" s="5" t="s">
        <v>382</v>
      </c>
      <c r="D33" s="9">
        <v>1</v>
      </c>
      <c r="E33" s="34">
        <v>1</v>
      </c>
      <c r="F33" s="35">
        <f t="shared" si="0"/>
        <v>4.5454545454545456E-2</v>
      </c>
    </row>
    <row r="34" spans="1:8" x14ac:dyDescent="0.3">
      <c r="A34" s="1">
        <v>2</v>
      </c>
      <c r="B34" s="1" t="s">
        <v>20</v>
      </c>
      <c r="D34" s="12">
        <f>D35+D41</f>
        <v>142</v>
      </c>
      <c r="E34" s="52"/>
      <c r="F34" s="38">
        <f>SUM(F35,F41)</f>
        <v>6.0649350649350655</v>
      </c>
    </row>
    <row r="35" spans="1:8" x14ac:dyDescent="0.3">
      <c r="A35" s="1">
        <v>2.1</v>
      </c>
      <c r="B35" s="1" t="s">
        <v>21</v>
      </c>
      <c r="D35" s="14">
        <f>SUM(D36:D40)</f>
        <v>52</v>
      </c>
      <c r="E35" s="45"/>
      <c r="F35" s="46">
        <f>SUM(F36:F40)</f>
        <v>2.3636363636363633</v>
      </c>
      <c r="G35" s="30">
        <v>40613</v>
      </c>
      <c r="H35" s="30">
        <v>40683</v>
      </c>
    </row>
    <row r="36" spans="1:8" x14ac:dyDescent="0.3">
      <c r="A36" s="3" t="s">
        <v>113</v>
      </c>
      <c r="B36" s="3" t="s">
        <v>366</v>
      </c>
      <c r="C36" s="5" t="s">
        <v>383</v>
      </c>
      <c r="D36" s="27">
        <v>20</v>
      </c>
      <c r="E36" s="34">
        <v>1</v>
      </c>
      <c r="F36" s="35">
        <f t="shared" si="0"/>
        <v>0.90909090909090906</v>
      </c>
    </row>
    <row r="37" spans="1:8" x14ac:dyDescent="0.3">
      <c r="A37" s="3" t="s">
        <v>114</v>
      </c>
      <c r="B37" s="3" t="s">
        <v>367</v>
      </c>
      <c r="C37" s="5" t="s">
        <v>383</v>
      </c>
      <c r="D37" s="27">
        <v>15</v>
      </c>
      <c r="E37" s="34">
        <v>1</v>
      </c>
      <c r="F37" s="35">
        <f t="shared" si="0"/>
        <v>0.68181818181818177</v>
      </c>
    </row>
    <row r="38" spans="1:8" x14ac:dyDescent="0.3">
      <c r="A38" s="3" t="s">
        <v>369</v>
      </c>
      <c r="B38" s="3" t="s">
        <v>368</v>
      </c>
      <c r="C38" s="5" t="s">
        <v>383</v>
      </c>
      <c r="D38" s="27">
        <v>15</v>
      </c>
      <c r="E38" s="34">
        <v>1</v>
      </c>
      <c r="F38" s="35">
        <f t="shared" si="0"/>
        <v>0.68181818181818177</v>
      </c>
    </row>
    <row r="39" spans="1:8" x14ac:dyDescent="0.3">
      <c r="A39" s="3" t="s">
        <v>370</v>
      </c>
      <c r="B39" t="s">
        <v>22</v>
      </c>
      <c r="C39" s="5" t="s">
        <v>383</v>
      </c>
      <c r="D39" s="9">
        <v>1</v>
      </c>
      <c r="E39" s="34">
        <v>1</v>
      </c>
      <c r="F39" s="35">
        <f t="shared" si="0"/>
        <v>4.5454545454545456E-2</v>
      </c>
    </row>
    <row r="40" spans="1:8" x14ac:dyDescent="0.3">
      <c r="A40" s="3" t="s">
        <v>371</v>
      </c>
      <c r="B40" t="s">
        <v>23</v>
      </c>
      <c r="C40" s="5" t="s">
        <v>383</v>
      </c>
      <c r="D40" s="9">
        <v>1</v>
      </c>
      <c r="E40" s="34">
        <v>1</v>
      </c>
      <c r="F40" s="35">
        <f t="shared" si="0"/>
        <v>4.5454545454545456E-2</v>
      </c>
    </row>
    <row r="41" spans="1:8" x14ac:dyDescent="0.3">
      <c r="A41" s="1">
        <v>2.2000000000000002</v>
      </c>
      <c r="B41" s="1" t="s">
        <v>24</v>
      </c>
      <c r="D41" s="14">
        <f>D42+D45+D48</f>
        <v>90</v>
      </c>
      <c r="E41" s="45"/>
      <c r="F41" s="46">
        <f>SUM(F42,F45,F48)</f>
        <v>3.7012987012987018</v>
      </c>
      <c r="G41" s="30">
        <v>40684</v>
      </c>
      <c r="H41" s="30">
        <v>40794</v>
      </c>
    </row>
    <row r="42" spans="1:8" x14ac:dyDescent="0.3">
      <c r="A42" s="1" t="s">
        <v>115</v>
      </c>
      <c r="B42" s="1" t="s">
        <v>25</v>
      </c>
      <c r="D42" s="13">
        <f>SUM(D43:D44)</f>
        <v>40</v>
      </c>
      <c r="E42" s="37"/>
      <c r="F42" s="40">
        <f>SUM(F43:F44)</f>
        <v>1.8181818181818181</v>
      </c>
      <c r="G42" s="30">
        <v>40684</v>
      </c>
      <c r="H42" s="30">
        <v>40738</v>
      </c>
    </row>
    <row r="43" spans="1:8" x14ac:dyDescent="0.3">
      <c r="A43" t="s">
        <v>116</v>
      </c>
      <c r="B43" t="s">
        <v>26</v>
      </c>
      <c r="C43" s="5" t="s">
        <v>384</v>
      </c>
      <c r="D43" s="9">
        <v>20</v>
      </c>
      <c r="E43" s="34">
        <v>1</v>
      </c>
      <c r="F43" s="35">
        <f t="shared" si="0"/>
        <v>0.90909090909090906</v>
      </c>
    </row>
    <row r="44" spans="1:8" x14ac:dyDescent="0.3">
      <c r="A44" t="s">
        <v>117</v>
      </c>
      <c r="B44" t="s">
        <v>27</v>
      </c>
      <c r="C44" s="5" t="s">
        <v>384</v>
      </c>
      <c r="D44" s="9">
        <v>20</v>
      </c>
      <c r="E44" s="34">
        <v>1</v>
      </c>
      <c r="F44" s="35">
        <f t="shared" si="0"/>
        <v>0.90909090909090906</v>
      </c>
    </row>
    <row r="45" spans="1:8" x14ac:dyDescent="0.3">
      <c r="A45" s="1" t="s">
        <v>118</v>
      </c>
      <c r="B45" s="1" t="s">
        <v>28</v>
      </c>
      <c r="D45" s="13">
        <f>SUM(D46:D47)</f>
        <v>40</v>
      </c>
      <c r="E45" s="48"/>
      <c r="F45" s="40">
        <f>SUM(F46:F47)</f>
        <v>1.8181818181818183</v>
      </c>
      <c r="G45" s="30">
        <v>40739</v>
      </c>
      <c r="H45" s="30">
        <v>40792</v>
      </c>
    </row>
    <row r="46" spans="1:8" x14ac:dyDescent="0.3">
      <c r="A46" t="s">
        <v>119</v>
      </c>
      <c r="B46" t="s">
        <v>29</v>
      </c>
      <c r="C46" s="5" t="s">
        <v>384</v>
      </c>
      <c r="D46" s="9">
        <v>25</v>
      </c>
      <c r="E46" s="34">
        <v>1</v>
      </c>
      <c r="F46" s="35">
        <f t="shared" si="0"/>
        <v>1.1363636363636365</v>
      </c>
    </row>
    <row r="47" spans="1:8" x14ac:dyDescent="0.3">
      <c r="A47" s="4" t="s">
        <v>120</v>
      </c>
      <c r="B47" t="s">
        <v>30</v>
      </c>
      <c r="C47" s="5" t="s">
        <v>384</v>
      </c>
      <c r="D47" s="9">
        <v>15</v>
      </c>
      <c r="E47" s="34">
        <v>1</v>
      </c>
      <c r="F47" s="35">
        <f t="shared" si="0"/>
        <v>0.68181818181818177</v>
      </c>
    </row>
    <row r="48" spans="1:8" x14ac:dyDescent="0.3">
      <c r="A48" s="1" t="s">
        <v>121</v>
      </c>
      <c r="B48" s="1" t="s">
        <v>31</v>
      </c>
      <c r="D48" s="13">
        <f>SUM(D49:D50)</f>
        <v>10</v>
      </c>
      <c r="E48" s="48"/>
      <c r="F48" s="40">
        <f>SUM(F49:F50)</f>
        <v>6.4935064935064943E-2</v>
      </c>
      <c r="G48" s="30">
        <v>40793</v>
      </c>
      <c r="H48" s="30">
        <v>40794</v>
      </c>
    </row>
    <row r="49" spans="1:9" x14ac:dyDescent="0.3">
      <c r="A49" t="s">
        <v>122</v>
      </c>
      <c r="B49" t="s">
        <v>32</v>
      </c>
      <c r="C49" s="5" t="s">
        <v>386</v>
      </c>
      <c r="D49" s="9">
        <v>5</v>
      </c>
      <c r="E49" s="34">
        <v>7</v>
      </c>
      <c r="F49" s="35">
        <f t="shared" si="0"/>
        <v>3.2467532467532471E-2</v>
      </c>
    </row>
    <row r="50" spans="1:9" x14ac:dyDescent="0.3">
      <c r="A50" t="s">
        <v>123</v>
      </c>
      <c r="B50" t="s">
        <v>33</v>
      </c>
      <c r="C50" s="5" t="s">
        <v>385</v>
      </c>
      <c r="D50" s="9">
        <v>5</v>
      </c>
      <c r="E50" s="34">
        <v>7</v>
      </c>
      <c r="F50" s="35">
        <f t="shared" si="0"/>
        <v>3.2467532467532471E-2</v>
      </c>
    </row>
    <row r="51" spans="1:9" x14ac:dyDescent="0.3">
      <c r="A51" s="1">
        <v>3</v>
      </c>
      <c r="B51" s="1" t="s">
        <v>34</v>
      </c>
      <c r="D51" s="12">
        <f>D52+D99+D108</f>
        <v>394</v>
      </c>
      <c r="E51" s="38"/>
      <c r="F51" s="38">
        <f>SUM(F52,F99,F108)</f>
        <v>14.665584415584416</v>
      </c>
    </row>
    <row r="52" spans="1:9" x14ac:dyDescent="0.3">
      <c r="A52" s="1">
        <v>3.1</v>
      </c>
      <c r="B52" s="1" t="s">
        <v>35</v>
      </c>
      <c r="D52" s="14">
        <f>D53+D76</f>
        <v>289</v>
      </c>
      <c r="E52" s="49"/>
      <c r="F52" s="46">
        <f>SUM(F53,F76)</f>
        <v>11.305194805194805</v>
      </c>
      <c r="G52" s="30">
        <v>40795</v>
      </c>
      <c r="H52" s="30">
        <v>41133</v>
      </c>
    </row>
    <row r="53" spans="1:9" x14ac:dyDescent="0.3">
      <c r="A53" s="1" t="s">
        <v>124</v>
      </c>
      <c r="B53" s="1" t="s">
        <v>280</v>
      </c>
      <c r="D53" s="17">
        <f>D54+D59+D68</f>
        <v>143</v>
      </c>
      <c r="E53" s="41"/>
      <c r="F53" s="50">
        <f>SUM(F54,F59,F68)</f>
        <v>5.6818181818181817</v>
      </c>
      <c r="G53" s="30">
        <v>40795</v>
      </c>
      <c r="H53" s="30">
        <v>40964</v>
      </c>
    </row>
    <row r="54" spans="1:9" x14ac:dyDescent="0.3">
      <c r="A54" s="1" t="s">
        <v>125</v>
      </c>
      <c r="B54" s="1" t="s">
        <v>36</v>
      </c>
      <c r="D54" s="13">
        <f>SUM(D55:D58)</f>
        <v>25</v>
      </c>
      <c r="E54" s="37"/>
      <c r="F54" s="40">
        <f>SUM(F55:F58)</f>
        <v>0.94155844155844148</v>
      </c>
      <c r="G54" s="30">
        <v>40795</v>
      </c>
      <c r="H54" s="30">
        <v>40822</v>
      </c>
      <c r="I54" s="10"/>
    </row>
    <row r="55" spans="1:9" x14ac:dyDescent="0.3">
      <c r="A55" s="3" t="s">
        <v>127</v>
      </c>
      <c r="B55" s="3" t="s">
        <v>132</v>
      </c>
      <c r="C55" s="5" t="s">
        <v>384</v>
      </c>
      <c r="D55" s="9">
        <v>15</v>
      </c>
      <c r="E55" s="34">
        <v>1</v>
      </c>
      <c r="F55" s="35">
        <f t="shared" si="0"/>
        <v>0.68181818181818177</v>
      </c>
      <c r="I55" s="21"/>
    </row>
    <row r="56" spans="1:9" x14ac:dyDescent="0.3">
      <c r="A56" t="s">
        <v>126</v>
      </c>
      <c r="B56" t="s">
        <v>129</v>
      </c>
      <c r="C56" s="5" t="s">
        <v>387</v>
      </c>
      <c r="D56" s="9">
        <v>5</v>
      </c>
      <c r="E56" s="34">
        <v>7</v>
      </c>
      <c r="F56" s="35">
        <f t="shared" si="0"/>
        <v>3.2467532467532471E-2</v>
      </c>
      <c r="I56" s="21"/>
    </row>
    <row r="57" spans="1:9" x14ac:dyDescent="0.3">
      <c r="A57" s="3" t="s">
        <v>128</v>
      </c>
      <c r="B57" t="s">
        <v>130</v>
      </c>
      <c r="C57" s="5" t="s">
        <v>384</v>
      </c>
      <c r="D57" s="9">
        <v>5</v>
      </c>
      <c r="E57" s="34">
        <v>1</v>
      </c>
      <c r="F57" s="35">
        <f t="shared" si="0"/>
        <v>0.22727272727272727</v>
      </c>
      <c r="I57" s="21"/>
    </row>
    <row r="58" spans="1:9" x14ac:dyDescent="0.3">
      <c r="A58" t="s">
        <v>283</v>
      </c>
      <c r="B58" t="s">
        <v>131</v>
      </c>
      <c r="C58" s="5" t="s">
        <v>387</v>
      </c>
      <c r="D58" s="9">
        <v>0</v>
      </c>
      <c r="E58" s="34">
        <v>1</v>
      </c>
      <c r="F58" s="35">
        <f t="shared" si="0"/>
        <v>0</v>
      </c>
    </row>
    <row r="59" spans="1:9" x14ac:dyDescent="0.3">
      <c r="A59" s="1" t="s">
        <v>134</v>
      </c>
      <c r="B59" s="1" t="s">
        <v>37</v>
      </c>
      <c r="D59" s="13">
        <f>SUM(D60:D67)</f>
        <v>62.5</v>
      </c>
      <c r="E59" s="37"/>
      <c r="F59" s="40">
        <f>SUM(F60:F67)</f>
        <v>2.4318181818181817</v>
      </c>
      <c r="G59" s="30">
        <v>40822</v>
      </c>
      <c r="H59" s="30">
        <v>40894</v>
      </c>
    </row>
    <row r="60" spans="1:9" x14ac:dyDescent="0.3">
      <c r="A60" t="s">
        <v>135</v>
      </c>
      <c r="B60" t="s">
        <v>38</v>
      </c>
      <c r="C60" s="5" t="s">
        <v>384</v>
      </c>
      <c r="D60" s="16">
        <v>25</v>
      </c>
      <c r="E60" s="34">
        <v>1</v>
      </c>
      <c r="F60" s="35">
        <f t="shared" si="0"/>
        <v>1.1363636363636365</v>
      </c>
    </row>
    <row r="61" spans="1:9" x14ac:dyDescent="0.3">
      <c r="A61" t="s">
        <v>136</v>
      </c>
      <c r="B61" t="s">
        <v>39</v>
      </c>
      <c r="C61" s="5" t="s">
        <v>387</v>
      </c>
      <c r="D61" s="9">
        <v>10</v>
      </c>
      <c r="E61" s="34">
        <v>7</v>
      </c>
      <c r="F61" s="35">
        <f t="shared" si="0"/>
        <v>6.4935064935064943E-2</v>
      </c>
    </row>
    <row r="62" spans="1:9" x14ac:dyDescent="0.3">
      <c r="A62" t="s">
        <v>284</v>
      </c>
      <c r="B62" t="s">
        <v>40</v>
      </c>
      <c r="C62" s="5" t="s">
        <v>384</v>
      </c>
      <c r="D62" s="9">
        <v>5</v>
      </c>
      <c r="E62" s="34">
        <v>1</v>
      </c>
      <c r="F62" s="35">
        <f t="shared" si="0"/>
        <v>0.22727272727272727</v>
      </c>
    </row>
    <row r="63" spans="1:9" x14ac:dyDescent="0.3">
      <c r="A63" t="s">
        <v>285</v>
      </c>
      <c r="B63" t="s">
        <v>41</v>
      </c>
      <c r="C63" s="5" t="s">
        <v>387</v>
      </c>
      <c r="D63" s="9">
        <v>0.5</v>
      </c>
      <c r="E63" s="34">
        <v>7</v>
      </c>
      <c r="F63" s="35">
        <f t="shared" si="0"/>
        <v>3.2467532467532465E-3</v>
      </c>
    </row>
    <row r="64" spans="1:9" x14ac:dyDescent="0.3">
      <c r="A64" t="s">
        <v>286</v>
      </c>
      <c r="B64" t="s">
        <v>42</v>
      </c>
      <c r="C64" s="5" t="s">
        <v>388</v>
      </c>
      <c r="D64" s="9">
        <v>2</v>
      </c>
      <c r="E64" s="34">
        <v>1</v>
      </c>
      <c r="F64" s="35">
        <f t="shared" si="0"/>
        <v>9.0909090909090912E-2</v>
      </c>
    </row>
    <row r="65" spans="1:9" x14ac:dyDescent="0.3">
      <c r="A65" t="s">
        <v>287</v>
      </c>
      <c r="B65" t="s">
        <v>43</v>
      </c>
      <c r="C65" s="5" t="s">
        <v>388</v>
      </c>
      <c r="D65" s="9">
        <v>5</v>
      </c>
      <c r="E65" s="34">
        <v>1</v>
      </c>
      <c r="F65" s="35">
        <f t="shared" si="0"/>
        <v>0.22727272727272727</v>
      </c>
    </row>
    <row r="66" spans="1:9" x14ac:dyDescent="0.3">
      <c r="A66" t="s">
        <v>288</v>
      </c>
      <c r="B66" t="s">
        <v>44</v>
      </c>
      <c r="C66" s="5" t="s">
        <v>384</v>
      </c>
      <c r="D66" s="9">
        <v>15</v>
      </c>
      <c r="E66" s="34">
        <v>1</v>
      </c>
      <c r="F66" s="35">
        <f t="shared" si="0"/>
        <v>0.68181818181818177</v>
      </c>
    </row>
    <row r="67" spans="1:9" x14ac:dyDescent="0.3">
      <c r="A67" t="s">
        <v>289</v>
      </c>
      <c r="B67" t="s">
        <v>45</v>
      </c>
      <c r="C67" s="5" t="s">
        <v>389</v>
      </c>
      <c r="D67" s="9">
        <v>0</v>
      </c>
      <c r="E67" s="34">
        <v>1</v>
      </c>
      <c r="F67" s="35">
        <f t="shared" ref="F67:F127" si="1">(D67/E67)/22</f>
        <v>0</v>
      </c>
    </row>
    <row r="68" spans="1:9" x14ac:dyDescent="0.3">
      <c r="A68" s="1" t="s">
        <v>282</v>
      </c>
      <c r="B68" s="1" t="s">
        <v>46</v>
      </c>
      <c r="D68" s="13">
        <f>SUM(D69:D75)</f>
        <v>55.5</v>
      </c>
      <c r="E68" s="48"/>
      <c r="F68" s="40">
        <f>SUM(F69:F75)</f>
        <v>2.3084415584415585</v>
      </c>
      <c r="G68" s="30">
        <v>40895</v>
      </c>
      <c r="H68" s="30">
        <v>40964</v>
      </c>
    </row>
    <row r="69" spans="1:9" x14ac:dyDescent="0.3">
      <c r="A69" t="s">
        <v>290</v>
      </c>
      <c r="B69" t="s">
        <v>38</v>
      </c>
      <c r="C69" s="5" t="s">
        <v>384</v>
      </c>
      <c r="D69" s="9">
        <v>30</v>
      </c>
      <c r="E69" s="34">
        <v>1</v>
      </c>
      <c r="F69" s="35">
        <f t="shared" si="1"/>
        <v>1.3636363636363635</v>
      </c>
    </row>
    <row r="70" spans="1:9" x14ac:dyDescent="0.3">
      <c r="A70" t="s">
        <v>291</v>
      </c>
      <c r="B70" t="s">
        <v>39</v>
      </c>
      <c r="C70" s="5" t="s">
        <v>387</v>
      </c>
      <c r="D70" s="9">
        <v>5</v>
      </c>
      <c r="E70" s="34">
        <v>7</v>
      </c>
      <c r="F70" s="35">
        <f t="shared" si="1"/>
        <v>3.2467532467532471E-2</v>
      </c>
    </row>
    <row r="71" spans="1:9" x14ac:dyDescent="0.3">
      <c r="A71" t="s">
        <v>292</v>
      </c>
      <c r="B71" t="s">
        <v>40</v>
      </c>
      <c r="C71" s="5" t="s">
        <v>384</v>
      </c>
      <c r="D71" s="9">
        <v>5</v>
      </c>
      <c r="E71" s="34">
        <v>1</v>
      </c>
      <c r="F71" s="35">
        <f t="shared" si="1"/>
        <v>0.22727272727272727</v>
      </c>
    </row>
    <row r="72" spans="1:9" x14ac:dyDescent="0.3">
      <c r="A72" t="s">
        <v>293</v>
      </c>
      <c r="B72" t="s">
        <v>41</v>
      </c>
      <c r="C72" s="5" t="s">
        <v>387</v>
      </c>
      <c r="D72" s="9">
        <v>0.5</v>
      </c>
      <c r="E72" s="34">
        <v>7</v>
      </c>
      <c r="F72" s="35">
        <f t="shared" si="1"/>
        <v>3.2467532467532465E-3</v>
      </c>
    </row>
    <row r="73" spans="1:9" x14ac:dyDescent="0.3">
      <c r="A73" t="s">
        <v>294</v>
      </c>
      <c r="B73" t="s">
        <v>43</v>
      </c>
      <c r="C73" s="5" t="s">
        <v>388</v>
      </c>
      <c r="D73" s="9">
        <v>5</v>
      </c>
      <c r="E73" s="34">
        <v>1</v>
      </c>
      <c r="F73" s="35">
        <f t="shared" si="1"/>
        <v>0.22727272727272727</v>
      </c>
    </row>
    <row r="74" spans="1:9" x14ac:dyDescent="0.3">
      <c r="A74" t="s">
        <v>295</v>
      </c>
      <c r="B74" s="6" t="s">
        <v>133</v>
      </c>
      <c r="C74" s="5" t="s">
        <v>384</v>
      </c>
      <c r="D74" s="9">
        <v>10</v>
      </c>
      <c r="E74" s="34">
        <v>1</v>
      </c>
      <c r="F74" s="35">
        <f t="shared" si="1"/>
        <v>0.45454545454545453</v>
      </c>
    </row>
    <row r="75" spans="1:9" x14ac:dyDescent="0.3">
      <c r="A75" t="s">
        <v>296</v>
      </c>
      <c r="B75" t="s">
        <v>47</v>
      </c>
      <c r="C75" s="5" t="s">
        <v>389</v>
      </c>
      <c r="D75" s="9">
        <v>0</v>
      </c>
      <c r="E75" s="34">
        <v>1</v>
      </c>
      <c r="F75" s="35">
        <f t="shared" si="1"/>
        <v>0</v>
      </c>
    </row>
    <row r="76" spans="1:9" x14ac:dyDescent="0.3">
      <c r="A76" s="1" t="s">
        <v>310</v>
      </c>
      <c r="B76" s="1" t="s">
        <v>281</v>
      </c>
      <c r="D76" s="17">
        <f>D77+D82+D91</f>
        <v>146</v>
      </c>
      <c r="E76" s="51"/>
      <c r="F76" s="50">
        <f>SUM(F77,F82,F91)</f>
        <v>5.6233766233766236</v>
      </c>
      <c r="G76" s="30">
        <v>40965</v>
      </c>
      <c r="H76" s="30">
        <v>41133</v>
      </c>
    </row>
    <row r="77" spans="1:9" x14ac:dyDescent="0.3">
      <c r="A77" s="1" t="s">
        <v>311</v>
      </c>
      <c r="B77" s="1" t="s">
        <v>36</v>
      </c>
      <c r="D77" s="13">
        <f>SUM(D78:D81)</f>
        <v>25</v>
      </c>
      <c r="E77" s="37"/>
      <c r="F77" s="39">
        <f>SUM(F78:F81)</f>
        <v>0.94155844155844148</v>
      </c>
      <c r="G77" s="30">
        <v>40965</v>
      </c>
      <c r="H77" s="30">
        <v>40993</v>
      </c>
      <c r="I77" s="25"/>
    </row>
    <row r="78" spans="1:9" x14ac:dyDescent="0.3">
      <c r="A78" t="s">
        <v>312</v>
      </c>
      <c r="B78" s="3" t="s">
        <v>132</v>
      </c>
      <c r="C78" s="5" t="s">
        <v>384</v>
      </c>
      <c r="D78" s="9">
        <v>15</v>
      </c>
      <c r="E78" s="34">
        <v>1</v>
      </c>
      <c r="F78" s="35">
        <f t="shared" si="1"/>
        <v>0.68181818181818177</v>
      </c>
      <c r="I78" s="21"/>
    </row>
    <row r="79" spans="1:9" x14ac:dyDescent="0.3">
      <c r="A79" t="s">
        <v>313</v>
      </c>
      <c r="B79" t="s">
        <v>129</v>
      </c>
      <c r="C79" s="5" t="s">
        <v>387</v>
      </c>
      <c r="D79" s="9">
        <v>5</v>
      </c>
      <c r="E79" s="34">
        <v>7</v>
      </c>
      <c r="F79" s="35">
        <f t="shared" si="1"/>
        <v>3.2467532467532471E-2</v>
      </c>
      <c r="I79" s="21"/>
    </row>
    <row r="80" spans="1:9" x14ac:dyDescent="0.3">
      <c r="A80" t="s">
        <v>314</v>
      </c>
      <c r="B80" t="s">
        <v>130</v>
      </c>
      <c r="C80" s="5" t="s">
        <v>384</v>
      </c>
      <c r="D80" s="9">
        <v>5</v>
      </c>
      <c r="E80" s="34">
        <v>1</v>
      </c>
      <c r="F80" s="35">
        <f t="shared" si="1"/>
        <v>0.22727272727272727</v>
      </c>
      <c r="I80" s="21"/>
    </row>
    <row r="81" spans="1:8" x14ac:dyDescent="0.3">
      <c r="A81" t="s">
        <v>315</v>
      </c>
      <c r="B81" t="s">
        <v>131</v>
      </c>
      <c r="C81" s="5" t="s">
        <v>387</v>
      </c>
      <c r="D81" s="9">
        <v>0</v>
      </c>
      <c r="E81" s="34">
        <v>1</v>
      </c>
      <c r="F81" s="35">
        <f t="shared" si="1"/>
        <v>0</v>
      </c>
    </row>
    <row r="82" spans="1:8" x14ac:dyDescent="0.3">
      <c r="A82" s="1" t="s">
        <v>316</v>
      </c>
      <c r="B82" s="1" t="s">
        <v>37</v>
      </c>
      <c r="D82" s="13">
        <f>SUM(D83:D90)</f>
        <v>60.5</v>
      </c>
      <c r="E82" s="37"/>
      <c r="F82" s="40">
        <f>SUM(F83:F90)</f>
        <v>2.3409090909090908</v>
      </c>
      <c r="G82" s="30">
        <v>40994</v>
      </c>
      <c r="H82" s="30">
        <v>41063</v>
      </c>
    </row>
    <row r="83" spans="1:8" x14ac:dyDescent="0.3">
      <c r="A83" t="s">
        <v>317</v>
      </c>
      <c r="B83" t="s">
        <v>38</v>
      </c>
      <c r="C83" s="5" t="s">
        <v>384</v>
      </c>
      <c r="D83" s="9">
        <v>25</v>
      </c>
      <c r="E83" s="34">
        <v>1</v>
      </c>
      <c r="F83" s="35">
        <f t="shared" si="1"/>
        <v>1.1363636363636365</v>
      </c>
    </row>
    <row r="84" spans="1:8" x14ac:dyDescent="0.3">
      <c r="A84" t="s">
        <v>318</v>
      </c>
      <c r="B84" t="s">
        <v>39</v>
      </c>
      <c r="C84" s="5" t="s">
        <v>387</v>
      </c>
      <c r="D84" s="9">
        <v>10</v>
      </c>
      <c r="E84" s="34">
        <v>7</v>
      </c>
      <c r="F84" s="35">
        <f t="shared" si="1"/>
        <v>6.4935064935064943E-2</v>
      </c>
    </row>
    <row r="85" spans="1:8" x14ac:dyDescent="0.3">
      <c r="A85" t="s">
        <v>319</v>
      </c>
      <c r="B85" t="s">
        <v>40</v>
      </c>
      <c r="C85" s="5" t="s">
        <v>384</v>
      </c>
      <c r="D85" s="9">
        <v>5</v>
      </c>
      <c r="E85" s="34">
        <v>1</v>
      </c>
      <c r="F85" s="35">
        <f t="shared" si="1"/>
        <v>0.22727272727272727</v>
      </c>
    </row>
    <row r="86" spans="1:8" x14ac:dyDescent="0.3">
      <c r="A86" t="s">
        <v>320</v>
      </c>
      <c r="B86" t="s">
        <v>41</v>
      </c>
      <c r="C86" s="5" t="s">
        <v>387</v>
      </c>
      <c r="D86" s="9">
        <v>0.5</v>
      </c>
      <c r="E86" s="34">
        <v>7</v>
      </c>
      <c r="F86" s="35">
        <f t="shared" si="1"/>
        <v>3.2467532467532465E-3</v>
      </c>
    </row>
    <row r="87" spans="1:8" x14ac:dyDescent="0.3">
      <c r="A87" t="s">
        <v>321</v>
      </c>
      <c r="B87" t="s">
        <v>42</v>
      </c>
      <c r="C87" s="5" t="s">
        <v>388</v>
      </c>
      <c r="D87" s="9">
        <v>5</v>
      </c>
      <c r="E87" s="34">
        <v>1</v>
      </c>
      <c r="F87" s="35">
        <f t="shared" si="1"/>
        <v>0.22727272727272727</v>
      </c>
    </row>
    <row r="88" spans="1:8" x14ac:dyDescent="0.3">
      <c r="A88" t="s">
        <v>322</v>
      </c>
      <c r="B88" t="s">
        <v>43</v>
      </c>
      <c r="C88" s="5" t="s">
        <v>388</v>
      </c>
      <c r="D88" s="9">
        <v>5</v>
      </c>
      <c r="E88" s="34">
        <v>1</v>
      </c>
      <c r="F88" s="35">
        <f t="shared" si="1"/>
        <v>0.22727272727272727</v>
      </c>
    </row>
    <row r="89" spans="1:8" x14ac:dyDescent="0.3">
      <c r="A89" t="s">
        <v>323</v>
      </c>
      <c r="B89" t="s">
        <v>44</v>
      </c>
      <c r="C89" s="5" t="s">
        <v>384</v>
      </c>
      <c r="D89" s="9">
        <v>10</v>
      </c>
      <c r="E89" s="34">
        <v>1</v>
      </c>
      <c r="F89" s="35">
        <f t="shared" si="1"/>
        <v>0.45454545454545453</v>
      </c>
    </row>
    <row r="90" spans="1:8" x14ac:dyDescent="0.3">
      <c r="A90" t="s">
        <v>324</v>
      </c>
      <c r="B90" t="s">
        <v>45</v>
      </c>
      <c r="C90" s="5" t="s">
        <v>389</v>
      </c>
      <c r="D90" s="9">
        <v>0</v>
      </c>
      <c r="E90" s="34">
        <v>1</v>
      </c>
      <c r="F90" s="35">
        <f t="shared" si="1"/>
        <v>0</v>
      </c>
    </row>
    <row r="91" spans="1:8" x14ac:dyDescent="0.3">
      <c r="A91" s="1" t="s">
        <v>325</v>
      </c>
      <c r="B91" s="1" t="s">
        <v>46</v>
      </c>
      <c r="D91" s="13">
        <f>SUM(D92:D98)</f>
        <v>60.5</v>
      </c>
      <c r="E91" s="37"/>
      <c r="F91" s="40">
        <f>SUM(F92:F98)</f>
        <v>2.3409090909090908</v>
      </c>
      <c r="G91" s="30">
        <v>41064</v>
      </c>
      <c r="H91" s="30">
        <v>41133</v>
      </c>
    </row>
    <row r="92" spans="1:8" x14ac:dyDescent="0.3">
      <c r="A92" t="s">
        <v>326</v>
      </c>
      <c r="B92" t="s">
        <v>38</v>
      </c>
      <c r="C92" s="5" t="s">
        <v>384</v>
      </c>
      <c r="D92" s="9">
        <v>30</v>
      </c>
      <c r="E92" s="34">
        <v>1</v>
      </c>
      <c r="F92" s="35">
        <f t="shared" si="1"/>
        <v>1.3636363636363635</v>
      </c>
    </row>
    <row r="93" spans="1:8" x14ac:dyDescent="0.3">
      <c r="A93" t="s">
        <v>327</v>
      </c>
      <c r="B93" t="s">
        <v>39</v>
      </c>
      <c r="C93" s="5" t="s">
        <v>387</v>
      </c>
      <c r="D93" s="9">
        <v>10</v>
      </c>
      <c r="E93" s="34">
        <v>7</v>
      </c>
      <c r="F93" s="35">
        <f t="shared" si="1"/>
        <v>6.4935064935064943E-2</v>
      </c>
    </row>
    <row r="94" spans="1:8" x14ac:dyDescent="0.3">
      <c r="A94" t="s">
        <v>328</v>
      </c>
      <c r="B94" t="s">
        <v>40</v>
      </c>
      <c r="C94" s="5" t="s">
        <v>384</v>
      </c>
      <c r="D94" s="9">
        <v>5</v>
      </c>
      <c r="E94" s="34">
        <v>1</v>
      </c>
      <c r="F94" s="35">
        <f t="shared" si="1"/>
        <v>0.22727272727272727</v>
      </c>
    </row>
    <row r="95" spans="1:8" x14ac:dyDescent="0.3">
      <c r="A95" t="s">
        <v>329</v>
      </c>
      <c r="B95" t="s">
        <v>41</v>
      </c>
      <c r="C95" s="5" t="s">
        <v>387</v>
      </c>
      <c r="D95" s="9">
        <v>0.5</v>
      </c>
      <c r="E95" s="34">
        <v>7</v>
      </c>
      <c r="F95" s="35">
        <f t="shared" si="1"/>
        <v>3.2467532467532465E-3</v>
      </c>
    </row>
    <row r="96" spans="1:8" x14ac:dyDescent="0.3">
      <c r="A96" t="s">
        <v>330</v>
      </c>
      <c r="B96" t="s">
        <v>43</v>
      </c>
      <c r="C96" s="5" t="s">
        <v>388</v>
      </c>
      <c r="D96" s="9">
        <v>5</v>
      </c>
      <c r="E96" s="34">
        <v>1</v>
      </c>
      <c r="F96" s="35">
        <f t="shared" si="1"/>
        <v>0.22727272727272727</v>
      </c>
    </row>
    <row r="97" spans="1:9" x14ac:dyDescent="0.3">
      <c r="A97" t="s">
        <v>331</v>
      </c>
      <c r="B97" s="6" t="s">
        <v>133</v>
      </c>
      <c r="C97" s="5" t="s">
        <v>384</v>
      </c>
      <c r="D97" s="9">
        <v>10</v>
      </c>
      <c r="E97" s="34">
        <v>1</v>
      </c>
      <c r="F97" s="35">
        <f t="shared" si="1"/>
        <v>0.45454545454545453</v>
      </c>
    </row>
    <row r="98" spans="1:9" x14ac:dyDescent="0.3">
      <c r="A98" t="s">
        <v>332</v>
      </c>
      <c r="B98" t="s">
        <v>47</v>
      </c>
      <c r="C98" s="5" t="s">
        <v>389</v>
      </c>
      <c r="D98" s="9">
        <v>0</v>
      </c>
      <c r="E98" s="34">
        <v>1</v>
      </c>
      <c r="F98" s="35">
        <f t="shared" si="1"/>
        <v>0</v>
      </c>
    </row>
    <row r="99" spans="1:9" x14ac:dyDescent="0.3">
      <c r="A99" s="1">
        <v>3.2</v>
      </c>
      <c r="B99" s="1" t="s">
        <v>137</v>
      </c>
      <c r="D99" s="19">
        <f>D100+D104</f>
        <v>50</v>
      </c>
      <c r="E99" s="42"/>
      <c r="F99" s="44">
        <f>SUM(F100,F104)</f>
        <v>1.883116883116883</v>
      </c>
      <c r="G99" s="30">
        <v>41134</v>
      </c>
      <c r="H99" s="30">
        <v>41189</v>
      </c>
    </row>
    <row r="100" spans="1:9" x14ac:dyDescent="0.3">
      <c r="A100" s="1" t="s">
        <v>146</v>
      </c>
      <c r="B100" s="1" t="s">
        <v>138</v>
      </c>
      <c r="D100" s="13">
        <f>SUM(D101:D103)</f>
        <v>25</v>
      </c>
      <c r="E100" s="37"/>
      <c r="F100" s="40">
        <f>SUM(F101:F103)</f>
        <v>0.94155844155844148</v>
      </c>
      <c r="G100" s="30">
        <v>41134</v>
      </c>
      <c r="H100" s="30">
        <v>41161</v>
      </c>
      <c r="I100" s="21"/>
    </row>
    <row r="101" spans="1:9" x14ac:dyDescent="0.3">
      <c r="A101" t="s">
        <v>147</v>
      </c>
      <c r="B101" t="s">
        <v>139</v>
      </c>
      <c r="C101" s="5" t="s">
        <v>390</v>
      </c>
      <c r="D101" s="9">
        <v>20</v>
      </c>
      <c r="E101" s="34">
        <v>1</v>
      </c>
      <c r="F101" s="35">
        <f t="shared" si="1"/>
        <v>0.90909090909090906</v>
      </c>
      <c r="I101" s="26"/>
    </row>
    <row r="102" spans="1:9" x14ac:dyDescent="0.3">
      <c r="A102" t="s">
        <v>148</v>
      </c>
      <c r="B102" t="s">
        <v>143</v>
      </c>
      <c r="C102" s="5" t="s">
        <v>391</v>
      </c>
      <c r="D102" s="9">
        <v>5</v>
      </c>
      <c r="E102" s="34">
        <v>7</v>
      </c>
      <c r="F102" s="35">
        <f t="shared" si="1"/>
        <v>3.2467532467532471E-2</v>
      </c>
      <c r="I102" s="26"/>
    </row>
    <row r="103" spans="1:9" x14ac:dyDescent="0.3">
      <c r="A103" t="s">
        <v>149</v>
      </c>
      <c r="B103" t="s">
        <v>142</v>
      </c>
      <c r="C103" s="5" t="s">
        <v>392</v>
      </c>
      <c r="D103" s="9">
        <v>0</v>
      </c>
      <c r="E103" s="34">
        <v>1</v>
      </c>
      <c r="F103" s="35">
        <f t="shared" si="1"/>
        <v>0</v>
      </c>
      <c r="I103" s="26"/>
    </row>
    <row r="104" spans="1:9" x14ac:dyDescent="0.3">
      <c r="A104" s="1" t="s">
        <v>150</v>
      </c>
      <c r="B104" s="1" t="s">
        <v>48</v>
      </c>
      <c r="D104" s="13">
        <f>SUM(D105:D107)</f>
        <v>25</v>
      </c>
      <c r="E104" s="37"/>
      <c r="F104" s="40">
        <f>SUM(F105:F107)</f>
        <v>0.94155844155844148</v>
      </c>
      <c r="G104" s="30">
        <v>41134</v>
      </c>
      <c r="H104" s="30">
        <v>41161</v>
      </c>
      <c r="I104" s="26"/>
    </row>
    <row r="105" spans="1:9" x14ac:dyDescent="0.3">
      <c r="A105" t="s">
        <v>151</v>
      </c>
      <c r="B105" t="s">
        <v>140</v>
      </c>
      <c r="C105" s="5" t="s">
        <v>390</v>
      </c>
      <c r="D105" s="9">
        <v>20</v>
      </c>
      <c r="E105" s="34">
        <v>1</v>
      </c>
      <c r="F105" s="35">
        <f t="shared" si="1"/>
        <v>0.90909090909090906</v>
      </c>
      <c r="I105" s="26"/>
    </row>
    <row r="106" spans="1:9" x14ac:dyDescent="0.3">
      <c r="A106" t="s">
        <v>152</v>
      </c>
      <c r="B106" t="s">
        <v>144</v>
      </c>
      <c r="C106" s="5" t="s">
        <v>391</v>
      </c>
      <c r="D106" s="9">
        <v>5</v>
      </c>
      <c r="E106" s="34">
        <v>7</v>
      </c>
      <c r="F106" s="35">
        <f t="shared" si="1"/>
        <v>3.2467532467532471E-2</v>
      </c>
      <c r="I106" s="26"/>
    </row>
    <row r="107" spans="1:9" x14ac:dyDescent="0.3">
      <c r="A107" t="s">
        <v>153</v>
      </c>
      <c r="B107" t="s">
        <v>141</v>
      </c>
      <c r="C107" s="5" t="s">
        <v>392</v>
      </c>
      <c r="D107" s="9">
        <v>0</v>
      </c>
      <c r="E107" s="34">
        <v>1</v>
      </c>
      <c r="F107" s="35">
        <f t="shared" si="1"/>
        <v>0</v>
      </c>
      <c r="I107" s="26"/>
    </row>
    <row r="108" spans="1:9" x14ac:dyDescent="0.3">
      <c r="A108" s="1">
        <v>3.3</v>
      </c>
      <c r="B108" s="1" t="s">
        <v>49</v>
      </c>
      <c r="C108" s="18"/>
      <c r="D108" s="19">
        <f>D109+D112</f>
        <v>55</v>
      </c>
      <c r="E108" s="42"/>
      <c r="F108" s="44">
        <f>SUM(F109,F112)</f>
        <v>1.4772727272727273</v>
      </c>
      <c r="G108" s="30">
        <v>41162</v>
      </c>
      <c r="H108" s="30">
        <v>41205</v>
      </c>
    </row>
    <row r="109" spans="1:9" x14ac:dyDescent="0.3">
      <c r="A109" s="7" t="s">
        <v>156</v>
      </c>
      <c r="B109" s="1" t="s">
        <v>145</v>
      </c>
      <c r="D109" s="13">
        <f>SUM(D110:D111)</f>
        <v>30</v>
      </c>
      <c r="E109" s="37"/>
      <c r="F109" s="40">
        <f>SUM(F110:F111)</f>
        <v>0.79545454545454553</v>
      </c>
      <c r="G109" s="30">
        <v>41162</v>
      </c>
      <c r="H109" s="30">
        <v>41185</v>
      </c>
    </row>
    <row r="110" spans="1:9" x14ac:dyDescent="0.3">
      <c r="A110" s="8" t="s">
        <v>158</v>
      </c>
      <c r="B110" s="3" t="s">
        <v>155</v>
      </c>
      <c r="C110" s="5" t="s">
        <v>395</v>
      </c>
      <c r="D110" s="9">
        <v>25</v>
      </c>
      <c r="E110" s="34">
        <v>2</v>
      </c>
      <c r="F110" s="35">
        <f t="shared" si="1"/>
        <v>0.56818181818181823</v>
      </c>
    </row>
    <row r="111" spans="1:9" x14ac:dyDescent="0.3">
      <c r="A111" t="s">
        <v>159</v>
      </c>
      <c r="B111" t="s">
        <v>393</v>
      </c>
      <c r="C111" s="5" t="s">
        <v>394</v>
      </c>
      <c r="D111" s="9">
        <v>5</v>
      </c>
      <c r="E111" s="34">
        <v>1</v>
      </c>
      <c r="F111" s="35">
        <f t="shared" si="1"/>
        <v>0.22727272727272727</v>
      </c>
    </row>
    <row r="112" spans="1:9" x14ac:dyDescent="0.3">
      <c r="A112" s="7" t="s">
        <v>157</v>
      </c>
      <c r="B112" s="1" t="s">
        <v>185</v>
      </c>
      <c r="D112" s="13">
        <f>SUM(D113:D114)</f>
        <v>25</v>
      </c>
      <c r="E112" s="48"/>
      <c r="F112" s="40">
        <f>SUM(F113:F114)</f>
        <v>0.68181818181818177</v>
      </c>
      <c r="G112" s="30">
        <v>41186</v>
      </c>
      <c r="H112" s="30">
        <v>41205</v>
      </c>
    </row>
    <row r="113" spans="1:8" x14ac:dyDescent="0.3">
      <c r="A113" s="3" t="s">
        <v>160</v>
      </c>
      <c r="B113" s="3" t="s">
        <v>155</v>
      </c>
      <c r="C113" s="5" t="s">
        <v>395</v>
      </c>
      <c r="D113" s="9">
        <v>20</v>
      </c>
      <c r="E113" s="34">
        <v>2</v>
      </c>
      <c r="F113" s="35">
        <f t="shared" si="1"/>
        <v>0.45454545454545453</v>
      </c>
    </row>
    <row r="114" spans="1:8" x14ac:dyDescent="0.3">
      <c r="A114" t="s">
        <v>159</v>
      </c>
      <c r="B114" t="s">
        <v>154</v>
      </c>
      <c r="C114" s="5" t="s">
        <v>394</v>
      </c>
      <c r="D114" s="9">
        <v>5</v>
      </c>
      <c r="E114" s="34">
        <v>1</v>
      </c>
      <c r="F114" s="35">
        <f t="shared" si="1"/>
        <v>0.22727272727272727</v>
      </c>
    </row>
    <row r="115" spans="1:8" x14ac:dyDescent="0.3">
      <c r="A115" s="1">
        <v>4</v>
      </c>
      <c r="B115" s="1" t="s">
        <v>161</v>
      </c>
      <c r="D115" s="12">
        <f>D116+D120+D124</f>
        <v>135</v>
      </c>
      <c r="E115" s="38"/>
      <c r="F115" s="38">
        <f>SUM(F116,F120,F124)</f>
        <v>5.795454545454545</v>
      </c>
      <c r="G115" s="30">
        <v>41206</v>
      </c>
      <c r="H115" s="30">
        <v>41388</v>
      </c>
    </row>
    <row r="116" spans="1:8" x14ac:dyDescent="0.3">
      <c r="A116" s="1">
        <v>4.0999999999999996</v>
      </c>
      <c r="B116" s="1" t="s">
        <v>166</v>
      </c>
      <c r="D116" s="13">
        <f>SUM(D117:D119)</f>
        <v>45</v>
      </c>
      <c r="E116" s="48"/>
      <c r="F116" s="40">
        <f>SUM(F117:F119)</f>
        <v>2.0454545454545454</v>
      </c>
      <c r="G116" s="30">
        <v>41206</v>
      </c>
      <c r="H116" s="30">
        <v>41268</v>
      </c>
    </row>
    <row r="117" spans="1:8" x14ac:dyDescent="0.3">
      <c r="A117" t="s">
        <v>169</v>
      </c>
      <c r="B117" t="s">
        <v>167</v>
      </c>
      <c r="C117" s="5" t="s">
        <v>388</v>
      </c>
      <c r="D117" s="9">
        <v>20</v>
      </c>
      <c r="E117" s="34">
        <v>1</v>
      </c>
      <c r="F117" s="35">
        <f t="shared" si="1"/>
        <v>0.90909090909090906</v>
      </c>
    </row>
    <row r="118" spans="1:8" x14ac:dyDescent="0.3">
      <c r="A118" t="s">
        <v>170</v>
      </c>
      <c r="B118" t="s">
        <v>168</v>
      </c>
      <c r="C118" s="5" t="s">
        <v>394</v>
      </c>
      <c r="D118" s="9">
        <v>10</v>
      </c>
      <c r="E118" s="34">
        <v>1</v>
      </c>
      <c r="F118" s="35">
        <f t="shared" si="1"/>
        <v>0.45454545454545453</v>
      </c>
    </row>
    <row r="119" spans="1:8" x14ac:dyDescent="0.3">
      <c r="A119" t="s">
        <v>171</v>
      </c>
      <c r="B119" t="s">
        <v>396</v>
      </c>
      <c r="C119" s="5" t="s">
        <v>382</v>
      </c>
      <c r="D119" s="9">
        <v>15</v>
      </c>
      <c r="E119" s="34">
        <v>1</v>
      </c>
      <c r="F119" s="35">
        <f t="shared" si="1"/>
        <v>0.68181818181818177</v>
      </c>
    </row>
    <row r="120" spans="1:8" x14ac:dyDescent="0.3">
      <c r="A120" s="1">
        <v>4.2</v>
      </c>
      <c r="B120" s="1" t="s">
        <v>172</v>
      </c>
      <c r="D120" s="13">
        <f>SUM(D121:D123)</f>
        <v>45</v>
      </c>
      <c r="E120" s="48"/>
      <c r="F120" s="40">
        <f>SUM(F121:F123)</f>
        <v>1.7045454545454544</v>
      </c>
      <c r="G120" s="30">
        <v>41269</v>
      </c>
      <c r="H120" s="30">
        <v>41319</v>
      </c>
    </row>
    <row r="121" spans="1:8" x14ac:dyDescent="0.3">
      <c r="A121" s="1" t="s">
        <v>173</v>
      </c>
      <c r="B121" t="s">
        <v>177</v>
      </c>
      <c r="C121" s="5" t="s">
        <v>388</v>
      </c>
      <c r="D121" s="9">
        <v>20</v>
      </c>
      <c r="E121" s="34">
        <v>1</v>
      </c>
      <c r="F121" s="35">
        <f t="shared" si="1"/>
        <v>0.90909090909090906</v>
      </c>
    </row>
    <row r="122" spans="1:8" x14ac:dyDescent="0.3">
      <c r="A122" t="s">
        <v>174</v>
      </c>
      <c r="B122" t="s">
        <v>168</v>
      </c>
      <c r="C122" s="5" t="s">
        <v>394</v>
      </c>
      <c r="D122" s="9">
        <v>10</v>
      </c>
      <c r="E122" s="34">
        <v>1</v>
      </c>
      <c r="F122" s="35">
        <f t="shared" si="1"/>
        <v>0.45454545454545453</v>
      </c>
    </row>
    <row r="123" spans="1:8" ht="18.899999999999999" customHeight="1" x14ac:dyDescent="0.3">
      <c r="A123" t="s">
        <v>175</v>
      </c>
      <c r="B123" t="s">
        <v>396</v>
      </c>
      <c r="C123" s="5" t="s">
        <v>409</v>
      </c>
      <c r="D123" s="9">
        <v>15</v>
      </c>
      <c r="E123" s="34">
        <v>2</v>
      </c>
      <c r="F123" s="35">
        <f t="shared" si="1"/>
        <v>0.34090909090909088</v>
      </c>
    </row>
    <row r="124" spans="1:8" ht="18.899999999999999" customHeight="1" x14ac:dyDescent="0.3">
      <c r="A124" s="1">
        <v>4.3</v>
      </c>
      <c r="B124" s="1" t="s">
        <v>176</v>
      </c>
      <c r="C124" s="20"/>
      <c r="D124" s="13">
        <f>SUM(D125:D127)</f>
        <v>45</v>
      </c>
      <c r="E124" s="48"/>
      <c r="F124" s="40">
        <f>SUM(F125:F127)</f>
        <v>2.0454545454545454</v>
      </c>
      <c r="G124" s="30">
        <v>41320</v>
      </c>
      <c r="H124" s="30">
        <v>41388</v>
      </c>
    </row>
    <row r="125" spans="1:8" ht="12.6" customHeight="1" x14ac:dyDescent="0.3">
      <c r="A125" t="s">
        <v>179</v>
      </c>
      <c r="B125" t="s">
        <v>178</v>
      </c>
      <c r="C125" s="20" t="s">
        <v>241</v>
      </c>
      <c r="D125" s="9">
        <v>20</v>
      </c>
      <c r="E125" s="34">
        <v>1</v>
      </c>
      <c r="F125" s="35">
        <f t="shared" si="1"/>
        <v>0.90909090909090906</v>
      </c>
    </row>
    <row r="126" spans="1:8" ht="15.6" customHeight="1" x14ac:dyDescent="0.3">
      <c r="A126" t="s">
        <v>180</v>
      </c>
      <c r="B126" t="s">
        <v>168</v>
      </c>
      <c r="C126" s="20" t="s">
        <v>241</v>
      </c>
      <c r="D126" s="9">
        <v>10</v>
      </c>
      <c r="E126" s="34">
        <v>1</v>
      </c>
      <c r="F126" s="35">
        <f t="shared" si="1"/>
        <v>0.45454545454545453</v>
      </c>
    </row>
    <row r="127" spans="1:8" ht="14.4" customHeight="1" x14ac:dyDescent="0.3">
      <c r="A127" t="s">
        <v>181</v>
      </c>
      <c r="B127" t="s">
        <v>396</v>
      </c>
      <c r="C127" s="20" t="s">
        <v>382</v>
      </c>
      <c r="D127" s="9">
        <v>15</v>
      </c>
      <c r="E127" s="34">
        <v>1</v>
      </c>
      <c r="F127" s="35">
        <f t="shared" si="1"/>
        <v>0.68181818181818177</v>
      </c>
    </row>
    <row r="128" spans="1:8" x14ac:dyDescent="0.3">
      <c r="A128" s="1">
        <v>5</v>
      </c>
      <c r="B128" s="1" t="s">
        <v>50</v>
      </c>
      <c r="C128" s="20"/>
      <c r="D128" s="12">
        <f>D129+D146</f>
        <v>292</v>
      </c>
      <c r="E128" s="52"/>
      <c r="F128" s="38">
        <f>SUM(F129,F146)</f>
        <v>11.143939393939391</v>
      </c>
    </row>
    <row r="129" spans="1:8" x14ac:dyDescent="0.3">
      <c r="A129" s="1">
        <v>5.0999999999999996</v>
      </c>
      <c r="B129" s="1" t="s">
        <v>298</v>
      </c>
      <c r="D129" s="19">
        <f>D130+D138</f>
        <v>132</v>
      </c>
      <c r="E129" s="42"/>
      <c r="F129" s="44">
        <f>SUM(F130,F138)</f>
        <v>5.6893939393939377</v>
      </c>
      <c r="G129" s="30">
        <v>41389</v>
      </c>
      <c r="H129" s="30">
        <v>41559</v>
      </c>
    </row>
    <row r="130" spans="1:8" x14ac:dyDescent="0.3">
      <c r="A130" s="1" t="s">
        <v>162</v>
      </c>
      <c r="B130" s="1" t="s">
        <v>360</v>
      </c>
      <c r="D130" s="13">
        <f>SUM(D131:D137)</f>
        <v>66</v>
      </c>
      <c r="E130" s="37"/>
      <c r="F130" s="40">
        <f>SUM(F131:F137)</f>
        <v>2.8257575757575748</v>
      </c>
      <c r="G130" s="30">
        <v>41389</v>
      </c>
      <c r="H130" s="30">
        <v>41473</v>
      </c>
    </row>
    <row r="131" spans="1:8" x14ac:dyDescent="0.3">
      <c r="A131" t="s">
        <v>347</v>
      </c>
      <c r="B131" t="s">
        <v>338</v>
      </c>
      <c r="C131" s="5" t="s">
        <v>390</v>
      </c>
      <c r="D131" s="9">
        <v>40</v>
      </c>
      <c r="E131" s="34">
        <v>1</v>
      </c>
      <c r="F131" s="35">
        <f t="shared" ref="F131:F194" si="2">(D131/E131)/22</f>
        <v>1.8181818181818181</v>
      </c>
    </row>
    <row r="132" spans="1:8" x14ac:dyDescent="0.3">
      <c r="A132" t="s">
        <v>346</v>
      </c>
      <c r="B132" t="s">
        <v>339</v>
      </c>
      <c r="C132" s="5" t="s">
        <v>398</v>
      </c>
      <c r="D132" s="9">
        <v>1</v>
      </c>
      <c r="E132" s="34">
        <v>2</v>
      </c>
      <c r="F132" s="35">
        <f t="shared" si="2"/>
        <v>2.2727272727272728E-2</v>
      </c>
    </row>
    <row r="133" spans="1:8" x14ac:dyDescent="0.3">
      <c r="A133" t="s">
        <v>349</v>
      </c>
      <c r="B133" t="s">
        <v>340</v>
      </c>
      <c r="C133" s="5" t="s">
        <v>390</v>
      </c>
      <c r="D133" s="9">
        <v>5</v>
      </c>
      <c r="E133" s="34">
        <v>1</v>
      </c>
      <c r="F133" s="35">
        <f t="shared" si="2"/>
        <v>0.22727272727272727</v>
      </c>
    </row>
    <row r="134" spans="1:8" x14ac:dyDescent="0.3">
      <c r="A134" t="s">
        <v>350</v>
      </c>
      <c r="B134" t="s">
        <v>51</v>
      </c>
      <c r="C134" s="5" t="s">
        <v>388</v>
      </c>
      <c r="D134" s="9">
        <v>5</v>
      </c>
      <c r="E134" s="34">
        <v>1</v>
      </c>
      <c r="F134" s="35">
        <f t="shared" si="2"/>
        <v>0.22727272727272727</v>
      </c>
    </row>
    <row r="135" spans="1:8" x14ac:dyDescent="0.3">
      <c r="A135" t="s">
        <v>351</v>
      </c>
      <c r="B135" t="s">
        <v>52</v>
      </c>
      <c r="C135" s="5" t="s">
        <v>384</v>
      </c>
      <c r="D135" s="9">
        <v>5</v>
      </c>
      <c r="E135" s="34">
        <v>1</v>
      </c>
      <c r="F135" s="35">
        <f t="shared" si="2"/>
        <v>0.22727272727272727</v>
      </c>
    </row>
    <row r="136" spans="1:8" x14ac:dyDescent="0.3">
      <c r="A136" t="s">
        <v>352</v>
      </c>
      <c r="B136" t="s">
        <v>53</v>
      </c>
      <c r="C136" s="5" t="s">
        <v>410</v>
      </c>
      <c r="D136" s="9">
        <v>5</v>
      </c>
      <c r="E136" s="34">
        <v>3</v>
      </c>
      <c r="F136" s="35">
        <f t="shared" si="2"/>
        <v>7.575757575757576E-2</v>
      </c>
    </row>
    <row r="137" spans="1:8" x14ac:dyDescent="0.3">
      <c r="A137" t="s">
        <v>353</v>
      </c>
      <c r="B137" t="s">
        <v>345</v>
      </c>
      <c r="C137" s="5" t="s">
        <v>390</v>
      </c>
      <c r="D137" s="9">
        <v>5</v>
      </c>
      <c r="E137" s="34">
        <v>1</v>
      </c>
      <c r="F137" s="35">
        <f t="shared" si="2"/>
        <v>0.22727272727272727</v>
      </c>
    </row>
    <row r="138" spans="1:8" x14ac:dyDescent="0.3">
      <c r="A138" s="1" t="s">
        <v>299</v>
      </c>
      <c r="B138" s="1" t="s">
        <v>361</v>
      </c>
      <c r="D138" s="23">
        <f>SUM(D139:D145)</f>
        <v>66</v>
      </c>
      <c r="E138" s="48"/>
      <c r="F138" s="40">
        <f>SUM(F139:F145)</f>
        <v>2.8636363636363629</v>
      </c>
      <c r="G138" s="30">
        <v>41389</v>
      </c>
      <c r="H138" s="30">
        <v>41474</v>
      </c>
    </row>
    <row r="139" spans="1:8" x14ac:dyDescent="0.3">
      <c r="A139" t="s">
        <v>354</v>
      </c>
      <c r="B139" t="s">
        <v>341</v>
      </c>
      <c r="C139" s="5" t="s">
        <v>390</v>
      </c>
      <c r="D139" s="16">
        <v>40</v>
      </c>
      <c r="E139" s="34">
        <v>1</v>
      </c>
      <c r="F139" s="35">
        <f t="shared" si="2"/>
        <v>1.8181818181818181</v>
      </c>
    </row>
    <row r="140" spans="1:8" x14ac:dyDescent="0.3">
      <c r="A140" t="s">
        <v>348</v>
      </c>
      <c r="B140" t="s">
        <v>342</v>
      </c>
      <c r="C140" s="5" t="s">
        <v>398</v>
      </c>
      <c r="D140" s="9">
        <v>1</v>
      </c>
      <c r="E140" s="34">
        <v>2</v>
      </c>
      <c r="F140" s="35">
        <f t="shared" si="2"/>
        <v>2.2727272727272728E-2</v>
      </c>
    </row>
    <row r="141" spans="1:8" x14ac:dyDescent="0.3">
      <c r="A141" t="s">
        <v>355</v>
      </c>
      <c r="B141" t="s">
        <v>343</v>
      </c>
      <c r="C141" s="5" t="s">
        <v>390</v>
      </c>
      <c r="D141" s="9">
        <v>5</v>
      </c>
      <c r="E141" s="34">
        <v>1</v>
      </c>
      <c r="F141" s="35">
        <f t="shared" si="2"/>
        <v>0.22727272727272727</v>
      </c>
    </row>
    <row r="142" spans="1:8" x14ac:dyDescent="0.3">
      <c r="A142" t="s">
        <v>356</v>
      </c>
      <c r="B142" t="s">
        <v>51</v>
      </c>
      <c r="C142" s="5" t="s">
        <v>388</v>
      </c>
      <c r="D142" s="9">
        <v>5</v>
      </c>
      <c r="E142" s="34">
        <v>1</v>
      </c>
      <c r="F142" s="35">
        <f t="shared" si="2"/>
        <v>0.22727272727272727</v>
      </c>
    </row>
    <row r="143" spans="1:8" x14ac:dyDescent="0.3">
      <c r="A143" t="s">
        <v>357</v>
      </c>
      <c r="B143" t="s">
        <v>52</v>
      </c>
      <c r="C143" s="5" t="s">
        <v>384</v>
      </c>
      <c r="D143" s="9">
        <v>5</v>
      </c>
      <c r="E143" s="34">
        <v>1</v>
      </c>
      <c r="F143" s="35">
        <f t="shared" si="2"/>
        <v>0.22727272727272727</v>
      </c>
    </row>
    <row r="144" spans="1:8" x14ac:dyDescent="0.3">
      <c r="A144" t="s">
        <v>358</v>
      </c>
      <c r="B144" t="s">
        <v>53</v>
      </c>
      <c r="C144" s="5" t="s">
        <v>397</v>
      </c>
      <c r="D144" s="9">
        <v>5</v>
      </c>
      <c r="E144" s="34">
        <v>2</v>
      </c>
      <c r="F144" s="35">
        <f t="shared" si="2"/>
        <v>0.11363636363636363</v>
      </c>
    </row>
    <row r="145" spans="1:9" x14ac:dyDescent="0.3">
      <c r="A145" t="s">
        <v>359</v>
      </c>
      <c r="B145" t="s">
        <v>344</v>
      </c>
      <c r="C145" s="5" t="s">
        <v>390</v>
      </c>
      <c r="D145" s="9">
        <v>5</v>
      </c>
      <c r="E145" s="34">
        <v>1</v>
      </c>
      <c r="F145" s="35">
        <f t="shared" si="2"/>
        <v>0.22727272727272727</v>
      </c>
    </row>
    <row r="146" spans="1:9" x14ac:dyDescent="0.3">
      <c r="A146" s="1">
        <v>5.2</v>
      </c>
      <c r="B146" s="1" t="s">
        <v>54</v>
      </c>
      <c r="D146" s="19">
        <f>D147+D154</f>
        <v>160</v>
      </c>
      <c r="E146" s="42"/>
      <c r="F146" s="44">
        <f>SUM(F147,F154)</f>
        <v>5.4545454545454541</v>
      </c>
      <c r="G146" s="30">
        <v>41475</v>
      </c>
      <c r="H146" s="30">
        <v>41638</v>
      </c>
    </row>
    <row r="147" spans="1:9" x14ac:dyDescent="0.3">
      <c r="A147" s="1" t="s">
        <v>163</v>
      </c>
      <c r="B147" s="1" t="s">
        <v>297</v>
      </c>
      <c r="D147" s="13">
        <f>SUM(D148:D153)</f>
        <v>80</v>
      </c>
      <c r="E147" s="37"/>
      <c r="F147" s="40">
        <f>SUM(F148:F153)</f>
        <v>2.7272727272727271</v>
      </c>
      <c r="G147" s="30">
        <v>41475</v>
      </c>
      <c r="H147" s="30">
        <v>41556</v>
      </c>
    </row>
    <row r="148" spans="1:9" x14ac:dyDescent="0.3">
      <c r="A148" t="s">
        <v>187</v>
      </c>
      <c r="B148" t="s">
        <v>145</v>
      </c>
      <c r="C148" s="5" t="s">
        <v>395</v>
      </c>
      <c r="D148" s="9">
        <v>5</v>
      </c>
      <c r="E148" s="34">
        <v>2</v>
      </c>
      <c r="F148" s="35">
        <f t="shared" si="2"/>
        <v>0.11363636363636363</v>
      </c>
      <c r="I148" s="21"/>
    </row>
    <row r="149" spans="1:9" x14ac:dyDescent="0.3">
      <c r="A149" t="s">
        <v>188</v>
      </c>
      <c r="B149" t="s">
        <v>55</v>
      </c>
      <c r="C149" s="5" t="s">
        <v>394</v>
      </c>
      <c r="D149" s="9">
        <v>15</v>
      </c>
      <c r="E149" s="34">
        <v>1</v>
      </c>
      <c r="F149" s="35">
        <f t="shared" si="2"/>
        <v>0.68181818181818177</v>
      </c>
    </row>
    <row r="150" spans="1:9" x14ac:dyDescent="0.3">
      <c r="A150" t="s">
        <v>189</v>
      </c>
      <c r="B150" t="s">
        <v>182</v>
      </c>
      <c r="C150" s="5" t="s">
        <v>394</v>
      </c>
      <c r="D150" s="9">
        <v>15</v>
      </c>
      <c r="E150" s="34">
        <v>1</v>
      </c>
      <c r="F150" s="35">
        <f t="shared" si="2"/>
        <v>0.68181818181818177</v>
      </c>
    </row>
    <row r="151" spans="1:9" x14ac:dyDescent="0.3">
      <c r="A151" t="s">
        <v>190</v>
      </c>
      <c r="B151" t="s">
        <v>56</v>
      </c>
      <c r="C151" s="5" t="s">
        <v>399</v>
      </c>
      <c r="D151" s="9">
        <v>35</v>
      </c>
      <c r="E151" s="34">
        <v>2</v>
      </c>
      <c r="F151" s="35">
        <f t="shared" si="2"/>
        <v>0.79545454545454541</v>
      </c>
    </row>
    <row r="152" spans="1:9" x14ac:dyDescent="0.3">
      <c r="A152" t="s">
        <v>191</v>
      </c>
      <c r="B152" t="s">
        <v>183</v>
      </c>
      <c r="C152" s="5" t="s">
        <v>394</v>
      </c>
      <c r="D152" s="9">
        <v>10</v>
      </c>
      <c r="E152" s="34">
        <v>1</v>
      </c>
      <c r="F152" s="35">
        <f t="shared" si="2"/>
        <v>0.45454545454545453</v>
      </c>
    </row>
    <row r="153" spans="1:9" x14ac:dyDescent="0.3">
      <c r="B153" t="s">
        <v>300</v>
      </c>
      <c r="C153" s="5" t="s">
        <v>400</v>
      </c>
      <c r="D153" s="9">
        <v>0</v>
      </c>
      <c r="E153" s="34">
        <v>1</v>
      </c>
      <c r="F153" s="35">
        <f t="shared" si="2"/>
        <v>0</v>
      </c>
    </row>
    <row r="154" spans="1:9" x14ac:dyDescent="0.3">
      <c r="A154" s="1" t="s">
        <v>164</v>
      </c>
      <c r="B154" s="1" t="s">
        <v>184</v>
      </c>
      <c r="D154" s="13">
        <f>SUM(D155:D160)</f>
        <v>80</v>
      </c>
      <c r="E154" s="48"/>
      <c r="F154" s="40">
        <f>SUM(F155:F160)</f>
        <v>2.7272727272727271</v>
      </c>
      <c r="G154" s="30">
        <v>41557</v>
      </c>
      <c r="H154" s="30">
        <v>41638</v>
      </c>
    </row>
    <row r="155" spans="1:9" x14ac:dyDescent="0.3">
      <c r="A155" t="s">
        <v>186</v>
      </c>
      <c r="B155" t="s">
        <v>185</v>
      </c>
      <c r="C155" s="5" t="s">
        <v>395</v>
      </c>
      <c r="D155" s="9">
        <v>5</v>
      </c>
      <c r="E155" s="34">
        <v>2</v>
      </c>
      <c r="F155" s="35">
        <f t="shared" si="2"/>
        <v>0.11363636363636363</v>
      </c>
      <c r="I155" s="21"/>
    </row>
    <row r="156" spans="1:9" x14ac:dyDescent="0.3">
      <c r="A156" t="s">
        <v>192</v>
      </c>
      <c r="B156" t="s">
        <v>55</v>
      </c>
      <c r="C156" s="5" t="s">
        <v>394</v>
      </c>
      <c r="D156" s="9">
        <v>15</v>
      </c>
      <c r="E156" s="34">
        <v>1</v>
      </c>
      <c r="F156" s="35">
        <f t="shared" si="2"/>
        <v>0.68181818181818177</v>
      </c>
    </row>
    <row r="157" spans="1:9" x14ac:dyDescent="0.3">
      <c r="A157" t="s">
        <v>193</v>
      </c>
      <c r="B157" t="s">
        <v>182</v>
      </c>
      <c r="C157" s="5" t="s">
        <v>394</v>
      </c>
      <c r="D157" s="9">
        <v>15</v>
      </c>
      <c r="E157" s="34">
        <v>1</v>
      </c>
      <c r="F157" s="35">
        <f t="shared" si="2"/>
        <v>0.68181818181818177</v>
      </c>
      <c r="I157" s="21"/>
    </row>
    <row r="158" spans="1:9" x14ac:dyDescent="0.3">
      <c r="A158" t="s">
        <v>194</v>
      </c>
      <c r="B158" t="s">
        <v>56</v>
      </c>
      <c r="C158" s="5" t="s">
        <v>399</v>
      </c>
      <c r="D158" s="9">
        <v>35</v>
      </c>
      <c r="E158" s="34">
        <v>2</v>
      </c>
      <c r="F158" s="35">
        <f t="shared" si="2"/>
        <v>0.79545454545454541</v>
      </c>
    </row>
    <row r="159" spans="1:9" x14ac:dyDescent="0.3">
      <c r="A159" t="s">
        <v>195</v>
      </c>
      <c r="B159" t="s">
        <v>183</v>
      </c>
      <c r="C159" s="5" t="s">
        <v>394</v>
      </c>
      <c r="D159" s="9">
        <v>10</v>
      </c>
      <c r="E159" s="34">
        <v>1</v>
      </c>
      <c r="F159" s="35">
        <f t="shared" si="2"/>
        <v>0.45454545454545453</v>
      </c>
      <c r="I159" s="21"/>
    </row>
    <row r="160" spans="1:9" x14ac:dyDescent="0.3">
      <c r="B160" t="s">
        <v>301</v>
      </c>
      <c r="C160" s="5" t="s">
        <v>400</v>
      </c>
      <c r="D160" s="9">
        <v>0</v>
      </c>
      <c r="E160" s="34">
        <v>1</v>
      </c>
      <c r="F160" s="35">
        <f t="shared" si="2"/>
        <v>0</v>
      </c>
    </row>
    <row r="161" spans="1:8" x14ac:dyDescent="0.3">
      <c r="A161" s="1">
        <v>6</v>
      </c>
      <c r="B161" s="1" t="s">
        <v>57</v>
      </c>
      <c r="D161" s="12">
        <f>D162+D182</f>
        <v>208.5</v>
      </c>
      <c r="E161" s="52"/>
      <c r="F161" s="38">
        <f>SUM(F162,F182)</f>
        <v>7.6212121212121211</v>
      </c>
    </row>
    <row r="162" spans="1:8" x14ac:dyDescent="0.3">
      <c r="A162" s="1">
        <v>6.1</v>
      </c>
      <c r="B162" s="1" t="s">
        <v>196</v>
      </c>
      <c r="D162" s="19">
        <f>D163+D168+D173+D177</f>
        <v>157.5</v>
      </c>
      <c r="E162" s="42"/>
      <c r="F162" s="44">
        <f>SUM(F163,F168,F173,F177)</f>
        <v>5.9090909090909092</v>
      </c>
      <c r="G162" s="30">
        <v>41639</v>
      </c>
      <c r="H162" s="30">
        <v>41815</v>
      </c>
    </row>
    <row r="163" spans="1:8" x14ac:dyDescent="0.3">
      <c r="A163" s="1" t="s">
        <v>165</v>
      </c>
      <c r="B163" s="1" t="s">
        <v>58</v>
      </c>
      <c r="D163" s="13">
        <f>SUM(D164:D167)</f>
        <v>25</v>
      </c>
      <c r="E163" s="37"/>
      <c r="F163" s="40">
        <f>SUM(F164:F167)</f>
        <v>0.94696969696969691</v>
      </c>
      <c r="G163" s="30">
        <v>41639</v>
      </c>
      <c r="H163" s="30">
        <v>41667</v>
      </c>
    </row>
    <row r="164" spans="1:8" x14ac:dyDescent="0.3">
      <c r="A164" t="s">
        <v>200</v>
      </c>
      <c r="B164" t="s">
        <v>59</v>
      </c>
      <c r="C164" s="5" t="s">
        <v>382</v>
      </c>
      <c r="D164" s="9">
        <v>10</v>
      </c>
      <c r="E164" s="34">
        <v>1</v>
      </c>
      <c r="F164" s="35">
        <f t="shared" si="2"/>
        <v>0.45454545454545453</v>
      </c>
    </row>
    <row r="165" spans="1:8" x14ac:dyDescent="0.3">
      <c r="A165" t="s">
        <v>201</v>
      </c>
      <c r="B165" t="s">
        <v>60</v>
      </c>
      <c r="C165" s="5" t="s">
        <v>382</v>
      </c>
      <c r="D165" s="9">
        <v>10</v>
      </c>
      <c r="E165" s="34">
        <v>1</v>
      </c>
      <c r="F165" s="35">
        <f t="shared" si="2"/>
        <v>0.45454545454545453</v>
      </c>
    </row>
    <row r="166" spans="1:8" x14ac:dyDescent="0.3">
      <c r="A166" t="s">
        <v>202</v>
      </c>
      <c r="B166" t="s">
        <v>61</v>
      </c>
      <c r="C166" s="5" t="s">
        <v>403</v>
      </c>
      <c r="D166" s="9">
        <v>5</v>
      </c>
      <c r="E166" s="34">
        <v>6</v>
      </c>
      <c r="F166" s="35">
        <f t="shared" si="2"/>
        <v>3.787878787878788E-2</v>
      </c>
    </row>
    <row r="167" spans="1:8" x14ac:dyDescent="0.3">
      <c r="A167" t="s">
        <v>203</v>
      </c>
      <c r="B167" t="s">
        <v>62</v>
      </c>
      <c r="C167" s="5" t="s">
        <v>403</v>
      </c>
      <c r="D167" s="9">
        <v>0</v>
      </c>
      <c r="E167" s="34">
        <v>1</v>
      </c>
      <c r="F167" s="35">
        <f t="shared" si="2"/>
        <v>0</v>
      </c>
    </row>
    <row r="168" spans="1:8" x14ac:dyDescent="0.3">
      <c r="A168" s="1" t="s">
        <v>197</v>
      </c>
      <c r="B168" s="1" t="s">
        <v>204</v>
      </c>
      <c r="D168" s="13">
        <f>SUM(D169:D172)</f>
        <v>22.5</v>
      </c>
      <c r="E168" s="48"/>
      <c r="F168" s="40">
        <f>SUM(F169:F172)</f>
        <v>1.0227272727272727</v>
      </c>
      <c r="G168" s="30">
        <v>41668</v>
      </c>
      <c r="H168" s="30">
        <v>41698</v>
      </c>
    </row>
    <row r="169" spans="1:8" x14ac:dyDescent="0.3">
      <c r="A169" t="s">
        <v>210</v>
      </c>
      <c r="B169" t="s">
        <v>308</v>
      </c>
      <c r="C169" s="5" t="s">
        <v>382</v>
      </c>
      <c r="D169" s="9">
        <v>10</v>
      </c>
      <c r="E169" s="34">
        <v>1</v>
      </c>
      <c r="F169" s="35">
        <f t="shared" si="2"/>
        <v>0.45454545454545453</v>
      </c>
    </row>
    <row r="170" spans="1:8" x14ac:dyDescent="0.3">
      <c r="A170" t="s">
        <v>211</v>
      </c>
      <c r="B170" t="s">
        <v>309</v>
      </c>
      <c r="C170" s="5" t="s">
        <v>382</v>
      </c>
      <c r="D170" s="9">
        <v>10</v>
      </c>
      <c r="E170" s="34">
        <v>1</v>
      </c>
      <c r="F170" s="35">
        <f t="shared" si="2"/>
        <v>0.45454545454545453</v>
      </c>
    </row>
    <row r="171" spans="1:8" x14ac:dyDescent="0.3">
      <c r="A171" t="s">
        <v>212</v>
      </c>
      <c r="B171" t="s">
        <v>63</v>
      </c>
      <c r="C171" s="5" t="s">
        <v>388</v>
      </c>
      <c r="D171" s="9">
        <v>2</v>
      </c>
      <c r="E171" s="34">
        <v>1</v>
      </c>
      <c r="F171" s="35">
        <f t="shared" si="2"/>
        <v>9.0909090909090912E-2</v>
      </c>
    </row>
    <row r="172" spans="1:8" x14ac:dyDescent="0.3">
      <c r="A172" t="s">
        <v>213</v>
      </c>
      <c r="B172" t="s">
        <v>64</v>
      </c>
      <c r="C172" s="5" t="s">
        <v>404</v>
      </c>
      <c r="D172" s="9">
        <v>0.5</v>
      </c>
      <c r="E172" s="34">
        <v>1</v>
      </c>
      <c r="F172" s="35">
        <f t="shared" si="2"/>
        <v>2.2727272727272728E-2</v>
      </c>
    </row>
    <row r="173" spans="1:8" x14ac:dyDescent="0.3">
      <c r="A173" s="1" t="s">
        <v>198</v>
      </c>
      <c r="B173" s="1" t="s">
        <v>65</v>
      </c>
      <c r="D173" s="13">
        <f>SUM(D174:D176)</f>
        <v>70</v>
      </c>
      <c r="E173" s="48"/>
      <c r="F173" s="40">
        <f>SUM(F174:F176)</f>
        <v>3.1818181818181817</v>
      </c>
      <c r="G173" s="30">
        <v>41699</v>
      </c>
      <c r="H173" s="30">
        <v>41793</v>
      </c>
    </row>
    <row r="174" spans="1:8" x14ac:dyDescent="0.3">
      <c r="A174" t="s">
        <v>214</v>
      </c>
      <c r="B174" t="s">
        <v>362</v>
      </c>
      <c r="C174" s="5" t="s">
        <v>382</v>
      </c>
      <c r="D174" s="9">
        <v>20</v>
      </c>
      <c r="E174" s="34">
        <v>1</v>
      </c>
      <c r="F174" s="35">
        <f t="shared" si="2"/>
        <v>0.90909090909090906</v>
      </c>
    </row>
    <row r="175" spans="1:8" x14ac:dyDescent="0.3">
      <c r="A175" t="s">
        <v>215</v>
      </c>
      <c r="B175" t="s">
        <v>363</v>
      </c>
      <c r="C175" s="5" t="s">
        <v>406</v>
      </c>
      <c r="D175" s="9">
        <v>20</v>
      </c>
      <c r="E175" s="34">
        <v>1</v>
      </c>
      <c r="F175" s="35">
        <f t="shared" si="2"/>
        <v>0.90909090909090906</v>
      </c>
    </row>
    <row r="176" spans="1:8" x14ac:dyDescent="0.3">
      <c r="A176" t="s">
        <v>216</v>
      </c>
      <c r="B176" t="s">
        <v>364</v>
      </c>
      <c r="C176" s="5" t="s">
        <v>405</v>
      </c>
      <c r="D176" s="9">
        <v>30</v>
      </c>
      <c r="E176" s="34">
        <v>1</v>
      </c>
      <c r="F176" s="35">
        <f t="shared" si="2"/>
        <v>1.3636363636363635</v>
      </c>
    </row>
    <row r="177" spans="1:9" x14ac:dyDescent="0.3">
      <c r="A177" s="1" t="s">
        <v>199</v>
      </c>
      <c r="B177" s="1" t="s">
        <v>66</v>
      </c>
      <c r="D177" s="13">
        <f>SUM(D179:D181)</f>
        <v>40</v>
      </c>
      <c r="E177" s="48"/>
      <c r="F177" s="40">
        <f>SUM(F178:F181)</f>
        <v>0.75757575757575757</v>
      </c>
      <c r="G177" s="30">
        <v>41794</v>
      </c>
      <c r="H177" s="30">
        <v>41815</v>
      </c>
      <c r="I177" s="16"/>
    </row>
    <row r="178" spans="1:9" x14ac:dyDescent="0.3">
      <c r="A178" s="3" t="s">
        <v>217</v>
      </c>
      <c r="B178" s="3" t="s">
        <v>360</v>
      </c>
      <c r="C178" s="5" t="s">
        <v>407</v>
      </c>
      <c r="D178" s="24">
        <v>20</v>
      </c>
      <c r="E178" s="34">
        <v>4</v>
      </c>
      <c r="F178" s="35">
        <f t="shared" si="2"/>
        <v>0.22727272727272727</v>
      </c>
      <c r="I178" s="16"/>
    </row>
    <row r="179" spans="1:9" x14ac:dyDescent="0.3">
      <c r="A179" t="s">
        <v>218</v>
      </c>
      <c r="B179" t="s">
        <v>361</v>
      </c>
      <c r="C179" s="5" t="s">
        <v>407</v>
      </c>
      <c r="D179" s="9">
        <v>20</v>
      </c>
      <c r="E179" s="34">
        <v>4</v>
      </c>
      <c r="F179" s="35">
        <f t="shared" si="2"/>
        <v>0.22727272727272727</v>
      </c>
      <c r="I179" s="16"/>
    </row>
    <row r="180" spans="1:9" x14ac:dyDescent="0.3">
      <c r="A180" s="3" t="s">
        <v>219</v>
      </c>
      <c r="B180" t="s">
        <v>208</v>
      </c>
      <c r="C180" s="5" t="s">
        <v>408</v>
      </c>
      <c r="D180" s="9">
        <v>10</v>
      </c>
      <c r="E180" s="34">
        <v>3</v>
      </c>
      <c r="F180" s="35">
        <f t="shared" si="2"/>
        <v>0.15151515151515152</v>
      </c>
    </row>
    <row r="181" spans="1:9" x14ac:dyDescent="0.3">
      <c r="A181" t="s">
        <v>220</v>
      </c>
      <c r="B181" t="s">
        <v>209</v>
      </c>
      <c r="C181" s="5" t="s">
        <v>408</v>
      </c>
      <c r="D181" s="9">
        <v>10</v>
      </c>
      <c r="E181" s="34">
        <v>3</v>
      </c>
      <c r="F181" s="35">
        <f t="shared" si="2"/>
        <v>0.15151515151515152</v>
      </c>
    </row>
    <row r="182" spans="1:9" x14ac:dyDescent="0.3">
      <c r="A182" s="1">
        <v>6.2</v>
      </c>
      <c r="B182" s="1" t="s">
        <v>67</v>
      </c>
      <c r="D182" s="19">
        <f>SUM(D183:D188)</f>
        <v>51</v>
      </c>
      <c r="E182" s="43"/>
      <c r="F182" s="44">
        <f>SUM(F183:F188)</f>
        <v>1.7121212121212122</v>
      </c>
      <c r="G182" s="30">
        <v>41816</v>
      </c>
      <c r="H182" s="30">
        <v>41865</v>
      </c>
    </row>
    <row r="183" spans="1:9" x14ac:dyDescent="0.3">
      <c r="A183" s="3" t="s">
        <v>205</v>
      </c>
      <c r="B183" s="3" t="s">
        <v>207</v>
      </c>
      <c r="C183" s="5" t="s">
        <v>388</v>
      </c>
      <c r="D183" s="9">
        <v>1</v>
      </c>
      <c r="E183" s="34">
        <v>1</v>
      </c>
      <c r="F183" s="35">
        <f t="shared" si="2"/>
        <v>4.5454545454545456E-2</v>
      </c>
    </row>
    <row r="184" spans="1:9" x14ac:dyDescent="0.3">
      <c r="A184" t="s">
        <v>221</v>
      </c>
      <c r="B184" t="s">
        <v>365</v>
      </c>
      <c r="C184" s="5" t="s">
        <v>382</v>
      </c>
      <c r="D184" s="9">
        <v>15</v>
      </c>
      <c r="E184" s="34">
        <v>1</v>
      </c>
      <c r="F184" s="35">
        <f t="shared" si="2"/>
        <v>0.68181818181818177</v>
      </c>
    </row>
    <row r="185" spans="1:9" x14ac:dyDescent="0.3">
      <c r="A185" s="3" t="s">
        <v>222</v>
      </c>
      <c r="B185" t="s">
        <v>206</v>
      </c>
      <c r="C185" s="5" t="s">
        <v>382</v>
      </c>
      <c r="D185" s="9">
        <v>15</v>
      </c>
      <c r="E185" s="34">
        <v>1</v>
      </c>
      <c r="F185" s="35">
        <f t="shared" si="2"/>
        <v>0.68181818181818177</v>
      </c>
    </row>
    <row r="186" spans="1:9" x14ac:dyDescent="0.3">
      <c r="A186" t="s">
        <v>223</v>
      </c>
      <c r="B186" t="s">
        <v>208</v>
      </c>
      <c r="C186" s="5" t="s">
        <v>408</v>
      </c>
      <c r="D186" s="9">
        <v>10</v>
      </c>
      <c r="E186" s="34">
        <v>3</v>
      </c>
      <c r="F186" s="35">
        <f t="shared" si="2"/>
        <v>0.15151515151515152</v>
      </c>
    </row>
    <row r="187" spans="1:9" x14ac:dyDescent="0.3">
      <c r="A187" s="3" t="s">
        <v>224</v>
      </c>
      <c r="B187" t="s">
        <v>209</v>
      </c>
      <c r="C187" s="5" t="s">
        <v>408</v>
      </c>
      <c r="D187" s="9">
        <v>10</v>
      </c>
      <c r="E187" s="34">
        <v>3</v>
      </c>
      <c r="F187" s="35">
        <f t="shared" si="2"/>
        <v>0.15151515151515152</v>
      </c>
    </row>
    <row r="188" spans="1:9" x14ac:dyDescent="0.3">
      <c r="A188" t="s">
        <v>225</v>
      </c>
      <c r="B188" t="s">
        <v>411</v>
      </c>
      <c r="D188" s="9">
        <v>0</v>
      </c>
      <c r="E188" s="34">
        <v>1</v>
      </c>
      <c r="F188" s="35">
        <f t="shared" si="2"/>
        <v>0</v>
      </c>
    </row>
    <row r="189" spans="1:9" x14ac:dyDescent="0.3">
      <c r="A189" s="1">
        <v>7</v>
      </c>
      <c r="B189" s="1" t="s">
        <v>68</v>
      </c>
      <c r="D189" s="12">
        <f>D190</f>
        <v>4</v>
      </c>
      <c r="E189" s="38"/>
      <c r="F189" s="53">
        <f>SUM(F190)</f>
        <v>0.18181818181818182</v>
      </c>
    </row>
    <row r="190" spans="1:9" x14ac:dyDescent="0.3">
      <c r="A190" s="1">
        <v>7.1</v>
      </c>
      <c r="B190" s="1" t="s">
        <v>230</v>
      </c>
      <c r="D190" s="15">
        <f>SUM(D191:D194)</f>
        <v>4</v>
      </c>
      <c r="E190" s="43"/>
      <c r="F190" s="44">
        <f>SUM(F191:F194)</f>
        <v>0.18181818181818182</v>
      </c>
      <c r="G190" s="30">
        <v>41866</v>
      </c>
      <c r="H190" s="30">
        <v>41871</v>
      </c>
    </row>
    <row r="191" spans="1:9" x14ac:dyDescent="0.3">
      <c r="A191" t="s">
        <v>231</v>
      </c>
      <c r="B191" t="s">
        <v>226</v>
      </c>
      <c r="C191" s="5" t="s">
        <v>374</v>
      </c>
      <c r="D191" s="9">
        <v>1</v>
      </c>
      <c r="E191" s="34">
        <v>1</v>
      </c>
      <c r="F191" s="35">
        <f t="shared" si="2"/>
        <v>4.5454545454545456E-2</v>
      </c>
    </row>
    <row r="192" spans="1:9" x14ac:dyDescent="0.3">
      <c r="A192" t="s">
        <v>232</v>
      </c>
      <c r="B192" t="s">
        <v>228</v>
      </c>
      <c r="C192" s="5" t="s">
        <v>241</v>
      </c>
      <c r="D192" s="9">
        <v>2</v>
      </c>
      <c r="E192" s="34">
        <v>1</v>
      </c>
      <c r="F192" s="35">
        <f t="shared" si="2"/>
        <v>9.0909090909090912E-2</v>
      </c>
    </row>
    <row r="193" spans="1:9" x14ac:dyDescent="0.3">
      <c r="A193" t="s">
        <v>233</v>
      </c>
      <c r="B193" t="s">
        <v>227</v>
      </c>
      <c r="C193" s="5" t="s">
        <v>382</v>
      </c>
      <c r="D193" s="9">
        <v>1</v>
      </c>
      <c r="E193" s="34">
        <v>1</v>
      </c>
      <c r="F193" s="35">
        <f t="shared" si="2"/>
        <v>4.5454545454545456E-2</v>
      </c>
    </row>
    <row r="194" spans="1:9" x14ac:dyDescent="0.3">
      <c r="A194" t="s">
        <v>234</v>
      </c>
      <c r="B194" t="s">
        <v>229</v>
      </c>
      <c r="C194" s="5" t="s">
        <v>401</v>
      </c>
      <c r="D194" s="9">
        <v>0</v>
      </c>
      <c r="E194" s="34">
        <v>1</v>
      </c>
      <c r="F194" s="35">
        <f t="shared" si="2"/>
        <v>0</v>
      </c>
    </row>
    <row r="195" spans="1:9" x14ac:dyDescent="0.3">
      <c r="A195" s="1">
        <v>8</v>
      </c>
      <c r="B195" s="1" t="s">
        <v>69</v>
      </c>
      <c r="D195" s="12">
        <f>D196+D209</f>
        <v>170</v>
      </c>
      <c r="E195" s="38"/>
      <c r="F195" s="38">
        <f>SUM(F196,F209)</f>
        <v>6.8939393939393945</v>
      </c>
    </row>
    <row r="196" spans="1:9" x14ac:dyDescent="0.3">
      <c r="A196" s="1">
        <v>8.1</v>
      </c>
      <c r="B196" s="1" t="s">
        <v>241</v>
      </c>
      <c r="D196" s="19">
        <f>SUM(D197:D208)</f>
        <v>120</v>
      </c>
      <c r="E196" s="43"/>
      <c r="F196" s="44">
        <f>SUM(F197:F208)</f>
        <v>4.8106060606060606</v>
      </c>
      <c r="G196" s="30">
        <v>41872</v>
      </c>
      <c r="H196" s="30">
        <v>42015</v>
      </c>
      <c r="I196" s="21"/>
    </row>
    <row r="197" spans="1:9" x14ac:dyDescent="0.3">
      <c r="A197" t="s">
        <v>243</v>
      </c>
      <c r="B197" t="s">
        <v>235</v>
      </c>
      <c r="C197" s="5" t="s">
        <v>390</v>
      </c>
      <c r="D197" s="9">
        <v>15</v>
      </c>
      <c r="E197" s="34">
        <v>1</v>
      </c>
      <c r="F197" s="35">
        <f t="shared" ref="F197:F226" si="3">(D197/E197)/22</f>
        <v>0.68181818181818177</v>
      </c>
      <c r="I197" s="21"/>
    </row>
    <row r="198" spans="1:9" x14ac:dyDescent="0.3">
      <c r="A198" t="s">
        <v>244</v>
      </c>
      <c r="B198" t="s">
        <v>238</v>
      </c>
      <c r="C198" s="5" t="s">
        <v>397</v>
      </c>
      <c r="D198" s="9">
        <v>5</v>
      </c>
      <c r="E198" s="34">
        <v>2</v>
      </c>
      <c r="F198" s="35">
        <f t="shared" si="3"/>
        <v>0.11363636363636363</v>
      </c>
      <c r="I198" s="21"/>
    </row>
    <row r="199" spans="1:9" x14ac:dyDescent="0.3">
      <c r="A199" t="s">
        <v>245</v>
      </c>
      <c r="B199" t="s">
        <v>236</v>
      </c>
      <c r="C199" s="5" t="s">
        <v>390</v>
      </c>
      <c r="D199" s="9">
        <v>15</v>
      </c>
      <c r="E199" s="34">
        <v>1</v>
      </c>
      <c r="F199" s="35">
        <f t="shared" si="3"/>
        <v>0.68181818181818177</v>
      </c>
      <c r="I199" s="21"/>
    </row>
    <row r="200" spans="1:9" x14ac:dyDescent="0.3">
      <c r="A200" t="s">
        <v>246</v>
      </c>
      <c r="B200" t="s">
        <v>238</v>
      </c>
      <c r="C200" s="5" t="s">
        <v>397</v>
      </c>
      <c r="D200" s="9">
        <v>5</v>
      </c>
      <c r="E200" s="34">
        <v>2</v>
      </c>
      <c r="F200" s="35">
        <f t="shared" si="3"/>
        <v>0.11363636363636363</v>
      </c>
      <c r="I200" s="21"/>
    </row>
    <row r="201" spans="1:9" x14ac:dyDescent="0.3">
      <c r="A201" t="s">
        <v>335</v>
      </c>
      <c r="B201" t="s">
        <v>333</v>
      </c>
      <c r="C201" s="5" t="s">
        <v>390</v>
      </c>
      <c r="D201" s="9">
        <v>15</v>
      </c>
      <c r="E201" s="34">
        <v>1</v>
      </c>
      <c r="F201" s="35">
        <f t="shared" si="3"/>
        <v>0.68181818181818177</v>
      </c>
      <c r="I201" s="21"/>
    </row>
    <row r="202" spans="1:9" x14ac:dyDescent="0.3">
      <c r="A202" t="s">
        <v>247</v>
      </c>
      <c r="B202" t="s">
        <v>238</v>
      </c>
      <c r="C202" s="5" t="s">
        <v>397</v>
      </c>
      <c r="D202" s="9">
        <v>5</v>
      </c>
      <c r="E202" s="34">
        <v>2</v>
      </c>
      <c r="F202" s="35">
        <f t="shared" si="3"/>
        <v>0.11363636363636363</v>
      </c>
      <c r="I202" s="21"/>
    </row>
    <row r="203" spans="1:9" x14ac:dyDescent="0.3">
      <c r="A203" t="s">
        <v>248</v>
      </c>
      <c r="B203" t="s">
        <v>334</v>
      </c>
      <c r="C203" s="5" t="s">
        <v>390</v>
      </c>
      <c r="D203" s="9">
        <v>15</v>
      </c>
      <c r="E203" s="34">
        <v>1</v>
      </c>
      <c r="F203" s="35">
        <f t="shared" si="3"/>
        <v>0.68181818181818177</v>
      </c>
      <c r="I203" s="21"/>
    </row>
    <row r="204" spans="1:9" x14ac:dyDescent="0.3">
      <c r="A204" t="s">
        <v>249</v>
      </c>
      <c r="B204" t="s">
        <v>238</v>
      </c>
      <c r="C204" s="5" t="s">
        <v>397</v>
      </c>
      <c r="D204" s="9">
        <v>5</v>
      </c>
      <c r="E204" s="34">
        <v>2</v>
      </c>
      <c r="F204" s="35">
        <f t="shared" si="3"/>
        <v>0.11363636363636363</v>
      </c>
      <c r="I204" s="21"/>
    </row>
    <row r="205" spans="1:9" x14ac:dyDescent="0.3">
      <c r="A205" t="s">
        <v>250</v>
      </c>
      <c r="B205" t="s">
        <v>237</v>
      </c>
      <c r="C205" s="5" t="s">
        <v>394</v>
      </c>
      <c r="D205" s="9">
        <v>15</v>
      </c>
      <c r="E205" s="34">
        <v>1</v>
      </c>
      <c r="F205" s="35">
        <f t="shared" si="3"/>
        <v>0.68181818181818177</v>
      </c>
      <c r="I205" s="21"/>
    </row>
    <row r="206" spans="1:9" x14ac:dyDescent="0.3">
      <c r="A206" t="s">
        <v>251</v>
      </c>
      <c r="B206" t="s">
        <v>238</v>
      </c>
      <c r="C206" s="5" t="s">
        <v>383</v>
      </c>
      <c r="D206" s="9">
        <v>5</v>
      </c>
      <c r="E206" s="34">
        <v>1</v>
      </c>
      <c r="F206" s="35">
        <f t="shared" si="3"/>
        <v>0.22727272727272727</v>
      </c>
      <c r="I206" s="21"/>
    </row>
    <row r="207" spans="1:9" x14ac:dyDescent="0.3">
      <c r="A207" t="s">
        <v>252</v>
      </c>
      <c r="B207" t="s">
        <v>71</v>
      </c>
      <c r="C207" s="5" t="s">
        <v>402</v>
      </c>
      <c r="D207" s="9">
        <v>15</v>
      </c>
      <c r="E207" s="34">
        <v>1</v>
      </c>
      <c r="F207" s="35">
        <f t="shared" si="3"/>
        <v>0.68181818181818177</v>
      </c>
      <c r="I207" s="21"/>
    </row>
    <row r="208" spans="1:9" x14ac:dyDescent="0.3">
      <c r="A208" t="s">
        <v>336</v>
      </c>
      <c r="B208" t="s">
        <v>70</v>
      </c>
      <c r="C208" s="5" t="s">
        <v>392</v>
      </c>
      <c r="D208" s="9">
        <v>5</v>
      </c>
      <c r="E208" s="34">
        <v>6</v>
      </c>
      <c r="F208" s="35">
        <f t="shared" si="3"/>
        <v>3.787878787878788E-2</v>
      </c>
      <c r="I208" s="21"/>
    </row>
    <row r="209" spans="1:9" x14ac:dyDescent="0.3">
      <c r="A209" s="1">
        <v>8.1999999999999993</v>
      </c>
      <c r="B209" s="1" t="s">
        <v>242</v>
      </c>
      <c r="D209" s="19">
        <f>SUM(D210:D213)</f>
        <v>50</v>
      </c>
      <c r="E209" s="43"/>
      <c r="F209" s="44">
        <f>SUM(F210:F213)</f>
        <v>2.0833333333333335</v>
      </c>
      <c r="G209" s="30">
        <v>42016</v>
      </c>
      <c r="H209" s="30">
        <v>42077</v>
      </c>
      <c r="I209" s="21"/>
    </row>
    <row r="210" spans="1:9" x14ac:dyDescent="0.3">
      <c r="A210" t="s">
        <v>253</v>
      </c>
      <c r="B210" t="s">
        <v>337</v>
      </c>
      <c r="C210" s="5" t="s">
        <v>390</v>
      </c>
      <c r="D210" s="9">
        <v>25</v>
      </c>
      <c r="E210" s="34">
        <v>1</v>
      </c>
      <c r="F210" s="35">
        <f t="shared" si="3"/>
        <v>1.1363636363636365</v>
      </c>
      <c r="I210" s="21"/>
    </row>
    <row r="211" spans="1:9" x14ac:dyDescent="0.3">
      <c r="A211" t="s">
        <v>254</v>
      </c>
      <c r="B211" t="s">
        <v>238</v>
      </c>
      <c r="C211" s="5" t="s">
        <v>392</v>
      </c>
      <c r="D211" s="9">
        <v>5</v>
      </c>
      <c r="E211" s="34">
        <v>6</v>
      </c>
      <c r="F211" s="35">
        <f t="shared" si="3"/>
        <v>3.787878787878788E-2</v>
      </c>
      <c r="I211" s="21"/>
    </row>
    <row r="212" spans="1:9" x14ac:dyDescent="0.3">
      <c r="A212" t="s">
        <v>255</v>
      </c>
      <c r="B212" t="s">
        <v>239</v>
      </c>
      <c r="C212" s="5" t="s">
        <v>390</v>
      </c>
      <c r="D212" s="9">
        <v>10</v>
      </c>
      <c r="E212" s="34">
        <v>1</v>
      </c>
      <c r="F212" s="35">
        <f t="shared" si="3"/>
        <v>0.45454545454545453</v>
      </c>
      <c r="I212" s="21"/>
    </row>
    <row r="213" spans="1:9" x14ac:dyDescent="0.3">
      <c r="A213" t="s">
        <v>256</v>
      </c>
      <c r="B213" t="s">
        <v>240</v>
      </c>
      <c r="C213" s="5" t="s">
        <v>390</v>
      </c>
      <c r="D213" s="9">
        <v>10</v>
      </c>
      <c r="E213" s="34">
        <v>1</v>
      </c>
      <c r="F213" s="35">
        <f t="shared" si="3"/>
        <v>0.45454545454545453</v>
      </c>
      <c r="I213" s="21"/>
    </row>
    <row r="214" spans="1:9" x14ac:dyDescent="0.3">
      <c r="A214" s="1">
        <v>9</v>
      </c>
      <c r="B214" s="1" t="s">
        <v>72</v>
      </c>
      <c r="D214" s="11">
        <f>D215+D219+D226</f>
        <v>40.799999999999997</v>
      </c>
      <c r="E214" s="38"/>
      <c r="F214" s="38">
        <f>SUM(F215,F219)</f>
        <v>1.7538961038961038</v>
      </c>
    </row>
    <row r="215" spans="1:9" x14ac:dyDescent="0.3">
      <c r="A215" s="1">
        <v>9.1</v>
      </c>
      <c r="B215" s="1" t="s">
        <v>259</v>
      </c>
      <c r="D215" s="19">
        <f>SUM(D216:D218)</f>
        <v>30</v>
      </c>
      <c r="E215" s="43"/>
      <c r="F215" s="43">
        <f>SUM(F216:F218)</f>
        <v>1.3636363636363635</v>
      </c>
      <c r="G215" s="30">
        <v>42078</v>
      </c>
      <c r="H215" s="30">
        <v>42109</v>
      </c>
    </row>
    <row r="216" spans="1:9" x14ac:dyDescent="0.3">
      <c r="A216" t="s">
        <v>262</v>
      </c>
      <c r="B216" t="s">
        <v>257</v>
      </c>
      <c r="C216" s="5" t="s">
        <v>374</v>
      </c>
      <c r="D216" s="9">
        <v>5</v>
      </c>
      <c r="E216" s="34">
        <v>1</v>
      </c>
      <c r="F216" s="35">
        <f t="shared" si="3"/>
        <v>0.22727272727272727</v>
      </c>
    </row>
    <row r="217" spans="1:9" x14ac:dyDescent="0.3">
      <c r="A217" t="s">
        <v>263</v>
      </c>
      <c r="B217" t="s">
        <v>260</v>
      </c>
      <c r="C217" s="5" t="s">
        <v>374</v>
      </c>
      <c r="D217" s="9">
        <v>10</v>
      </c>
      <c r="E217" s="34">
        <v>1</v>
      </c>
      <c r="F217" s="35">
        <f t="shared" si="3"/>
        <v>0.45454545454545453</v>
      </c>
    </row>
    <row r="218" spans="1:9" x14ac:dyDescent="0.3">
      <c r="A218" t="s">
        <v>264</v>
      </c>
      <c r="B218" t="s">
        <v>261</v>
      </c>
      <c r="C218" s="5" t="s">
        <v>374</v>
      </c>
      <c r="D218" s="9">
        <v>15</v>
      </c>
      <c r="E218" s="34">
        <v>1</v>
      </c>
      <c r="F218" s="35">
        <f t="shared" si="3"/>
        <v>0.68181818181818177</v>
      </c>
    </row>
    <row r="219" spans="1:9" x14ac:dyDescent="0.3">
      <c r="A219" s="1">
        <v>9.1999999999999993</v>
      </c>
      <c r="B219" s="1" t="s">
        <v>258</v>
      </c>
      <c r="D219" s="19">
        <f>SUM(D220:D225)</f>
        <v>10.3</v>
      </c>
      <c r="E219" s="42"/>
      <c r="F219" s="54">
        <f>SUM(F220:F225)</f>
        <v>0.39025974025974025</v>
      </c>
      <c r="G219" s="30">
        <v>42109</v>
      </c>
      <c r="H219" s="30">
        <v>42121</v>
      </c>
    </row>
    <row r="220" spans="1:9" x14ac:dyDescent="0.3">
      <c r="A220" t="s">
        <v>265</v>
      </c>
      <c r="B220" t="s">
        <v>73</v>
      </c>
      <c r="C220" s="5" t="s">
        <v>374</v>
      </c>
      <c r="D220" s="9">
        <v>0.5</v>
      </c>
      <c r="E220" s="34">
        <v>1</v>
      </c>
      <c r="F220" s="35">
        <f t="shared" si="3"/>
        <v>2.2727272727272728E-2</v>
      </c>
    </row>
    <row r="221" spans="1:9" x14ac:dyDescent="0.3">
      <c r="A221" t="s">
        <v>266</v>
      </c>
      <c r="B221" t="s">
        <v>302</v>
      </c>
      <c r="C221" s="5" t="s">
        <v>374</v>
      </c>
      <c r="D221" s="9">
        <v>2</v>
      </c>
      <c r="E221" s="34">
        <v>1</v>
      </c>
      <c r="F221" s="35">
        <f t="shared" si="3"/>
        <v>9.0909090909090912E-2</v>
      </c>
    </row>
    <row r="222" spans="1:9" x14ac:dyDescent="0.3">
      <c r="A222" t="s">
        <v>267</v>
      </c>
      <c r="B222" t="s">
        <v>74</v>
      </c>
      <c r="C222" s="5" t="s">
        <v>374</v>
      </c>
      <c r="D222" s="9">
        <v>0.5</v>
      </c>
      <c r="E222" s="34">
        <v>1</v>
      </c>
      <c r="F222" s="35">
        <f t="shared" si="3"/>
        <v>2.2727272727272728E-2</v>
      </c>
    </row>
    <row r="223" spans="1:9" x14ac:dyDescent="0.3">
      <c r="A223" t="s">
        <v>268</v>
      </c>
      <c r="B223" t="s">
        <v>75</v>
      </c>
      <c r="C223" s="5" t="s">
        <v>374</v>
      </c>
      <c r="D223" s="9">
        <v>5</v>
      </c>
      <c r="E223" s="34">
        <v>1</v>
      </c>
      <c r="F223" s="35">
        <f t="shared" si="3"/>
        <v>0.22727272727272727</v>
      </c>
    </row>
    <row r="224" spans="1:9" x14ac:dyDescent="0.3">
      <c r="A224" t="s">
        <v>269</v>
      </c>
      <c r="B224" t="s">
        <v>76</v>
      </c>
      <c r="C224" s="5" t="s">
        <v>391</v>
      </c>
      <c r="D224" s="9">
        <v>2</v>
      </c>
      <c r="E224" s="34">
        <v>7</v>
      </c>
      <c r="F224" s="35">
        <f t="shared" si="3"/>
        <v>1.2987012987012986E-2</v>
      </c>
    </row>
    <row r="225" spans="1:6" x14ac:dyDescent="0.3">
      <c r="A225" t="s">
        <v>270</v>
      </c>
      <c r="B225" t="s">
        <v>271</v>
      </c>
      <c r="C225" s="5" t="s">
        <v>374</v>
      </c>
      <c r="D225" s="9">
        <v>0.3</v>
      </c>
      <c r="E225" s="34">
        <v>1</v>
      </c>
      <c r="F225" s="35">
        <f t="shared" si="3"/>
        <v>1.3636363636363636E-2</v>
      </c>
    </row>
    <row r="226" spans="1:6" x14ac:dyDescent="0.3">
      <c r="A226" s="1">
        <v>9.3000000000000007</v>
      </c>
      <c r="B226" s="1" t="s">
        <v>272</v>
      </c>
      <c r="D226" s="19">
        <v>0.5</v>
      </c>
      <c r="E226" s="34">
        <v>1</v>
      </c>
      <c r="F226" s="35">
        <f t="shared" si="3"/>
        <v>2.2727272727272728E-2</v>
      </c>
    </row>
    <row r="227" spans="1:6" x14ac:dyDescent="0.3">
      <c r="A227" t="s">
        <v>307</v>
      </c>
      <c r="D227" s="11">
        <f>D2+D34+D51+D115+D128+D161+D189+D195+D214</f>
        <v>1492.3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Task_Table</vt:lpstr>
      <vt:lpstr>Task_Table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Pajotte</dc:creator>
  <cp:lastModifiedBy>kartik sojitra</cp:lastModifiedBy>
  <dcterms:created xsi:type="dcterms:W3CDTF">2019-12-28T19:05:44Z</dcterms:created>
  <dcterms:modified xsi:type="dcterms:W3CDTF">2020-02-19T00:17:45Z</dcterms:modified>
</cp:coreProperties>
</file>