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wan\Desktop\Excel Curriculum\Dashboard\New Dashboards\"/>
    </mc:Choice>
  </mc:AlternateContent>
  <bookViews>
    <workbookView xWindow="0" yWindow="0" windowWidth="20490" windowHeight="7620" firstSheet="1" activeTab="10"/>
  </bookViews>
  <sheets>
    <sheet name="List" sheetId="7" r:id="rId1"/>
    <sheet name="Finances" sheetId="2" r:id="rId2"/>
    <sheet name="Users" sheetId="18" r:id="rId3"/>
    <sheet name="WebVisits" sheetId="21" r:id="rId4"/>
    <sheet name="Stats" sheetId="9" r:id="rId5"/>
    <sheet name="Other" sheetId="5" r:id="rId6"/>
    <sheet name="Targ" sheetId="11" r:id="rId7"/>
    <sheet name="FTE" sheetId="19" r:id="rId8"/>
    <sheet name="WebCalc" sheetId="22" r:id="rId9"/>
    <sheet name="Calc" sheetId="8" r:id="rId10"/>
    <sheet name="Social" sheetId="20" r:id="rId11"/>
  </sheets>
  <definedNames>
    <definedName name="_xlnm._FilterDatabase" localSheetId="1" hidden="1">Finances!$A$2:$T$123</definedName>
    <definedName name="_xlnm._FilterDatabase" localSheetId="6" hidden="1">Targ!$A$12:$H$121</definedName>
    <definedName name="_xlnm._FilterDatabase" localSheetId="3" hidden="1">WebVisits!$A$1:$I$1461</definedName>
    <definedName name="Americas">"NthAmerica,SthAmerica"</definedName>
    <definedName name="Slicer_Region">#N/A</definedName>
  </definedNames>
  <calcPr calcId="162913"/>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09" i="5" l="1"/>
  <c r="G509" i="5"/>
  <c r="H509" i="5"/>
  <c r="I509" i="5"/>
  <c r="J509" i="5"/>
  <c r="K509" i="5"/>
  <c r="L509" i="5"/>
  <c r="M509" i="5"/>
  <c r="N509" i="5"/>
  <c r="O509" i="5"/>
  <c r="P509" i="5"/>
  <c r="E509" i="5"/>
  <c r="D290" i="8" l="1"/>
  <c r="F285" i="8"/>
  <c r="G285" i="8"/>
  <c r="H285" i="8"/>
  <c r="I285" i="8"/>
  <c r="J285" i="8"/>
  <c r="K285" i="8"/>
  <c r="L285" i="8"/>
  <c r="M285" i="8"/>
  <c r="N285" i="8"/>
  <c r="O285" i="8"/>
  <c r="P285" i="8"/>
  <c r="O286" i="8"/>
  <c r="P286" i="8"/>
  <c r="F287" i="8"/>
  <c r="G287" i="8"/>
  <c r="H287" i="8"/>
  <c r="I287" i="8"/>
  <c r="J287" i="8"/>
  <c r="K287" i="8"/>
  <c r="L287" i="8"/>
  <c r="M287" i="8"/>
  <c r="N287" i="8"/>
  <c r="O287" i="8"/>
  <c r="P287" i="8"/>
  <c r="F288" i="8"/>
  <c r="G288" i="8"/>
  <c r="H288" i="8"/>
  <c r="I288" i="8"/>
  <c r="J288" i="8"/>
  <c r="K288" i="8"/>
  <c r="L288" i="8"/>
  <c r="M288" i="8"/>
  <c r="N288" i="8"/>
  <c r="O288" i="8"/>
  <c r="P288" i="8"/>
  <c r="E287" i="8"/>
  <c r="E288" i="8"/>
  <c r="E285" i="8"/>
  <c r="P90" i="8"/>
  <c r="P89" i="8"/>
  <c r="P88" i="8"/>
  <c r="P87" i="8"/>
  <c r="P86" i="8"/>
  <c r="P85" i="8"/>
  <c r="P84" i="8"/>
  <c r="P83" i="8"/>
  <c r="P82" i="8"/>
  <c r="P81" i="8"/>
  <c r="P68" i="8"/>
  <c r="P69" i="8"/>
  <c r="P70" i="8"/>
  <c r="P71" i="8"/>
  <c r="P72" i="8"/>
  <c r="P73" i="8"/>
  <c r="P74" i="8"/>
  <c r="P75" i="8"/>
  <c r="P76" i="8"/>
  <c r="P77" i="8"/>
  <c r="R71" i="5"/>
  <c r="R48" i="5"/>
  <c r="R59" i="5"/>
  <c r="R60" i="5"/>
  <c r="R61" i="5"/>
  <c r="R62" i="5"/>
  <c r="R63" i="5"/>
  <c r="R64" i="5"/>
  <c r="R65" i="5"/>
  <c r="R66" i="5"/>
  <c r="R67" i="5"/>
  <c r="R68" i="5"/>
  <c r="R69" i="5"/>
  <c r="R70" i="5"/>
  <c r="R81" i="5"/>
  <c r="R82" i="5"/>
  <c r="R83" i="5"/>
  <c r="R84" i="5"/>
  <c r="R85" i="5"/>
  <c r="R86" i="5"/>
  <c r="R87" i="5"/>
  <c r="R88" i="5"/>
  <c r="R89" i="5"/>
  <c r="R90" i="5"/>
  <c r="R91" i="5"/>
  <c r="R92" i="5"/>
  <c r="R93" i="5"/>
  <c r="R94" i="5"/>
  <c r="R95" i="5"/>
  <c r="R96" i="5"/>
  <c r="R97" i="5"/>
  <c r="R98" i="5"/>
  <c r="R99" i="5"/>
  <c r="R100" i="5"/>
  <c r="R101" i="5"/>
  <c r="R102" i="5"/>
  <c r="R103" i="5"/>
  <c r="R104" i="5"/>
  <c r="R105" i="5"/>
  <c r="R107" i="5"/>
  <c r="R108" i="5"/>
  <c r="R109" i="5"/>
  <c r="R110" i="5"/>
  <c r="R111" i="5"/>
  <c r="R112" i="5"/>
  <c r="R113" i="5"/>
  <c r="R114" i="5"/>
  <c r="R115" i="5"/>
  <c r="R116" i="5"/>
  <c r="R117" i="5"/>
  <c r="R118" i="5"/>
  <c r="R119" i="5"/>
  <c r="R121" i="5"/>
  <c r="R122" i="5"/>
  <c r="R123" i="5"/>
  <c r="R124" i="5"/>
  <c r="R125" i="5"/>
  <c r="R126" i="5"/>
  <c r="R127" i="5"/>
  <c r="R128" i="5"/>
  <c r="R129" i="5"/>
  <c r="R130" i="5"/>
  <c r="R131" i="5"/>
  <c r="R132" i="5"/>
  <c r="R133" i="5"/>
  <c r="R135" i="5"/>
  <c r="R136" i="5"/>
  <c r="R137" i="5"/>
  <c r="R138" i="5"/>
  <c r="R139" i="5"/>
  <c r="R140" i="5"/>
  <c r="R141" i="5"/>
  <c r="R142" i="5"/>
  <c r="R143" i="5"/>
  <c r="R144" i="5"/>
  <c r="R145" i="5"/>
  <c r="R146" i="5"/>
  <c r="R147" i="5"/>
  <c r="C24" i="20"/>
  <c r="C25" i="20"/>
  <c r="C26" i="20"/>
  <c r="C27" i="20"/>
  <c r="C28" i="20"/>
  <c r="C29" i="20"/>
  <c r="C30" i="20"/>
  <c r="C31" i="20"/>
  <c r="C32" i="20"/>
  <c r="C23" i="20"/>
  <c r="B32" i="20"/>
  <c r="B30" i="20"/>
  <c r="B31" i="20"/>
  <c r="B29" i="20"/>
  <c r="B24" i="20"/>
  <c r="B25" i="20"/>
  <c r="B26" i="20"/>
  <c r="B27" i="20"/>
  <c r="B28" i="20"/>
  <c r="B23" i="20"/>
  <c r="P281" i="8"/>
  <c r="E282" i="8"/>
  <c r="F282" i="8"/>
  <c r="G282" i="8"/>
  <c r="H282" i="8"/>
  <c r="I282" i="8"/>
  <c r="J282" i="8"/>
  <c r="K282" i="8"/>
  <c r="L282" i="8"/>
  <c r="M282" i="8"/>
  <c r="N282" i="8"/>
  <c r="O282" i="8"/>
  <c r="P282" i="8"/>
  <c r="E283" i="8"/>
  <c r="F283" i="8"/>
  <c r="G283" i="8"/>
  <c r="H283" i="8"/>
  <c r="I283" i="8"/>
  <c r="J283" i="8"/>
  <c r="K283" i="8"/>
  <c r="L283" i="8"/>
  <c r="M283" i="8"/>
  <c r="N283" i="8"/>
  <c r="O283" i="8"/>
  <c r="P283" i="8"/>
  <c r="F280" i="8"/>
  <c r="G280" i="8"/>
  <c r="H280" i="8"/>
  <c r="I280" i="8"/>
  <c r="J280" i="8"/>
  <c r="K280" i="8"/>
  <c r="L280" i="8"/>
  <c r="M280" i="8"/>
  <c r="N280" i="8"/>
  <c r="O280" i="8"/>
  <c r="P280" i="8"/>
  <c r="P284" i="8" s="1"/>
  <c r="E280" i="8"/>
  <c r="F120" i="8"/>
  <c r="G120" i="8"/>
  <c r="H120" i="8"/>
  <c r="I120" i="8"/>
  <c r="J120" i="8"/>
  <c r="K120" i="8"/>
  <c r="L120" i="8"/>
  <c r="M120" i="8"/>
  <c r="N120" i="8"/>
  <c r="O120" i="8"/>
  <c r="P120" i="8"/>
  <c r="F121" i="8"/>
  <c r="G121" i="8"/>
  <c r="H121" i="8"/>
  <c r="I121" i="8"/>
  <c r="J121" i="8"/>
  <c r="K121" i="8"/>
  <c r="L121" i="8"/>
  <c r="M121" i="8"/>
  <c r="N121" i="8"/>
  <c r="O121" i="8"/>
  <c r="P121" i="8"/>
  <c r="F122" i="8"/>
  <c r="G122" i="8"/>
  <c r="H122" i="8"/>
  <c r="I122" i="8"/>
  <c r="J122" i="8"/>
  <c r="K122" i="8"/>
  <c r="L122" i="8"/>
  <c r="M122" i="8"/>
  <c r="N122" i="8"/>
  <c r="O122" i="8"/>
  <c r="P122" i="8"/>
  <c r="P123" i="8"/>
  <c r="E120" i="8"/>
  <c r="E121" i="8"/>
  <c r="E122" i="8"/>
  <c r="C123" i="8"/>
  <c r="F123" i="8" s="1"/>
  <c r="P290" i="8" l="1"/>
  <c r="O290" i="8"/>
  <c r="O284" i="8"/>
  <c r="Q121" i="8"/>
  <c r="R54" i="5"/>
  <c r="R73" i="5"/>
  <c r="R77" i="5"/>
  <c r="R49" i="5"/>
  <c r="R50" i="5"/>
  <c r="R51" i="5"/>
  <c r="R52" i="5"/>
  <c r="R53" i="5"/>
  <c r="R55" i="5"/>
  <c r="R56" i="5"/>
  <c r="R57" i="5"/>
  <c r="R58" i="5"/>
  <c r="R72" i="5"/>
  <c r="R74" i="5"/>
  <c r="R75" i="5"/>
  <c r="R76" i="5"/>
  <c r="R78" i="5"/>
  <c r="R79" i="5"/>
  <c r="R80" i="5"/>
  <c r="Q120" i="8"/>
  <c r="Q122" i="8"/>
  <c r="Q283" i="8"/>
  <c r="Q280" i="8"/>
  <c r="F6" i="20" s="1"/>
  <c r="Q282" i="8"/>
  <c r="R282" i="8" s="1"/>
  <c r="E14" i="20" s="1"/>
  <c r="O281" i="8"/>
  <c r="N123" i="8"/>
  <c r="O123" i="8"/>
  <c r="M123" i="8"/>
  <c r="I123" i="8"/>
  <c r="E123" i="8"/>
  <c r="L123" i="8"/>
  <c r="H123" i="8"/>
  <c r="K123" i="8"/>
  <c r="G123" i="8"/>
  <c r="J123" i="8"/>
  <c r="R283" i="8" l="1"/>
  <c r="E18" i="20" s="1"/>
  <c r="F18" i="20"/>
  <c r="Q123" i="8"/>
  <c r="R280" i="8"/>
  <c r="E6" i="20" s="1"/>
  <c r="F14" i="20"/>
  <c r="D306" i="8" l="1"/>
  <c r="D307" i="8"/>
  <c r="D308" i="8"/>
  <c r="D309" i="8"/>
  <c r="D310" i="8"/>
  <c r="D311" i="8"/>
  <c r="D312" i="8"/>
  <c r="D313" i="8"/>
  <c r="D314" i="8"/>
  <c r="D305" i="8"/>
  <c r="D294" i="8"/>
  <c r="D295" i="8"/>
  <c r="D296" i="8"/>
  <c r="D297" i="8"/>
  <c r="D298" i="8"/>
  <c r="D299" i="8"/>
  <c r="D300" i="8"/>
  <c r="D301" i="8"/>
  <c r="D302" i="8"/>
  <c r="D293" i="8"/>
  <c r="C314" i="8"/>
  <c r="C313" i="8"/>
  <c r="C312" i="8"/>
  <c r="C311" i="8"/>
  <c r="C310" i="8"/>
  <c r="C309" i="8"/>
  <c r="C308" i="8"/>
  <c r="C307" i="8"/>
  <c r="C306" i="8"/>
  <c r="C305" i="8"/>
  <c r="C294" i="8"/>
  <c r="C295" i="8"/>
  <c r="C296" i="8"/>
  <c r="C297" i="8"/>
  <c r="C298" i="8"/>
  <c r="C299" i="8"/>
  <c r="C300" i="8"/>
  <c r="C301" i="8"/>
  <c r="C302" i="8"/>
  <c r="C293" i="8"/>
  <c r="D373" i="22"/>
  <c r="H373" i="22" s="1"/>
  <c r="E373" i="22"/>
  <c r="F373" i="22"/>
  <c r="G373" i="22"/>
  <c r="D374" i="22"/>
  <c r="H374" i="22" s="1"/>
  <c r="E374" i="22"/>
  <c r="F374" i="22"/>
  <c r="G374" i="22"/>
  <c r="D375" i="22"/>
  <c r="H375" i="22" s="1"/>
  <c r="E375" i="22"/>
  <c r="F375" i="22"/>
  <c r="G375" i="22"/>
  <c r="E372" i="22"/>
  <c r="F372" i="22"/>
  <c r="G372" i="22"/>
  <c r="D372" i="22"/>
  <c r="H372" i="22" s="1"/>
  <c r="A5" i="22"/>
  <c r="A6" i="22"/>
  <c r="E6" i="22" s="1"/>
  <c r="A7" i="22"/>
  <c r="E7" i="22" s="1"/>
  <c r="A8" i="22"/>
  <c r="G8" i="22" s="1"/>
  <c r="A9" i="22"/>
  <c r="E9" i="22" s="1"/>
  <c r="A10" i="22"/>
  <c r="E10" i="22" s="1"/>
  <c r="A11" i="22"/>
  <c r="E11" i="22" s="1"/>
  <c r="A12" i="22"/>
  <c r="F12" i="22" s="1"/>
  <c r="A13" i="22"/>
  <c r="A14" i="22"/>
  <c r="E14" i="22" s="1"/>
  <c r="A15" i="22"/>
  <c r="E15" i="22" s="1"/>
  <c r="A16" i="22"/>
  <c r="G16" i="22" s="1"/>
  <c r="A17" i="22"/>
  <c r="E17" i="22" s="1"/>
  <c r="A18" i="22"/>
  <c r="D18" i="22" s="1"/>
  <c r="A19" i="22"/>
  <c r="D19" i="22" s="1"/>
  <c r="A20" i="22"/>
  <c r="G20" i="22" s="1"/>
  <c r="A21" i="22"/>
  <c r="A22" i="22"/>
  <c r="D22" i="22" s="1"/>
  <c r="A23" i="22"/>
  <c r="A24" i="22"/>
  <c r="A25" i="22"/>
  <c r="F25" i="22" s="1"/>
  <c r="A26" i="22"/>
  <c r="D26" i="22" s="1"/>
  <c r="A27" i="22"/>
  <c r="A28" i="22"/>
  <c r="E28" i="22" s="1"/>
  <c r="A29" i="22"/>
  <c r="F29" i="22" s="1"/>
  <c r="A30" i="22"/>
  <c r="A31" i="22"/>
  <c r="A32" i="22"/>
  <c r="G32" i="22" s="1"/>
  <c r="A33" i="22"/>
  <c r="E33" i="22" s="1"/>
  <c r="A34" i="22"/>
  <c r="A35" i="22"/>
  <c r="A36" i="22"/>
  <c r="E36" i="22" s="1"/>
  <c r="A37" i="22"/>
  <c r="A38" i="22"/>
  <c r="D38" i="22" s="1"/>
  <c r="A39" i="22"/>
  <c r="A40" i="22"/>
  <c r="A41" i="22"/>
  <c r="F41" i="22" s="1"/>
  <c r="A42" i="22"/>
  <c r="D42" i="22" s="1"/>
  <c r="A43" i="22"/>
  <c r="A44" i="22"/>
  <c r="E44" i="22" s="1"/>
  <c r="A45" i="22"/>
  <c r="F45" i="22" s="1"/>
  <c r="A46" i="22"/>
  <c r="A47" i="22"/>
  <c r="A48" i="22"/>
  <c r="G48" i="22" s="1"/>
  <c r="A49" i="22"/>
  <c r="E49" i="22" s="1"/>
  <c r="A50" i="22"/>
  <c r="D50" i="22" s="1"/>
  <c r="A51" i="22"/>
  <c r="A52" i="22"/>
  <c r="A53" i="22"/>
  <c r="A54" i="22"/>
  <c r="D54" i="22" s="1"/>
  <c r="A55" i="22"/>
  <c r="A56" i="22"/>
  <c r="G56" i="22" s="1"/>
  <c r="A57" i="22"/>
  <c r="F57" i="22" s="1"/>
  <c r="A58" i="22"/>
  <c r="D58" i="22" s="1"/>
  <c r="A59" i="22"/>
  <c r="A60" i="22"/>
  <c r="E60" i="22" s="1"/>
  <c r="A61" i="22"/>
  <c r="E61" i="22" s="1"/>
  <c r="A62" i="22"/>
  <c r="A63" i="22"/>
  <c r="A64" i="22"/>
  <c r="G64" i="22" s="1"/>
  <c r="A65" i="22"/>
  <c r="E65" i="22" s="1"/>
  <c r="A66" i="22"/>
  <c r="D66" i="22" s="1"/>
  <c r="A67" i="22"/>
  <c r="A68" i="22"/>
  <c r="A69" i="22"/>
  <c r="A70" i="22"/>
  <c r="A71" i="22"/>
  <c r="A72" i="22"/>
  <c r="G72" i="22" s="1"/>
  <c r="A73" i="22"/>
  <c r="F73" i="22" s="1"/>
  <c r="A74" i="22"/>
  <c r="D74" i="22" s="1"/>
  <c r="A75" i="22"/>
  <c r="A76" i="22"/>
  <c r="E76" i="22" s="1"/>
  <c r="A77" i="22"/>
  <c r="A78" i="22"/>
  <c r="D78" i="22" s="1"/>
  <c r="A79" i="22"/>
  <c r="A80" i="22"/>
  <c r="G80" i="22" s="1"/>
  <c r="A81" i="22"/>
  <c r="E81" i="22" s="1"/>
  <c r="A82" i="22"/>
  <c r="A83" i="22"/>
  <c r="A84" i="22"/>
  <c r="G84" i="22" s="1"/>
  <c r="A85" i="22"/>
  <c r="A86" i="22"/>
  <c r="A87" i="22"/>
  <c r="A88" i="22"/>
  <c r="A89" i="22"/>
  <c r="F89" i="22" s="1"/>
  <c r="A90" i="22"/>
  <c r="D90" i="22" s="1"/>
  <c r="A91" i="22"/>
  <c r="A92" i="22"/>
  <c r="E92" i="22" s="1"/>
  <c r="A93" i="22"/>
  <c r="A94" i="22"/>
  <c r="A95" i="22"/>
  <c r="A96" i="22"/>
  <c r="G96" i="22" s="1"/>
  <c r="A97" i="22"/>
  <c r="E97" i="22" s="1"/>
  <c r="A98" i="22"/>
  <c r="A99" i="22"/>
  <c r="A100" i="22"/>
  <c r="E100" i="22" s="1"/>
  <c r="A101" i="22"/>
  <c r="A102" i="22"/>
  <c r="A103" i="22"/>
  <c r="A104" i="22"/>
  <c r="A105" i="22"/>
  <c r="F105" i="22" s="1"/>
  <c r="A106" i="22"/>
  <c r="D106" i="22" s="1"/>
  <c r="A107" i="22"/>
  <c r="A108" i="22"/>
  <c r="E108" i="22" s="1"/>
  <c r="A109" i="22"/>
  <c r="F109" i="22" s="1"/>
  <c r="A110" i="22"/>
  <c r="A111" i="22"/>
  <c r="A112" i="22"/>
  <c r="G112" i="22" s="1"/>
  <c r="A113" i="22"/>
  <c r="E113" i="22" s="1"/>
  <c r="A114" i="22"/>
  <c r="A115" i="22"/>
  <c r="A116" i="22"/>
  <c r="A117" i="22"/>
  <c r="A118" i="22"/>
  <c r="D118" i="22" s="1"/>
  <c r="A119" i="22"/>
  <c r="A120" i="22"/>
  <c r="E120" i="22" s="1"/>
  <c r="A121" i="22"/>
  <c r="A122" i="22"/>
  <c r="F122" i="22" s="1"/>
  <c r="A123" i="22"/>
  <c r="A124" i="22"/>
  <c r="A125" i="22"/>
  <c r="E125" i="22" s="1"/>
  <c r="A126" i="22"/>
  <c r="F126" i="22" s="1"/>
  <c r="A127" i="22"/>
  <c r="A128" i="22"/>
  <c r="E128" i="22" s="1"/>
  <c r="A129" i="22"/>
  <c r="A130" i="22"/>
  <c r="F130" i="22" s="1"/>
  <c r="A131" i="22"/>
  <c r="A132" i="22"/>
  <c r="A133" i="22"/>
  <c r="E133" i="22" s="1"/>
  <c r="A134" i="22"/>
  <c r="F134" i="22" s="1"/>
  <c r="A135" i="22"/>
  <c r="A136" i="22"/>
  <c r="E136" i="22" s="1"/>
  <c r="A137" i="22"/>
  <c r="A138" i="22"/>
  <c r="F138" i="22" s="1"/>
  <c r="A139" i="22"/>
  <c r="A140" i="22"/>
  <c r="A141" i="22"/>
  <c r="E141" i="22" s="1"/>
  <c r="A142" i="22"/>
  <c r="F142" i="22" s="1"/>
  <c r="A143" i="22"/>
  <c r="A144" i="22"/>
  <c r="E144" i="22" s="1"/>
  <c r="A145" i="22"/>
  <c r="A146" i="22"/>
  <c r="F146" i="22" s="1"/>
  <c r="A147" i="22"/>
  <c r="A148" i="22"/>
  <c r="A149" i="22"/>
  <c r="E149" i="22" s="1"/>
  <c r="A150" i="22"/>
  <c r="F150" i="22" s="1"/>
  <c r="A151" i="22"/>
  <c r="A152" i="22"/>
  <c r="E152" i="22" s="1"/>
  <c r="A153" i="22"/>
  <c r="A154" i="22"/>
  <c r="F154" i="22" s="1"/>
  <c r="A155" i="22"/>
  <c r="A156" i="22"/>
  <c r="A157" i="22"/>
  <c r="E157" i="22" s="1"/>
  <c r="A158" i="22"/>
  <c r="F158" i="22" s="1"/>
  <c r="A159" i="22"/>
  <c r="A160" i="22"/>
  <c r="E160" i="22" s="1"/>
  <c r="A161" i="22"/>
  <c r="A162" i="22"/>
  <c r="F162" i="22" s="1"/>
  <c r="A163" i="22"/>
  <c r="A164" i="22"/>
  <c r="A165" i="22"/>
  <c r="E165" i="22" s="1"/>
  <c r="A166" i="22"/>
  <c r="F166" i="22" s="1"/>
  <c r="A167" i="22"/>
  <c r="A168" i="22"/>
  <c r="E168" i="22" s="1"/>
  <c r="A169" i="22"/>
  <c r="A170" i="22"/>
  <c r="F170" i="22" s="1"/>
  <c r="A171" i="22"/>
  <c r="A172" i="22"/>
  <c r="A173" i="22"/>
  <c r="E173" i="22" s="1"/>
  <c r="A174" i="22"/>
  <c r="F174" i="22" s="1"/>
  <c r="A175" i="22"/>
  <c r="A176" i="22"/>
  <c r="E176" i="22" s="1"/>
  <c r="A177" i="22"/>
  <c r="A178" i="22"/>
  <c r="F178" i="22" s="1"/>
  <c r="A179" i="22"/>
  <c r="A180" i="22"/>
  <c r="A181" i="22"/>
  <c r="E181" i="22" s="1"/>
  <c r="A182" i="22"/>
  <c r="F182" i="22" s="1"/>
  <c r="A183" i="22"/>
  <c r="A184" i="22"/>
  <c r="E184" i="22" s="1"/>
  <c r="A185" i="22"/>
  <c r="A186" i="22"/>
  <c r="F186" i="22" s="1"/>
  <c r="A187" i="22"/>
  <c r="A188" i="22"/>
  <c r="A189" i="22"/>
  <c r="E189" i="22" s="1"/>
  <c r="A190" i="22"/>
  <c r="F190" i="22" s="1"/>
  <c r="A191" i="22"/>
  <c r="A192" i="22"/>
  <c r="E192" i="22" s="1"/>
  <c r="A193" i="22"/>
  <c r="A194" i="22"/>
  <c r="F194" i="22" s="1"/>
  <c r="A195" i="22"/>
  <c r="A196" i="22"/>
  <c r="A197" i="22"/>
  <c r="E197" i="22" s="1"/>
  <c r="A198" i="22"/>
  <c r="F198" i="22" s="1"/>
  <c r="A199" i="22"/>
  <c r="A200" i="22"/>
  <c r="E200" i="22" s="1"/>
  <c r="A201" i="22"/>
  <c r="A202" i="22"/>
  <c r="F202" i="22" s="1"/>
  <c r="A203" i="22"/>
  <c r="A204" i="22"/>
  <c r="A205" i="22"/>
  <c r="E205" i="22" s="1"/>
  <c r="A206" i="22"/>
  <c r="F206" i="22" s="1"/>
  <c r="A207" i="22"/>
  <c r="A208" i="22"/>
  <c r="E208" i="22" s="1"/>
  <c r="A209" i="22"/>
  <c r="A210" i="22"/>
  <c r="F210" i="22" s="1"/>
  <c r="A211" i="22"/>
  <c r="A212" i="22"/>
  <c r="A213" i="22"/>
  <c r="E213" i="22" s="1"/>
  <c r="A214" i="22"/>
  <c r="F214" i="22" s="1"/>
  <c r="A215" i="22"/>
  <c r="A216" i="22"/>
  <c r="E216" i="22" s="1"/>
  <c r="A217" i="22"/>
  <c r="A218" i="22"/>
  <c r="F218" i="22" s="1"/>
  <c r="A219" i="22"/>
  <c r="A220" i="22"/>
  <c r="A221" i="22"/>
  <c r="E221" i="22" s="1"/>
  <c r="A222" i="22"/>
  <c r="F222" i="22" s="1"/>
  <c r="A223" i="22"/>
  <c r="A224" i="22"/>
  <c r="E224" i="22" s="1"/>
  <c r="A225" i="22"/>
  <c r="A226" i="22"/>
  <c r="F226" i="22" s="1"/>
  <c r="A227" i="22"/>
  <c r="A228" i="22"/>
  <c r="A229" i="22"/>
  <c r="E229" i="22" s="1"/>
  <c r="A230" i="22"/>
  <c r="F230" i="22" s="1"/>
  <c r="A231" i="22"/>
  <c r="A232" i="22"/>
  <c r="E232" i="22" s="1"/>
  <c r="A233" i="22"/>
  <c r="A234" i="22"/>
  <c r="A235" i="22"/>
  <c r="A236" i="22"/>
  <c r="D236" i="22" s="1"/>
  <c r="A237" i="22"/>
  <c r="A238" i="22"/>
  <c r="A239" i="22"/>
  <c r="A240" i="22"/>
  <c r="A241" i="22"/>
  <c r="E241" i="22" s="1"/>
  <c r="A242" i="22"/>
  <c r="D242" i="22" s="1"/>
  <c r="A243" i="22"/>
  <c r="A244" i="22"/>
  <c r="A245" i="22"/>
  <c r="A246" i="22"/>
  <c r="F246" i="22" s="1"/>
  <c r="A247" i="22"/>
  <c r="A248" i="22"/>
  <c r="F248" i="22" s="1"/>
  <c r="A249" i="22"/>
  <c r="D249" i="22" s="1"/>
  <c r="A250" i="22"/>
  <c r="E250" i="22" s="1"/>
  <c r="A251" i="22"/>
  <c r="A252" i="22"/>
  <c r="A253" i="22"/>
  <c r="A254" i="22"/>
  <c r="D254" i="22" s="1"/>
  <c r="A255" i="22"/>
  <c r="A256" i="22"/>
  <c r="D256" i="22" s="1"/>
  <c r="A257" i="22"/>
  <c r="A258" i="22"/>
  <c r="A259" i="22"/>
  <c r="A260" i="22"/>
  <c r="A261" i="22"/>
  <c r="A262" i="22"/>
  <c r="F262" i="22" s="1"/>
  <c r="A263" i="22"/>
  <c r="A264" i="22"/>
  <c r="F264" i="22" s="1"/>
  <c r="A265" i="22"/>
  <c r="A266" i="22"/>
  <c r="A267" i="22"/>
  <c r="A268" i="22"/>
  <c r="D268" i="22" s="1"/>
  <c r="A269" i="22"/>
  <c r="A270" i="22"/>
  <c r="A271" i="22"/>
  <c r="A272" i="22"/>
  <c r="A273" i="22"/>
  <c r="E273" i="22" s="1"/>
  <c r="A274" i="22"/>
  <c r="D274" i="22" s="1"/>
  <c r="A275" i="22"/>
  <c r="A276" i="22"/>
  <c r="A277" i="22"/>
  <c r="E277" i="22" s="1"/>
  <c r="A278" i="22"/>
  <c r="F278" i="22" s="1"/>
  <c r="A279" i="22"/>
  <c r="A280" i="22"/>
  <c r="F280" i="22" s="1"/>
  <c r="A281" i="22"/>
  <c r="D281" i="22" s="1"/>
  <c r="A282" i="22"/>
  <c r="E282" i="22" s="1"/>
  <c r="A283" i="22"/>
  <c r="A284" i="22"/>
  <c r="F284" i="22" s="1"/>
  <c r="A285" i="22"/>
  <c r="A286" i="22"/>
  <c r="D286" i="22" s="1"/>
  <c r="A287" i="22"/>
  <c r="A288" i="22"/>
  <c r="D288" i="22" s="1"/>
  <c r="A289" i="22"/>
  <c r="A290" i="22"/>
  <c r="A291" i="22"/>
  <c r="A292" i="22"/>
  <c r="A293" i="22"/>
  <c r="A294" i="22"/>
  <c r="F294" i="22" s="1"/>
  <c r="A295" i="22"/>
  <c r="A296" i="22"/>
  <c r="F296" i="22" s="1"/>
  <c r="A297" i="22"/>
  <c r="A298" i="22"/>
  <c r="F298" i="22" s="1"/>
  <c r="A299" i="22"/>
  <c r="A300" i="22"/>
  <c r="D300" i="22" s="1"/>
  <c r="A301" i="22"/>
  <c r="A302" i="22"/>
  <c r="A303" i="22"/>
  <c r="A304" i="22"/>
  <c r="A305" i="22"/>
  <c r="E305" i="22" s="1"/>
  <c r="A306" i="22"/>
  <c r="D306" i="22" s="1"/>
  <c r="A307" i="22"/>
  <c r="A308" i="22"/>
  <c r="A309" i="22"/>
  <c r="D309" i="22" s="1"/>
  <c r="A310" i="22"/>
  <c r="F310" i="22" s="1"/>
  <c r="A311" i="22"/>
  <c r="A312" i="22"/>
  <c r="F312" i="22" s="1"/>
  <c r="A313" i="22"/>
  <c r="D313" i="22" s="1"/>
  <c r="A314" i="22"/>
  <c r="E314" i="22" s="1"/>
  <c r="A315" i="22"/>
  <c r="A316" i="22"/>
  <c r="D316" i="22" s="1"/>
  <c r="A317" i="22"/>
  <c r="A318" i="22"/>
  <c r="D318" i="22" s="1"/>
  <c r="A319" i="22"/>
  <c r="A320" i="22"/>
  <c r="D320" i="22" s="1"/>
  <c r="A321" i="22"/>
  <c r="A322" i="22"/>
  <c r="A323" i="22"/>
  <c r="A324" i="22"/>
  <c r="A325" i="22"/>
  <c r="A326" i="22"/>
  <c r="F326" i="22" s="1"/>
  <c r="A327" i="22"/>
  <c r="A328" i="22"/>
  <c r="F328" i="22" s="1"/>
  <c r="A329" i="22"/>
  <c r="A330" i="22"/>
  <c r="A331" i="22"/>
  <c r="A332" i="22"/>
  <c r="D332" i="22" s="1"/>
  <c r="A333" i="22"/>
  <c r="A334" i="22"/>
  <c r="E334" i="22" s="1"/>
  <c r="A335" i="22"/>
  <c r="A336" i="22"/>
  <c r="A337" i="22"/>
  <c r="E337" i="22" s="1"/>
  <c r="A338" i="22"/>
  <c r="D338" i="22" s="1"/>
  <c r="A339" i="22"/>
  <c r="A340" i="22"/>
  <c r="A341" i="22"/>
  <c r="A342" i="22"/>
  <c r="F342" i="22" s="1"/>
  <c r="A343" i="22"/>
  <c r="A344" i="22"/>
  <c r="F344" i="22" s="1"/>
  <c r="A345" i="22"/>
  <c r="D345" i="22" s="1"/>
  <c r="A346" i="22"/>
  <c r="E346" i="22" s="1"/>
  <c r="A347" i="22"/>
  <c r="A348" i="22"/>
  <c r="A349" i="22"/>
  <c r="A350" i="22"/>
  <c r="D350" i="22" s="1"/>
  <c r="A351" i="22"/>
  <c r="A352" i="22"/>
  <c r="D352" i="22" s="1"/>
  <c r="A353" i="22"/>
  <c r="A354" i="22"/>
  <c r="E354" i="22" s="1"/>
  <c r="A355" i="22"/>
  <c r="A356" i="22"/>
  <c r="A357" i="22"/>
  <c r="A358" i="22"/>
  <c r="A359" i="22"/>
  <c r="A360" i="22"/>
  <c r="A361" i="22"/>
  <c r="A362" i="22"/>
  <c r="E362" i="22" s="1"/>
  <c r="A363" i="22"/>
  <c r="A364" i="22"/>
  <c r="A365" i="22"/>
  <c r="A366" i="22"/>
  <c r="D366" i="22" s="1"/>
  <c r="A367" i="22"/>
  <c r="A368" i="22"/>
  <c r="A4" i="22"/>
  <c r="C368" i="22"/>
  <c r="I368" i="22" s="1"/>
  <c r="C367" i="22"/>
  <c r="J367" i="22" s="1"/>
  <c r="C366" i="22"/>
  <c r="J366" i="22" s="1"/>
  <c r="C365" i="22"/>
  <c r="I365" i="22" s="1"/>
  <c r="C364" i="22"/>
  <c r="I364" i="22" s="1"/>
  <c r="C363" i="22"/>
  <c r="J363" i="22" s="1"/>
  <c r="C362" i="22"/>
  <c r="J362" i="22" s="1"/>
  <c r="C361" i="22"/>
  <c r="I361" i="22" s="1"/>
  <c r="C360" i="22"/>
  <c r="I360" i="22" s="1"/>
  <c r="C359" i="22"/>
  <c r="J359" i="22" s="1"/>
  <c r="C358" i="22"/>
  <c r="J358" i="22" s="1"/>
  <c r="C357" i="22"/>
  <c r="I357" i="22" s="1"/>
  <c r="C356" i="22"/>
  <c r="I356" i="22" s="1"/>
  <c r="C355" i="22"/>
  <c r="J355" i="22" s="1"/>
  <c r="C354" i="22"/>
  <c r="J354" i="22" s="1"/>
  <c r="C353" i="22"/>
  <c r="I353" i="22" s="1"/>
  <c r="C352" i="22"/>
  <c r="I352" i="22" s="1"/>
  <c r="C351" i="22"/>
  <c r="J351" i="22" s="1"/>
  <c r="C350" i="22"/>
  <c r="J350" i="22" s="1"/>
  <c r="C349" i="22"/>
  <c r="I349" i="22" s="1"/>
  <c r="C348" i="22"/>
  <c r="I348" i="22" s="1"/>
  <c r="C347" i="22"/>
  <c r="J347" i="22" s="1"/>
  <c r="C346" i="22"/>
  <c r="J346" i="22" s="1"/>
  <c r="C345" i="22"/>
  <c r="I345" i="22" s="1"/>
  <c r="C344" i="22"/>
  <c r="I344" i="22" s="1"/>
  <c r="C343" i="22"/>
  <c r="J343" i="22" s="1"/>
  <c r="C342" i="22"/>
  <c r="J342" i="22" s="1"/>
  <c r="C341" i="22"/>
  <c r="I341" i="22" s="1"/>
  <c r="C340" i="22"/>
  <c r="I340" i="22" s="1"/>
  <c r="C339" i="22"/>
  <c r="J339" i="22" s="1"/>
  <c r="C338" i="22"/>
  <c r="C337" i="22"/>
  <c r="C336" i="22"/>
  <c r="C335" i="22"/>
  <c r="C334" i="22"/>
  <c r="C333" i="22"/>
  <c r="C332" i="22"/>
  <c r="C331" i="22"/>
  <c r="C330" i="22"/>
  <c r="C329" i="22"/>
  <c r="C328" i="22"/>
  <c r="C327" i="22"/>
  <c r="C326" i="22"/>
  <c r="C325" i="22"/>
  <c r="C324" i="22"/>
  <c r="C323" i="22"/>
  <c r="C322" i="22"/>
  <c r="C321" i="22"/>
  <c r="C320" i="22"/>
  <c r="C319" i="22"/>
  <c r="C318" i="22"/>
  <c r="C317" i="22"/>
  <c r="C316" i="22"/>
  <c r="C315" i="22"/>
  <c r="C314" i="22"/>
  <c r="C313" i="22"/>
  <c r="C312" i="22"/>
  <c r="C311" i="22"/>
  <c r="C310" i="22"/>
  <c r="C309" i="22"/>
  <c r="C308" i="22"/>
  <c r="C307" i="22"/>
  <c r="C306" i="22"/>
  <c r="C305" i="22"/>
  <c r="C304" i="22"/>
  <c r="C303" i="22"/>
  <c r="C302" i="22"/>
  <c r="C301" i="22"/>
  <c r="C300" i="22"/>
  <c r="C299" i="22"/>
  <c r="C298" i="22"/>
  <c r="C297" i="22"/>
  <c r="C296" i="22"/>
  <c r="C295" i="22"/>
  <c r="C294" i="22"/>
  <c r="C293" i="22"/>
  <c r="C292" i="22"/>
  <c r="C291" i="22"/>
  <c r="C290" i="22"/>
  <c r="C289" i="22"/>
  <c r="C288" i="22"/>
  <c r="C287" i="22"/>
  <c r="C286" i="22"/>
  <c r="C285" i="22"/>
  <c r="C284" i="22"/>
  <c r="C283" i="22"/>
  <c r="C282" i="22"/>
  <c r="C281" i="22"/>
  <c r="C280" i="22"/>
  <c r="C279" i="22"/>
  <c r="C278" i="22"/>
  <c r="C277" i="22"/>
  <c r="C276" i="22"/>
  <c r="C275" i="22"/>
  <c r="C274" i="22"/>
  <c r="C273" i="22"/>
  <c r="C272" i="22"/>
  <c r="C271" i="22"/>
  <c r="C270" i="22"/>
  <c r="C269" i="22"/>
  <c r="C268" i="22"/>
  <c r="C267" i="22"/>
  <c r="C266" i="22"/>
  <c r="C265" i="22"/>
  <c r="C264" i="22"/>
  <c r="C263" i="22"/>
  <c r="C262" i="22"/>
  <c r="C261" i="22"/>
  <c r="C260" i="22"/>
  <c r="C259" i="22"/>
  <c r="C258" i="22"/>
  <c r="C257" i="22"/>
  <c r="C256" i="22"/>
  <c r="C255" i="22"/>
  <c r="C254" i="22"/>
  <c r="C253" i="22"/>
  <c r="C252" i="22"/>
  <c r="C251" i="22"/>
  <c r="C250" i="22"/>
  <c r="C249" i="22"/>
  <c r="C248" i="22"/>
  <c r="C247" i="22"/>
  <c r="C246" i="22"/>
  <c r="C245" i="22"/>
  <c r="C244" i="22"/>
  <c r="C243" i="22"/>
  <c r="C242" i="22"/>
  <c r="C241" i="22"/>
  <c r="C240" i="22"/>
  <c r="C239" i="22"/>
  <c r="C238" i="22"/>
  <c r="C237" i="22"/>
  <c r="C236" i="22"/>
  <c r="C235" i="22"/>
  <c r="C234" i="22"/>
  <c r="C233" i="22"/>
  <c r="C232" i="22"/>
  <c r="C231" i="22"/>
  <c r="C230" i="22"/>
  <c r="C229" i="22"/>
  <c r="C228" i="22"/>
  <c r="C227" i="22"/>
  <c r="C226" i="22"/>
  <c r="C225" i="22"/>
  <c r="C224" i="22"/>
  <c r="C223" i="22"/>
  <c r="C222" i="22"/>
  <c r="C221" i="22"/>
  <c r="C220" i="22"/>
  <c r="C219" i="22"/>
  <c r="C218" i="22"/>
  <c r="C217" i="22"/>
  <c r="C216" i="22"/>
  <c r="C215" i="22"/>
  <c r="C214" i="22"/>
  <c r="C213" i="22"/>
  <c r="C212" i="22"/>
  <c r="C211" i="22"/>
  <c r="C210" i="22"/>
  <c r="C209" i="22"/>
  <c r="C208" i="22"/>
  <c r="C207" i="22"/>
  <c r="C206" i="22"/>
  <c r="C205" i="22"/>
  <c r="C204" i="22"/>
  <c r="C203" i="22"/>
  <c r="C202" i="22"/>
  <c r="C201" i="22"/>
  <c r="C200" i="22"/>
  <c r="C199" i="22"/>
  <c r="C198" i="22"/>
  <c r="C197" i="22"/>
  <c r="C196" i="22"/>
  <c r="C195" i="22"/>
  <c r="C194" i="22"/>
  <c r="C193" i="22"/>
  <c r="C192" i="22"/>
  <c r="C191" i="22"/>
  <c r="C190" i="22"/>
  <c r="C189" i="22"/>
  <c r="C188" i="22"/>
  <c r="C187" i="22"/>
  <c r="C186" i="22"/>
  <c r="C185" i="22"/>
  <c r="C184" i="22"/>
  <c r="C183" i="22"/>
  <c r="C182" i="22"/>
  <c r="C181" i="22"/>
  <c r="C180" i="22"/>
  <c r="C179" i="22"/>
  <c r="C178" i="22"/>
  <c r="C177" i="22"/>
  <c r="C176" i="22"/>
  <c r="C175" i="22"/>
  <c r="C174" i="22"/>
  <c r="C173" i="22"/>
  <c r="C172" i="22"/>
  <c r="C171" i="22"/>
  <c r="C170" i="22"/>
  <c r="C169" i="22"/>
  <c r="C168" i="22"/>
  <c r="C167" i="22"/>
  <c r="C166" i="22"/>
  <c r="C165" i="22"/>
  <c r="C164" i="22"/>
  <c r="C163" i="22"/>
  <c r="C162" i="22"/>
  <c r="C161" i="22"/>
  <c r="C160" i="22"/>
  <c r="C159" i="22"/>
  <c r="C158" i="22"/>
  <c r="C157" i="22"/>
  <c r="C156" i="22"/>
  <c r="C155" i="22"/>
  <c r="C154" i="22"/>
  <c r="C153" i="22"/>
  <c r="C152" i="22"/>
  <c r="C151" i="22"/>
  <c r="C150" i="22"/>
  <c r="C149" i="22"/>
  <c r="C148" i="22"/>
  <c r="C147" i="22"/>
  <c r="C146" i="22"/>
  <c r="C145" i="22"/>
  <c r="C144" i="22"/>
  <c r="C143" i="22"/>
  <c r="C142" i="22"/>
  <c r="C141" i="22"/>
  <c r="C140" i="22"/>
  <c r="C139" i="22"/>
  <c r="C138" i="22"/>
  <c r="C137" i="22"/>
  <c r="C136" i="22"/>
  <c r="C135" i="22"/>
  <c r="C134" i="22"/>
  <c r="C133" i="22"/>
  <c r="C132" i="22"/>
  <c r="C131" i="22"/>
  <c r="C130" i="22"/>
  <c r="C129" i="22"/>
  <c r="C128" i="22"/>
  <c r="C127" i="22"/>
  <c r="C126" i="22"/>
  <c r="C125" i="22"/>
  <c r="C124" i="22"/>
  <c r="C123" i="22"/>
  <c r="C122" i="22"/>
  <c r="C121" i="22"/>
  <c r="C120" i="22"/>
  <c r="C119" i="22"/>
  <c r="C118" i="22"/>
  <c r="C117" i="22"/>
  <c r="C116" i="22"/>
  <c r="C115" i="22"/>
  <c r="C114" i="22"/>
  <c r="C113" i="22"/>
  <c r="C112" i="22"/>
  <c r="C111" i="22"/>
  <c r="C110" i="22"/>
  <c r="C109" i="22"/>
  <c r="C108" i="22"/>
  <c r="C107" i="22"/>
  <c r="C106" i="22"/>
  <c r="C105" i="22"/>
  <c r="C104" i="22"/>
  <c r="C103" i="22"/>
  <c r="C102" i="22"/>
  <c r="C101" i="22"/>
  <c r="C100" i="22"/>
  <c r="C99" i="22"/>
  <c r="C98" i="22"/>
  <c r="C97" i="22"/>
  <c r="C96" i="22"/>
  <c r="C95" i="22"/>
  <c r="C94" i="22"/>
  <c r="C93" i="22"/>
  <c r="C92" i="22"/>
  <c r="C91" i="22"/>
  <c r="C90" i="22"/>
  <c r="C89" i="22"/>
  <c r="C88" i="22"/>
  <c r="C87" i="22"/>
  <c r="C86" i="22"/>
  <c r="C85" i="22"/>
  <c r="C84" i="22"/>
  <c r="C83" i="22"/>
  <c r="C82" i="22"/>
  <c r="C81" i="22"/>
  <c r="C80" i="22"/>
  <c r="C79" i="22"/>
  <c r="C78" i="22"/>
  <c r="C77" i="22"/>
  <c r="C76" i="22"/>
  <c r="C75" i="22"/>
  <c r="C74" i="22"/>
  <c r="C73" i="22"/>
  <c r="C72" i="22"/>
  <c r="C71" i="22"/>
  <c r="C70" i="22"/>
  <c r="C69" i="22"/>
  <c r="C68" i="22"/>
  <c r="C67" i="22"/>
  <c r="C66" i="22"/>
  <c r="C65" i="22"/>
  <c r="C64" i="22"/>
  <c r="C63" i="22"/>
  <c r="C62" i="22"/>
  <c r="C61" i="22"/>
  <c r="C60" i="22"/>
  <c r="C59" i="22"/>
  <c r="C58" i="22"/>
  <c r="C57" i="22"/>
  <c r="C56" i="22"/>
  <c r="C55" i="22"/>
  <c r="C54" i="22"/>
  <c r="C53" i="22"/>
  <c r="C52" i="22"/>
  <c r="C51" i="22"/>
  <c r="C50" i="22"/>
  <c r="C49" i="22"/>
  <c r="C48" i="22"/>
  <c r="C47" i="22"/>
  <c r="C46" i="22"/>
  <c r="C45" i="22"/>
  <c r="C44" i="22"/>
  <c r="C43" i="22"/>
  <c r="C42" i="22"/>
  <c r="C41" i="22"/>
  <c r="C40" i="22"/>
  <c r="C39" i="22"/>
  <c r="C38" i="22"/>
  <c r="C37" i="22"/>
  <c r="C36" i="22"/>
  <c r="C35" i="22"/>
  <c r="C34" i="22"/>
  <c r="C33" i="22"/>
  <c r="C32" i="22"/>
  <c r="C31" i="22"/>
  <c r="C30" i="22"/>
  <c r="C29" i="22"/>
  <c r="C28" i="22"/>
  <c r="C27" i="22"/>
  <c r="C26" i="22"/>
  <c r="C25" i="22"/>
  <c r="C24" i="22"/>
  <c r="C23" i="22"/>
  <c r="C22" i="22"/>
  <c r="C21" i="22"/>
  <c r="C20" i="22"/>
  <c r="C19" i="22"/>
  <c r="C18" i="22"/>
  <c r="C17" i="22"/>
  <c r="C16" i="22"/>
  <c r="C15" i="22"/>
  <c r="C14" i="22"/>
  <c r="C13" i="22"/>
  <c r="C12" i="22"/>
  <c r="C11" i="22"/>
  <c r="C10" i="22"/>
  <c r="C9" i="22"/>
  <c r="C8" i="22"/>
  <c r="C7" i="22"/>
  <c r="C6" i="22"/>
  <c r="C5" i="22"/>
  <c r="C4" i="22"/>
  <c r="H1461" i="21"/>
  <c r="C1461" i="21"/>
  <c r="H1460" i="21"/>
  <c r="C1460" i="21"/>
  <c r="H1459" i="21"/>
  <c r="C1459" i="21"/>
  <c r="H1458" i="21"/>
  <c r="C1458" i="21"/>
  <c r="H1457" i="21"/>
  <c r="C1457" i="21"/>
  <c r="H1456" i="21"/>
  <c r="C1456" i="21"/>
  <c r="H1455" i="21"/>
  <c r="C1455" i="21"/>
  <c r="H1454" i="21"/>
  <c r="C1454" i="21"/>
  <c r="H1453" i="21"/>
  <c r="C1453" i="21"/>
  <c r="H1452" i="21"/>
  <c r="C1452" i="21"/>
  <c r="H1451" i="21"/>
  <c r="C1451" i="21"/>
  <c r="H1450" i="21"/>
  <c r="C1450" i="21"/>
  <c r="H1449" i="21"/>
  <c r="C1449" i="21"/>
  <c r="H1448" i="21"/>
  <c r="C1448" i="21"/>
  <c r="H1447" i="21"/>
  <c r="C1447" i="21"/>
  <c r="H1446" i="21"/>
  <c r="C1446" i="21"/>
  <c r="H1445" i="21"/>
  <c r="C1445" i="21"/>
  <c r="H1444" i="21"/>
  <c r="C1444" i="21"/>
  <c r="H1443" i="21"/>
  <c r="C1443" i="21"/>
  <c r="H1442" i="21"/>
  <c r="C1442" i="21"/>
  <c r="H1441" i="21"/>
  <c r="C1441" i="21"/>
  <c r="H1440" i="21"/>
  <c r="C1440" i="21"/>
  <c r="H1439" i="21"/>
  <c r="C1439" i="21"/>
  <c r="H1438" i="21"/>
  <c r="C1438" i="21"/>
  <c r="H1437" i="21"/>
  <c r="C1437" i="21"/>
  <c r="H1436" i="21"/>
  <c r="C1436" i="21"/>
  <c r="H1435" i="21"/>
  <c r="C1435" i="21"/>
  <c r="H1434" i="21"/>
  <c r="C1434" i="21"/>
  <c r="H1433" i="21"/>
  <c r="C1433" i="21"/>
  <c r="H1432" i="21"/>
  <c r="C1432" i="21"/>
  <c r="H1431" i="21"/>
  <c r="C1431" i="21"/>
  <c r="H1430" i="21"/>
  <c r="C1430" i="21"/>
  <c r="H1429" i="21"/>
  <c r="C1429" i="21"/>
  <c r="H1428" i="21"/>
  <c r="C1428" i="21"/>
  <c r="H1427" i="21"/>
  <c r="C1427" i="21"/>
  <c r="H1426" i="21"/>
  <c r="C1426" i="21"/>
  <c r="H1425" i="21"/>
  <c r="C1425" i="21"/>
  <c r="H1424" i="21"/>
  <c r="C1424" i="21"/>
  <c r="H1423" i="21"/>
  <c r="C1423" i="21"/>
  <c r="H1422" i="21"/>
  <c r="C1422" i="21"/>
  <c r="H1421" i="21"/>
  <c r="C1421" i="21"/>
  <c r="H1420" i="21"/>
  <c r="C1420" i="21"/>
  <c r="H1419" i="21"/>
  <c r="C1419" i="21"/>
  <c r="H1418" i="21"/>
  <c r="C1418" i="21"/>
  <c r="H1417" i="21"/>
  <c r="C1417" i="21"/>
  <c r="H1416" i="21"/>
  <c r="C1416" i="21"/>
  <c r="H1415" i="21"/>
  <c r="C1415" i="21"/>
  <c r="H1414" i="21"/>
  <c r="C1414" i="21"/>
  <c r="H1413" i="21"/>
  <c r="C1413" i="21"/>
  <c r="H1412" i="21"/>
  <c r="C1412" i="21"/>
  <c r="H1411" i="21"/>
  <c r="C1411" i="21"/>
  <c r="H1410" i="21"/>
  <c r="C1410" i="21"/>
  <c r="H1409" i="21"/>
  <c r="C1409" i="21"/>
  <c r="H1408" i="21"/>
  <c r="C1408" i="21"/>
  <c r="H1407" i="21"/>
  <c r="C1407" i="21"/>
  <c r="H1406" i="21"/>
  <c r="C1406" i="21"/>
  <c r="H1405" i="21"/>
  <c r="C1405" i="21"/>
  <c r="H1404" i="21"/>
  <c r="C1404" i="21"/>
  <c r="H1403" i="21"/>
  <c r="C1403" i="21"/>
  <c r="H1402" i="21"/>
  <c r="C1402" i="21"/>
  <c r="H1401" i="21"/>
  <c r="C1401" i="21"/>
  <c r="H1400" i="21"/>
  <c r="C1400" i="21"/>
  <c r="H1399" i="21"/>
  <c r="C1399" i="21"/>
  <c r="H1398" i="21"/>
  <c r="C1398" i="21"/>
  <c r="H1397" i="21"/>
  <c r="C1397" i="21"/>
  <c r="H1396" i="21"/>
  <c r="C1396" i="21"/>
  <c r="H1395" i="21"/>
  <c r="C1395" i="21"/>
  <c r="H1394" i="21"/>
  <c r="C1394" i="21"/>
  <c r="H1393" i="21"/>
  <c r="C1393" i="21"/>
  <c r="H1392" i="21"/>
  <c r="C1392" i="21"/>
  <c r="H1391" i="21"/>
  <c r="C1391" i="21"/>
  <c r="H1390" i="21"/>
  <c r="C1390" i="21"/>
  <c r="H1389" i="21"/>
  <c r="C1389" i="21"/>
  <c r="H1388" i="21"/>
  <c r="C1388" i="21"/>
  <c r="H1387" i="21"/>
  <c r="C1387" i="21"/>
  <c r="H1386" i="21"/>
  <c r="C1386" i="21"/>
  <c r="H1385" i="21"/>
  <c r="C1385" i="21"/>
  <c r="H1384" i="21"/>
  <c r="C1384" i="21"/>
  <c r="H1383" i="21"/>
  <c r="C1383" i="21"/>
  <c r="H1382" i="21"/>
  <c r="C1382" i="21"/>
  <c r="H1381" i="21"/>
  <c r="C1381" i="21"/>
  <c r="H1380" i="21"/>
  <c r="C1380" i="21"/>
  <c r="H1379" i="21"/>
  <c r="C1379" i="21"/>
  <c r="H1378" i="21"/>
  <c r="C1378" i="21"/>
  <c r="H1377" i="21"/>
  <c r="C1377" i="21"/>
  <c r="H1376" i="21"/>
  <c r="C1376" i="21"/>
  <c r="H1375" i="21"/>
  <c r="C1375" i="21"/>
  <c r="H1374" i="21"/>
  <c r="C1374" i="21"/>
  <c r="H1373" i="21"/>
  <c r="C1373" i="21"/>
  <c r="H1372" i="21"/>
  <c r="C1372" i="21"/>
  <c r="H1371" i="21"/>
  <c r="C1371" i="21"/>
  <c r="H1370" i="21"/>
  <c r="C1370" i="21"/>
  <c r="H1369" i="21"/>
  <c r="C1369" i="21"/>
  <c r="H1368" i="21"/>
  <c r="C1368" i="21"/>
  <c r="H1367" i="21"/>
  <c r="C1367" i="21"/>
  <c r="H1366" i="21"/>
  <c r="C1366" i="21"/>
  <c r="H1365" i="21"/>
  <c r="C1365" i="21"/>
  <c r="H1364" i="21"/>
  <c r="C1364" i="21"/>
  <c r="H1363" i="21"/>
  <c r="C1363" i="21"/>
  <c r="H1362" i="21"/>
  <c r="C1362" i="21"/>
  <c r="H1361" i="21"/>
  <c r="C1361" i="21"/>
  <c r="H1360" i="21"/>
  <c r="C1360" i="21"/>
  <c r="H1359" i="21"/>
  <c r="C1359" i="21"/>
  <c r="H1358" i="21"/>
  <c r="C1358" i="21"/>
  <c r="H1357" i="21"/>
  <c r="C1357" i="21"/>
  <c r="H1356" i="21"/>
  <c r="C1356" i="21"/>
  <c r="H1355" i="21"/>
  <c r="C1355" i="21"/>
  <c r="H1354" i="21"/>
  <c r="C1354" i="21"/>
  <c r="H1353" i="21"/>
  <c r="C1353" i="21"/>
  <c r="H1352" i="21"/>
  <c r="C1352" i="21"/>
  <c r="H1351" i="21"/>
  <c r="C1351" i="21"/>
  <c r="H1350" i="21"/>
  <c r="C1350" i="21"/>
  <c r="H1349" i="21"/>
  <c r="C1349" i="21"/>
  <c r="H1348" i="21"/>
  <c r="C1348" i="21"/>
  <c r="H1347" i="21"/>
  <c r="C1347" i="21"/>
  <c r="H1346" i="21"/>
  <c r="C1346" i="21"/>
  <c r="H1345" i="21"/>
  <c r="C1345" i="21"/>
  <c r="H1344" i="21"/>
  <c r="C1344" i="21"/>
  <c r="H1343" i="21"/>
  <c r="C1343" i="21"/>
  <c r="H1342" i="21"/>
  <c r="C1342" i="21"/>
  <c r="H1341" i="21"/>
  <c r="C1341" i="21"/>
  <c r="H1340" i="21"/>
  <c r="C1340" i="21"/>
  <c r="H1339" i="21"/>
  <c r="C1339" i="21"/>
  <c r="H1338" i="21"/>
  <c r="C1338" i="21"/>
  <c r="H1337" i="21"/>
  <c r="C1337" i="21"/>
  <c r="H1336" i="21"/>
  <c r="C1336" i="21"/>
  <c r="H1335" i="21"/>
  <c r="C1335" i="21"/>
  <c r="H1334" i="21"/>
  <c r="C1334" i="21"/>
  <c r="H1333" i="21"/>
  <c r="C1333" i="21"/>
  <c r="H1332" i="21"/>
  <c r="C1332" i="21"/>
  <c r="H1331" i="21"/>
  <c r="C1331" i="21"/>
  <c r="H1330" i="21"/>
  <c r="C1330" i="21"/>
  <c r="H1329" i="21"/>
  <c r="C1329" i="21"/>
  <c r="H1328" i="21"/>
  <c r="C1328" i="21"/>
  <c r="H1327" i="21"/>
  <c r="C1327" i="21"/>
  <c r="H1326" i="21"/>
  <c r="C1326" i="21"/>
  <c r="H1325" i="21"/>
  <c r="C1325" i="21"/>
  <c r="H1324" i="21"/>
  <c r="C1324" i="21"/>
  <c r="H1323" i="21"/>
  <c r="C1323" i="21"/>
  <c r="H1322" i="21"/>
  <c r="C1322" i="21"/>
  <c r="H1321" i="21"/>
  <c r="C1321" i="21"/>
  <c r="H1320" i="21"/>
  <c r="C1320" i="21"/>
  <c r="H1319" i="21"/>
  <c r="C1319" i="21"/>
  <c r="H1318" i="21"/>
  <c r="C1318" i="21"/>
  <c r="H1317" i="21"/>
  <c r="C1317" i="21"/>
  <c r="H1316" i="21"/>
  <c r="C1316" i="21"/>
  <c r="H1315" i="21"/>
  <c r="C1315" i="21"/>
  <c r="H1314" i="21"/>
  <c r="C1314" i="21"/>
  <c r="H1313" i="21"/>
  <c r="C1313" i="21"/>
  <c r="H1312" i="21"/>
  <c r="C1312" i="21"/>
  <c r="H1311" i="21"/>
  <c r="C1311" i="21"/>
  <c r="H1310" i="21"/>
  <c r="C1310" i="21"/>
  <c r="H1309" i="21"/>
  <c r="C1309" i="21"/>
  <c r="H1308" i="21"/>
  <c r="C1308" i="21"/>
  <c r="H1307" i="21"/>
  <c r="C1307" i="21"/>
  <c r="H1306" i="21"/>
  <c r="C1306" i="21"/>
  <c r="H1305" i="21"/>
  <c r="C1305" i="21"/>
  <c r="H1304" i="21"/>
  <c r="C1304" i="21"/>
  <c r="H1303" i="21"/>
  <c r="C1303" i="21"/>
  <c r="H1302" i="21"/>
  <c r="C1302" i="21"/>
  <c r="H1301" i="21"/>
  <c r="C1301" i="21"/>
  <c r="H1300" i="21"/>
  <c r="C1300" i="21"/>
  <c r="H1299" i="21"/>
  <c r="C1299" i="21"/>
  <c r="H1298" i="21"/>
  <c r="C1298" i="21"/>
  <c r="H1297" i="21"/>
  <c r="C1297" i="21"/>
  <c r="H1296" i="21"/>
  <c r="C1296" i="21"/>
  <c r="H1295" i="21"/>
  <c r="C1295" i="21"/>
  <c r="H1294" i="21"/>
  <c r="C1294" i="21"/>
  <c r="H1293" i="21"/>
  <c r="C1293" i="21"/>
  <c r="H1292" i="21"/>
  <c r="C1292" i="21"/>
  <c r="H1291" i="21"/>
  <c r="C1291" i="21"/>
  <c r="H1290" i="21"/>
  <c r="C1290" i="21"/>
  <c r="H1289" i="21"/>
  <c r="C1289" i="21"/>
  <c r="H1288" i="21"/>
  <c r="C1288" i="21"/>
  <c r="H1287" i="21"/>
  <c r="C1287" i="21"/>
  <c r="H1286" i="21"/>
  <c r="C1286" i="21"/>
  <c r="H1285" i="21"/>
  <c r="C1285" i="21"/>
  <c r="H1284" i="21"/>
  <c r="C1284" i="21"/>
  <c r="H1283" i="21"/>
  <c r="C1283" i="21"/>
  <c r="H1282" i="21"/>
  <c r="C1282" i="21"/>
  <c r="H1281" i="21"/>
  <c r="C1281" i="21"/>
  <c r="H1280" i="21"/>
  <c r="C1280" i="21"/>
  <c r="H1279" i="21"/>
  <c r="C1279" i="21"/>
  <c r="H1278" i="21"/>
  <c r="C1278" i="21"/>
  <c r="H1277" i="21"/>
  <c r="C1277" i="21"/>
  <c r="H1276" i="21"/>
  <c r="C1276" i="21"/>
  <c r="H1275" i="21"/>
  <c r="C1275" i="21"/>
  <c r="H1274" i="21"/>
  <c r="C1274" i="21"/>
  <c r="H1273" i="21"/>
  <c r="C1273" i="21"/>
  <c r="H1272" i="21"/>
  <c r="C1272" i="21"/>
  <c r="H1271" i="21"/>
  <c r="C1271" i="21"/>
  <c r="H1270" i="21"/>
  <c r="C1270" i="21"/>
  <c r="H1269" i="21"/>
  <c r="C1269" i="21"/>
  <c r="H1268" i="21"/>
  <c r="C1268" i="21"/>
  <c r="H1267" i="21"/>
  <c r="C1267" i="21"/>
  <c r="H1266" i="21"/>
  <c r="C1266" i="21"/>
  <c r="H1265" i="21"/>
  <c r="C1265" i="21"/>
  <c r="H1264" i="21"/>
  <c r="C1264" i="21"/>
  <c r="H1263" i="21"/>
  <c r="C1263" i="21"/>
  <c r="H1262" i="21"/>
  <c r="C1262" i="21"/>
  <c r="H1261" i="21"/>
  <c r="C1261" i="21"/>
  <c r="H1260" i="21"/>
  <c r="C1260" i="21"/>
  <c r="H1259" i="21"/>
  <c r="C1259" i="21"/>
  <c r="H1258" i="21"/>
  <c r="C1258" i="21"/>
  <c r="H1257" i="21"/>
  <c r="C1257" i="21"/>
  <c r="H1256" i="21"/>
  <c r="C1256" i="21"/>
  <c r="H1255" i="21"/>
  <c r="C1255" i="21"/>
  <c r="H1254" i="21"/>
  <c r="C1254" i="21"/>
  <c r="H1253" i="21"/>
  <c r="C1253" i="21"/>
  <c r="H1252" i="21"/>
  <c r="C1252" i="21"/>
  <c r="H1251" i="21"/>
  <c r="C1251" i="21"/>
  <c r="H1250" i="21"/>
  <c r="C1250" i="21"/>
  <c r="H1249" i="21"/>
  <c r="C1249" i="21"/>
  <c r="H1248" i="21"/>
  <c r="C1248" i="21"/>
  <c r="H1247" i="21"/>
  <c r="C1247" i="21"/>
  <c r="H1246" i="21"/>
  <c r="C1246" i="21"/>
  <c r="H1245" i="21"/>
  <c r="C1245" i="21"/>
  <c r="H1244" i="21"/>
  <c r="C1244" i="21"/>
  <c r="H1243" i="21"/>
  <c r="C1243" i="21"/>
  <c r="H1242" i="21"/>
  <c r="C1242" i="21"/>
  <c r="H1241" i="21"/>
  <c r="C1241" i="21"/>
  <c r="H1240" i="21"/>
  <c r="C1240" i="21"/>
  <c r="H1239" i="21"/>
  <c r="C1239" i="21"/>
  <c r="H1238" i="21"/>
  <c r="C1238" i="21"/>
  <c r="H1237" i="21"/>
  <c r="C1237" i="21"/>
  <c r="H1236" i="21"/>
  <c r="C1236" i="21"/>
  <c r="H1235" i="21"/>
  <c r="C1235" i="21"/>
  <c r="H1234" i="21"/>
  <c r="C1234" i="21"/>
  <c r="H1233" i="21"/>
  <c r="C1233" i="21"/>
  <c r="H1232" i="21"/>
  <c r="C1232" i="21"/>
  <c r="H1231" i="21"/>
  <c r="C1231" i="21"/>
  <c r="H1230" i="21"/>
  <c r="C1230" i="21"/>
  <c r="H1229" i="21"/>
  <c r="C1229" i="21"/>
  <c r="H1228" i="21"/>
  <c r="C1228" i="21"/>
  <c r="H1227" i="21"/>
  <c r="C1227" i="21"/>
  <c r="H1226" i="21"/>
  <c r="C1226" i="21"/>
  <c r="H1225" i="21"/>
  <c r="C1225" i="21"/>
  <c r="H1224" i="21"/>
  <c r="C1224" i="21"/>
  <c r="H1223" i="21"/>
  <c r="C1223" i="21"/>
  <c r="H1222" i="21"/>
  <c r="C1222" i="21"/>
  <c r="H1221" i="21"/>
  <c r="C1221" i="21"/>
  <c r="H1220" i="21"/>
  <c r="C1220" i="21"/>
  <c r="H1219" i="21"/>
  <c r="C1219" i="21"/>
  <c r="H1218" i="21"/>
  <c r="C1218" i="21"/>
  <c r="H1217" i="21"/>
  <c r="C1217" i="21"/>
  <c r="H1216" i="21"/>
  <c r="C1216" i="21"/>
  <c r="H1215" i="21"/>
  <c r="C1215" i="21"/>
  <c r="H1214" i="21"/>
  <c r="C1214" i="21"/>
  <c r="H1213" i="21"/>
  <c r="C1213" i="21"/>
  <c r="H1212" i="21"/>
  <c r="C1212" i="21"/>
  <c r="H1211" i="21"/>
  <c r="C1211" i="21"/>
  <c r="H1210" i="21"/>
  <c r="C1210" i="21"/>
  <c r="H1209" i="21"/>
  <c r="C1209" i="21"/>
  <c r="H1208" i="21"/>
  <c r="C1208" i="21"/>
  <c r="H1207" i="21"/>
  <c r="C1207" i="21"/>
  <c r="H1206" i="21"/>
  <c r="C1206" i="21"/>
  <c r="H1205" i="21"/>
  <c r="C1205" i="21"/>
  <c r="H1204" i="21"/>
  <c r="C1204" i="21"/>
  <c r="H1203" i="21"/>
  <c r="C1203" i="21"/>
  <c r="H1202" i="21"/>
  <c r="C1202" i="21"/>
  <c r="H1201" i="21"/>
  <c r="C1201" i="21"/>
  <c r="H1200" i="21"/>
  <c r="C1200" i="21"/>
  <c r="H1199" i="21"/>
  <c r="C1199" i="21"/>
  <c r="H1198" i="21"/>
  <c r="C1198" i="21"/>
  <c r="H1197" i="21"/>
  <c r="C1197" i="21"/>
  <c r="H1196" i="21"/>
  <c r="C1196" i="21"/>
  <c r="H1195" i="21"/>
  <c r="C1195" i="21"/>
  <c r="H1194" i="21"/>
  <c r="C1194" i="21"/>
  <c r="H1193" i="21"/>
  <c r="C1193" i="21"/>
  <c r="H1192" i="21"/>
  <c r="C1192" i="21"/>
  <c r="H1191" i="21"/>
  <c r="C1191" i="21"/>
  <c r="H1190" i="21"/>
  <c r="C1190" i="21"/>
  <c r="H1189" i="21"/>
  <c r="C1189" i="21"/>
  <c r="H1188" i="21"/>
  <c r="C1188" i="21"/>
  <c r="H1187" i="21"/>
  <c r="C1187" i="21"/>
  <c r="H1186" i="21"/>
  <c r="C1186" i="21"/>
  <c r="H1185" i="21"/>
  <c r="C1185" i="21"/>
  <c r="H1184" i="21"/>
  <c r="C1184" i="21"/>
  <c r="H1183" i="21"/>
  <c r="C1183" i="21"/>
  <c r="H1182" i="21"/>
  <c r="C1182" i="21"/>
  <c r="H1181" i="21"/>
  <c r="C1181" i="21"/>
  <c r="H1180" i="21"/>
  <c r="C1180" i="21"/>
  <c r="H1179" i="21"/>
  <c r="C1179" i="21"/>
  <c r="H1178" i="21"/>
  <c r="C1178" i="21"/>
  <c r="H1177" i="21"/>
  <c r="C1177" i="21"/>
  <c r="H1176" i="21"/>
  <c r="C1176" i="21"/>
  <c r="H1175" i="21"/>
  <c r="C1175" i="21"/>
  <c r="H1174" i="21"/>
  <c r="C1174" i="21"/>
  <c r="H1173" i="21"/>
  <c r="C1173" i="21"/>
  <c r="H1172" i="21"/>
  <c r="C1172" i="21"/>
  <c r="H1171" i="21"/>
  <c r="C1171" i="21"/>
  <c r="H1170" i="21"/>
  <c r="C1170" i="21"/>
  <c r="H1169" i="21"/>
  <c r="C1169" i="21"/>
  <c r="H1168" i="21"/>
  <c r="C1168" i="21"/>
  <c r="H1167" i="21"/>
  <c r="C1167" i="21"/>
  <c r="H1166" i="21"/>
  <c r="C1166" i="21"/>
  <c r="H1165" i="21"/>
  <c r="C1165" i="21"/>
  <c r="H1164" i="21"/>
  <c r="C1164" i="21"/>
  <c r="H1163" i="21"/>
  <c r="C1163" i="21"/>
  <c r="H1162" i="21"/>
  <c r="C1162" i="21"/>
  <c r="H1161" i="21"/>
  <c r="C1161" i="21"/>
  <c r="H1160" i="21"/>
  <c r="C1160" i="21"/>
  <c r="H1159" i="21"/>
  <c r="C1159" i="21"/>
  <c r="H1158" i="21"/>
  <c r="C1158" i="21"/>
  <c r="H1157" i="21"/>
  <c r="C1157" i="21"/>
  <c r="H1156" i="21"/>
  <c r="C1156" i="21"/>
  <c r="H1155" i="21"/>
  <c r="C1155" i="21"/>
  <c r="H1154" i="21"/>
  <c r="C1154" i="21"/>
  <c r="H1153" i="21"/>
  <c r="C1153" i="21"/>
  <c r="H1152" i="21"/>
  <c r="C1152" i="21"/>
  <c r="H1151" i="21"/>
  <c r="C1151" i="21"/>
  <c r="H1150" i="21"/>
  <c r="C1150" i="21"/>
  <c r="H1149" i="21"/>
  <c r="C1149" i="21"/>
  <c r="H1148" i="21"/>
  <c r="C1148" i="21"/>
  <c r="H1147" i="21"/>
  <c r="C1147" i="21"/>
  <c r="H1146" i="21"/>
  <c r="C1146" i="21"/>
  <c r="H1145" i="21"/>
  <c r="C1145" i="21"/>
  <c r="H1144" i="21"/>
  <c r="C1144" i="21"/>
  <c r="H1143" i="21"/>
  <c r="C1143" i="21"/>
  <c r="H1142" i="21"/>
  <c r="C1142" i="21"/>
  <c r="H1141" i="21"/>
  <c r="C1141" i="21"/>
  <c r="H1140" i="21"/>
  <c r="C1140" i="21"/>
  <c r="H1139" i="21"/>
  <c r="C1139" i="21"/>
  <c r="H1138" i="21"/>
  <c r="C1138" i="21"/>
  <c r="H1137" i="21"/>
  <c r="C1137" i="21"/>
  <c r="H1136" i="21"/>
  <c r="C1136" i="21"/>
  <c r="H1135" i="21"/>
  <c r="C1135" i="21"/>
  <c r="H1134" i="21"/>
  <c r="C1134" i="21"/>
  <c r="H1133" i="21"/>
  <c r="C1133" i="21"/>
  <c r="H1132" i="21"/>
  <c r="C1132" i="21"/>
  <c r="H1131" i="21"/>
  <c r="C1131" i="21"/>
  <c r="H1130" i="21"/>
  <c r="C1130" i="21"/>
  <c r="H1129" i="21"/>
  <c r="C1129" i="21"/>
  <c r="H1128" i="21"/>
  <c r="C1128" i="21"/>
  <c r="H1127" i="21"/>
  <c r="C1127" i="21"/>
  <c r="H1126" i="21"/>
  <c r="C1126" i="21"/>
  <c r="H1125" i="21"/>
  <c r="C1125" i="21"/>
  <c r="H1124" i="21"/>
  <c r="C1124" i="21"/>
  <c r="H1123" i="21"/>
  <c r="C1123" i="21"/>
  <c r="H1122" i="21"/>
  <c r="C1122" i="21"/>
  <c r="H1121" i="21"/>
  <c r="C1121" i="21"/>
  <c r="H1120" i="21"/>
  <c r="C1120" i="21"/>
  <c r="H1119" i="21"/>
  <c r="C1119" i="21"/>
  <c r="H1118" i="21"/>
  <c r="C1118" i="21"/>
  <c r="H1117" i="21"/>
  <c r="C1117" i="21"/>
  <c r="H1116" i="21"/>
  <c r="C1116" i="21"/>
  <c r="H1115" i="21"/>
  <c r="C1115" i="21"/>
  <c r="H1114" i="21"/>
  <c r="C1114" i="21"/>
  <c r="H1113" i="21"/>
  <c r="C1113" i="21"/>
  <c r="H1112" i="21"/>
  <c r="C1112" i="21"/>
  <c r="H1111" i="21"/>
  <c r="C1111" i="21"/>
  <c r="H1110" i="21"/>
  <c r="C1110" i="21"/>
  <c r="H1109" i="21"/>
  <c r="C1109" i="21"/>
  <c r="H1108" i="21"/>
  <c r="C1108" i="21"/>
  <c r="H1107" i="21"/>
  <c r="C1107" i="21"/>
  <c r="H1106" i="21"/>
  <c r="C1106" i="21"/>
  <c r="H1105" i="21"/>
  <c r="C1105" i="21"/>
  <c r="H1104" i="21"/>
  <c r="C1104" i="21"/>
  <c r="H1103" i="21"/>
  <c r="C1103" i="21"/>
  <c r="H1102" i="21"/>
  <c r="C1102" i="21"/>
  <c r="H1101" i="21"/>
  <c r="C1101" i="21"/>
  <c r="H1100" i="21"/>
  <c r="C1100" i="21"/>
  <c r="H1099" i="21"/>
  <c r="C1099" i="21"/>
  <c r="H1098" i="21"/>
  <c r="C1098" i="21"/>
  <c r="H1097" i="21"/>
  <c r="C1097" i="21"/>
  <c r="H1096" i="21"/>
  <c r="C1096" i="21"/>
  <c r="H1095" i="21"/>
  <c r="C1095" i="21"/>
  <c r="H1094" i="21"/>
  <c r="C1094" i="21"/>
  <c r="H1093" i="21"/>
  <c r="C1093" i="21"/>
  <c r="H1092" i="21"/>
  <c r="C1092" i="21"/>
  <c r="H1091" i="21"/>
  <c r="C1091" i="21"/>
  <c r="H1090" i="21"/>
  <c r="C1090" i="21"/>
  <c r="H1089" i="21"/>
  <c r="C1089" i="21"/>
  <c r="H1088" i="21"/>
  <c r="C1088" i="21"/>
  <c r="H1087" i="21"/>
  <c r="C1087" i="21"/>
  <c r="H1086" i="21"/>
  <c r="C1086" i="21"/>
  <c r="H1085" i="21"/>
  <c r="C1085" i="21"/>
  <c r="H1084" i="21"/>
  <c r="C1084" i="21"/>
  <c r="H1083" i="21"/>
  <c r="C1083" i="21"/>
  <c r="H1082" i="21"/>
  <c r="C1082" i="21"/>
  <c r="H1081" i="21"/>
  <c r="C1081" i="21"/>
  <c r="H1080" i="21"/>
  <c r="C1080" i="21"/>
  <c r="H1079" i="21"/>
  <c r="C1079" i="21"/>
  <c r="H1078" i="21"/>
  <c r="C1078" i="21"/>
  <c r="H1077" i="21"/>
  <c r="C1077" i="21"/>
  <c r="H1076" i="21"/>
  <c r="C1076" i="21"/>
  <c r="H1075" i="21"/>
  <c r="C1075" i="21"/>
  <c r="H1074" i="21"/>
  <c r="C1074" i="21"/>
  <c r="H1073" i="21"/>
  <c r="C1073" i="21"/>
  <c r="H1072" i="21"/>
  <c r="C1072" i="21"/>
  <c r="H1071" i="21"/>
  <c r="C1071" i="21"/>
  <c r="H1070" i="21"/>
  <c r="C1070" i="21"/>
  <c r="H1069" i="21"/>
  <c r="C1069" i="21"/>
  <c r="H1068" i="21"/>
  <c r="C1068" i="21"/>
  <c r="H1067" i="21"/>
  <c r="C1067" i="21"/>
  <c r="H1066" i="21"/>
  <c r="C1066" i="21"/>
  <c r="H1065" i="21"/>
  <c r="C1065" i="21"/>
  <c r="H1064" i="21"/>
  <c r="C1064" i="21"/>
  <c r="H1063" i="21"/>
  <c r="C1063" i="21"/>
  <c r="H1062" i="21"/>
  <c r="C1062" i="21"/>
  <c r="H1061" i="21"/>
  <c r="C1061" i="21"/>
  <c r="H1060" i="21"/>
  <c r="C1060" i="21"/>
  <c r="H1059" i="21"/>
  <c r="C1059" i="21"/>
  <c r="H1058" i="21"/>
  <c r="C1058" i="21"/>
  <c r="H1057" i="21"/>
  <c r="C1057" i="21"/>
  <c r="H1056" i="21"/>
  <c r="C1056" i="21"/>
  <c r="H1055" i="21"/>
  <c r="C1055" i="21"/>
  <c r="H1054" i="21"/>
  <c r="C1054" i="21"/>
  <c r="H1053" i="21"/>
  <c r="C1053" i="21"/>
  <c r="H1052" i="21"/>
  <c r="C1052" i="21"/>
  <c r="H1051" i="21"/>
  <c r="C1051" i="21"/>
  <c r="H1050" i="21"/>
  <c r="C1050" i="21"/>
  <c r="H1049" i="21"/>
  <c r="C1049" i="21"/>
  <c r="H1048" i="21"/>
  <c r="C1048" i="21"/>
  <c r="H1047" i="21"/>
  <c r="C1047" i="21"/>
  <c r="H1046" i="21"/>
  <c r="C1046" i="21"/>
  <c r="H1045" i="21"/>
  <c r="C1045" i="21"/>
  <c r="H1044" i="21"/>
  <c r="C1044" i="21"/>
  <c r="H1043" i="21"/>
  <c r="C1043" i="21"/>
  <c r="H1042" i="21"/>
  <c r="C1042" i="21"/>
  <c r="H1041" i="21"/>
  <c r="C1041" i="21"/>
  <c r="H1040" i="21"/>
  <c r="C1040" i="21"/>
  <c r="H1039" i="21"/>
  <c r="C1039" i="21"/>
  <c r="H1038" i="21"/>
  <c r="C1038" i="21"/>
  <c r="H1037" i="21"/>
  <c r="C1037" i="21"/>
  <c r="H1036" i="21"/>
  <c r="C1036" i="21"/>
  <c r="H1035" i="21"/>
  <c r="C1035" i="21"/>
  <c r="H1034" i="21"/>
  <c r="C1034" i="21"/>
  <c r="H1033" i="21"/>
  <c r="C1033" i="21"/>
  <c r="H1032" i="21"/>
  <c r="C1032" i="21"/>
  <c r="H1031" i="21"/>
  <c r="C1031" i="21"/>
  <c r="H1030" i="21"/>
  <c r="C1030" i="21"/>
  <c r="H1029" i="21"/>
  <c r="C1029" i="21"/>
  <c r="H1028" i="21"/>
  <c r="C1028" i="21"/>
  <c r="H1027" i="21"/>
  <c r="C1027" i="21"/>
  <c r="H1026" i="21"/>
  <c r="C1026" i="21"/>
  <c r="H1025" i="21"/>
  <c r="C1025" i="21"/>
  <c r="H1024" i="21"/>
  <c r="C1024" i="21"/>
  <c r="H1023" i="21"/>
  <c r="C1023" i="21"/>
  <c r="H1022" i="21"/>
  <c r="C1022" i="21"/>
  <c r="H1021" i="21"/>
  <c r="C1021" i="21"/>
  <c r="H1020" i="21"/>
  <c r="C1020" i="21"/>
  <c r="H1019" i="21"/>
  <c r="C1019" i="21"/>
  <c r="H1018" i="21"/>
  <c r="C1018" i="21"/>
  <c r="H1017" i="21"/>
  <c r="C1017" i="21"/>
  <c r="H1016" i="21"/>
  <c r="C1016" i="21"/>
  <c r="H1015" i="21"/>
  <c r="C1015" i="21"/>
  <c r="H1014" i="21"/>
  <c r="C1014" i="21"/>
  <c r="H1013" i="21"/>
  <c r="C1013" i="21"/>
  <c r="H1012" i="21"/>
  <c r="C1012" i="21"/>
  <c r="H1011" i="21"/>
  <c r="C1011" i="21"/>
  <c r="H1010" i="21"/>
  <c r="C1010" i="21"/>
  <c r="H1009" i="21"/>
  <c r="C1009" i="21"/>
  <c r="H1008" i="21"/>
  <c r="C1008" i="21"/>
  <c r="H1007" i="21"/>
  <c r="C1007" i="21"/>
  <c r="H1006" i="21"/>
  <c r="C1006" i="21"/>
  <c r="H1005" i="21"/>
  <c r="C1005" i="21"/>
  <c r="H1004" i="21"/>
  <c r="C1004" i="21"/>
  <c r="H1003" i="21"/>
  <c r="C1003" i="21"/>
  <c r="H1002" i="21"/>
  <c r="C1002" i="21"/>
  <c r="H1001" i="21"/>
  <c r="C1001" i="21"/>
  <c r="H1000" i="21"/>
  <c r="C1000" i="21"/>
  <c r="H999" i="21"/>
  <c r="C999" i="21"/>
  <c r="H998" i="21"/>
  <c r="C998" i="21"/>
  <c r="H997" i="21"/>
  <c r="C997" i="21"/>
  <c r="H996" i="21"/>
  <c r="C996" i="21"/>
  <c r="H995" i="21"/>
  <c r="C995" i="21"/>
  <c r="H994" i="21"/>
  <c r="C994" i="21"/>
  <c r="H993" i="21"/>
  <c r="C993" i="21"/>
  <c r="H992" i="21"/>
  <c r="C992" i="21"/>
  <c r="H991" i="21"/>
  <c r="C991" i="21"/>
  <c r="H990" i="21"/>
  <c r="C990" i="21"/>
  <c r="H989" i="21"/>
  <c r="C989" i="21"/>
  <c r="H988" i="21"/>
  <c r="C988" i="21"/>
  <c r="H987" i="21"/>
  <c r="C987" i="21"/>
  <c r="H986" i="21"/>
  <c r="C986" i="21"/>
  <c r="H985" i="21"/>
  <c r="C985" i="21"/>
  <c r="H984" i="21"/>
  <c r="C984" i="21"/>
  <c r="H983" i="21"/>
  <c r="C983" i="21"/>
  <c r="H982" i="21"/>
  <c r="C982" i="21"/>
  <c r="H981" i="21"/>
  <c r="C981" i="21"/>
  <c r="H980" i="21"/>
  <c r="C980" i="21"/>
  <c r="H979" i="21"/>
  <c r="C979" i="21"/>
  <c r="H978" i="21"/>
  <c r="C978" i="21"/>
  <c r="H977" i="21"/>
  <c r="C977" i="21"/>
  <c r="H976" i="21"/>
  <c r="C976" i="21"/>
  <c r="H975" i="21"/>
  <c r="C975" i="21"/>
  <c r="H974" i="21"/>
  <c r="C974" i="21"/>
  <c r="H973" i="21"/>
  <c r="C973" i="21"/>
  <c r="H972" i="21"/>
  <c r="C972" i="21"/>
  <c r="H971" i="21"/>
  <c r="C971" i="21"/>
  <c r="H970" i="21"/>
  <c r="C970" i="21"/>
  <c r="H969" i="21"/>
  <c r="C969" i="21"/>
  <c r="H968" i="21"/>
  <c r="C968" i="21"/>
  <c r="H967" i="21"/>
  <c r="C967" i="21"/>
  <c r="H966" i="21"/>
  <c r="C966" i="21"/>
  <c r="H965" i="21"/>
  <c r="C965" i="21"/>
  <c r="H964" i="21"/>
  <c r="C964" i="21"/>
  <c r="H963" i="21"/>
  <c r="C963" i="21"/>
  <c r="H962" i="21"/>
  <c r="C962" i="21"/>
  <c r="H961" i="21"/>
  <c r="C961" i="21"/>
  <c r="H960" i="21"/>
  <c r="C960" i="21"/>
  <c r="H959" i="21"/>
  <c r="C959" i="21"/>
  <c r="H958" i="21"/>
  <c r="C958" i="21"/>
  <c r="H957" i="21"/>
  <c r="C957" i="21"/>
  <c r="H956" i="21"/>
  <c r="C956" i="21"/>
  <c r="H955" i="21"/>
  <c r="C955" i="21"/>
  <c r="H954" i="21"/>
  <c r="C954" i="21"/>
  <c r="H953" i="21"/>
  <c r="C953" i="21"/>
  <c r="H952" i="21"/>
  <c r="C952" i="21"/>
  <c r="H951" i="21"/>
  <c r="C951" i="21"/>
  <c r="H950" i="21"/>
  <c r="C950" i="21"/>
  <c r="H949" i="21"/>
  <c r="C949" i="21"/>
  <c r="H948" i="21"/>
  <c r="C948" i="21"/>
  <c r="H947" i="21"/>
  <c r="C947" i="21"/>
  <c r="H946" i="21"/>
  <c r="C946" i="21"/>
  <c r="H945" i="21"/>
  <c r="C945" i="21"/>
  <c r="H944" i="21"/>
  <c r="C944" i="21"/>
  <c r="H943" i="21"/>
  <c r="C943" i="21"/>
  <c r="H942" i="21"/>
  <c r="C942" i="21"/>
  <c r="H941" i="21"/>
  <c r="C941" i="21"/>
  <c r="H940" i="21"/>
  <c r="C940" i="21"/>
  <c r="H939" i="21"/>
  <c r="C939" i="21"/>
  <c r="H938" i="21"/>
  <c r="C938" i="21"/>
  <c r="H937" i="21"/>
  <c r="C937" i="21"/>
  <c r="H936" i="21"/>
  <c r="C936" i="21"/>
  <c r="H935" i="21"/>
  <c r="C935" i="21"/>
  <c r="H934" i="21"/>
  <c r="C934" i="21"/>
  <c r="H933" i="21"/>
  <c r="C933" i="21"/>
  <c r="H932" i="21"/>
  <c r="C932" i="21"/>
  <c r="H931" i="21"/>
  <c r="C931" i="21"/>
  <c r="H930" i="21"/>
  <c r="C930" i="21"/>
  <c r="H929" i="21"/>
  <c r="C929" i="21"/>
  <c r="H928" i="21"/>
  <c r="C928" i="21"/>
  <c r="H927" i="21"/>
  <c r="C927" i="21"/>
  <c r="H926" i="21"/>
  <c r="C926" i="21"/>
  <c r="H925" i="21"/>
  <c r="C925" i="21"/>
  <c r="H924" i="21"/>
  <c r="C924" i="21"/>
  <c r="H923" i="21"/>
  <c r="C923" i="21"/>
  <c r="H922" i="21"/>
  <c r="C922" i="21"/>
  <c r="H921" i="21"/>
  <c r="C921" i="21"/>
  <c r="H920" i="21"/>
  <c r="C920" i="21"/>
  <c r="H919" i="21"/>
  <c r="C919" i="21"/>
  <c r="H918" i="21"/>
  <c r="C918" i="21"/>
  <c r="H917" i="21"/>
  <c r="C917" i="21"/>
  <c r="H916" i="21"/>
  <c r="C916" i="21"/>
  <c r="H915" i="21"/>
  <c r="C915" i="21"/>
  <c r="H914" i="21"/>
  <c r="C914" i="21"/>
  <c r="H913" i="21"/>
  <c r="C913" i="21"/>
  <c r="H912" i="21"/>
  <c r="C912" i="21"/>
  <c r="H911" i="21"/>
  <c r="C911" i="21"/>
  <c r="H910" i="21"/>
  <c r="C910" i="21"/>
  <c r="H909" i="21"/>
  <c r="C909" i="21"/>
  <c r="H908" i="21"/>
  <c r="C908" i="21"/>
  <c r="H907" i="21"/>
  <c r="C907" i="21"/>
  <c r="H906" i="21"/>
  <c r="C906" i="21"/>
  <c r="H905" i="21"/>
  <c r="C905" i="21"/>
  <c r="H904" i="21"/>
  <c r="C904" i="21"/>
  <c r="H903" i="21"/>
  <c r="C903" i="21"/>
  <c r="H902" i="21"/>
  <c r="C902" i="21"/>
  <c r="H901" i="21"/>
  <c r="C901" i="21"/>
  <c r="H900" i="21"/>
  <c r="C900" i="21"/>
  <c r="H899" i="21"/>
  <c r="C899" i="21"/>
  <c r="H898" i="21"/>
  <c r="C898" i="21"/>
  <c r="H897" i="21"/>
  <c r="C897" i="21"/>
  <c r="H896" i="21"/>
  <c r="C896" i="21"/>
  <c r="H895" i="21"/>
  <c r="C895" i="21"/>
  <c r="H894" i="21"/>
  <c r="C894" i="21"/>
  <c r="H893" i="21"/>
  <c r="C893" i="21"/>
  <c r="H892" i="21"/>
  <c r="C892" i="21"/>
  <c r="H891" i="21"/>
  <c r="C891" i="21"/>
  <c r="H890" i="21"/>
  <c r="C890" i="21"/>
  <c r="H889" i="21"/>
  <c r="C889" i="21"/>
  <c r="H888" i="21"/>
  <c r="C888" i="21"/>
  <c r="H887" i="21"/>
  <c r="C887" i="21"/>
  <c r="H886" i="21"/>
  <c r="C886" i="21"/>
  <c r="H885" i="21"/>
  <c r="C885" i="21"/>
  <c r="H884" i="21"/>
  <c r="C884" i="21"/>
  <c r="H883" i="21"/>
  <c r="C883" i="21"/>
  <c r="H882" i="21"/>
  <c r="C882" i="21"/>
  <c r="H881" i="21"/>
  <c r="C881" i="21"/>
  <c r="H880" i="21"/>
  <c r="C880" i="21"/>
  <c r="H879" i="21"/>
  <c r="C879" i="21"/>
  <c r="H878" i="21"/>
  <c r="C878" i="21"/>
  <c r="H877" i="21"/>
  <c r="C877" i="21"/>
  <c r="H876" i="21"/>
  <c r="C876" i="21"/>
  <c r="H875" i="21"/>
  <c r="C875" i="21"/>
  <c r="H874" i="21"/>
  <c r="C874" i="21"/>
  <c r="H873" i="21"/>
  <c r="C873" i="21"/>
  <c r="H872" i="21"/>
  <c r="C872" i="21"/>
  <c r="H871" i="21"/>
  <c r="C871" i="21"/>
  <c r="H870" i="21"/>
  <c r="C870" i="21"/>
  <c r="H869" i="21"/>
  <c r="C869" i="21"/>
  <c r="H868" i="21"/>
  <c r="C868" i="21"/>
  <c r="H867" i="21"/>
  <c r="C867" i="21"/>
  <c r="H866" i="21"/>
  <c r="C866" i="21"/>
  <c r="H865" i="21"/>
  <c r="C865" i="21"/>
  <c r="H864" i="21"/>
  <c r="C864" i="21"/>
  <c r="H863" i="21"/>
  <c r="C863" i="21"/>
  <c r="H862" i="21"/>
  <c r="C862" i="21"/>
  <c r="H861" i="21"/>
  <c r="C861" i="21"/>
  <c r="H860" i="21"/>
  <c r="C860" i="21"/>
  <c r="H859" i="21"/>
  <c r="C859" i="21"/>
  <c r="H858" i="21"/>
  <c r="C858" i="21"/>
  <c r="H857" i="21"/>
  <c r="C857" i="21"/>
  <c r="H856" i="21"/>
  <c r="C856" i="21"/>
  <c r="H855" i="21"/>
  <c r="C855" i="21"/>
  <c r="H854" i="21"/>
  <c r="C854" i="21"/>
  <c r="H853" i="21"/>
  <c r="C853" i="21"/>
  <c r="H852" i="21"/>
  <c r="C852" i="21"/>
  <c r="H851" i="21"/>
  <c r="C851" i="21"/>
  <c r="H850" i="21"/>
  <c r="C850" i="21"/>
  <c r="H849" i="21"/>
  <c r="C849" i="21"/>
  <c r="H848" i="21"/>
  <c r="C848" i="21"/>
  <c r="H847" i="21"/>
  <c r="C847" i="21"/>
  <c r="H846" i="21"/>
  <c r="C846" i="21"/>
  <c r="H845" i="21"/>
  <c r="C845" i="21"/>
  <c r="H844" i="21"/>
  <c r="C844" i="21"/>
  <c r="H843" i="21"/>
  <c r="C843" i="21"/>
  <c r="H842" i="21"/>
  <c r="C842" i="21"/>
  <c r="H841" i="21"/>
  <c r="C841" i="21"/>
  <c r="H840" i="21"/>
  <c r="C840" i="21"/>
  <c r="H839" i="21"/>
  <c r="C839" i="21"/>
  <c r="H838" i="21"/>
  <c r="C838" i="21"/>
  <c r="H837" i="21"/>
  <c r="C837" i="21"/>
  <c r="H836" i="21"/>
  <c r="C836" i="21"/>
  <c r="H835" i="21"/>
  <c r="C835" i="21"/>
  <c r="H834" i="21"/>
  <c r="C834" i="21"/>
  <c r="H833" i="21"/>
  <c r="C833" i="21"/>
  <c r="H832" i="21"/>
  <c r="C832" i="21"/>
  <c r="H831" i="21"/>
  <c r="C831" i="21"/>
  <c r="H830" i="21"/>
  <c r="C830" i="21"/>
  <c r="H829" i="21"/>
  <c r="C829" i="21"/>
  <c r="H828" i="21"/>
  <c r="C828" i="21"/>
  <c r="H827" i="21"/>
  <c r="C827" i="21"/>
  <c r="H826" i="21"/>
  <c r="C826" i="21"/>
  <c r="H825" i="21"/>
  <c r="C825" i="21"/>
  <c r="H824" i="21"/>
  <c r="C824" i="21"/>
  <c r="H823" i="21"/>
  <c r="C823" i="21"/>
  <c r="H822" i="21"/>
  <c r="C822" i="21"/>
  <c r="H821" i="21"/>
  <c r="C821" i="21"/>
  <c r="H820" i="21"/>
  <c r="C820" i="21"/>
  <c r="H819" i="21"/>
  <c r="C819" i="21"/>
  <c r="H818" i="21"/>
  <c r="C818" i="21"/>
  <c r="H817" i="21"/>
  <c r="C817" i="21"/>
  <c r="H816" i="21"/>
  <c r="C816" i="21"/>
  <c r="H815" i="21"/>
  <c r="C815" i="21"/>
  <c r="H814" i="21"/>
  <c r="C814" i="21"/>
  <c r="H813" i="21"/>
  <c r="C813" i="21"/>
  <c r="H812" i="21"/>
  <c r="C812" i="21"/>
  <c r="H811" i="21"/>
  <c r="C811" i="21"/>
  <c r="H810" i="21"/>
  <c r="C810" i="21"/>
  <c r="H809" i="21"/>
  <c r="C809" i="21"/>
  <c r="H808" i="21"/>
  <c r="C808" i="21"/>
  <c r="H807" i="21"/>
  <c r="C807" i="21"/>
  <c r="H806" i="21"/>
  <c r="C806" i="21"/>
  <c r="H805" i="21"/>
  <c r="C805" i="21"/>
  <c r="H804" i="21"/>
  <c r="C804" i="21"/>
  <c r="H803" i="21"/>
  <c r="C803" i="21"/>
  <c r="H802" i="21"/>
  <c r="C802" i="21"/>
  <c r="H801" i="21"/>
  <c r="C801" i="21"/>
  <c r="H800" i="21"/>
  <c r="C800" i="21"/>
  <c r="H799" i="21"/>
  <c r="C799" i="21"/>
  <c r="H798" i="21"/>
  <c r="C798" i="21"/>
  <c r="H797" i="21"/>
  <c r="C797" i="21"/>
  <c r="H796" i="21"/>
  <c r="C796" i="21"/>
  <c r="H795" i="21"/>
  <c r="C795" i="21"/>
  <c r="H794" i="21"/>
  <c r="C794" i="21"/>
  <c r="H793" i="21"/>
  <c r="C793" i="21"/>
  <c r="H792" i="21"/>
  <c r="C792" i="21"/>
  <c r="H791" i="21"/>
  <c r="C791" i="21"/>
  <c r="H790" i="21"/>
  <c r="C790" i="21"/>
  <c r="H789" i="21"/>
  <c r="C789" i="21"/>
  <c r="H788" i="21"/>
  <c r="C788" i="21"/>
  <c r="H787" i="21"/>
  <c r="C787" i="21"/>
  <c r="H786" i="21"/>
  <c r="C786" i="21"/>
  <c r="H785" i="21"/>
  <c r="C785" i="21"/>
  <c r="H784" i="21"/>
  <c r="C784" i="21"/>
  <c r="H783" i="21"/>
  <c r="C783" i="21"/>
  <c r="H782" i="21"/>
  <c r="C782" i="21"/>
  <c r="H781" i="21"/>
  <c r="C781" i="21"/>
  <c r="H780" i="21"/>
  <c r="C780" i="21"/>
  <c r="H779" i="21"/>
  <c r="C779" i="21"/>
  <c r="H778" i="21"/>
  <c r="C778" i="21"/>
  <c r="H777" i="21"/>
  <c r="C777" i="21"/>
  <c r="H776" i="21"/>
  <c r="C776" i="21"/>
  <c r="H775" i="21"/>
  <c r="C775" i="21"/>
  <c r="H774" i="21"/>
  <c r="C774" i="21"/>
  <c r="H773" i="21"/>
  <c r="C773" i="21"/>
  <c r="H772" i="21"/>
  <c r="C772" i="21"/>
  <c r="H771" i="21"/>
  <c r="C771" i="21"/>
  <c r="H770" i="21"/>
  <c r="C770" i="21"/>
  <c r="H769" i="21"/>
  <c r="C769" i="21"/>
  <c r="H768" i="21"/>
  <c r="C768" i="21"/>
  <c r="H767" i="21"/>
  <c r="C767" i="21"/>
  <c r="H766" i="21"/>
  <c r="C766" i="21"/>
  <c r="H765" i="21"/>
  <c r="C765" i="21"/>
  <c r="H764" i="21"/>
  <c r="C764" i="21"/>
  <c r="H763" i="21"/>
  <c r="C763" i="21"/>
  <c r="H762" i="21"/>
  <c r="C762" i="21"/>
  <c r="H761" i="21"/>
  <c r="C761" i="21"/>
  <c r="H760" i="21"/>
  <c r="C760" i="21"/>
  <c r="H759" i="21"/>
  <c r="C759" i="21"/>
  <c r="H758" i="21"/>
  <c r="C758" i="21"/>
  <c r="H757" i="21"/>
  <c r="C757" i="21"/>
  <c r="H756" i="21"/>
  <c r="C756" i="21"/>
  <c r="H755" i="21"/>
  <c r="C755" i="21"/>
  <c r="H754" i="21"/>
  <c r="C754" i="21"/>
  <c r="H753" i="21"/>
  <c r="C753" i="21"/>
  <c r="H752" i="21"/>
  <c r="C752" i="21"/>
  <c r="H751" i="21"/>
  <c r="C751" i="21"/>
  <c r="H750" i="21"/>
  <c r="C750" i="21"/>
  <c r="H749" i="21"/>
  <c r="C749" i="21"/>
  <c r="H748" i="21"/>
  <c r="C748" i="21"/>
  <c r="H747" i="21"/>
  <c r="C747" i="21"/>
  <c r="H746" i="21"/>
  <c r="C746" i="21"/>
  <c r="H745" i="21"/>
  <c r="C745" i="21"/>
  <c r="H744" i="21"/>
  <c r="C744" i="21"/>
  <c r="H743" i="21"/>
  <c r="C743" i="21"/>
  <c r="H742" i="21"/>
  <c r="C742" i="21"/>
  <c r="H741" i="21"/>
  <c r="C741" i="21"/>
  <c r="H740" i="21"/>
  <c r="C740" i="21"/>
  <c r="H739" i="21"/>
  <c r="C739" i="21"/>
  <c r="H738" i="21"/>
  <c r="C738" i="21"/>
  <c r="H737" i="21"/>
  <c r="C737" i="21"/>
  <c r="H736" i="21"/>
  <c r="C736" i="21"/>
  <c r="H735" i="21"/>
  <c r="C735" i="21"/>
  <c r="H734" i="21"/>
  <c r="C734" i="21"/>
  <c r="H733" i="21"/>
  <c r="C733" i="21"/>
  <c r="H732" i="21"/>
  <c r="C732" i="21"/>
  <c r="H731" i="21"/>
  <c r="C731" i="21"/>
  <c r="H730" i="21"/>
  <c r="C730" i="21"/>
  <c r="H729" i="21"/>
  <c r="C729" i="21"/>
  <c r="H728" i="21"/>
  <c r="C728" i="21"/>
  <c r="H727" i="21"/>
  <c r="C727" i="21"/>
  <c r="H726" i="21"/>
  <c r="C726" i="21"/>
  <c r="H725" i="21"/>
  <c r="C725" i="21"/>
  <c r="H724" i="21"/>
  <c r="C724" i="21"/>
  <c r="H723" i="21"/>
  <c r="C723" i="21"/>
  <c r="H722" i="21"/>
  <c r="C722" i="21"/>
  <c r="H721" i="21"/>
  <c r="C721" i="21"/>
  <c r="H720" i="21"/>
  <c r="C720" i="21"/>
  <c r="H719" i="21"/>
  <c r="C719" i="21"/>
  <c r="H718" i="21"/>
  <c r="C718" i="21"/>
  <c r="H717" i="21"/>
  <c r="C717" i="21"/>
  <c r="H716" i="21"/>
  <c r="C716" i="21"/>
  <c r="H715" i="21"/>
  <c r="C715" i="21"/>
  <c r="H714" i="21"/>
  <c r="C714" i="21"/>
  <c r="H713" i="21"/>
  <c r="C713" i="21"/>
  <c r="H712" i="21"/>
  <c r="C712" i="21"/>
  <c r="H711" i="21"/>
  <c r="C711" i="21"/>
  <c r="H710" i="21"/>
  <c r="C710" i="21"/>
  <c r="H709" i="21"/>
  <c r="C709" i="21"/>
  <c r="H708" i="21"/>
  <c r="C708" i="21"/>
  <c r="H707" i="21"/>
  <c r="C707" i="21"/>
  <c r="H706" i="21"/>
  <c r="C706" i="21"/>
  <c r="H705" i="21"/>
  <c r="C705" i="21"/>
  <c r="H704" i="21"/>
  <c r="C704" i="21"/>
  <c r="H703" i="21"/>
  <c r="C703" i="21"/>
  <c r="H702" i="21"/>
  <c r="C702" i="21"/>
  <c r="H701" i="21"/>
  <c r="C701" i="21"/>
  <c r="H700" i="21"/>
  <c r="C700" i="21"/>
  <c r="H699" i="21"/>
  <c r="C699" i="21"/>
  <c r="H698" i="21"/>
  <c r="C698" i="21"/>
  <c r="H697" i="21"/>
  <c r="C697" i="21"/>
  <c r="H696" i="21"/>
  <c r="C696" i="21"/>
  <c r="H695" i="21"/>
  <c r="C695" i="21"/>
  <c r="H694" i="21"/>
  <c r="C694" i="21"/>
  <c r="H693" i="21"/>
  <c r="C693" i="21"/>
  <c r="H692" i="21"/>
  <c r="C692" i="21"/>
  <c r="H691" i="21"/>
  <c r="C691" i="21"/>
  <c r="H690" i="21"/>
  <c r="C690" i="21"/>
  <c r="H689" i="21"/>
  <c r="C689" i="21"/>
  <c r="H688" i="21"/>
  <c r="C688" i="21"/>
  <c r="H687" i="21"/>
  <c r="C687" i="21"/>
  <c r="H686" i="21"/>
  <c r="C686" i="21"/>
  <c r="H685" i="21"/>
  <c r="C685" i="21"/>
  <c r="H684" i="21"/>
  <c r="C684" i="21"/>
  <c r="H683" i="21"/>
  <c r="C683" i="21"/>
  <c r="H682" i="21"/>
  <c r="C682" i="21"/>
  <c r="H681" i="21"/>
  <c r="C681" i="21"/>
  <c r="H680" i="21"/>
  <c r="C680" i="21"/>
  <c r="H679" i="21"/>
  <c r="C679" i="21"/>
  <c r="H678" i="21"/>
  <c r="C678" i="21"/>
  <c r="H677" i="21"/>
  <c r="C677" i="21"/>
  <c r="H676" i="21"/>
  <c r="C676" i="21"/>
  <c r="H675" i="21"/>
  <c r="C675" i="21"/>
  <c r="H674" i="21"/>
  <c r="C674" i="21"/>
  <c r="H673" i="21"/>
  <c r="C673" i="21"/>
  <c r="H672" i="21"/>
  <c r="C672" i="21"/>
  <c r="H671" i="21"/>
  <c r="C671" i="21"/>
  <c r="H670" i="21"/>
  <c r="C670" i="21"/>
  <c r="H669" i="21"/>
  <c r="C669" i="21"/>
  <c r="H668" i="21"/>
  <c r="C668" i="21"/>
  <c r="H667" i="21"/>
  <c r="C667" i="21"/>
  <c r="H666" i="21"/>
  <c r="C666" i="21"/>
  <c r="H665" i="21"/>
  <c r="C665" i="21"/>
  <c r="H664" i="21"/>
  <c r="C664" i="21"/>
  <c r="H663" i="21"/>
  <c r="C663" i="21"/>
  <c r="H662" i="21"/>
  <c r="C662" i="21"/>
  <c r="H661" i="21"/>
  <c r="C661" i="21"/>
  <c r="H660" i="21"/>
  <c r="C660" i="21"/>
  <c r="H659" i="21"/>
  <c r="C659" i="21"/>
  <c r="H658" i="21"/>
  <c r="C658" i="21"/>
  <c r="H657" i="21"/>
  <c r="C657" i="21"/>
  <c r="H656" i="21"/>
  <c r="C656" i="21"/>
  <c r="H655" i="21"/>
  <c r="C655" i="21"/>
  <c r="H654" i="21"/>
  <c r="C654" i="21"/>
  <c r="H653" i="21"/>
  <c r="C653" i="21"/>
  <c r="H652" i="21"/>
  <c r="C652" i="21"/>
  <c r="H651" i="21"/>
  <c r="C651" i="21"/>
  <c r="H650" i="21"/>
  <c r="C650" i="21"/>
  <c r="H649" i="21"/>
  <c r="C649" i="21"/>
  <c r="H648" i="21"/>
  <c r="C648" i="21"/>
  <c r="H647" i="21"/>
  <c r="C647" i="21"/>
  <c r="H646" i="21"/>
  <c r="C646" i="21"/>
  <c r="H645" i="21"/>
  <c r="C645" i="21"/>
  <c r="H644" i="21"/>
  <c r="C644" i="21"/>
  <c r="H643" i="21"/>
  <c r="C643" i="21"/>
  <c r="H642" i="21"/>
  <c r="C642" i="21"/>
  <c r="H641" i="21"/>
  <c r="C641" i="21"/>
  <c r="H640" i="21"/>
  <c r="C640" i="21"/>
  <c r="H639" i="21"/>
  <c r="C639" i="21"/>
  <c r="H638" i="21"/>
  <c r="C638" i="21"/>
  <c r="H637" i="21"/>
  <c r="C637" i="21"/>
  <c r="H636" i="21"/>
  <c r="C636" i="21"/>
  <c r="H635" i="21"/>
  <c r="C635" i="21"/>
  <c r="H634" i="21"/>
  <c r="C634" i="21"/>
  <c r="H633" i="21"/>
  <c r="C633" i="21"/>
  <c r="H632" i="21"/>
  <c r="C632" i="21"/>
  <c r="H631" i="21"/>
  <c r="C631" i="21"/>
  <c r="H630" i="21"/>
  <c r="C630" i="21"/>
  <c r="H629" i="21"/>
  <c r="C629" i="21"/>
  <c r="H628" i="21"/>
  <c r="C628" i="21"/>
  <c r="H627" i="21"/>
  <c r="C627" i="21"/>
  <c r="H626" i="21"/>
  <c r="C626" i="21"/>
  <c r="H625" i="21"/>
  <c r="C625" i="21"/>
  <c r="H624" i="21"/>
  <c r="C624" i="21"/>
  <c r="H623" i="21"/>
  <c r="C623" i="21"/>
  <c r="H622" i="21"/>
  <c r="C622" i="21"/>
  <c r="H621" i="21"/>
  <c r="C621" i="21"/>
  <c r="H620" i="21"/>
  <c r="C620" i="21"/>
  <c r="H619" i="21"/>
  <c r="C619" i="21"/>
  <c r="H618" i="21"/>
  <c r="C618" i="21"/>
  <c r="H617" i="21"/>
  <c r="C617" i="21"/>
  <c r="H616" i="21"/>
  <c r="C616" i="21"/>
  <c r="H615" i="21"/>
  <c r="C615" i="21"/>
  <c r="H614" i="21"/>
  <c r="C614" i="21"/>
  <c r="H613" i="21"/>
  <c r="C613" i="21"/>
  <c r="H612" i="21"/>
  <c r="C612" i="21"/>
  <c r="H611" i="21"/>
  <c r="C611" i="21"/>
  <c r="H610" i="21"/>
  <c r="C610" i="21"/>
  <c r="H609" i="21"/>
  <c r="C609" i="21"/>
  <c r="H608" i="21"/>
  <c r="C608" i="21"/>
  <c r="H607" i="21"/>
  <c r="C607" i="21"/>
  <c r="H606" i="21"/>
  <c r="C606" i="21"/>
  <c r="H605" i="21"/>
  <c r="C605" i="21"/>
  <c r="H604" i="21"/>
  <c r="C604" i="21"/>
  <c r="H603" i="21"/>
  <c r="C603" i="21"/>
  <c r="H602" i="21"/>
  <c r="C602" i="21"/>
  <c r="H601" i="21"/>
  <c r="C601" i="21"/>
  <c r="H600" i="21"/>
  <c r="C600" i="21"/>
  <c r="H599" i="21"/>
  <c r="C599" i="21"/>
  <c r="H598" i="21"/>
  <c r="C598" i="21"/>
  <c r="H597" i="21"/>
  <c r="C597" i="21"/>
  <c r="H596" i="21"/>
  <c r="C596" i="21"/>
  <c r="H595" i="21"/>
  <c r="C595" i="21"/>
  <c r="H594" i="21"/>
  <c r="C594" i="21"/>
  <c r="H593" i="21"/>
  <c r="C593" i="21"/>
  <c r="H592" i="21"/>
  <c r="C592" i="21"/>
  <c r="H591" i="21"/>
  <c r="C591" i="21"/>
  <c r="H590" i="21"/>
  <c r="C590" i="21"/>
  <c r="H589" i="21"/>
  <c r="C589" i="21"/>
  <c r="H588" i="21"/>
  <c r="C588" i="21"/>
  <c r="H587" i="21"/>
  <c r="C587" i="21"/>
  <c r="H586" i="21"/>
  <c r="C586" i="21"/>
  <c r="H585" i="21"/>
  <c r="C585" i="21"/>
  <c r="H584" i="21"/>
  <c r="C584" i="21"/>
  <c r="H583" i="21"/>
  <c r="C583" i="21"/>
  <c r="H582" i="21"/>
  <c r="C582" i="21"/>
  <c r="H581" i="21"/>
  <c r="C581" i="21"/>
  <c r="H580" i="21"/>
  <c r="C580" i="21"/>
  <c r="H579" i="21"/>
  <c r="C579" i="21"/>
  <c r="H578" i="21"/>
  <c r="C578" i="21"/>
  <c r="H577" i="21"/>
  <c r="C577" i="21"/>
  <c r="H576" i="21"/>
  <c r="C576" i="21"/>
  <c r="H575" i="21"/>
  <c r="C575" i="21"/>
  <c r="H574" i="21"/>
  <c r="C574" i="21"/>
  <c r="H573" i="21"/>
  <c r="C573" i="21"/>
  <c r="H572" i="21"/>
  <c r="C572" i="21"/>
  <c r="H571" i="21"/>
  <c r="C571" i="21"/>
  <c r="H570" i="21"/>
  <c r="C570" i="21"/>
  <c r="H569" i="21"/>
  <c r="C569" i="21"/>
  <c r="H568" i="21"/>
  <c r="C568" i="21"/>
  <c r="H567" i="21"/>
  <c r="C567" i="21"/>
  <c r="H566" i="21"/>
  <c r="C566" i="21"/>
  <c r="H565" i="21"/>
  <c r="C565" i="21"/>
  <c r="H564" i="21"/>
  <c r="C564" i="21"/>
  <c r="H563" i="21"/>
  <c r="C563" i="21"/>
  <c r="H562" i="21"/>
  <c r="C562" i="21"/>
  <c r="H561" i="21"/>
  <c r="C561" i="21"/>
  <c r="H560" i="21"/>
  <c r="C560" i="21"/>
  <c r="H559" i="21"/>
  <c r="C559" i="21"/>
  <c r="H558" i="21"/>
  <c r="C558" i="21"/>
  <c r="H557" i="21"/>
  <c r="C557" i="21"/>
  <c r="H556" i="21"/>
  <c r="C556" i="21"/>
  <c r="H555" i="21"/>
  <c r="C555" i="21"/>
  <c r="H554" i="21"/>
  <c r="C554" i="21"/>
  <c r="H553" i="21"/>
  <c r="C553" i="21"/>
  <c r="H552" i="21"/>
  <c r="C552" i="21"/>
  <c r="H551" i="21"/>
  <c r="C551" i="21"/>
  <c r="H550" i="21"/>
  <c r="C550" i="21"/>
  <c r="H549" i="21"/>
  <c r="C549" i="21"/>
  <c r="H548" i="21"/>
  <c r="C548" i="21"/>
  <c r="H547" i="21"/>
  <c r="C547" i="21"/>
  <c r="H546" i="21"/>
  <c r="C546" i="21"/>
  <c r="H545" i="21"/>
  <c r="C545" i="21"/>
  <c r="H544" i="21"/>
  <c r="C544" i="21"/>
  <c r="H543" i="21"/>
  <c r="C543" i="21"/>
  <c r="H542" i="21"/>
  <c r="C542" i="21"/>
  <c r="H541" i="21"/>
  <c r="C541" i="21"/>
  <c r="H540" i="21"/>
  <c r="C540" i="21"/>
  <c r="H539" i="21"/>
  <c r="C539" i="21"/>
  <c r="H538" i="21"/>
  <c r="C538" i="21"/>
  <c r="H537" i="21"/>
  <c r="C537" i="21"/>
  <c r="H536" i="21"/>
  <c r="C536" i="21"/>
  <c r="H535" i="21"/>
  <c r="C535" i="21"/>
  <c r="H534" i="21"/>
  <c r="C534" i="21"/>
  <c r="H533" i="21"/>
  <c r="C533" i="21"/>
  <c r="H532" i="21"/>
  <c r="C532" i="21"/>
  <c r="H531" i="21"/>
  <c r="C531" i="21"/>
  <c r="H530" i="21"/>
  <c r="C530" i="21"/>
  <c r="H529" i="21"/>
  <c r="C529" i="21"/>
  <c r="H528" i="21"/>
  <c r="C528" i="21"/>
  <c r="H527" i="21"/>
  <c r="C527" i="21"/>
  <c r="H526" i="21"/>
  <c r="C526" i="21"/>
  <c r="H525" i="21"/>
  <c r="C525" i="21"/>
  <c r="H524" i="21"/>
  <c r="C524" i="21"/>
  <c r="H523" i="21"/>
  <c r="C523" i="21"/>
  <c r="H522" i="21"/>
  <c r="C522" i="21"/>
  <c r="H521" i="21"/>
  <c r="C521" i="21"/>
  <c r="H520" i="21"/>
  <c r="C520" i="21"/>
  <c r="H519" i="21"/>
  <c r="C519" i="21"/>
  <c r="H518" i="21"/>
  <c r="C518" i="21"/>
  <c r="H517" i="21"/>
  <c r="C517" i="21"/>
  <c r="H516" i="21"/>
  <c r="C516" i="21"/>
  <c r="H515" i="21"/>
  <c r="C515" i="21"/>
  <c r="H514" i="21"/>
  <c r="C514" i="21"/>
  <c r="H513" i="21"/>
  <c r="C513" i="21"/>
  <c r="H512" i="21"/>
  <c r="C512" i="21"/>
  <c r="H511" i="21"/>
  <c r="C511" i="21"/>
  <c r="H510" i="21"/>
  <c r="C510" i="21"/>
  <c r="H509" i="21"/>
  <c r="C509" i="21"/>
  <c r="H508" i="21"/>
  <c r="C508" i="21"/>
  <c r="H507" i="21"/>
  <c r="C507" i="21"/>
  <c r="H506" i="21"/>
  <c r="C506" i="21"/>
  <c r="H505" i="21"/>
  <c r="C505" i="21"/>
  <c r="H504" i="21"/>
  <c r="C504" i="21"/>
  <c r="H503" i="21"/>
  <c r="C503" i="21"/>
  <c r="H502" i="21"/>
  <c r="C502" i="21"/>
  <c r="H501" i="21"/>
  <c r="C501" i="21"/>
  <c r="H500" i="21"/>
  <c r="C500" i="21"/>
  <c r="H499" i="21"/>
  <c r="C499" i="21"/>
  <c r="H498" i="21"/>
  <c r="C498" i="21"/>
  <c r="H497" i="21"/>
  <c r="C497" i="21"/>
  <c r="H496" i="21"/>
  <c r="C496" i="21"/>
  <c r="H495" i="21"/>
  <c r="C495" i="21"/>
  <c r="H494" i="21"/>
  <c r="C494" i="21"/>
  <c r="H493" i="21"/>
  <c r="C493" i="21"/>
  <c r="H492" i="21"/>
  <c r="C492" i="21"/>
  <c r="H491" i="21"/>
  <c r="C491" i="21"/>
  <c r="H490" i="21"/>
  <c r="C490" i="21"/>
  <c r="H489" i="21"/>
  <c r="C489" i="21"/>
  <c r="H488" i="21"/>
  <c r="C488" i="21"/>
  <c r="H487" i="21"/>
  <c r="C487" i="21"/>
  <c r="H486" i="21"/>
  <c r="C486" i="21"/>
  <c r="H485" i="21"/>
  <c r="C485" i="21"/>
  <c r="H484" i="21"/>
  <c r="C484" i="21"/>
  <c r="H483" i="21"/>
  <c r="C483" i="21"/>
  <c r="H482" i="21"/>
  <c r="C482" i="21"/>
  <c r="H481" i="21"/>
  <c r="C481" i="21"/>
  <c r="H480" i="21"/>
  <c r="C480" i="21"/>
  <c r="H479" i="21"/>
  <c r="C479" i="21"/>
  <c r="H478" i="21"/>
  <c r="C478" i="21"/>
  <c r="H477" i="21"/>
  <c r="C477" i="21"/>
  <c r="H476" i="21"/>
  <c r="C476" i="21"/>
  <c r="H475" i="21"/>
  <c r="C475" i="21"/>
  <c r="H474" i="21"/>
  <c r="C474" i="21"/>
  <c r="H473" i="21"/>
  <c r="C473" i="21"/>
  <c r="H472" i="21"/>
  <c r="C472" i="21"/>
  <c r="H471" i="21"/>
  <c r="C471" i="21"/>
  <c r="H470" i="21"/>
  <c r="C470" i="21"/>
  <c r="H469" i="21"/>
  <c r="C469" i="21"/>
  <c r="H468" i="21"/>
  <c r="C468" i="21"/>
  <c r="H467" i="21"/>
  <c r="C467" i="21"/>
  <c r="H466" i="21"/>
  <c r="C466" i="21"/>
  <c r="H465" i="21"/>
  <c r="C465" i="21"/>
  <c r="H464" i="21"/>
  <c r="C464" i="21"/>
  <c r="H463" i="21"/>
  <c r="C463" i="21"/>
  <c r="H462" i="21"/>
  <c r="C462" i="21"/>
  <c r="H461" i="21"/>
  <c r="C461" i="21"/>
  <c r="H460" i="21"/>
  <c r="C460" i="21"/>
  <c r="H459" i="21"/>
  <c r="C459" i="21"/>
  <c r="H458" i="21"/>
  <c r="C458" i="21"/>
  <c r="H457" i="21"/>
  <c r="C457" i="21"/>
  <c r="H456" i="21"/>
  <c r="C456" i="21"/>
  <c r="H455" i="21"/>
  <c r="C455" i="21"/>
  <c r="H454" i="21"/>
  <c r="C454" i="21"/>
  <c r="H453" i="21"/>
  <c r="C453" i="21"/>
  <c r="H452" i="21"/>
  <c r="C452" i="21"/>
  <c r="H451" i="21"/>
  <c r="C451" i="21"/>
  <c r="H450" i="21"/>
  <c r="C450" i="21"/>
  <c r="H449" i="21"/>
  <c r="C449" i="21"/>
  <c r="H448" i="21"/>
  <c r="C448" i="21"/>
  <c r="H447" i="21"/>
  <c r="C447" i="21"/>
  <c r="H446" i="21"/>
  <c r="C446" i="21"/>
  <c r="H445" i="21"/>
  <c r="C445" i="21"/>
  <c r="H444" i="21"/>
  <c r="C444" i="21"/>
  <c r="H443" i="21"/>
  <c r="C443" i="21"/>
  <c r="H442" i="21"/>
  <c r="C442" i="21"/>
  <c r="H441" i="21"/>
  <c r="C441" i="21"/>
  <c r="H440" i="21"/>
  <c r="C440" i="21"/>
  <c r="H439" i="21"/>
  <c r="C439" i="21"/>
  <c r="H438" i="21"/>
  <c r="C438" i="21"/>
  <c r="H437" i="21"/>
  <c r="C437" i="21"/>
  <c r="H436" i="21"/>
  <c r="C436" i="21"/>
  <c r="H435" i="21"/>
  <c r="C435" i="21"/>
  <c r="H434" i="21"/>
  <c r="C434" i="21"/>
  <c r="H433" i="21"/>
  <c r="C433" i="21"/>
  <c r="H432" i="21"/>
  <c r="C432" i="21"/>
  <c r="H431" i="21"/>
  <c r="C431" i="21"/>
  <c r="H430" i="21"/>
  <c r="C430" i="21"/>
  <c r="H429" i="21"/>
  <c r="C429" i="21"/>
  <c r="H428" i="21"/>
  <c r="C428" i="21"/>
  <c r="H427" i="21"/>
  <c r="C427" i="21"/>
  <c r="H426" i="21"/>
  <c r="C426" i="21"/>
  <c r="H425" i="21"/>
  <c r="C425" i="21"/>
  <c r="H424" i="21"/>
  <c r="C424" i="21"/>
  <c r="H423" i="21"/>
  <c r="C423" i="21"/>
  <c r="H422" i="21"/>
  <c r="C422" i="21"/>
  <c r="H421" i="21"/>
  <c r="C421" i="21"/>
  <c r="H420" i="21"/>
  <c r="C420" i="21"/>
  <c r="H419" i="21"/>
  <c r="C419" i="21"/>
  <c r="H418" i="21"/>
  <c r="C418" i="21"/>
  <c r="H417" i="21"/>
  <c r="C417" i="21"/>
  <c r="H416" i="21"/>
  <c r="C416" i="21"/>
  <c r="H415" i="21"/>
  <c r="C415" i="21"/>
  <c r="H414" i="21"/>
  <c r="C414" i="21"/>
  <c r="H413" i="21"/>
  <c r="C413" i="21"/>
  <c r="H412" i="21"/>
  <c r="C412" i="21"/>
  <c r="H411" i="21"/>
  <c r="C411" i="21"/>
  <c r="H410" i="21"/>
  <c r="C410" i="21"/>
  <c r="H409" i="21"/>
  <c r="C409" i="21"/>
  <c r="H408" i="21"/>
  <c r="C408" i="21"/>
  <c r="H407" i="21"/>
  <c r="C407" i="21"/>
  <c r="H406" i="21"/>
  <c r="C406" i="21"/>
  <c r="H405" i="21"/>
  <c r="C405" i="21"/>
  <c r="H404" i="21"/>
  <c r="C404" i="21"/>
  <c r="H403" i="21"/>
  <c r="C403" i="21"/>
  <c r="H402" i="21"/>
  <c r="C402" i="21"/>
  <c r="H401" i="21"/>
  <c r="C401" i="21"/>
  <c r="H400" i="21"/>
  <c r="C400" i="21"/>
  <c r="H399" i="21"/>
  <c r="C399" i="21"/>
  <c r="H398" i="21"/>
  <c r="C398" i="21"/>
  <c r="H397" i="21"/>
  <c r="C397" i="21"/>
  <c r="H396" i="21"/>
  <c r="C396" i="21"/>
  <c r="H395" i="21"/>
  <c r="C395" i="21"/>
  <c r="H394" i="21"/>
  <c r="C394" i="21"/>
  <c r="H393" i="21"/>
  <c r="C393" i="21"/>
  <c r="H392" i="21"/>
  <c r="C392" i="21"/>
  <c r="H391" i="21"/>
  <c r="C391" i="21"/>
  <c r="H390" i="21"/>
  <c r="C390" i="21"/>
  <c r="H389" i="21"/>
  <c r="C389" i="21"/>
  <c r="H388" i="21"/>
  <c r="C388" i="21"/>
  <c r="H387" i="21"/>
  <c r="C387" i="21"/>
  <c r="H386" i="21"/>
  <c r="C386" i="21"/>
  <c r="H385" i="21"/>
  <c r="C385" i="21"/>
  <c r="H384" i="21"/>
  <c r="C384" i="21"/>
  <c r="H383" i="21"/>
  <c r="C383" i="21"/>
  <c r="H382" i="21"/>
  <c r="C382" i="21"/>
  <c r="H381" i="21"/>
  <c r="C381" i="21"/>
  <c r="H380" i="21"/>
  <c r="C380" i="21"/>
  <c r="H379" i="21"/>
  <c r="C379" i="21"/>
  <c r="H378" i="21"/>
  <c r="C378" i="21"/>
  <c r="H377" i="21"/>
  <c r="C377" i="21"/>
  <c r="H376" i="21"/>
  <c r="C376" i="21"/>
  <c r="H375" i="21"/>
  <c r="C375" i="21"/>
  <c r="H374" i="21"/>
  <c r="C374" i="21"/>
  <c r="H373" i="21"/>
  <c r="C373" i="21"/>
  <c r="H372" i="21"/>
  <c r="C372" i="21"/>
  <c r="H371" i="21"/>
  <c r="C371" i="21"/>
  <c r="H370" i="21"/>
  <c r="C370" i="21"/>
  <c r="H369" i="21"/>
  <c r="C369" i="21"/>
  <c r="H368" i="21"/>
  <c r="C368" i="21"/>
  <c r="H367" i="21"/>
  <c r="C367" i="21"/>
  <c r="H366" i="21"/>
  <c r="C366" i="21"/>
  <c r="H365" i="21"/>
  <c r="C365" i="21"/>
  <c r="H364" i="21"/>
  <c r="C364" i="21"/>
  <c r="H363" i="21"/>
  <c r="C363" i="21"/>
  <c r="H362" i="21"/>
  <c r="C362" i="21"/>
  <c r="H361" i="21"/>
  <c r="C361" i="21"/>
  <c r="H360" i="21"/>
  <c r="C360" i="21"/>
  <c r="H359" i="21"/>
  <c r="C359" i="21"/>
  <c r="H358" i="21"/>
  <c r="C358" i="21"/>
  <c r="H357" i="21"/>
  <c r="C357" i="21"/>
  <c r="H356" i="21"/>
  <c r="C356" i="21"/>
  <c r="H355" i="21"/>
  <c r="C355" i="21"/>
  <c r="H354" i="21"/>
  <c r="C354" i="21"/>
  <c r="H353" i="21"/>
  <c r="C353" i="21"/>
  <c r="H352" i="21"/>
  <c r="C352" i="21"/>
  <c r="H351" i="21"/>
  <c r="C351" i="21"/>
  <c r="H350" i="21"/>
  <c r="C350" i="21"/>
  <c r="H349" i="21"/>
  <c r="C349" i="21"/>
  <c r="H348" i="21"/>
  <c r="C348" i="21"/>
  <c r="H347" i="21"/>
  <c r="C347" i="21"/>
  <c r="H346" i="21"/>
  <c r="C346" i="21"/>
  <c r="H345" i="21"/>
  <c r="C345" i="21"/>
  <c r="H344" i="21"/>
  <c r="C344" i="21"/>
  <c r="H343" i="21"/>
  <c r="C343" i="21"/>
  <c r="H342" i="21"/>
  <c r="C342" i="21"/>
  <c r="H341" i="21"/>
  <c r="C341" i="21"/>
  <c r="H340" i="21"/>
  <c r="C340" i="21"/>
  <c r="H339" i="21"/>
  <c r="C339" i="21"/>
  <c r="H338" i="21"/>
  <c r="C338" i="21"/>
  <c r="H337" i="21"/>
  <c r="C337" i="21"/>
  <c r="H336" i="21"/>
  <c r="C336" i="21"/>
  <c r="H335" i="21"/>
  <c r="C335" i="21"/>
  <c r="H334" i="21"/>
  <c r="C334" i="21"/>
  <c r="H333" i="21"/>
  <c r="C333" i="21"/>
  <c r="H332" i="21"/>
  <c r="C332" i="21"/>
  <c r="H331" i="21"/>
  <c r="C331" i="21"/>
  <c r="H330" i="21"/>
  <c r="C330" i="21"/>
  <c r="H329" i="21"/>
  <c r="C329" i="21"/>
  <c r="H328" i="21"/>
  <c r="C328" i="21"/>
  <c r="H327" i="21"/>
  <c r="C327" i="21"/>
  <c r="H326" i="21"/>
  <c r="C326" i="21"/>
  <c r="H325" i="21"/>
  <c r="C325" i="21"/>
  <c r="H324" i="21"/>
  <c r="C324" i="21"/>
  <c r="H323" i="21"/>
  <c r="C323" i="21"/>
  <c r="H322" i="21"/>
  <c r="C322" i="21"/>
  <c r="H321" i="21"/>
  <c r="C321" i="21"/>
  <c r="H320" i="21"/>
  <c r="C320" i="21"/>
  <c r="H319" i="21"/>
  <c r="C319" i="21"/>
  <c r="H318" i="21"/>
  <c r="C318" i="21"/>
  <c r="H317" i="21"/>
  <c r="C317" i="21"/>
  <c r="H316" i="21"/>
  <c r="C316" i="21"/>
  <c r="H315" i="21"/>
  <c r="C315" i="21"/>
  <c r="H314" i="21"/>
  <c r="C314" i="21"/>
  <c r="H313" i="21"/>
  <c r="C313" i="21"/>
  <c r="H312" i="21"/>
  <c r="C312" i="21"/>
  <c r="H311" i="21"/>
  <c r="C311" i="21"/>
  <c r="H310" i="21"/>
  <c r="C310" i="21"/>
  <c r="H309" i="21"/>
  <c r="C309" i="21"/>
  <c r="H308" i="21"/>
  <c r="C308" i="21"/>
  <c r="H307" i="21"/>
  <c r="C307" i="21"/>
  <c r="H306" i="21"/>
  <c r="C306" i="21"/>
  <c r="H305" i="21"/>
  <c r="C305" i="21"/>
  <c r="H304" i="21"/>
  <c r="C304" i="21"/>
  <c r="H303" i="21"/>
  <c r="C303" i="21"/>
  <c r="H302" i="21"/>
  <c r="C302" i="21"/>
  <c r="H301" i="21"/>
  <c r="C301" i="21"/>
  <c r="H300" i="21"/>
  <c r="C300" i="21"/>
  <c r="H299" i="21"/>
  <c r="C299" i="21"/>
  <c r="H298" i="21"/>
  <c r="C298" i="21"/>
  <c r="H297" i="21"/>
  <c r="C297" i="21"/>
  <c r="H296" i="21"/>
  <c r="C296" i="21"/>
  <c r="H295" i="21"/>
  <c r="C295" i="21"/>
  <c r="H294" i="21"/>
  <c r="C294" i="21"/>
  <c r="H293" i="21"/>
  <c r="C293" i="21"/>
  <c r="H292" i="21"/>
  <c r="C292" i="21"/>
  <c r="H291" i="21"/>
  <c r="C291" i="21"/>
  <c r="H290" i="21"/>
  <c r="C290" i="21"/>
  <c r="H289" i="21"/>
  <c r="C289" i="21"/>
  <c r="H288" i="21"/>
  <c r="C288" i="21"/>
  <c r="H287" i="21"/>
  <c r="C287" i="21"/>
  <c r="H286" i="21"/>
  <c r="C286" i="21"/>
  <c r="H285" i="21"/>
  <c r="C285" i="21"/>
  <c r="H284" i="21"/>
  <c r="C284" i="21"/>
  <c r="H283" i="21"/>
  <c r="C283" i="21"/>
  <c r="H282" i="21"/>
  <c r="C282" i="21"/>
  <c r="H281" i="21"/>
  <c r="C281" i="21"/>
  <c r="H280" i="21"/>
  <c r="C280" i="21"/>
  <c r="H279" i="21"/>
  <c r="C279" i="21"/>
  <c r="H278" i="21"/>
  <c r="C278" i="21"/>
  <c r="H277" i="21"/>
  <c r="C277" i="21"/>
  <c r="H276" i="21"/>
  <c r="C276" i="21"/>
  <c r="H275" i="21"/>
  <c r="C275" i="21"/>
  <c r="H274" i="21"/>
  <c r="C274" i="21"/>
  <c r="H273" i="21"/>
  <c r="C273" i="21"/>
  <c r="H272" i="21"/>
  <c r="C272" i="21"/>
  <c r="H271" i="21"/>
  <c r="C271" i="21"/>
  <c r="H270" i="21"/>
  <c r="C270" i="21"/>
  <c r="H269" i="21"/>
  <c r="C269" i="21"/>
  <c r="H268" i="21"/>
  <c r="C268" i="21"/>
  <c r="H267" i="21"/>
  <c r="C267" i="21"/>
  <c r="H266" i="21"/>
  <c r="C266" i="21"/>
  <c r="H265" i="21"/>
  <c r="C265" i="21"/>
  <c r="H264" i="21"/>
  <c r="C264" i="21"/>
  <c r="H263" i="21"/>
  <c r="C263" i="21"/>
  <c r="H262" i="21"/>
  <c r="C262" i="21"/>
  <c r="H261" i="21"/>
  <c r="C261" i="21"/>
  <c r="H260" i="21"/>
  <c r="C260" i="21"/>
  <c r="H259" i="21"/>
  <c r="C259" i="21"/>
  <c r="H258" i="21"/>
  <c r="C258" i="21"/>
  <c r="H257" i="21"/>
  <c r="C257" i="21"/>
  <c r="H256" i="21"/>
  <c r="C256" i="21"/>
  <c r="H255" i="21"/>
  <c r="C255" i="21"/>
  <c r="H254" i="21"/>
  <c r="C254" i="21"/>
  <c r="H253" i="21"/>
  <c r="C253" i="21"/>
  <c r="H252" i="21"/>
  <c r="C252" i="21"/>
  <c r="H251" i="21"/>
  <c r="C251" i="21"/>
  <c r="H250" i="21"/>
  <c r="C250" i="21"/>
  <c r="H249" i="21"/>
  <c r="C249" i="21"/>
  <c r="H248" i="21"/>
  <c r="C248" i="21"/>
  <c r="H247" i="21"/>
  <c r="C247" i="21"/>
  <c r="H246" i="21"/>
  <c r="C246" i="21"/>
  <c r="H245" i="21"/>
  <c r="C245" i="21"/>
  <c r="H244" i="21"/>
  <c r="C244" i="21"/>
  <c r="H243" i="21"/>
  <c r="C243" i="21"/>
  <c r="H242" i="21"/>
  <c r="C242" i="21"/>
  <c r="H241" i="21"/>
  <c r="C241" i="21"/>
  <c r="H240" i="21"/>
  <c r="C240" i="21"/>
  <c r="H239" i="21"/>
  <c r="C239" i="21"/>
  <c r="H238" i="21"/>
  <c r="C238" i="21"/>
  <c r="H237" i="21"/>
  <c r="C237" i="21"/>
  <c r="H236" i="21"/>
  <c r="C236" i="21"/>
  <c r="H235" i="21"/>
  <c r="C235" i="21"/>
  <c r="H234" i="21"/>
  <c r="C234" i="21"/>
  <c r="H233" i="21"/>
  <c r="C233" i="21"/>
  <c r="H232" i="21"/>
  <c r="C232" i="21"/>
  <c r="H231" i="21"/>
  <c r="C231" i="21"/>
  <c r="H230" i="21"/>
  <c r="C230" i="21"/>
  <c r="H229" i="21"/>
  <c r="C229" i="21"/>
  <c r="H228" i="21"/>
  <c r="C228" i="21"/>
  <c r="H227" i="21"/>
  <c r="C227" i="21"/>
  <c r="H226" i="21"/>
  <c r="C226" i="21"/>
  <c r="H225" i="21"/>
  <c r="C225" i="21"/>
  <c r="H224" i="21"/>
  <c r="C224" i="21"/>
  <c r="H223" i="21"/>
  <c r="C223" i="21"/>
  <c r="H222" i="21"/>
  <c r="C222" i="21"/>
  <c r="H221" i="21"/>
  <c r="C221" i="21"/>
  <c r="H220" i="21"/>
  <c r="C220" i="21"/>
  <c r="H219" i="21"/>
  <c r="C219" i="21"/>
  <c r="H218" i="21"/>
  <c r="C218" i="21"/>
  <c r="H217" i="21"/>
  <c r="C217" i="21"/>
  <c r="H216" i="21"/>
  <c r="C216" i="21"/>
  <c r="H215" i="21"/>
  <c r="C215" i="21"/>
  <c r="H214" i="21"/>
  <c r="C214" i="21"/>
  <c r="H213" i="21"/>
  <c r="C213" i="21"/>
  <c r="H212" i="21"/>
  <c r="C212" i="21"/>
  <c r="H211" i="21"/>
  <c r="C211" i="21"/>
  <c r="H210" i="21"/>
  <c r="C210" i="21"/>
  <c r="H209" i="21"/>
  <c r="C209" i="21"/>
  <c r="H208" i="21"/>
  <c r="C208" i="21"/>
  <c r="H207" i="21"/>
  <c r="C207" i="21"/>
  <c r="H206" i="21"/>
  <c r="C206" i="21"/>
  <c r="H205" i="21"/>
  <c r="C205" i="21"/>
  <c r="H204" i="21"/>
  <c r="C204" i="21"/>
  <c r="H203" i="21"/>
  <c r="C203" i="21"/>
  <c r="H202" i="21"/>
  <c r="C202" i="21"/>
  <c r="H201" i="21"/>
  <c r="C201" i="21"/>
  <c r="H200" i="21"/>
  <c r="C200" i="21"/>
  <c r="H199" i="21"/>
  <c r="C199" i="21"/>
  <c r="H198" i="21"/>
  <c r="C198" i="21"/>
  <c r="H197" i="21"/>
  <c r="C197" i="21"/>
  <c r="H196" i="21"/>
  <c r="C196" i="21"/>
  <c r="H195" i="21"/>
  <c r="C195" i="21"/>
  <c r="H194" i="21"/>
  <c r="C194" i="21"/>
  <c r="H193" i="21"/>
  <c r="C193" i="21"/>
  <c r="H192" i="21"/>
  <c r="C192" i="21"/>
  <c r="H191" i="21"/>
  <c r="C191" i="21"/>
  <c r="H190" i="21"/>
  <c r="C190" i="21"/>
  <c r="H189" i="21"/>
  <c r="C189" i="21"/>
  <c r="H188" i="21"/>
  <c r="C188" i="21"/>
  <c r="H187" i="21"/>
  <c r="C187" i="21"/>
  <c r="H186" i="21"/>
  <c r="C186" i="21"/>
  <c r="H185" i="21"/>
  <c r="C185" i="21"/>
  <c r="H184" i="21"/>
  <c r="C184" i="21"/>
  <c r="H183" i="21"/>
  <c r="C183" i="21"/>
  <c r="H182" i="21"/>
  <c r="C182" i="21"/>
  <c r="H181" i="21"/>
  <c r="C181" i="21"/>
  <c r="H180" i="21"/>
  <c r="C180" i="21"/>
  <c r="H179" i="21"/>
  <c r="C179" i="21"/>
  <c r="H178" i="21"/>
  <c r="C178" i="21"/>
  <c r="H177" i="21"/>
  <c r="C177" i="21"/>
  <c r="H176" i="21"/>
  <c r="C176" i="21"/>
  <c r="H175" i="21"/>
  <c r="C175" i="21"/>
  <c r="H174" i="21"/>
  <c r="C174" i="21"/>
  <c r="H173" i="21"/>
  <c r="C173" i="21"/>
  <c r="H172" i="21"/>
  <c r="C172" i="21"/>
  <c r="H171" i="21"/>
  <c r="C171" i="21"/>
  <c r="H170" i="21"/>
  <c r="C170" i="21"/>
  <c r="H169" i="21"/>
  <c r="C169" i="21"/>
  <c r="H168" i="21"/>
  <c r="C168" i="21"/>
  <c r="H167" i="21"/>
  <c r="C167" i="21"/>
  <c r="H166" i="21"/>
  <c r="C166" i="21"/>
  <c r="H165" i="21"/>
  <c r="C165" i="21"/>
  <c r="H164" i="21"/>
  <c r="C164" i="21"/>
  <c r="H163" i="21"/>
  <c r="C163" i="21"/>
  <c r="H162" i="21"/>
  <c r="C162" i="21"/>
  <c r="H161" i="21"/>
  <c r="C161" i="21"/>
  <c r="H160" i="21"/>
  <c r="C160" i="21"/>
  <c r="H159" i="21"/>
  <c r="C159" i="21"/>
  <c r="H158" i="21"/>
  <c r="C158" i="21"/>
  <c r="H157" i="21"/>
  <c r="C157" i="21"/>
  <c r="H156" i="21"/>
  <c r="C156" i="21"/>
  <c r="H155" i="21"/>
  <c r="C155" i="21"/>
  <c r="H154" i="21"/>
  <c r="C154" i="21"/>
  <c r="H153" i="21"/>
  <c r="C153" i="21"/>
  <c r="H152" i="21"/>
  <c r="C152" i="21"/>
  <c r="H151" i="21"/>
  <c r="C151" i="21"/>
  <c r="H150" i="21"/>
  <c r="C150" i="21"/>
  <c r="H149" i="21"/>
  <c r="C149" i="21"/>
  <c r="H148" i="21"/>
  <c r="C148" i="21"/>
  <c r="H147" i="21"/>
  <c r="C147" i="21"/>
  <c r="H146" i="21"/>
  <c r="C146" i="21"/>
  <c r="H145" i="21"/>
  <c r="C145" i="21"/>
  <c r="H144" i="21"/>
  <c r="C144" i="21"/>
  <c r="H143" i="21"/>
  <c r="C143" i="21"/>
  <c r="H142" i="21"/>
  <c r="C142" i="21"/>
  <c r="H141" i="21"/>
  <c r="C141" i="21"/>
  <c r="H140" i="21"/>
  <c r="C140" i="21"/>
  <c r="H139" i="21"/>
  <c r="C139" i="21"/>
  <c r="H138" i="21"/>
  <c r="C138" i="21"/>
  <c r="H137" i="21"/>
  <c r="C137" i="21"/>
  <c r="H136" i="21"/>
  <c r="C136" i="21"/>
  <c r="H135" i="21"/>
  <c r="C135" i="21"/>
  <c r="H134" i="21"/>
  <c r="C134" i="21"/>
  <c r="H133" i="21"/>
  <c r="C133" i="21"/>
  <c r="H132" i="21"/>
  <c r="C132" i="21"/>
  <c r="H131" i="21"/>
  <c r="C131" i="21"/>
  <c r="H130" i="21"/>
  <c r="C130" i="21"/>
  <c r="H129" i="21"/>
  <c r="C129" i="21"/>
  <c r="H128" i="21"/>
  <c r="C128" i="21"/>
  <c r="H127" i="21"/>
  <c r="C127" i="21"/>
  <c r="H126" i="21"/>
  <c r="C126" i="21"/>
  <c r="H125" i="21"/>
  <c r="C125" i="21"/>
  <c r="H124" i="21"/>
  <c r="C124" i="21"/>
  <c r="H123" i="21"/>
  <c r="C123" i="21"/>
  <c r="H122" i="21"/>
  <c r="C122" i="21"/>
  <c r="H121" i="21"/>
  <c r="C121" i="21"/>
  <c r="H120" i="21"/>
  <c r="C120" i="21"/>
  <c r="H119" i="21"/>
  <c r="C119" i="21"/>
  <c r="H118" i="21"/>
  <c r="C118" i="21"/>
  <c r="H117" i="21"/>
  <c r="C117" i="21"/>
  <c r="H116" i="21"/>
  <c r="C116" i="21"/>
  <c r="H115" i="21"/>
  <c r="C115" i="21"/>
  <c r="H114" i="21"/>
  <c r="C114" i="21"/>
  <c r="H113" i="21"/>
  <c r="C113" i="21"/>
  <c r="H112" i="21"/>
  <c r="C112" i="21"/>
  <c r="H111" i="21"/>
  <c r="C111" i="21"/>
  <c r="H110" i="21"/>
  <c r="C110" i="21"/>
  <c r="H109" i="21"/>
  <c r="C109" i="21"/>
  <c r="H108" i="21"/>
  <c r="C108" i="21"/>
  <c r="H107" i="21"/>
  <c r="C107" i="21"/>
  <c r="H106" i="21"/>
  <c r="C106" i="21"/>
  <c r="H105" i="21"/>
  <c r="C105" i="21"/>
  <c r="H104" i="21"/>
  <c r="C104" i="21"/>
  <c r="H103" i="21"/>
  <c r="C103" i="21"/>
  <c r="H102" i="21"/>
  <c r="C102" i="21"/>
  <c r="H101" i="21"/>
  <c r="C101" i="21"/>
  <c r="H100" i="21"/>
  <c r="C100" i="21"/>
  <c r="H99" i="21"/>
  <c r="C99" i="21"/>
  <c r="H98" i="21"/>
  <c r="C98" i="21"/>
  <c r="H97" i="21"/>
  <c r="C97" i="21"/>
  <c r="H96" i="21"/>
  <c r="C96" i="21"/>
  <c r="H95" i="21"/>
  <c r="C95" i="21"/>
  <c r="H94" i="21"/>
  <c r="C94" i="21"/>
  <c r="H93" i="21"/>
  <c r="C93" i="21"/>
  <c r="H92" i="21"/>
  <c r="C92" i="21"/>
  <c r="H91" i="21"/>
  <c r="C91" i="21"/>
  <c r="H90" i="21"/>
  <c r="C90" i="21"/>
  <c r="H89" i="21"/>
  <c r="C89" i="21"/>
  <c r="H88" i="21"/>
  <c r="C88" i="21"/>
  <c r="H87" i="21"/>
  <c r="C87" i="21"/>
  <c r="H86" i="21"/>
  <c r="C86" i="21"/>
  <c r="H85" i="21"/>
  <c r="C85" i="21"/>
  <c r="H84" i="21"/>
  <c r="C84" i="21"/>
  <c r="H83" i="21"/>
  <c r="C83" i="21"/>
  <c r="H82" i="21"/>
  <c r="C82" i="21"/>
  <c r="H81" i="21"/>
  <c r="C81" i="21"/>
  <c r="H80" i="21"/>
  <c r="C80" i="21"/>
  <c r="H79" i="21"/>
  <c r="C79" i="21"/>
  <c r="H78" i="21"/>
  <c r="C78" i="21"/>
  <c r="H77" i="21"/>
  <c r="C77" i="21"/>
  <c r="H76" i="21"/>
  <c r="C76" i="21"/>
  <c r="H75" i="21"/>
  <c r="C75" i="21"/>
  <c r="H74" i="21"/>
  <c r="C74" i="21"/>
  <c r="H73" i="21"/>
  <c r="C73" i="21"/>
  <c r="H72" i="21"/>
  <c r="C72" i="21"/>
  <c r="H71" i="21"/>
  <c r="C71" i="21"/>
  <c r="H70" i="21"/>
  <c r="C70" i="21"/>
  <c r="H69" i="21"/>
  <c r="C69" i="21"/>
  <c r="H68" i="21"/>
  <c r="C68" i="21"/>
  <c r="H67" i="21"/>
  <c r="C67" i="21"/>
  <c r="H66" i="21"/>
  <c r="C66" i="21"/>
  <c r="H65" i="21"/>
  <c r="C65" i="21"/>
  <c r="H64" i="21"/>
  <c r="C64" i="21"/>
  <c r="H63" i="21"/>
  <c r="C63" i="21"/>
  <c r="H62" i="21"/>
  <c r="C62" i="21"/>
  <c r="H61" i="21"/>
  <c r="C61" i="21"/>
  <c r="H60" i="21"/>
  <c r="C60" i="21"/>
  <c r="H59" i="21"/>
  <c r="C59" i="21"/>
  <c r="H58" i="21"/>
  <c r="C58" i="21"/>
  <c r="H57" i="21"/>
  <c r="C57" i="21"/>
  <c r="H56" i="21"/>
  <c r="C56" i="21"/>
  <c r="H55" i="21"/>
  <c r="C55" i="21"/>
  <c r="H54" i="21"/>
  <c r="C54" i="21"/>
  <c r="H53" i="21"/>
  <c r="C53" i="21"/>
  <c r="H52" i="21"/>
  <c r="C52" i="21"/>
  <c r="H51" i="21"/>
  <c r="C51" i="21"/>
  <c r="H50" i="21"/>
  <c r="C50" i="21"/>
  <c r="H49" i="21"/>
  <c r="C49" i="21"/>
  <c r="H48" i="21"/>
  <c r="C48" i="21"/>
  <c r="H47" i="21"/>
  <c r="C47" i="21"/>
  <c r="H46" i="21"/>
  <c r="C46" i="21"/>
  <c r="H45" i="21"/>
  <c r="C45" i="21"/>
  <c r="H44" i="21"/>
  <c r="C44" i="21"/>
  <c r="H43" i="21"/>
  <c r="C43" i="21"/>
  <c r="H42" i="21"/>
  <c r="C42" i="21"/>
  <c r="H41" i="21"/>
  <c r="C41" i="21"/>
  <c r="H40" i="21"/>
  <c r="C40" i="21"/>
  <c r="H39" i="21"/>
  <c r="C39" i="21"/>
  <c r="H38" i="21"/>
  <c r="C38" i="21"/>
  <c r="H37" i="21"/>
  <c r="C37" i="21"/>
  <c r="H36" i="21"/>
  <c r="C36" i="21"/>
  <c r="H35" i="21"/>
  <c r="C35" i="21"/>
  <c r="H34" i="21"/>
  <c r="C34" i="21"/>
  <c r="H33" i="21"/>
  <c r="C33" i="21"/>
  <c r="H32" i="21"/>
  <c r="C32" i="21"/>
  <c r="H31" i="21"/>
  <c r="C31" i="21"/>
  <c r="H30" i="21"/>
  <c r="C30" i="21"/>
  <c r="H29" i="21"/>
  <c r="C29" i="21"/>
  <c r="H28" i="21"/>
  <c r="C28" i="21"/>
  <c r="H27" i="21"/>
  <c r="C27" i="21"/>
  <c r="H26" i="21"/>
  <c r="C26" i="21"/>
  <c r="H25" i="21"/>
  <c r="C25" i="21"/>
  <c r="H24" i="21"/>
  <c r="C24" i="21"/>
  <c r="H23" i="21"/>
  <c r="C23" i="21"/>
  <c r="H22" i="21"/>
  <c r="C22" i="21"/>
  <c r="H21" i="21"/>
  <c r="C21" i="21"/>
  <c r="H20" i="21"/>
  <c r="C20" i="21"/>
  <c r="H19" i="21"/>
  <c r="C19" i="21"/>
  <c r="H18" i="21"/>
  <c r="C18" i="21"/>
  <c r="H17" i="21"/>
  <c r="C17" i="21"/>
  <c r="H16" i="21"/>
  <c r="C16" i="21"/>
  <c r="H15" i="21"/>
  <c r="C15" i="21"/>
  <c r="H14" i="21"/>
  <c r="C14" i="21"/>
  <c r="H13" i="21"/>
  <c r="C13" i="21"/>
  <c r="H12" i="21"/>
  <c r="C12" i="21"/>
  <c r="H11" i="21"/>
  <c r="C11" i="21"/>
  <c r="H10" i="21"/>
  <c r="C10" i="21"/>
  <c r="H9" i="21"/>
  <c r="C9" i="21"/>
  <c r="H8" i="21"/>
  <c r="C8" i="21"/>
  <c r="H7" i="21"/>
  <c r="C7" i="21"/>
  <c r="H6" i="21"/>
  <c r="C6" i="21"/>
  <c r="H5" i="21"/>
  <c r="C5" i="21"/>
  <c r="H4" i="21"/>
  <c r="C4" i="21"/>
  <c r="H3" i="21"/>
  <c r="C3" i="21"/>
  <c r="H2" i="21"/>
  <c r="C2" i="21"/>
  <c r="I367" i="22" l="1"/>
  <c r="I363" i="22"/>
  <c r="I359" i="22"/>
  <c r="I355" i="22"/>
  <c r="I351" i="22"/>
  <c r="I347" i="22"/>
  <c r="I343" i="22"/>
  <c r="I339" i="22"/>
  <c r="J365" i="22"/>
  <c r="J361" i="22"/>
  <c r="J357" i="22"/>
  <c r="J353" i="22"/>
  <c r="J349" i="22"/>
  <c r="J345" i="22"/>
  <c r="J341" i="22"/>
  <c r="I366" i="22"/>
  <c r="I362" i="22"/>
  <c r="I358" i="22"/>
  <c r="I354" i="22"/>
  <c r="I350" i="22"/>
  <c r="I346" i="22"/>
  <c r="I342" i="22"/>
  <c r="J368" i="22"/>
  <c r="J364" i="22"/>
  <c r="J360" i="22"/>
  <c r="J356" i="22"/>
  <c r="J352" i="22"/>
  <c r="J348" i="22"/>
  <c r="J344" i="22"/>
  <c r="J340" i="22"/>
  <c r="D7" i="22"/>
  <c r="F165" i="22"/>
  <c r="F61" i="22"/>
  <c r="F173" i="22"/>
  <c r="F18" i="22"/>
  <c r="E109" i="22"/>
  <c r="F229" i="22"/>
  <c r="F7" i="22"/>
  <c r="D15" i="22"/>
  <c r="G9" i="22"/>
  <c r="F15" i="22"/>
  <c r="E29" i="22"/>
  <c r="E84" i="22"/>
  <c r="F133" i="22"/>
  <c r="F197" i="22"/>
  <c r="D277" i="22"/>
  <c r="G11" i="22"/>
  <c r="G36" i="22"/>
  <c r="F141" i="22"/>
  <c r="F205" i="22"/>
  <c r="F316" i="22"/>
  <c r="F330" i="22"/>
  <c r="E330" i="22"/>
  <c r="D102" i="22"/>
  <c r="E102" i="22"/>
  <c r="D98" i="22"/>
  <c r="F98" i="22"/>
  <c r="D94" i="22"/>
  <c r="G94" i="22"/>
  <c r="D62" i="22"/>
  <c r="G62" i="22"/>
  <c r="D46" i="22"/>
  <c r="G46" i="22"/>
  <c r="D34" i="22"/>
  <c r="F34" i="22"/>
  <c r="D30" i="22"/>
  <c r="G30" i="22"/>
  <c r="E38" i="22"/>
  <c r="F50" i="22"/>
  <c r="F66" i="22"/>
  <c r="D284" i="22"/>
  <c r="D334" i="22"/>
  <c r="E4" i="22"/>
  <c r="G4" i="22"/>
  <c r="E357" i="22"/>
  <c r="D357" i="22"/>
  <c r="E341" i="22"/>
  <c r="D341" i="22"/>
  <c r="E245" i="22"/>
  <c r="D245" i="22"/>
  <c r="F93" i="22"/>
  <c r="E93" i="22"/>
  <c r="F77" i="22"/>
  <c r="E77" i="22"/>
  <c r="E13" i="22"/>
  <c r="G13" i="22"/>
  <c r="E5" i="22"/>
  <c r="G5" i="22"/>
  <c r="E20" i="22"/>
  <c r="E45" i="22"/>
  <c r="E54" i="22"/>
  <c r="E72" i="22"/>
  <c r="E118" i="22"/>
  <c r="F149" i="22"/>
  <c r="F181" i="22"/>
  <c r="F213" i="22"/>
  <c r="E298" i="22"/>
  <c r="E302" i="22"/>
  <c r="D302" i="22"/>
  <c r="E270" i="22"/>
  <c r="D270" i="22"/>
  <c r="F266" i="22"/>
  <c r="E266" i="22"/>
  <c r="E238" i="22"/>
  <c r="D238" i="22"/>
  <c r="G234" i="22"/>
  <c r="F234" i="22"/>
  <c r="D114" i="22"/>
  <c r="F114" i="22"/>
  <c r="D110" i="22"/>
  <c r="G110" i="22"/>
  <c r="D86" i="22"/>
  <c r="E86" i="22"/>
  <c r="D82" i="22"/>
  <c r="F82" i="22"/>
  <c r="D70" i="22"/>
  <c r="E70" i="22"/>
  <c r="F348" i="22"/>
  <c r="D348" i="22"/>
  <c r="F252" i="22"/>
  <c r="D252" i="22"/>
  <c r="G116" i="22"/>
  <c r="E116" i="22"/>
  <c r="G104" i="22"/>
  <c r="E104" i="22"/>
  <c r="G88" i="22"/>
  <c r="E88" i="22"/>
  <c r="G68" i="22"/>
  <c r="E68" i="22"/>
  <c r="G52" i="22"/>
  <c r="E52" i="22"/>
  <c r="G40" i="22"/>
  <c r="E40" i="22"/>
  <c r="G24" i="22"/>
  <c r="E24" i="22"/>
  <c r="E12" i="22"/>
  <c r="G12" i="22"/>
  <c r="E8" i="22"/>
  <c r="F8" i="22"/>
  <c r="F4" i="22"/>
  <c r="E56" i="22"/>
  <c r="G78" i="22"/>
  <c r="G100" i="22"/>
  <c r="F125" i="22"/>
  <c r="F157" i="22"/>
  <c r="F189" i="22"/>
  <c r="F221" i="22"/>
  <c r="E309" i="22"/>
  <c r="G7" i="22"/>
  <c r="D11" i="22"/>
  <c r="G15" i="22"/>
  <c r="F19" i="22"/>
  <c r="E22" i="22"/>
  <c r="F11" i="22"/>
  <c r="G19" i="22"/>
  <c r="G367" i="22"/>
  <c r="F367" i="22"/>
  <c r="E367" i="22"/>
  <c r="D367" i="22"/>
  <c r="G363" i="22"/>
  <c r="E363" i="22"/>
  <c r="D363" i="22"/>
  <c r="F363" i="22"/>
  <c r="G359" i="22"/>
  <c r="E359" i="22"/>
  <c r="D359" i="22"/>
  <c r="G355" i="22"/>
  <c r="E355" i="22"/>
  <c r="D355" i="22"/>
  <c r="F355" i="22"/>
  <c r="G351" i="22"/>
  <c r="D351" i="22"/>
  <c r="E351" i="22"/>
  <c r="G347" i="22"/>
  <c r="D347" i="22"/>
  <c r="F347" i="22"/>
  <c r="E347" i="22"/>
  <c r="G343" i="22"/>
  <c r="D343" i="22"/>
  <c r="F343" i="22"/>
  <c r="G339" i="22"/>
  <c r="D339" i="22"/>
  <c r="G335" i="22"/>
  <c r="D335" i="22"/>
  <c r="E335" i="22"/>
  <c r="G331" i="22"/>
  <c r="D331" i="22"/>
  <c r="F331" i="22"/>
  <c r="E331" i="22"/>
  <c r="G327" i="22"/>
  <c r="D327" i="22"/>
  <c r="F327" i="22"/>
  <c r="G323" i="22"/>
  <c r="D323" i="22"/>
  <c r="G319" i="22"/>
  <c r="D319" i="22"/>
  <c r="E319" i="22"/>
  <c r="G315" i="22"/>
  <c r="D315" i="22"/>
  <c r="F315" i="22"/>
  <c r="E315" i="22"/>
  <c r="G311" i="22"/>
  <c r="D311" i="22"/>
  <c r="F311" i="22"/>
  <c r="G307" i="22"/>
  <c r="D307" i="22"/>
  <c r="G303" i="22"/>
  <c r="D303" i="22"/>
  <c r="E303" i="22"/>
  <c r="G299" i="22"/>
  <c r="D299" i="22"/>
  <c r="F299" i="22"/>
  <c r="E299" i="22"/>
  <c r="G295" i="22"/>
  <c r="D295" i="22"/>
  <c r="F295" i="22"/>
  <c r="G291" i="22"/>
  <c r="D291" i="22"/>
  <c r="G287" i="22"/>
  <c r="D287" i="22"/>
  <c r="E287" i="22"/>
  <c r="G283" i="22"/>
  <c r="D283" i="22"/>
  <c r="F283" i="22"/>
  <c r="E283" i="22"/>
  <c r="G279" i="22"/>
  <c r="D279" i="22"/>
  <c r="F279" i="22"/>
  <c r="G275" i="22"/>
  <c r="D275" i="22"/>
  <c r="G271" i="22"/>
  <c r="D271" i="22"/>
  <c r="E271" i="22"/>
  <c r="G267" i="22"/>
  <c r="D267" i="22"/>
  <c r="F267" i="22"/>
  <c r="E267" i="22"/>
  <c r="G263" i="22"/>
  <c r="D263" i="22"/>
  <c r="F263" i="22"/>
  <c r="G259" i="22"/>
  <c r="D259" i="22"/>
  <c r="G255" i="22"/>
  <c r="D255" i="22"/>
  <c r="E255" i="22"/>
  <c r="G251" i="22"/>
  <c r="D251" i="22"/>
  <c r="F251" i="22"/>
  <c r="E251" i="22"/>
  <c r="G247" i="22"/>
  <c r="D247" i="22"/>
  <c r="F247" i="22"/>
  <c r="G243" i="22"/>
  <c r="D243" i="22"/>
  <c r="G239" i="22"/>
  <c r="D239" i="22"/>
  <c r="E239" i="22"/>
  <c r="G235" i="22"/>
  <c r="D235" i="22"/>
  <c r="F235" i="22"/>
  <c r="E235" i="22"/>
  <c r="D231" i="22"/>
  <c r="F231" i="22"/>
  <c r="E231" i="22"/>
  <c r="D227" i="22"/>
  <c r="F227" i="22"/>
  <c r="E227" i="22"/>
  <c r="D223" i="22"/>
  <c r="F223" i="22"/>
  <c r="E223" i="22"/>
  <c r="D219" i="22"/>
  <c r="F219" i="22"/>
  <c r="E219" i="22"/>
  <c r="D215" i="22"/>
  <c r="F215" i="22"/>
  <c r="E215" i="22"/>
  <c r="D211" i="22"/>
  <c r="F211" i="22"/>
  <c r="E211" i="22"/>
  <c r="D207" i="22"/>
  <c r="F207" i="22"/>
  <c r="E207" i="22"/>
  <c r="D203" i="22"/>
  <c r="F203" i="22"/>
  <c r="E203" i="22"/>
  <c r="D199" i="22"/>
  <c r="F199" i="22"/>
  <c r="E199" i="22"/>
  <c r="D195" i="22"/>
  <c r="F195" i="22"/>
  <c r="E195" i="22"/>
  <c r="D191" i="22"/>
  <c r="F191" i="22"/>
  <c r="E191" i="22"/>
  <c r="D187" i="22"/>
  <c r="F187" i="22"/>
  <c r="E187" i="22"/>
  <c r="D183" i="22"/>
  <c r="F183" i="22"/>
  <c r="E183" i="22"/>
  <c r="D179" i="22"/>
  <c r="F179" i="22"/>
  <c r="E179" i="22"/>
  <c r="D175" i="22"/>
  <c r="F175" i="22"/>
  <c r="E175" i="22"/>
  <c r="D171" i="22"/>
  <c r="F171" i="22"/>
  <c r="E171" i="22"/>
  <c r="D167" i="22"/>
  <c r="F167" i="22"/>
  <c r="E167" i="22"/>
  <c r="D163" i="22"/>
  <c r="F163" i="22"/>
  <c r="E163" i="22"/>
  <c r="D159" i="22"/>
  <c r="F159" i="22"/>
  <c r="E159" i="22"/>
  <c r="D155" i="22"/>
  <c r="F155" i="22"/>
  <c r="E155" i="22"/>
  <c r="D151" i="22"/>
  <c r="F151" i="22"/>
  <c r="E151" i="22"/>
  <c r="D147" i="22"/>
  <c r="F147" i="22"/>
  <c r="E147" i="22"/>
  <c r="D143" i="22"/>
  <c r="F143" i="22"/>
  <c r="E143" i="22"/>
  <c r="D139" i="22"/>
  <c r="F139" i="22"/>
  <c r="E139" i="22"/>
  <c r="D135" i="22"/>
  <c r="F135" i="22"/>
  <c r="E135" i="22"/>
  <c r="D131" i="22"/>
  <c r="F131" i="22"/>
  <c r="E131" i="22"/>
  <c r="D127" i="22"/>
  <c r="F127" i="22"/>
  <c r="E127" i="22"/>
  <c r="D123" i="22"/>
  <c r="F123" i="22"/>
  <c r="E123" i="22"/>
  <c r="D119" i="22"/>
  <c r="E119" i="22"/>
  <c r="D115" i="22"/>
  <c r="E115" i="22"/>
  <c r="D111" i="22"/>
  <c r="E111" i="22"/>
  <c r="D107" i="22"/>
  <c r="E107" i="22"/>
  <c r="D103" i="22"/>
  <c r="E103" i="22"/>
  <c r="D99" i="22"/>
  <c r="E99" i="22"/>
  <c r="D95" i="22"/>
  <c r="E95" i="22"/>
  <c r="D91" i="22"/>
  <c r="E91" i="22"/>
  <c r="D87" i="22"/>
  <c r="E87" i="22"/>
  <c r="D83" i="22"/>
  <c r="E83" i="22"/>
  <c r="D79" i="22"/>
  <c r="E79" i="22"/>
  <c r="D75" i="22"/>
  <c r="E75" i="22"/>
  <c r="D71" i="22"/>
  <c r="E71" i="22"/>
  <c r="D67" i="22"/>
  <c r="E67" i="22"/>
  <c r="D63" i="22"/>
  <c r="E63" i="22"/>
  <c r="D59" i="22"/>
  <c r="E59" i="22"/>
  <c r="D55" i="22"/>
  <c r="E55" i="22"/>
  <c r="D51" i="22"/>
  <c r="E51" i="22"/>
  <c r="D47" i="22"/>
  <c r="E47" i="22"/>
  <c r="D43" i="22"/>
  <c r="E43" i="22"/>
  <c r="D39" i="22"/>
  <c r="E39" i="22"/>
  <c r="D35" i="22"/>
  <c r="E35" i="22"/>
  <c r="D31" i="22"/>
  <c r="E31" i="22"/>
  <c r="D27" i="22"/>
  <c r="E27" i="22"/>
  <c r="D23" i="22"/>
  <c r="E23" i="22"/>
  <c r="F43" i="22"/>
  <c r="G55" i="22"/>
  <c r="F75" i="22"/>
  <c r="G87" i="22"/>
  <c r="F255" i="22"/>
  <c r="E259" i="22"/>
  <c r="F319" i="22"/>
  <c r="E323" i="22"/>
  <c r="D6" i="22"/>
  <c r="D10" i="22"/>
  <c r="D14" i="22"/>
  <c r="G18" i="22"/>
  <c r="E26" i="22"/>
  <c r="G27" i="22"/>
  <c r="G34" i="22"/>
  <c r="E42" i="22"/>
  <c r="G43" i="22"/>
  <c r="G50" i="22"/>
  <c r="E58" i="22"/>
  <c r="G59" i="22"/>
  <c r="G66" i="22"/>
  <c r="E74" i="22"/>
  <c r="G75" i="22"/>
  <c r="G82" i="22"/>
  <c r="F95" i="22"/>
  <c r="F102" i="22"/>
  <c r="F111" i="22"/>
  <c r="F118" i="22"/>
  <c r="F259" i="22"/>
  <c r="E263" i="22"/>
  <c r="F291" i="22"/>
  <c r="E295" i="22"/>
  <c r="F323" i="22"/>
  <c r="E327" i="22"/>
  <c r="G365" i="22"/>
  <c r="F365" i="22"/>
  <c r="E365" i="22"/>
  <c r="D365" i="22"/>
  <c r="G361" i="22"/>
  <c r="F361" i="22"/>
  <c r="E361" i="22"/>
  <c r="D361" i="22"/>
  <c r="G357" i="22"/>
  <c r="F357" i="22"/>
  <c r="G353" i="22"/>
  <c r="F353" i="22"/>
  <c r="E353" i="22"/>
  <c r="D353" i="22"/>
  <c r="G349" i="22"/>
  <c r="F349" i="22"/>
  <c r="E349" i="22"/>
  <c r="D349" i="22"/>
  <c r="G345" i="22"/>
  <c r="F345" i="22"/>
  <c r="E345" i="22"/>
  <c r="G341" i="22"/>
  <c r="F341" i="22"/>
  <c r="G337" i="22"/>
  <c r="F337" i="22"/>
  <c r="D337" i="22"/>
  <c r="G333" i="22"/>
  <c r="F333" i="22"/>
  <c r="E333" i="22"/>
  <c r="D333" i="22"/>
  <c r="G329" i="22"/>
  <c r="F329" i="22"/>
  <c r="E329" i="22"/>
  <c r="G325" i="22"/>
  <c r="F325" i="22"/>
  <c r="G321" i="22"/>
  <c r="F321" i="22"/>
  <c r="D321" i="22"/>
  <c r="G317" i="22"/>
  <c r="F317" i="22"/>
  <c r="E317" i="22"/>
  <c r="D317" i="22"/>
  <c r="G313" i="22"/>
  <c r="F313" i="22"/>
  <c r="E313" i="22"/>
  <c r="G309" i="22"/>
  <c r="F309" i="22"/>
  <c r="G305" i="22"/>
  <c r="F305" i="22"/>
  <c r="D305" i="22"/>
  <c r="G301" i="22"/>
  <c r="F301" i="22"/>
  <c r="E301" i="22"/>
  <c r="D301" i="22"/>
  <c r="G297" i="22"/>
  <c r="F297" i="22"/>
  <c r="E297" i="22"/>
  <c r="G293" i="22"/>
  <c r="F293" i="22"/>
  <c r="G289" i="22"/>
  <c r="F289" i="22"/>
  <c r="D289" i="22"/>
  <c r="G285" i="22"/>
  <c r="F285" i="22"/>
  <c r="E285" i="22"/>
  <c r="D285" i="22"/>
  <c r="G281" i="22"/>
  <c r="F281" i="22"/>
  <c r="E281" i="22"/>
  <c r="G277" i="22"/>
  <c r="F277" i="22"/>
  <c r="G273" i="22"/>
  <c r="F273" i="22"/>
  <c r="D273" i="22"/>
  <c r="G269" i="22"/>
  <c r="F269" i="22"/>
  <c r="E269" i="22"/>
  <c r="D269" i="22"/>
  <c r="G265" i="22"/>
  <c r="F265" i="22"/>
  <c r="E265" i="22"/>
  <c r="G261" i="22"/>
  <c r="F261" i="22"/>
  <c r="G257" i="22"/>
  <c r="F257" i="22"/>
  <c r="D257" i="22"/>
  <c r="G253" i="22"/>
  <c r="F253" i="22"/>
  <c r="E253" i="22"/>
  <c r="D253" i="22"/>
  <c r="G249" i="22"/>
  <c r="F249" i="22"/>
  <c r="E249" i="22"/>
  <c r="G245" i="22"/>
  <c r="F245" i="22"/>
  <c r="G241" i="22"/>
  <c r="F241" i="22"/>
  <c r="D241" i="22"/>
  <c r="G237" i="22"/>
  <c r="F237" i="22"/>
  <c r="E237" i="22"/>
  <c r="D237" i="22"/>
  <c r="D233" i="22"/>
  <c r="G233" i="22"/>
  <c r="D229" i="22"/>
  <c r="G229" i="22"/>
  <c r="D225" i="22"/>
  <c r="G225" i="22"/>
  <c r="D221" i="22"/>
  <c r="G221" i="22"/>
  <c r="D217" i="22"/>
  <c r="G217" i="22"/>
  <c r="D213" i="22"/>
  <c r="G213" i="22"/>
  <c r="D209" i="22"/>
  <c r="G209" i="22"/>
  <c r="D205" i="22"/>
  <c r="G205" i="22"/>
  <c r="D201" i="22"/>
  <c r="G201" i="22"/>
  <c r="D197" i="22"/>
  <c r="G197" i="22"/>
  <c r="D193" i="22"/>
  <c r="G193" i="22"/>
  <c r="D189" i="22"/>
  <c r="G189" i="22"/>
  <c r="D185" i="22"/>
  <c r="G185" i="22"/>
  <c r="D181" i="22"/>
  <c r="G181" i="22"/>
  <c r="D177" i="22"/>
  <c r="G177" i="22"/>
  <c r="D173" i="22"/>
  <c r="G173" i="22"/>
  <c r="D169" i="22"/>
  <c r="G169" i="22"/>
  <c r="D165" i="22"/>
  <c r="G165" i="22"/>
  <c r="D161" i="22"/>
  <c r="G161" i="22"/>
  <c r="D157" i="22"/>
  <c r="G157" i="22"/>
  <c r="D153" i="22"/>
  <c r="G153" i="22"/>
  <c r="D149" i="22"/>
  <c r="G149" i="22"/>
  <c r="D145" i="22"/>
  <c r="G145" i="22"/>
  <c r="D141" i="22"/>
  <c r="G141" i="22"/>
  <c r="D137" i="22"/>
  <c r="G137" i="22"/>
  <c r="D133" i="22"/>
  <c r="G133" i="22"/>
  <c r="D129" i="22"/>
  <c r="G129" i="22"/>
  <c r="D125" i="22"/>
  <c r="G125" i="22"/>
  <c r="D121" i="22"/>
  <c r="G121" i="22"/>
  <c r="D117" i="22"/>
  <c r="G117" i="22"/>
  <c r="D113" i="22"/>
  <c r="G113" i="22"/>
  <c r="D109" i="22"/>
  <c r="G109" i="22"/>
  <c r="D105" i="22"/>
  <c r="G105" i="22"/>
  <c r="D101" i="22"/>
  <c r="G101" i="22"/>
  <c r="D97" i="22"/>
  <c r="G97" i="22"/>
  <c r="D93" i="22"/>
  <c r="G93" i="22"/>
  <c r="D89" i="22"/>
  <c r="G89" i="22"/>
  <c r="D85" i="22"/>
  <c r="G85" i="22"/>
  <c r="D81" i="22"/>
  <c r="G81" i="22"/>
  <c r="D77" i="22"/>
  <c r="G77" i="22"/>
  <c r="D73" i="22"/>
  <c r="G73" i="22"/>
  <c r="D69" i="22"/>
  <c r="G69" i="22"/>
  <c r="D65" i="22"/>
  <c r="G65" i="22"/>
  <c r="D61" i="22"/>
  <c r="G61" i="22"/>
  <c r="D57" i="22"/>
  <c r="G57" i="22"/>
  <c r="D53" i="22"/>
  <c r="G53" i="22"/>
  <c r="D49" i="22"/>
  <c r="G49" i="22"/>
  <c r="D45" i="22"/>
  <c r="G45" i="22"/>
  <c r="D41" i="22"/>
  <c r="G41" i="22"/>
  <c r="D37" i="22"/>
  <c r="G37" i="22"/>
  <c r="D33" i="22"/>
  <c r="G33" i="22"/>
  <c r="D29" i="22"/>
  <c r="G29" i="22"/>
  <c r="D25" i="22"/>
  <c r="G25" i="22"/>
  <c r="D21" i="22"/>
  <c r="G21" i="22"/>
  <c r="D17" i="22"/>
  <c r="G17" i="22"/>
  <c r="D5" i="22"/>
  <c r="D9" i="22"/>
  <c r="F10" i="22"/>
  <c r="D13" i="22"/>
  <c r="F14" i="22"/>
  <c r="F17" i="22"/>
  <c r="E21" i="22"/>
  <c r="G22" i="22"/>
  <c r="F26" i="22"/>
  <c r="E30" i="22"/>
  <c r="G31" i="22"/>
  <c r="F33" i="22"/>
  <c r="F35" i="22"/>
  <c r="E37" i="22"/>
  <c r="G38" i="22"/>
  <c r="F42" i="22"/>
  <c r="E46" i="22"/>
  <c r="G47" i="22"/>
  <c r="F49" i="22"/>
  <c r="F51" i="22"/>
  <c r="E53" i="22"/>
  <c r="G54" i="22"/>
  <c r="F58" i="22"/>
  <c r="E62" i="22"/>
  <c r="G63" i="22"/>
  <c r="F65" i="22"/>
  <c r="F67" i="22"/>
  <c r="E69" i="22"/>
  <c r="G70" i="22"/>
  <c r="F74" i="22"/>
  <c r="E78" i="22"/>
  <c r="G79" i="22"/>
  <c r="F81" i="22"/>
  <c r="F83" i="22"/>
  <c r="E85" i="22"/>
  <c r="G86" i="22"/>
  <c r="F90" i="22"/>
  <c r="E94" i="22"/>
  <c r="G95" i="22"/>
  <c r="F97" i="22"/>
  <c r="F99" i="22"/>
  <c r="E101" i="22"/>
  <c r="G102" i="22"/>
  <c r="F106" i="22"/>
  <c r="E110" i="22"/>
  <c r="G111" i="22"/>
  <c r="F113" i="22"/>
  <c r="F115" i="22"/>
  <c r="E117" i="22"/>
  <c r="G118" i="22"/>
  <c r="E121" i="22"/>
  <c r="G123" i="22"/>
  <c r="E129" i="22"/>
  <c r="G131" i="22"/>
  <c r="E137" i="22"/>
  <c r="G139" i="22"/>
  <c r="E145" i="22"/>
  <c r="G147" i="22"/>
  <c r="E153" i="22"/>
  <c r="G155" i="22"/>
  <c r="E161" i="22"/>
  <c r="G163" i="22"/>
  <c r="E169" i="22"/>
  <c r="G171" i="22"/>
  <c r="E177" i="22"/>
  <c r="G179" i="22"/>
  <c r="E185" i="22"/>
  <c r="G187" i="22"/>
  <c r="E193" i="22"/>
  <c r="G195" i="22"/>
  <c r="E201" i="22"/>
  <c r="G203" i="22"/>
  <c r="E209" i="22"/>
  <c r="G211" i="22"/>
  <c r="E217" i="22"/>
  <c r="G219" i="22"/>
  <c r="E225" i="22"/>
  <c r="G227" i="22"/>
  <c r="E233" i="22"/>
  <c r="F239" i="22"/>
  <c r="E243" i="22"/>
  <c r="E257" i="22"/>
  <c r="D261" i="22"/>
  <c r="F271" i="22"/>
  <c r="E275" i="22"/>
  <c r="E289" i="22"/>
  <c r="D293" i="22"/>
  <c r="F303" i="22"/>
  <c r="E307" i="22"/>
  <c r="E321" i="22"/>
  <c r="D325" i="22"/>
  <c r="F335" i="22"/>
  <c r="E339" i="22"/>
  <c r="F359" i="22"/>
  <c r="G23" i="22"/>
  <c r="F27" i="22"/>
  <c r="G39" i="22"/>
  <c r="F59" i="22"/>
  <c r="G71" i="22"/>
  <c r="F91" i="22"/>
  <c r="G103" i="22"/>
  <c r="F107" i="22"/>
  <c r="G119" i="22"/>
  <c r="G127" i="22"/>
  <c r="G135" i="22"/>
  <c r="G143" i="22"/>
  <c r="G151" i="22"/>
  <c r="G159" i="22"/>
  <c r="G167" i="22"/>
  <c r="G175" i="22"/>
  <c r="G183" i="22"/>
  <c r="G191" i="22"/>
  <c r="G199" i="22"/>
  <c r="G207" i="22"/>
  <c r="G215" i="22"/>
  <c r="G223" i="22"/>
  <c r="G231" i="22"/>
  <c r="F287" i="22"/>
  <c r="E291" i="22"/>
  <c r="F351" i="22"/>
  <c r="G366" i="22"/>
  <c r="F366" i="22"/>
  <c r="G362" i="22"/>
  <c r="D362" i="22"/>
  <c r="G358" i="22"/>
  <c r="D358" i="22"/>
  <c r="F358" i="22"/>
  <c r="E358" i="22"/>
  <c r="G354" i="22"/>
  <c r="D354" i="22"/>
  <c r="G350" i="22"/>
  <c r="F350" i="22"/>
  <c r="G346" i="22"/>
  <c r="D346" i="22"/>
  <c r="G342" i="22"/>
  <c r="E342" i="22"/>
  <c r="D342" i="22"/>
  <c r="G338" i="22"/>
  <c r="F338" i="22"/>
  <c r="E338" i="22"/>
  <c r="G334" i="22"/>
  <c r="F334" i="22"/>
  <c r="G330" i="22"/>
  <c r="D330" i="22"/>
  <c r="G326" i="22"/>
  <c r="E326" i="22"/>
  <c r="D326" i="22"/>
  <c r="G322" i="22"/>
  <c r="F322" i="22"/>
  <c r="E322" i="22"/>
  <c r="G318" i="22"/>
  <c r="F318" i="22"/>
  <c r="G314" i="22"/>
  <c r="D314" i="22"/>
  <c r="G310" i="22"/>
  <c r="E310" i="22"/>
  <c r="D310" i="22"/>
  <c r="G306" i="22"/>
  <c r="F306" i="22"/>
  <c r="E306" i="22"/>
  <c r="G302" i="22"/>
  <c r="F302" i="22"/>
  <c r="G298" i="22"/>
  <c r="D298" i="22"/>
  <c r="G294" i="22"/>
  <c r="E294" i="22"/>
  <c r="D294" i="22"/>
  <c r="G290" i="22"/>
  <c r="F290" i="22"/>
  <c r="E290" i="22"/>
  <c r="G286" i="22"/>
  <c r="F286" i="22"/>
  <c r="G282" i="22"/>
  <c r="D282" i="22"/>
  <c r="G278" i="22"/>
  <c r="E278" i="22"/>
  <c r="D278" i="22"/>
  <c r="G274" i="22"/>
  <c r="F274" i="22"/>
  <c r="E274" i="22"/>
  <c r="G270" i="22"/>
  <c r="F270" i="22"/>
  <c r="G266" i="22"/>
  <c r="D266" i="22"/>
  <c r="G262" i="22"/>
  <c r="E262" i="22"/>
  <c r="D262" i="22"/>
  <c r="G258" i="22"/>
  <c r="F258" i="22"/>
  <c r="E258" i="22"/>
  <c r="G254" i="22"/>
  <c r="F254" i="22"/>
  <c r="G250" i="22"/>
  <c r="D250" i="22"/>
  <c r="G246" i="22"/>
  <c r="E246" i="22"/>
  <c r="D246" i="22"/>
  <c r="G242" i="22"/>
  <c r="F242" i="22"/>
  <c r="E242" i="22"/>
  <c r="G238" i="22"/>
  <c r="F238" i="22"/>
  <c r="D234" i="22"/>
  <c r="E234" i="22"/>
  <c r="D230" i="22"/>
  <c r="E230" i="22"/>
  <c r="D226" i="22"/>
  <c r="E226" i="22"/>
  <c r="D222" i="22"/>
  <c r="E222" i="22"/>
  <c r="D218" i="22"/>
  <c r="E218" i="22"/>
  <c r="D214" i="22"/>
  <c r="E214" i="22"/>
  <c r="D210" i="22"/>
  <c r="E210" i="22"/>
  <c r="D206" i="22"/>
  <c r="E206" i="22"/>
  <c r="D202" i="22"/>
  <c r="E202" i="22"/>
  <c r="D198" i="22"/>
  <c r="E198" i="22"/>
  <c r="D194" i="22"/>
  <c r="E194" i="22"/>
  <c r="D190" i="22"/>
  <c r="E190" i="22"/>
  <c r="D186" i="22"/>
  <c r="E186" i="22"/>
  <c r="D182" i="22"/>
  <c r="E182" i="22"/>
  <c r="D178" i="22"/>
  <c r="E178" i="22"/>
  <c r="D174" i="22"/>
  <c r="E174" i="22"/>
  <c r="D170" i="22"/>
  <c r="E170" i="22"/>
  <c r="D166" i="22"/>
  <c r="E166" i="22"/>
  <c r="D162" i="22"/>
  <c r="E162" i="22"/>
  <c r="D158" i="22"/>
  <c r="E158" i="22"/>
  <c r="D154" i="22"/>
  <c r="E154" i="22"/>
  <c r="D150" i="22"/>
  <c r="E150" i="22"/>
  <c r="D146" i="22"/>
  <c r="E146" i="22"/>
  <c r="D142" i="22"/>
  <c r="E142" i="22"/>
  <c r="D138" i="22"/>
  <c r="E138" i="22"/>
  <c r="D134" i="22"/>
  <c r="E134" i="22"/>
  <c r="D130" i="22"/>
  <c r="E130" i="22"/>
  <c r="D126" i="22"/>
  <c r="E126" i="22"/>
  <c r="D122" i="22"/>
  <c r="E122" i="22"/>
  <c r="F22" i="22"/>
  <c r="F31" i="22"/>
  <c r="F38" i="22"/>
  <c r="H38" i="22" s="1"/>
  <c r="I38" i="22" s="1"/>
  <c r="F47" i="22"/>
  <c r="F54" i="22"/>
  <c r="F63" i="22"/>
  <c r="F70" i="22"/>
  <c r="F79" i="22"/>
  <c r="F86" i="22"/>
  <c r="E90" i="22"/>
  <c r="G91" i="22"/>
  <c r="G98" i="22"/>
  <c r="E106" i="22"/>
  <c r="G107" i="22"/>
  <c r="G114" i="22"/>
  <c r="G122" i="22"/>
  <c r="G130" i="22"/>
  <c r="G138" i="22"/>
  <c r="G146" i="22"/>
  <c r="G154" i="22"/>
  <c r="G162" i="22"/>
  <c r="G170" i="22"/>
  <c r="G178" i="22"/>
  <c r="G186" i="22"/>
  <c r="G194" i="22"/>
  <c r="G202" i="22"/>
  <c r="G210" i="22"/>
  <c r="G218" i="22"/>
  <c r="G226" i="22"/>
  <c r="F362" i="22"/>
  <c r="F6" i="22"/>
  <c r="G368" i="22"/>
  <c r="F368" i="22"/>
  <c r="D368" i="22"/>
  <c r="E368" i="22"/>
  <c r="G364" i="22"/>
  <c r="D364" i="22"/>
  <c r="F364" i="22"/>
  <c r="E364" i="22"/>
  <c r="G360" i="22"/>
  <c r="F360" i="22"/>
  <c r="E360" i="22"/>
  <c r="G356" i="22"/>
  <c r="F356" i="22"/>
  <c r="E356" i="22"/>
  <c r="D356" i="22"/>
  <c r="G352" i="22"/>
  <c r="F352" i="22"/>
  <c r="E352" i="22"/>
  <c r="G348" i="22"/>
  <c r="E348" i="22"/>
  <c r="G344" i="22"/>
  <c r="E344" i="22"/>
  <c r="D344" i="22"/>
  <c r="G340" i="22"/>
  <c r="E340" i="22"/>
  <c r="F340" i="22"/>
  <c r="D340" i="22"/>
  <c r="G336" i="22"/>
  <c r="E336" i="22"/>
  <c r="F336" i="22"/>
  <c r="G332" i="22"/>
  <c r="E332" i="22"/>
  <c r="G328" i="22"/>
  <c r="E328" i="22"/>
  <c r="D328" i="22"/>
  <c r="G324" i="22"/>
  <c r="E324" i="22"/>
  <c r="F324" i="22"/>
  <c r="D324" i="22"/>
  <c r="G320" i="22"/>
  <c r="E320" i="22"/>
  <c r="F320" i="22"/>
  <c r="G316" i="22"/>
  <c r="E316" i="22"/>
  <c r="G312" i="22"/>
  <c r="E312" i="22"/>
  <c r="D312" i="22"/>
  <c r="G308" i="22"/>
  <c r="E308" i="22"/>
  <c r="F308" i="22"/>
  <c r="D308" i="22"/>
  <c r="G304" i="22"/>
  <c r="E304" i="22"/>
  <c r="F304" i="22"/>
  <c r="G300" i="22"/>
  <c r="E300" i="22"/>
  <c r="G296" i="22"/>
  <c r="E296" i="22"/>
  <c r="D296" i="22"/>
  <c r="G292" i="22"/>
  <c r="E292" i="22"/>
  <c r="F292" i="22"/>
  <c r="D292" i="22"/>
  <c r="G288" i="22"/>
  <c r="E288" i="22"/>
  <c r="F288" i="22"/>
  <c r="G284" i="22"/>
  <c r="E284" i="22"/>
  <c r="G280" i="22"/>
  <c r="E280" i="22"/>
  <c r="D280" i="22"/>
  <c r="G276" i="22"/>
  <c r="E276" i="22"/>
  <c r="F276" i="22"/>
  <c r="D276" i="22"/>
  <c r="G272" i="22"/>
  <c r="E272" i="22"/>
  <c r="F272" i="22"/>
  <c r="G268" i="22"/>
  <c r="E268" i="22"/>
  <c r="G264" i="22"/>
  <c r="E264" i="22"/>
  <c r="D264" i="22"/>
  <c r="G260" i="22"/>
  <c r="E260" i="22"/>
  <c r="F260" i="22"/>
  <c r="D260" i="22"/>
  <c r="G256" i="22"/>
  <c r="E256" i="22"/>
  <c r="F256" i="22"/>
  <c r="G252" i="22"/>
  <c r="E252" i="22"/>
  <c r="G248" i="22"/>
  <c r="E248" i="22"/>
  <c r="D248" i="22"/>
  <c r="G244" i="22"/>
  <c r="E244" i="22"/>
  <c r="F244" i="22"/>
  <c r="D244" i="22"/>
  <c r="G240" i="22"/>
  <c r="E240" i="22"/>
  <c r="F240" i="22"/>
  <c r="G236" i="22"/>
  <c r="E236" i="22"/>
  <c r="D232" i="22"/>
  <c r="G232" i="22"/>
  <c r="F232" i="22"/>
  <c r="D228" i="22"/>
  <c r="G228" i="22"/>
  <c r="F228" i="22"/>
  <c r="D224" i="22"/>
  <c r="G224" i="22"/>
  <c r="F224" i="22"/>
  <c r="D220" i="22"/>
  <c r="G220" i="22"/>
  <c r="F220" i="22"/>
  <c r="D216" i="22"/>
  <c r="G216" i="22"/>
  <c r="F216" i="22"/>
  <c r="D212" i="22"/>
  <c r="G212" i="22"/>
  <c r="F212" i="22"/>
  <c r="D208" i="22"/>
  <c r="G208" i="22"/>
  <c r="F208" i="22"/>
  <c r="D204" i="22"/>
  <c r="G204" i="22"/>
  <c r="F204" i="22"/>
  <c r="D200" i="22"/>
  <c r="G200" i="22"/>
  <c r="F200" i="22"/>
  <c r="D196" i="22"/>
  <c r="G196" i="22"/>
  <c r="F196" i="22"/>
  <c r="D192" i="22"/>
  <c r="G192" i="22"/>
  <c r="F192" i="22"/>
  <c r="D188" i="22"/>
  <c r="G188" i="22"/>
  <c r="F188" i="22"/>
  <c r="D184" i="22"/>
  <c r="G184" i="22"/>
  <c r="F184" i="22"/>
  <c r="D180" i="22"/>
  <c r="G180" i="22"/>
  <c r="F180" i="22"/>
  <c r="D176" i="22"/>
  <c r="G176" i="22"/>
  <c r="F176" i="22"/>
  <c r="D172" i="22"/>
  <c r="G172" i="22"/>
  <c r="F172" i="22"/>
  <c r="D168" i="22"/>
  <c r="G168" i="22"/>
  <c r="F168" i="22"/>
  <c r="D164" i="22"/>
  <c r="G164" i="22"/>
  <c r="F164" i="22"/>
  <c r="D160" i="22"/>
  <c r="G160" i="22"/>
  <c r="F160" i="22"/>
  <c r="D156" i="22"/>
  <c r="G156" i="22"/>
  <c r="F156" i="22"/>
  <c r="D152" i="22"/>
  <c r="G152" i="22"/>
  <c r="F152" i="22"/>
  <c r="D148" i="22"/>
  <c r="G148" i="22"/>
  <c r="F148" i="22"/>
  <c r="D144" i="22"/>
  <c r="G144" i="22"/>
  <c r="F144" i="22"/>
  <c r="D140" i="22"/>
  <c r="G140" i="22"/>
  <c r="F140" i="22"/>
  <c r="D136" i="22"/>
  <c r="G136" i="22"/>
  <c r="F136" i="22"/>
  <c r="D132" i="22"/>
  <c r="G132" i="22"/>
  <c r="F132" i="22"/>
  <c r="D128" i="22"/>
  <c r="G128" i="22"/>
  <c r="F128" i="22"/>
  <c r="D124" i="22"/>
  <c r="G124" i="22"/>
  <c r="F124" i="22"/>
  <c r="D120" i="22"/>
  <c r="G120" i="22"/>
  <c r="F120" i="22"/>
  <c r="D116" i="22"/>
  <c r="F116" i="22"/>
  <c r="D112" i="22"/>
  <c r="F112" i="22"/>
  <c r="D108" i="22"/>
  <c r="F108" i="22"/>
  <c r="D104" i="22"/>
  <c r="F104" i="22"/>
  <c r="D100" i="22"/>
  <c r="F100" i="22"/>
  <c r="D96" i="22"/>
  <c r="F96" i="22"/>
  <c r="D92" i="22"/>
  <c r="F92" i="22"/>
  <c r="D88" i="22"/>
  <c r="F88" i="22"/>
  <c r="D84" i="22"/>
  <c r="F84" i="22"/>
  <c r="D80" i="22"/>
  <c r="F80" i="22"/>
  <c r="D76" i="22"/>
  <c r="F76" i="22"/>
  <c r="D72" i="22"/>
  <c r="F72" i="22"/>
  <c r="D68" i="22"/>
  <c r="F68" i="22"/>
  <c r="D64" i="22"/>
  <c r="F64" i="22"/>
  <c r="D60" i="22"/>
  <c r="F60" i="22"/>
  <c r="D56" i="22"/>
  <c r="F56" i="22"/>
  <c r="D52" i="22"/>
  <c r="F52" i="22"/>
  <c r="D48" i="22"/>
  <c r="F48" i="22"/>
  <c r="D44" i="22"/>
  <c r="F44" i="22"/>
  <c r="D40" i="22"/>
  <c r="F40" i="22"/>
  <c r="D36" i="22"/>
  <c r="F36" i="22"/>
  <c r="D32" i="22"/>
  <c r="F32" i="22"/>
  <c r="D28" i="22"/>
  <c r="F28" i="22"/>
  <c r="D24" i="22"/>
  <c r="F24" i="22"/>
  <c r="D20" i="22"/>
  <c r="F20" i="22"/>
  <c r="D16" i="22"/>
  <c r="F16" i="22"/>
  <c r="D4" i="22"/>
  <c r="F5" i="22"/>
  <c r="G6" i="22"/>
  <c r="D8" i="22"/>
  <c r="F9" i="22"/>
  <c r="G10" i="22"/>
  <c r="D12" i="22"/>
  <c r="F13" i="22"/>
  <c r="G14" i="22"/>
  <c r="E16" i="22"/>
  <c r="E18" i="22"/>
  <c r="F21" i="22"/>
  <c r="F23" i="22"/>
  <c r="E25" i="22"/>
  <c r="G26" i="22"/>
  <c r="G28" i="22"/>
  <c r="F30" i="22"/>
  <c r="E32" i="22"/>
  <c r="E34" i="22"/>
  <c r="H34" i="22" s="1"/>
  <c r="I34" i="22" s="1"/>
  <c r="G35" i="22"/>
  <c r="F37" i="22"/>
  <c r="F39" i="22"/>
  <c r="E41" i="22"/>
  <c r="G42" i="22"/>
  <c r="G44" i="22"/>
  <c r="F46" i="22"/>
  <c r="E48" i="22"/>
  <c r="E50" i="22"/>
  <c r="G51" i="22"/>
  <c r="F53" i="22"/>
  <c r="F55" i="22"/>
  <c r="E57" i="22"/>
  <c r="G58" i="22"/>
  <c r="G60" i="22"/>
  <c r="F62" i="22"/>
  <c r="E64" i="22"/>
  <c r="E66" i="22"/>
  <c r="G67" i="22"/>
  <c r="F69" i="22"/>
  <c r="F71" i="22"/>
  <c r="E73" i="22"/>
  <c r="G74" i="22"/>
  <c r="G76" i="22"/>
  <c r="F78" i="22"/>
  <c r="E80" i="22"/>
  <c r="E82" i="22"/>
  <c r="G83" i="22"/>
  <c r="F85" i="22"/>
  <c r="F87" i="22"/>
  <c r="E89" i="22"/>
  <c r="H89" i="22" s="1"/>
  <c r="I89" i="22" s="1"/>
  <c r="G90" i="22"/>
  <c r="G92" i="22"/>
  <c r="F94" i="22"/>
  <c r="E96" i="22"/>
  <c r="E98" i="22"/>
  <c r="G99" i="22"/>
  <c r="F101" i="22"/>
  <c r="F103" i="22"/>
  <c r="E105" i="22"/>
  <c r="H105" i="22" s="1"/>
  <c r="I105" i="22" s="1"/>
  <c r="G106" i="22"/>
  <c r="G108" i="22"/>
  <c r="F110" i="22"/>
  <c r="E112" i="22"/>
  <c r="E114" i="22"/>
  <c r="G115" i="22"/>
  <c r="F117" i="22"/>
  <c r="F119" i="22"/>
  <c r="F121" i="22"/>
  <c r="E124" i="22"/>
  <c r="G126" i="22"/>
  <c r="F129" i="22"/>
  <c r="H129" i="22" s="1"/>
  <c r="I129" i="22" s="1"/>
  <c r="E132" i="22"/>
  <c r="G134" i="22"/>
  <c r="F137" i="22"/>
  <c r="E140" i="22"/>
  <c r="G142" i="22"/>
  <c r="F145" i="22"/>
  <c r="E148" i="22"/>
  <c r="G150" i="22"/>
  <c r="F153" i="22"/>
  <c r="E156" i="22"/>
  <c r="G158" i="22"/>
  <c r="F161" i="22"/>
  <c r="H161" i="22" s="1"/>
  <c r="I161" i="22" s="1"/>
  <c r="E164" i="22"/>
  <c r="G166" i="22"/>
  <c r="F169" i="22"/>
  <c r="E172" i="22"/>
  <c r="G174" i="22"/>
  <c r="F177" i="22"/>
  <c r="E180" i="22"/>
  <c r="G182" i="22"/>
  <c r="F185" i="22"/>
  <c r="E188" i="22"/>
  <c r="G190" i="22"/>
  <c r="F193" i="22"/>
  <c r="H193" i="22" s="1"/>
  <c r="I193" i="22" s="1"/>
  <c r="E196" i="22"/>
  <c r="G198" i="22"/>
  <c r="F201" i="22"/>
  <c r="E204" i="22"/>
  <c r="G206" i="22"/>
  <c r="F209" i="22"/>
  <c r="E212" i="22"/>
  <c r="G214" i="22"/>
  <c r="F217" i="22"/>
  <c r="E220" i="22"/>
  <c r="G222" i="22"/>
  <c r="F225" i="22"/>
  <c r="H225" i="22" s="1"/>
  <c r="I225" i="22" s="1"/>
  <c r="E228" i="22"/>
  <c r="G230" i="22"/>
  <c r="F233" i="22"/>
  <c r="F236" i="22"/>
  <c r="D240" i="22"/>
  <c r="F243" i="22"/>
  <c r="E247" i="22"/>
  <c r="F250" i="22"/>
  <c r="E254" i="22"/>
  <c r="D258" i="22"/>
  <c r="E261" i="22"/>
  <c r="D265" i="22"/>
  <c r="H265" i="22" s="1"/>
  <c r="I265" i="22" s="1"/>
  <c r="F268" i="22"/>
  <c r="D272" i="22"/>
  <c r="F275" i="22"/>
  <c r="E279" i="22"/>
  <c r="F282" i="22"/>
  <c r="E286" i="22"/>
  <c r="D290" i="22"/>
  <c r="E293" i="22"/>
  <c r="D297" i="22"/>
  <c r="F300" i="22"/>
  <c r="D304" i="22"/>
  <c r="F307" i="22"/>
  <c r="E311" i="22"/>
  <c r="F314" i="22"/>
  <c r="E318" i="22"/>
  <c r="D322" i="22"/>
  <c r="E325" i="22"/>
  <c r="D329" i="22"/>
  <c r="F332" i="22"/>
  <c r="D336" i="22"/>
  <c r="F339" i="22"/>
  <c r="E343" i="22"/>
  <c r="F346" i="22"/>
  <c r="E350" i="22"/>
  <c r="H350" i="22" s="1"/>
  <c r="F354" i="22"/>
  <c r="D360" i="22"/>
  <c r="E366" i="22"/>
  <c r="E19" i="22"/>
  <c r="I364" i="21"/>
  <c r="I2" i="21"/>
  <c r="I741" i="21"/>
  <c r="I1448" i="21"/>
  <c r="I367" i="21"/>
  <c r="I8" i="21"/>
  <c r="I16" i="21"/>
  <c r="I66" i="21"/>
  <c r="I128" i="21"/>
  <c r="I144" i="21"/>
  <c r="I170" i="21"/>
  <c r="I178" i="21"/>
  <c r="I186" i="21"/>
  <c r="I192" i="21"/>
  <c r="I208" i="21"/>
  <c r="I216" i="21"/>
  <c r="I256" i="21"/>
  <c r="I280" i="21"/>
  <c r="I490" i="21"/>
  <c r="I730" i="21"/>
  <c r="I824" i="21"/>
  <c r="I761" i="21"/>
  <c r="I1125" i="21"/>
  <c r="I24" i="21"/>
  <c r="I42" i="21"/>
  <c r="I50" i="21"/>
  <c r="I58" i="21"/>
  <c r="I64" i="21"/>
  <c r="I72" i="21"/>
  <c r="I80" i="21"/>
  <c r="I88" i="21"/>
  <c r="I106" i="21"/>
  <c r="I114" i="21"/>
  <c r="I122" i="21"/>
  <c r="I130" i="21"/>
  <c r="I136" i="21"/>
  <c r="I152" i="21"/>
  <c r="I194" i="21"/>
  <c r="I200" i="21"/>
  <c r="I234" i="21"/>
  <c r="I242" i="21"/>
  <c r="I250" i="21"/>
  <c r="I258" i="21"/>
  <c r="I264" i="21"/>
  <c r="I272" i="21"/>
  <c r="I298" i="21"/>
  <c r="I306" i="21"/>
  <c r="I314" i="21"/>
  <c r="I320" i="21"/>
  <c r="I322" i="21"/>
  <c r="I328" i="21"/>
  <c r="I336" i="21"/>
  <c r="I344" i="21"/>
  <c r="I362" i="21"/>
  <c r="I372" i="21"/>
  <c r="I889" i="21"/>
  <c r="I386" i="21"/>
  <c r="I385" i="21"/>
  <c r="I775" i="21"/>
  <c r="I380" i="21"/>
  <c r="I388" i="21"/>
  <c r="I396" i="21"/>
  <c r="I790" i="21"/>
  <c r="I9" i="21"/>
  <c r="I12" i="21"/>
  <c r="I26" i="21"/>
  <c r="I34" i="21"/>
  <c r="I48" i="21"/>
  <c r="I55" i="21"/>
  <c r="I73" i="21"/>
  <c r="I76" i="21"/>
  <c r="I111" i="21"/>
  <c r="I117" i="21"/>
  <c r="I134" i="21"/>
  <c r="I140" i="21"/>
  <c r="I154" i="21"/>
  <c r="I162" i="21"/>
  <c r="I176" i="21"/>
  <c r="I183" i="21"/>
  <c r="I201" i="21"/>
  <c r="I204" i="21"/>
  <c r="I226" i="21"/>
  <c r="I240" i="21"/>
  <c r="I247" i="21"/>
  <c r="I267" i="21"/>
  <c r="I282" i="21"/>
  <c r="I308" i="21"/>
  <c r="I312" i="21"/>
  <c r="I331" i="21"/>
  <c r="I346" i="21"/>
  <c r="I390" i="21"/>
  <c r="I406" i="21"/>
  <c r="I412" i="21"/>
  <c r="I438" i="21"/>
  <c r="I442" i="21"/>
  <c r="I462" i="21"/>
  <c r="I473" i="21"/>
  <c r="I493" i="21"/>
  <c r="I505" i="21"/>
  <c r="I525" i="21"/>
  <c r="I535" i="21"/>
  <c r="I540" i="21"/>
  <c r="I566" i="21"/>
  <c r="I570" i="21"/>
  <c r="I590" i="21"/>
  <c r="I601" i="21"/>
  <c r="I622" i="21"/>
  <c r="I633" i="21"/>
  <c r="I653" i="21"/>
  <c r="I663" i="21"/>
  <c r="I668" i="21"/>
  <c r="I694" i="21"/>
  <c r="I700" i="21"/>
  <c r="I718" i="21"/>
  <c r="I727" i="21"/>
  <c r="I15" i="21"/>
  <c r="I20" i="21"/>
  <c r="I21" i="21"/>
  <c r="I23" i="21"/>
  <c r="I38" i="21"/>
  <c r="I41" i="21"/>
  <c r="I43" i="21"/>
  <c r="I44" i="21"/>
  <c r="I46" i="21"/>
  <c r="I61" i="21"/>
  <c r="I79" i="21"/>
  <c r="I84" i="21"/>
  <c r="I85" i="21"/>
  <c r="I87" i="21"/>
  <c r="I102" i="21"/>
  <c r="I105" i="21"/>
  <c r="I107" i="21"/>
  <c r="I108" i="21"/>
  <c r="I110" i="21"/>
  <c r="I125" i="21"/>
  <c r="I143" i="21"/>
  <c r="I148" i="21"/>
  <c r="I149" i="21"/>
  <c r="I151" i="21"/>
  <c r="I166" i="21"/>
  <c r="I169" i="21"/>
  <c r="I171" i="21"/>
  <c r="I172" i="21"/>
  <c r="I174" i="21"/>
  <c r="I189" i="21"/>
  <c r="I207" i="21"/>
  <c r="I212" i="21"/>
  <c r="I213" i="21"/>
  <c r="I215" i="21"/>
  <c r="I230" i="21"/>
  <c r="I233" i="21"/>
  <c r="I235" i="21"/>
  <c r="I236" i="21"/>
  <c r="I238" i="21"/>
  <c r="I253" i="21"/>
  <c r="I271" i="21"/>
  <c r="I276" i="21"/>
  <c r="I277" i="21"/>
  <c r="I279" i="21"/>
  <c r="I294" i="21"/>
  <c r="I297" i="21"/>
  <c r="I299" i="21"/>
  <c r="I300" i="21"/>
  <c r="I302" i="21"/>
  <c r="I317" i="21"/>
  <c r="I335" i="21"/>
  <c r="I340" i="21"/>
  <c r="I341" i="21"/>
  <c r="I343" i="21"/>
  <c r="I358" i="21"/>
  <c r="I361" i="21"/>
  <c r="I363" i="21"/>
  <c r="I366" i="21"/>
  <c r="I376" i="21"/>
  <c r="I379" i="21"/>
  <c r="I381" i="21"/>
  <c r="I382" i="21"/>
  <c r="I384" i="21"/>
  <c r="I399" i="21"/>
  <c r="I413" i="21"/>
  <c r="I414" i="21"/>
  <c r="I422" i="21"/>
  <c r="I423" i="21"/>
  <c r="I425" i="21"/>
  <c r="I426" i="21"/>
  <c r="I428" i="21"/>
  <c r="I445" i="21"/>
  <c r="I446" i="21"/>
  <c r="I454" i="21"/>
  <c r="I455" i="21"/>
  <c r="I457" i="21"/>
  <c r="I458" i="21"/>
  <c r="I460" i="21"/>
  <c r="I477" i="21"/>
  <c r="I478" i="21"/>
  <c r="I486" i="21"/>
  <c r="I487" i="21"/>
  <c r="I489" i="21"/>
  <c r="I492" i="21"/>
  <c r="I509" i="21"/>
  <c r="I510" i="21"/>
  <c r="I518" i="21"/>
  <c r="I519" i="21"/>
  <c r="I521" i="21"/>
  <c r="I522" i="21"/>
  <c r="I524" i="21"/>
  <c r="I541" i="21"/>
  <c r="I542" i="21"/>
  <c r="I550" i="21"/>
  <c r="I551" i="21"/>
  <c r="I553" i="21"/>
  <c r="I554" i="21"/>
  <c r="I556" i="21"/>
  <c r="I573" i="21"/>
  <c r="I574" i="21"/>
  <c r="I582" i="21"/>
  <c r="I583" i="21"/>
  <c r="I585" i="21"/>
  <c r="I586" i="21"/>
  <c r="I588" i="21"/>
  <c r="I605" i="21"/>
  <c r="I606" i="21"/>
  <c r="I614" i="21"/>
  <c r="I615" i="21"/>
  <c r="I617" i="21"/>
  <c r="I618" i="21"/>
  <c r="I620" i="21"/>
  <c r="I637" i="21"/>
  <c r="I638" i="21"/>
  <c r="I646" i="21"/>
  <c r="I647" i="21"/>
  <c r="I649" i="21"/>
  <c r="I650" i="21"/>
  <c r="I652" i="21"/>
  <c r="I669" i="21"/>
  <c r="I670" i="21"/>
  <c r="I678" i="21"/>
  <c r="I679" i="21"/>
  <c r="I681" i="21"/>
  <c r="I682" i="21"/>
  <c r="I684" i="21"/>
  <c r="I701" i="21"/>
  <c r="I702" i="21"/>
  <c r="I710" i="21"/>
  <c r="I711" i="21"/>
  <c r="I713" i="21"/>
  <c r="I714" i="21"/>
  <c r="I716" i="21"/>
  <c r="I353" i="21"/>
  <c r="I337" i="21"/>
  <c r="I321" i="21"/>
  <c r="I305" i="21"/>
  <c r="I289" i="21"/>
  <c r="I273" i="21"/>
  <c r="I257" i="21"/>
  <c r="I241" i="21"/>
  <c r="I225" i="21"/>
  <c r="I209" i="21"/>
  <c r="I193" i="21"/>
  <c r="I177" i="21"/>
  <c r="I161" i="21"/>
  <c r="I145" i="21"/>
  <c r="I129" i="21"/>
  <c r="I113" i="21"/>
  <c r="I97" i="21"/>
  <c r="I81" i="21"/>
  <c r="I65" i="21"/>
  <c r="I49" i="21"/>
  <c r="I33" i="21"/>
  <c r="I17" i="21"/>
  <c r="I14" i="21"/>
  <c r="I47" i="21"/>
  <c r="I53" i="21"/>
  <c r="I75" i="21"/>
  <c r="I93" i="21"/>
  <c r="I116" i="21"/>
  <c r="I120" i="21"/>
  <c r="I139" i="21"/>
  <c r="I157" i="21"/>
  <c r="I180" i="21"/>
  <c r="I184" i="21"/>
  <c r="I206" i="21"/>
  <c r="I218" i="21"/>
  <c r="I239" i="21"/>
  <c r="I245" i="21"/>
  <c r="I262" i="21"/>
  <c r="I270" i="21"/>
  <c r="I290" i="21"/>
  <c r="I304" i="21"/>
  <c r="I309" i="21"/>
  <c r="I334" i="21"/>
  <c r="I391" i="21"/>
  <c r="I394" i="21"/>
  <c r="I410" i="21"/>
  <c r="I430" i="21"/>
  <c r="I441" i="21"/>
  <c r="I461" i="21"/>
  <c r="I471" i="21"/>
  <c r="I476" i="21"/>
  <c r="I502" i="21"/>
  <c r="I508" i="21"/>
  <c r="I534" i="21"/>
  <c r="I538" i="21"/>
  <c r="I558" i="21"/>
  <c r="I569" i="21"/>
  <c r="I589" i="21"/>
  <c r="I599" i="21"/>
  <c r="I604" i="21"/>
  <c r="I630" i="21"/>
  <c r="I636" i="21"/>
  <c r="I662" i="21"/>
  <c r="I666" i="21"/>
  <c r="I686" i="21"/>
  <c r="I697" i="21"/>
  <c r="I717" i="21"/>
  <c r="I10" i="21"/>
  <c r="I13" i="21"/>
  <c r="I18" i="21"/>
  <c r="I31" i="21"/>
  <c r="I32" i="21"/>
  <c r="I36" i="21"/>
  <c r="I37" i="21"/>
  <c r="I39" i="21"/>
  <c r="I40" i="21"/>
  <c r="I54" i="21"/>
  <c r="I57" i="21"/>
  <c r="I59" i="21"/>
  <c r="I60" i="21"/>
  <c r="I62" i="21"/>
  <c r="I74" i="21"/>
  <c r="I77" i="21"/>
  <c r="I82" i="21"/>
  <c r="I95" i="21"/>
  <c r="I96" i="21"/>
  <c r="I100" i="21"/>
  <c r="I101" i="21"/>
  <c r="I103" i="21"/>
  <c r="I104" i="21"/>
  <c r="I118" i="21"/>
  <c r="I121" i="21"/>
  <c r="I123" i="21"/>
  <c r="I124" i="21"/>
  <c r="I126" i="21"/>
  <c r="I138" i="21"/>
  <c r="I141" i="21"/>
  <c r="I146" i="21"/>
  <c r="I159" i="21"/>
  <c r="I160" i="21"/>
  <c r="I164" i="21"/>
  <c r="I165" i="21"/>
  <c r="I167" i="21"/>
  <c r="I168" i="21"/>
  <c r="I182" i="21"/>
  <c r="I185" i="21"/>
  <c r="I187" i="21"/>
  <c r="I188" i="21"/>
  <c r="I190" i="21"/>
  <c r="I202" i="21"/>
  <c r="I205" i="21"/>
  <c r="I210" i="21"/>
  <c r="I223" i="21"/>
  <c r="I224" i="21"/>
  <c r="I228" i="21"/>
  <c r="I229" i="21"/>
  <c r="I231" i="21"/>
  <c r="I232" i="21"/>
  <c r="I246" i="21"/>
  <c r="I249" i="21"/>
  <c r="I251" i="21"/>
  <c r="I252" i="21"/>
  <c r="I254" i="21"/>
  <c r="I266" i="21"/>
  <c r="I269" i="21"/>
  <c r="I274" i="21"/>
  <c r="I287" i="21"/>
  <c r="I288" i="21"/>
  <c r="I292" i="21"/>
  <c r="I293" i="21"/>
  <c r="I295" i="21"/>
  <c r="I296" i="21"/>
  <c r="I310" i="21"/>
  <c r="I313" i="21"/>
  <c r="I315" i="21"/>
  <c r="I316" i="21"/>
  <c r="I318" i="21"/>
  <c r="I330" i="21"/>
  <c r="I333" i="21"/>
  <c r="I338" i="21"/>
  <c r="I351" i="21"/>
  <c r="I352" i="21"/>
  <c r="I356" i="21"/>
  <c r="I357" i="21"/>
  <c r="I359" i="21"/>
  <c r="I360" i="21"/>
  <c r="I387" i="21"/>
  <c r="I369" i="21"/>
  <c r="I370" i="21"/>
  <c r="I374" i="21"/>
  <c r="I375" i="21"/>
  <c r="I377" i="21"/>
  <c r="I378" i="21"/>
  <c r="I392" i="21"/>
  <c r="I395" i="21"/>
  <c r="I397" i="21"/>
  <c r="I398" i="21"/>
  <c r="I400" i="21"/>
  <c r="I402" i="21"/>
  <c r="I408" i="21"/>
  <c r="I411" i="21"/>
  <c r="I420" i="21"/>
  <c r="I432" i="21"/>
  <c r="I434" i="21"/>
  <c r="I440" i="21"/>
  <c r="I443" i="21"/>
  <c r="I452" i="21"/>
  <c r="I464" i="21"/>
  <c r="I466" i="21"/>
  <c r="I472" i="21"/>
  <c r="I475" i="21"/>
  <c r="I484" i="21"/>
  <c r="I496" i="21"/>
  <c r="I498" i="21"/>
  <c r="I504" i="21"/>
  <c r="I507" i="21"/>
  <c r="I516" i="21"/>
  <c r="I528" i="21"/>
  <c r="I530" i="21"/>
  <c r="I536" i="21"/>
  <c r="I539" i="21"/>
  <c r="I548" i="21"/>
  <c r="I560" i="21"/>
  <c r="I562" i="21"/>
  <c r="I568" i="21"/>
  <c r="I571" i="21"/>
  <c r="I580" i="21"/>
  <c r="I592" i="21"/>
  <c r="I594" i="21"/>
  <c r="I600" i="21"/>
  <c r="I603" i="21"/>
  <c r="I612" i="21"/>
  <c r="I624" i="21"/>
  <c r="I626" i="21"/>
  <c r="I632" i="21"/>
  <c r="I635" i="21"/>
  <c r="I644" i="21"/>
  <c r="I656" i="21"/>
  <c r="I658" i="21"/>
  <c r="I664" i="21"/>
  <c r="I667" i="21"/>
  <c r="I676" i="21"/>
  <c r="I688" i="21"/>
  <c r="I690" i="21"/>
  <c r="I696" i="21"/>
  <c r="I699" i="21"/>
  <c r="I708" i="21"/>
  <c r="I720" i="21"/>
  <c r="I722" i="21"/>
  <c r="I729" i="21"/>
  <c r="I6" i="21"/>
  <c r="I11" i="21"/>
  <c r="I29" i="21"/>
  <c r="I52" i="21"/>
  <c r="I56" i="21"/>
  <c r="I70" i="21"/>
  <c r="I78" i="21"/>
  <c r="I90" i="21"/>
  <c r="I98" i="21"/>
  <c r="I112" i="21"/>
  <c r="I119" i="21"/>
  <c r="I137" i="21"/>
  <c r="I142" i="21"/>
  <c r="I175" i="21"/>
  <c r="I181" i="21"/>
  <c r="I198" i="21"/>
  <c r="I203" i="21"/>
  <c r="I221" i="21"/>
  <c r="I244" i="21"/>
  <c r="I248" i="21"/>
  <c r="I265" i="21"/>
  <c r="I268" i="21"/>
  <c r="I285" i="21"/>
  <c r="I303" i="21"/>
  <c r="I311" i="21"/>
  <c r="I326" i="21"/>
  <c r="I329" i="21"/>
  <c r="I332" i="21"/>
  <c r="I349" i="21"/>
  <c r="I354" i="21"/>
  <c r="I393" i="21"/>
  <c r="I407" i="21"/>
  <c r="I409" i="21"/>
  <c r="I429" i="21"/>
  <c r="I439" i="21"/>
  <c r="I444" i="21"/>
  <c r="I470" i="21"/>
  <c r="I474" i="21"/>
  <c r="I494" i="21"/>
  <c r="I503" i="21"/>
  <c r="I506" i="21"/>
  <c r="I526" i="21"/>
  <c r="I537" i="21"/>
  <c r="I557" i="21"/>
  <c r="I567" i="21"/>
  <c r="I572" i="21"/>
  <c r="I598" i="21"/>
  <c r="I602" i="21"/>
  <c r="I621" i="21"/>
  <c r="I631" i="21"/>
  <c r="I634" i="21"/>
  <c r="I654" i="21"/>
  <c r="I665" i="21"/>
  <c r="I685" i="21"/>
  <c r="I695" i="21"/>
  <c r="I698" i="21"/>
  <c r="I726" i="21"/>
  <c r="I4" i="21"/>
  <c r="I5" i="21"/>
  <c r="I7" i="21"/>
  <c r="I22" i="21"/>
  <c r="I25" i="21"/>
  <c r="I27" i="21"/>
  <c r="I28" i="21"/>
  <c r="I30" i="21"/>
  <c r="I45" i="21"/>
  <c r="I63" i="21"/>
  <c r="I68" i="21"/>
  <c r="I69" i="21"/>
  <c r="I71" i="21"/>
  <c r="I86" i="21"/>
  <c r="I89" i="21"/>
  <c r="I91" i="21"/>
  <c r="I92" i="21"/>
  <c r="I94" i="21"/>
  <c r="I109" i="21"/>
  <c r="I127" i="21"/>
  <c r="I132" i="21"/>
  <c r="I133" i="21"/>
  <c r="I135" i="21"/>
  <c r="I150" i="21"/>
  <c r="I153" i="21"/>
  <c r="I155" i="21"/>
  <c r="I156" i="21"/>
  <c r="I158" i="21"/>
  <c r="I173" i="21"/>
  <c r="I191" i="21"/>
  <c r="I196" i="21"/>
  <c r="I197" i="21"/>
  <c r="I199" i="21"/>
  <c r="I214" i="21"/>
  <c r="I217" i="21"/>
  <c r="I219" i="21"/>
  <c r="I220" i="21"/>
  <c r="I222" i="21"/>
  <c r="I237" i="21"/>
  <c r="I255" i="21"/>
  <c r="I260" i="21"/>
  <c r="I261" i="21"/>
  <c r="I263" i="21"/>
  <c r="I278" i="21"/>
  <c r="I281" i="21"/>
  <c r="I283" i="21"/>
  <c r="I284" i="21"/>
  <c r="I286" i="21"/>
  <c r="I301" i="21"/>
  <c r="I319" i="21"/>
  <c r="I324" i="21"/>
  <c r="I325" i="21"/>
  <c r="I327" i="21"/>
  <c r="I342" i="21"/>
  <c r="I345" i="21"/>
  <c r="I347" i="21"/>
  <c r="I348" i="21"/>
  <c r="I350" i="21"/>
  <c r="I365" i="21"/>
  <c r="I723" i="21"/>
  <c r="I707" i="21"/>
  <c r="I691" i="21"/>
  <c r="I675" i="21"/>
  <c r="I659" i="21"/>
  <c r="I643" i="21"/>
  <c r="I627" i="21"/>
  <c r="I611" i="21"/>
  <c r="I595" i="21"/>
  <c r="I579" i="21"/>
  <c r="I563" i="21"/>
  <c r="I547" i="21"/>
  <c r="I531" i="21"/>
  <c r="I515" i="21"/>
  <c r="I499" i="21"/>
  <c r="I483" i="21"/>
  <c r="I467" i="21"/>
  <c r="I451" i="21"/>
  <c r="I435" i="21"/>
  <c r="I419" i="21"/>
  <c r="I403" i="21"/>
  <c r="I368" i="21"/>
  <c r="I731" i="21"/>
  <c r="I728" i="21"/>
  <c r="I719" i="21"/>
  <c r="I703" i="21"/>
  <c r="I687" i="21"/>
  <c r="I671" i="21"/>
  <c r="I655" i="21"/>
  <c r="I639" i="21"/>
  <c r="I623" i="21"/>
  <c r="I607" i="21"/>
  <c r="I591" i="21"/>
  <c r="I575" i="21"/>
  <c r="I559" i="21"/>
  <c r="I543" i="21"/>
  <c r="I527" i="21"/>
  <c r="I511" i="21"/>
  <c r="I495" i="21"/>
  <c r="I479" i="21"/>
  <c r="I463" i="21"/>
  <c r="I447" i="21"/>
  <c r="I431" i="21"/>
  <c r="I415" i="21"/>
  <c r="I383" i="21"/>
  <c r="I404" i="21"/>
  <c r="I416" i="21"/>
  <c r="I418" i="21"/>
  <c r="I424" i="21"/>
  <c r="I427" i="21"/>
  <c r="I436" i="21"/>
  <c r="I448" i="21"/>
  <c r="I450" i="21"/>
  <c r="I456" i="21"/>
  <c r="I459" i="21"/>
  <c r="I468" i="21"/>
  <c r="I480" i="21"/>
  <c r="I482" i="21"/>
  <c r="I488" i="21"/>
  <c r="I491" i="21"/>
  <c r="I500" i="21"/>
  <c r="I512" i="21"/>
  <c r="I514" i="21"/>
  <c r="I520" i="21"/>
  <c r="I523" i="21"/>
  <c r="I532" i="21"/>
  <c r="I544" i="21"/>
  <c r="I546" i="21"/>
  <c r="I552" i="21"/>
  <c r="I555" i="21"/>
  <c r="I564" i="21"/>
  <c r="I576" i="21"/>
  <c r="I578" i="21"/>
  <c r="I584" i="21"/>
  <c r="I587" i="21"/>
  <c r="I596" i="21"/>
  <c r="I608" i="21"/>
  <c r="I610" i="21"/>
  <c r="I616" i="21"/>
  <c r="I619" i="21"/>
  <c r="I628" i="21"/>
  <c r="I640" i="21"/>
  <c r="I642" i="21"/>
  <c r="I648" i="21"/>
  <c r="I651" i="21"/>
  <c r="I660" i="21"/>
  <c r="I672" i="21"/>
  <c r="I674" i="21"/>
  <c r="I680" i="21"/>
  <c r="I683" i="21"/>
  <c r="I692" i="21"/>
  <c r="I704" i="21"/>
  <c r="I706" i="21"/>
  <c r="I712" i="21"/>
  <c r="I715" i="21"/>
  <c r="I724" i="21"/>
  <c r="I401" i="21"/>
  <c r="I417" i="21"/>
  <c r="I433" i="21"/>
  <c r="I449" i="21"/>
  <c r="I465" i="21"/>
  <c r="I481" i="21"/>
  <c r="I497" i="21"/>
  <c r="I513" i="21"/>
  <c r="I529" i="21"/>
  <c r="I545" i="21"/>
  <c r="I561" i="21"/>
  <c r="I577" i="21"/>
  <c r="I593" i="21"/>
  <c r="I609" i="21"/>
  <c r="I625" i="21"/>
  <c r="I641" i="21"/>
  <c r="I657" i="21"/>
  <c r="I673" i="21"/>
  <c r="I689" i="21"/>
  <c r="I705" i="21"/>
  <c r="I721" i="21"/>
  <c r="I3" i="21"/>
  <c r="I19" i="21"/>
  <c r="I35" i="21"/>
  <c r="I51" i="21"/>
  <c r="I67" i="21"/>
  <c r="I83" i="21"/>
  <c r="I99" i="21"/>
  <c r="I115" i="21"/>
  <c r="I131" i="21"/>
  <c r="I147" i="21"/>
  <c r="I163" i="21"/>
  <c r="I179" i="21"/>
  <c r="I195" i="21"/>
  <c r="I211" i="21"/>
  <c r="I227" i="21"/>
  <c r="I243" i="21"/>
  <c r="I259" i="21"/>
  <c r="I275" i="21"/>
  <c r="I291" i="21"/>
  <c r="I307" i="21"/>
  <c r="I323" i="21"/>
  <c r="I339" i="21"/>
  <c r="I355" i="21"/>
  <c r="I371" i="21"/>
  <c r="I373" i="21"/>
  <c r="I389" i="21"/>
  <c r="I405" i="21"/>
  <c r="I421" i="21"/>
  <c r="I437" i="21"/>
  <c r="I453" i="21"/>
  <c r="I469" i="21"/>
  <c r="I485" i="21"/>
  <c r="I501" i="21"/>
  <c r="I517" i="21"/>
  <c r="I533" i="21"/>
  <c r="I549" i="21"/>
  <c r="I565" i="21"/>
  <c r="I581" i="21"/>
  <c r="I597" i="21"/>
  <c r="I613" i="21"/>
  <c r="I629" i="21"/>
  <c r="I645" i="21"/>
  <c r="I661" i="21"/>
  <c r="I677" i="21"/>
  <c r="I693" i="21"/>
  <c r="I709" i="21"/>
  <c r="I725" i="21"/>
  <c r="I744" i="21"/>
  <c r="I767" i="21"/>
  <c r="I793" i="21"/>
  <c r="I801" i="21"/>
  <c r="I810" i="21"/>
  <c r="I811" i="21"/>
  <c r="I828" i="21"/>
  <c r="I846" i="21"/>
  <c r="I847" i="21"/>
  <c r="I877" i="21"/>
  <c r="I879" i="21"/>
  <c r="I881" i="21"/>
  <c r="I887" i="21"/>
  <c r="I745" i="21"/>
  <c r="I791" i="21"/>
  <c r="I808" i="21"/>
  <c r="I825" i="21"/>
  <c r="I831" i="21"/>
  <c r="I857" i="21"/>
  <c r="I865" i="21"/>
  <c r="I874" i="21"/>
  <c r="I875" i="21"/>
  <c r="I895" i="21"/>
  <c r="I903" i="21"/>
  <c r="I927" i="21"/>
  <c r="I935" i="21"/>
  <c r="I945" i="21"/>
  <c r="I991" i="21"/>
  <c r="I1001" i="21"/>
  <c r="I1009" i="21"/>
  <c r="I1031" i="21"/>
  <c r="I1041" i="21"/>
  <c r="I749" i="21"/>
  <c r="I751" i="21"/>
  <c r="I753" i="21"/>
  <c r="I759" i="21"/>
  <c r="I769" i="21"/>
  <c r="I787" i="21"/>
  <c r="I788" i="21"/>
  <c r="I805" i="21"/>
  <c r="I809" i="21"/>
  <c r="I839" i="21"/>
  <c r="I854" i="21"/>
  <c r="I855" i="21"/>
  <c r="I872" i="21"/>
  <c r="I1084" i="21"/>
  <c r="I737" i="21"/>
  <c r="I735" i="21"/>
  <c r="I919" i="21"/>
  <c r="I916" i="21"/>
  <c r="I911" i="21"/>
  <c r="I897" i="21"/>
  <c r="I892" i="21"/>
  <c r="I746" i="21"/>
  <c r="I747" i="21"/>
  <c r="I764" i="21"/>
  <c r="I782" i="21"/>
  <c r="I783" i="21"/>
  <c r="I813" i="21"/>
  <c r="I815" i="21"/>
  <c r="I817" i="21"/>
  <c r="I823" i="21"/>
  <c r="I833" i="21"/>
  <c r="I851" i="21"/>
  <c r="I852" i="21"/>
  <c r="I869" i="21"/>
  <c r="I873" i="21"/>
  <c r="I910" i="21"/>
  <c r="I915" i="21"/>
  <c r="I918" i="21"/>
  <c r="I921" i="21"/>
  <c r="I937" i="21"/>
  <c r="I940" i="21"/>
  <c r="I949" i="21"/>
  <c r="I966" i="21"/>
  <c r="I967" i="21"/>
  <c r="I972" i="21"/>
  <c r="I977" i="21"/>
  <c r="I989" i="21"/>
  <c r="I997" i="21"/>
  <c r="I1000" i="21"/>
  <c r="I1002" i="21"/>
  <c r="I1003" i="21"/>
  <c r="I1005" i="21"/>
  <c r="I1007" i="21"/>
  <c r="I1022" i="21"/>
  <c r="I1023" i="21"/>
  <c r="I1027" i="21"/>
  <c r="I1028" i="21"/>
  <c r="I1033" i="21"/>
  <c r="I1049" i="21"/>
  <c r="I1061" i="21"/>
  <c r="I1064" i="21"/>
  <c r="I1077" i="21"/>
  <c r="I1095" i="21"/>
  <c r="I1102" i="21"/>
  <c r="I1252" i="21"/>
  <c r="I1247" i="21"/>
  <c r="I1233" i="21"/>
  <c r="I1228" i="21"/>
  <c r="I1225" i="21"/>
  <c r="I1103" i="21"/>
  <c r="I1107" i="21"/>
  <c r="I1108" i="21"/>
  <c r="I1118" i="21"/>
  <c r="I1119" i="21"/>
  <c r="I1133" i="21"/>
  <c r="I1135" i="21"/>
  <c r="I1137" i="21"/>
  <c r="I1145" i="21"/>
  <c r="I1148" i="21"/>
  <c r="I1161" i="21"/>
  <c r="I1177" i="21"/>
  <c r="I1189" i="21"/>
  <c r="I1192" i="21"/>
  <c r="I1205" i="21"/>
  <c r="I1223" i="21"/>
  <c r="I1238" i="21"/>
  <c r="I1239" i="21"/>
  <c r="I1256" i="21"/>
  <c r="I1273" i="21"/>
  <c r="I1279" i="21"/>
  <c r="I1305" i="21"/>
  <c r="I1313" i="21"/>
  <c r="I1322" i="21"/>
  <c r="I1323" i="21"/>
  <c r="I1340" i="21"/>
  <c r="I1370" i="21"/>
  <c r="I1371" i="21"/>
  <c r="I1422" i="21"/>
  <c r="I752" i="21"/>
  <c r="I740" i="21"/>
  <c r="I742" i="21"/>
  <c r="I743" i="21"/>
  <c r="I757" i="21"/>
  <c r="I760" i="21"/>
  <c r="I762" i="21"/>
  <c r="I763" i="21"/>
  <c r="I765" i="21"/>
  <c r="I777" i="21"/>
  <c r="I780" i="21"/>
  <c r="I785" i="21"/>
  <c r="I798" i="21"/>
  <c r="I799" i="21"/>
  <c r="I803" i="21"/>
  <c r="I804" i="21"/>
  <c r="I806" i="21"/>
  <c r="I807" i="21"/>
  <c r="I821" i="21"/>
  <c r="I826" i="21"/>
  <c r="I827" i="21"/>
  <c r="I829" i="21"/>
  <c r="I841" i="21"/>
  <c r="I844" i="21"/>
  <c r="I849" i="21"/>
  <c r="I862" i="21"/>
  <c r="I863" i="21"/>
  <c r="I867" i="21"/>
  <c r="I868" i="21"/>
  <c r="I870" i="21"/>
  <c r="I871" i="21"/>
  <c r="I885" i="21"/>
  <c r="I888" i="21"/>
  <c r="I890" i="21"/>
  <c r="I891" i="21"/>
  <c r="I893" i="21"/>
  <c r="I905" i="21"/>
  <c r="I908" i="21"/>
  <c r="I913" i="21"/>
  <c r="I925" i="21"/>
  <c r="I933" i="21"/>
  <c r="I936" i="21"/>
  <c r="I938" i="21"/>
  <c r="I939" i="21"/>
  <c r="I941" i="21"/>
  <c r="I943" i="21"/>
  <c r="I958" i="21"/>
  <c r="I959" i="21"/>
  <c r="I963" i="21"/>
  <c r="I964" i="21"/>
  <c r="I969" i="21"/>
  <c r="I986" i="21"/>
  <c r="I987" i="21"/>
  <c r="I993" i="21"/>
  <c r="I995" i="21"/>
  <c r="I996" i="21"/>
  <c r="I998" i="21"/>
  <c r="I999" i="21"/>
  <c r="I1017" i="21"/>
  <c r="I1020" i="21"/>
  <c r="I1025" i="21"/>
  <c r="I1046" i="21"/>
  <c r="I1047" i="21"/>
  <c r="I1057" i="21"/>
  <c r="I1059" i="21"/>
  <c r="I1060" i="21"/>
  <c r="I1062" i="21"/>
  <c r="I1063" i="21"/>
  <c r="I1065" i="21"/>
  <c r="I1089" i="21"/>
  <c r="I1100" i="21"/>
  <c r="I1105" i="21"/>
  <c r="I1130" i="21"/>
  <c r="I1131" i="21"/>
  <c r="I1143" i="21"/>
  <c r="I1144" i="21"/>
  <c r="I1146" i="21"/>
  <c r="I1147" i="21"/>
  <c r="I1149" i="21"/>
  <c r="I1151" i="21"/>
  <c r="I1174" i="21"/>
  <c r="I1175" i="21"/>
  <c r="I1185" i="21"/>
  <c r="I1187" i="21"/>
  <c r="I1188" i="21"/>
  <c r="I1190" i="21"/>
  <c r="I1191" i="21"/>
  <c r="I1193" i="21"/>
  <c r="I1217" i="21"/>
  <c r="I1235" i="21"/>
  <c r="I1236" i="21"/>
  <c r="I1253" i="21"/>
  <c r="I1257" i="21"/>
  <c r="I1287" i="21"/>
  <c r="I1302" i="21"/>
  <c r="I1303" i="21"/>
  <c r="I1320" i="21"/>
  <c r="I1337" i="21"/>
  <c r="I1343" i="21"/>
  <c r="I1385" i="21"/>
  <c r="I1417" i="21"/>
  <c r="I1458" i="21"/>
  <c r="I734" i="21"/>
  <c r="I739" i="21"/>
  <c r="I732" i="21"/>
  <c r="I750" i="21"/>
  <c r="I755" i="21"/>
  <c r="I756" i="21"/>
  <c r="I758" i="21"/>
  <c r="I773" i="21"/>
  <c r="I776" i="21"/>
  <c r="I778" i="21"/>
  <c r="I779" i="21"/>
  <c r="I781" i="21"/>
  <c r="I796" i="21"/>
  <c r="I814" i="21"/>
  <c r="I819" i="21"/>
  <c r="I820" i="21"/>
  <c r="I822" i="21"/>
  <c r="I837" i="21"/>
  <c r="I840" i="21"/>
  <c r="I842" i="21"/>
  <c r="I843" i="21"/>
  <c r="I845" i="21"/>
  <c r="I860" i="21"/>
  <c r="I878" i="21"/>
  <c r="I883" i="21"/>
  <c r="I884" i="21"/>
  <c r="I886" i="21"/>
  <c r="I901" i="21"/>
  <c r="I904" i="21"/>
  <c r="I906" i="21"/>
  <c r="I907" i="21"/>
  <c r="I909" i="21"/>
  <c r="I922" i="21"/>
  <c r="I923" i="21"/>
  <c r="I929" i="21"/>
  <c r="I931" i="21"/>
  <c r="I932" i="21"/>
  <c r="I934" i="21"/>
  <c r="I953" i="21"/>
  <c r="I956" i="21"/>
  <c r="I961" i="21"/>
  <c r="I981" i="21"/>
  <c r="I984" i="21"/>
  <c r="I990" i="21"/>
  <c r="I1015" i="21"/>
  <c r="I1016" i="21"/>
  <c r="I1018" i="21"/>
  <c r="I1019" i="21"/>
  <c r="I1021" i="21"/>
  <c r="I1038" i="21"/>
  <c r="I1039" i="21"/>
  <c r="I1043" i="21"/>
  <c r="I1044" i="21"/>
  <c r="I1054" i="21"/>
  <c r="I1055" i="21"/>
  <c r="I1069" i="21"/>
  <c r="I1071" i="21"/>
  <c r="I1073" i="21"/>
  <c r="I1081" i="21"/>
  <c r="I1097" i="21"/>
  <c r="I1113" i="21"/>
  <c r="I1128" i="21"/>
  <c r="I1141" i="21"/>
  <c r="I1159" i="21"/>
  <c r="I1166" i="21"/>
  <c r="I1167" i="21"/>
  <c r="I1171" i="21"/>
  <c r="I1172" i="21"/>
  <c r="I1182" i="21"/>
  <c r="I1183" i="21"/>
  <c r="I1197" i="21"/>
  <c r="I1199" i="21"/>
  <c r="I1201" i="21"/>
  <c r="I1209" i="21"/>
  <c r="I1212" i="21"/>
  <c r="I1230" i="21"/>
  <c r="I1231" i="21"/>
  <c r="I1261" i="21"/>
  <c r="I1263" i="21"/>
  <c r="I1265" i="21"/>
  <c r="I1271" i="21"/>
  <c r="I1281" i="21"/>
  <c r="I1299" i="21"/>
  <c r="I1300" i="21"/>
  <c r="I1317" i="21"/>
  <c r="I1321" i="21"/>
  <c r="I1351" i="21"/>
  <c r="I1382" i="21"/>
  <c r="I1383" i="21"/>
  <c r="I1411" i="21"/>
  <c r="I1412" i="21"/>
  <c r="I1088" i="21"/>
  <c r="I1072" i="21"/>
  <c r="I1056" i="21"/>
  <c r="I1040" i="21"/>
  <c r="I1024" i="21"/>
  <c r="I1008" i="21"/>
  <c r="I992" i="21"/>
  <c r="I976" i="21"/>
  <c r="I960" i="21"/>
  <c r="I944" i="21"/>
  <c r="I928" i="21"/>
  <c r="I1092" i="21"/>
  <c r="I1068" i="21"/>
  <c r="I1051" i="21"/>
  <c r="I1048" i="21"/>
  <c r="I1045" i="21"/>
  <c r="I1096" i="21"/>
  <c r="I1093" i="21"/>
  <c r="I1076" i="21"/>
  <c r="I1052" i="21"/>
  <c r="I1035" i="21"/>
  <c r="I1032" i="21"/>
  <c r="I1029" i="21"/>
  <c r="I1012" i="21"/>
  <c r="I988" i="21"/>
  <c r="I971" i="21"/>
  <c r="I968" i="21"/>
  <c r="I965" i="21"/>
  <c r="I948" i="21"/>
  <c r="I924" i="21"/>
  <c r="I912" i="21"/>
  <c r="I896" i="21"/>
  <c r="I880" i="21"/>
  <c r="I864" i="21"/>
  <c r="I848" i="21"/>
  <c r="I832" i="21"/>
  <c r="I816" i="21"/>
  <c r="I800" i="21"/>
  <c r="I784" i="21"/>
  <c r="I768" i="21"/>
  <c r="I733" i="21"/>
  <c r="I748" i="21"/>
  <c r="I766" i="21"/>
  <c r="I771" i="21"/>
  <c r="I772" i="21"/>
  <c r="I774" i="21"/>
  <c r="I789" i="21"/>
  <c r="I792" i="21"/>
  <c r="I794" i="21"/>
  <c r="I795" i="21"/>
  <c r="I797" i="21"/>
  <c r="I812" i="21"/>
  <c r="I830" i="21"/>
  <c r="I835" i="21"/>
  <c r="I836" i="21"/>
  <c r="I838" i="21"/>
  <c r="I853" i="21"/>
  <c r="I856" i="21"/>
  <c r="I858" i="21"/>
  <c r="I859" i="21"/>
  <c r="I861" i="21"/>
  <c r="I876" i="21"/>
  <c r="I894" i="21"/>
  <c r="I899" i="21"/>
  <c r="I900" i="21"/>
  <c r="I902" i="21"/>
  <c r="I917" i="21"/>
  <c r="I920" i="21"/>
  <c r="I926" i="21"/>
  <c r="I951" i="21"/>
  <c r="I952" i="21"/>
  <c r="I954" i="21"/>
  <c r="I955" i="21"/>
  <c r="I957" i="21"/>
  <c r="I974" i="21"/>
  <c r="I975" i="21"/>
  <c r="I979" i="21"/>
  <c r="I980" i="21"/>
  <c r="I982" i="21"/>
  <c r="I983" i="21"/>
  <c r="I985" i="21"/>
  <c r="I1004" i="21"/>
  <c r="I1013" i="21"/>
  <c r="I1030" i="21"/>
  <c r="I1036" i="21"/>
  <c r="I1066" i="21"/>
  <c r="I1067" i="21"/>
  <c r="I1079" i="21"/>
  <c r="I1080" i="21"/>
  <c r="I1082" i="21"/>
  <c r="I1083" i="21"/>
  <c r="I1085" i="21"/>
  <c r="I1087" i="21"/>
  <c r="I1110" i="21"/>
  <c r="I1111" i="21"/>
  <c r="I1121" i="21"/>
  <c r="I1123" i="21"/>
  <c r="I1124" i="21"/>
  <c r="I1126" i="21"/>
  <c r="I1127" i="21"/>
  <c r="I1129" i="21"/>
  <c r="I1153" i="21"/>
  <c r="I1164" i="21"/>
  <c r="I1169" i="21"/>
  <c r="I1194" i="21"/>
  <c r="I1195" i="21"/>
  <c r="I1207" i="21"/>
  <c r="I1208" i="21"/>
  <c r="I1210" i="21"/>
  <c r="I1211" i="21"/>
  <c r="I1215" i="21"/>
  <c r="I1241" i="21"/>
  <c r="I1249" i="21"/>
  <c r="I1258" i="21"/>
  <c r="I1259" i="21"/>
  <c r="I1276" i="21"/>
  <c r="I1294" i="21"/>
  <c r="I1295" i="21"/>
  <c r="I1325" i="21"/>
  <c r="I1327" i="21"/>
  <c r="I1329" i="21"/>
  <c r="I1335" i="21"/>
  <c r="I1345" i="21"/>
  <c r="I1379" i="21"/>
  <c r="I1380" i="21"/>
  <c r="I1402" i="21"/>
  <c r="I1403" i="21"/>
  <c r="I1213" i="21"/>
  <c r="I1246" i="21"/>
  <c r="I1251" i="21"/>
  <c r="I1254" i="21"/>
  <c r="I1255" i="21"/>
  <c r="I1269" i="21"/>
  <c r="I1272" i="21"/>
  <c r="I1274" i="21"/>
  <c r="I1275" i="21"/>
  <c r="I1277" i="21"/>
  <c r="I1289" i="21"/>
  <c r="I1292" i="21"/>
  <c r="I1297" i="21"/>
  <c r="I1310" i="21"/>
  <c r="I1311" i="21"/>
  <c r="I1315" i="21"/>
  <c r="I1316" i="21"/>
  <c r="I1318" i="21"/>
  <c r="I1319" i="21"/>
  <c r="I1333" i="21"/>
  <c r="I1336" i="21"/>
  <c r="I1338" i="21"/>
  <c r="I1339" i="21"/>
  <c r="I1341" i="21"/>
  <c r="I1353" i="21"/>
  <c r="I1357" i="21"/>
  <c r="I1359" i="21"/>
  <c r="I1365" i="21"/>
  <c r="I1368" i="21"/>
  <c r="I1377" i="21"/>
  <c r="I1389" i="21"/>
  <c r="I1391" i="21"/>
  <c r="I1397" i="21"/>
  <c r="I1400" i="21"/>
  <c r="I1409" i="21"/>
  <c r="I1430" i="21"/>
  <c r="I1434" i="21"/>
  <c r="I1436" i="21"/>
  <c r="I1446" i="21"/>
  <c r="I1449" i="21"/>
  <c r="I736" i="21"/>
  <c r="I738" i="21"/>
  <c r="I754" i="21"/>
  <c r="I770" i="21"/>
  <c r="I786" i="21"/>
  <c r="I802" i="21"/>
  <c r="I818" i="21"/>
  <c r="I834" i="21"/>
  <c r="I850" i="21"/>
  <c r="I866" i="21"/>
  <c r="I882" i="21"/>
  <c r="I898" i="21"/>
  <c r="I914" i="21"/>
  <c r="I942" i="21"/>
  <c r="I947" i="21"/>
  <c r="I950" i="21"/>
  <c r="I970" i="21"/>
  <c r="I973" i="21"/>
  <c r="I1006" i="21"/>
  <c r="I1011" i="21"/>
  <c r="I1014" i="21"/>
  <c r="I1034" i="21"/>
  <c r="I1037" i="21"/>
  <c r="I1070" i="21"/>
  <c r="I1075" i="21"/>
  <c r="I1078" i="21"/>
  <c r="I1098" i="21"/>
  <c r="I1099" i="21"/>
  <c r="I1101" i="21"/>
  <c r="I1116" i="21"/>
  <c r="I1134" i="21"/>
  <c r="I1139" i="21"/>
  <c r="I1140" i="21"/>
  <c r="I1142" i="21"/>
  <c r="I1157" i="21"/>
  <c r="I1160" i="21"/>
  <c r="I1162" i="21"/>
  <c r="I1163" i="21"/>
  <c r="I1165" i="21"/>
  <c r="I1180" i="21"/>
  <c r="I1198" i="21"/>
  <c r="I1203" i="21"/>
  <c r="I1204" i="21"/>
  <c r="I1206" i="21"/>
  <c r="I1221" i="21"/>
  <c r="I1224" i="21"/>
  <c r="I1226" i="21"/>
  <c r="I1227" i="21"/>
  <c r="I1229" i="21"/>
  <c r="I1244" i="21"/>
  <c r="I1262" i="21"/>
  <c r="I1267" i="21"/>
  <c r="I1268" i="21"/>
  <c r="I1270" i="21"/>
  <c r="I1285" i="21"/>
  <c r="I1288" i="21"/>
  <c r="I1290" i="21"/>
  <c r="I1291" i="21"/>
  <c r="I1293" i="21"/>
  <c r="I1308" i="21"/>
  <c r="I1326" i="21"/>
  <c r="I1331" i="21"/>
  <c r="I1332" i="21"/>
  <c r="I1334" i="21"/>
  <c r="I1349" i="21"/>
  <c r="I1352" i="21"/>
  <c r="I1354" i="21"/>
  <c r="I1355" i="21"/>
  <c r="I1363" i="21"/>
  <c r="I1364" i="21"/>
  <c r="I1366" i="21"/>
  <c r="I1367" i="21"/>
  <c r="I1369" i="21"/>
  <c r="I1386" i="21"/>
  <c r="I1387" i="21"/>
  <c r="I1395" i="21"/>
  <c r="I1396" i="21"/>
  <c r="I1398" i="21"/>
  <c r="I1399" i="21"/>
  <c r="I1401" i="21"/>
  <c r="I1427" i="21"/>
  <c r="I1428" i="21"/>
  <c r="I1444" i="21"/>
  <c r="I1445" i="21"/>
  <c r="I1447" i="21"/>
  <c r="I1450" i="21"/>
  <c r="I1452" i="21"/>
  <c r="I1454" i="21"/>
  <c r="I1050" i="21"/>
  <c r="I1053" i="21"/>
  <c r="I1086" i="21"/>
  <c r="I1091" i="21"/>
  <c r="I1094" i="21"/>
  <c r="I1453" i="21"/>
  <c r="I1437" i="21"/>
  <c r="I1421" i="21"/>
  <c r="I1457" i="21"/>
  <c r="I1433" i="21"/>
  <c r="I1416" i="21"/>
  <c r="I1461" i="21"/>
  <c r="I1429" i="21"/>
  <c r="I1426" i="21"/>
  <c r="I1404" i="21"/>
  <c r="I1388" i="21"/>
  <c r="I1372" i="21"/>
  <c r="I1356" i="21"/>
  <c r="I1441" i="21"/>
  <c r="I1432" i="21"/>
  <c r="I1408" i="21"/>
  <c r="I1392" i="21"/>
  <c r="I1376" i="21"/>
  <c r="I1360" i="21"/>
  <c r="I1344" i="21"/>
  <c r="I1328" i="21"/>
  <c r="I1312" i="21"/>
  <c r="I1296" i="21"/>
  <c r="I1280" i="21"/>
  <c r="I1264" i="21"/>
  <c r="I1248" i="21"/>
  <c r="I1232" i="21"/>
  <c r="I1216" i="21"/>
  <c r="I1200" i="21"/>
  <c r="I1184" i="21"/>
  <c r="I1168" i="21"/>
  <c r="I1152" i="21"/>
  <c r="I1136" i="21"/>
  <c r="I1120" i="21"/>
  <c r="I1104" i="21"/>
  <c r="I1109" i="21"/>
  <c r="I1112" i="21"/>
  <c r="I1114" i="21"/>
  <c r="I1115" i="21"/>
  <c r="I1117" i="21"/>
  <c r="I1132" i="21"/>
  <c r="I1150" i="21"/>
  <c r="I1155" i="21"/>
  <c r="I1156" i="21"/>
  <c r="I1158" i="21"/>
  <c r="I1173" i="21"/>
  <c r="I1176" i="21"/>
  <c r="I1178" i="21"/>
  <c r="I1179" i="21"/>
  <c r="I1181" i="21"/>
  <c r="I1196" i="21"/>
  <c r="I1214" i="21"/>
  <c r="I1219" i="21"/>
  <c r="I1220" i="21"/>
  <c r="I1222" i="21"/>
  <c r="I1237" i="21"/>
  <c r="I1240" i="21"/>
  <c r="I1242" i="21"/>
  <c r="I1243" i="21"/>
  <c r="I1245" i="21"/>
  <c r="I1260" i="21"/>
  <c r="I1278" i="21"/>
  <c r="I1283" i="21"/>
  <c r="I1284" i="21"/>
  <c r="I1286" i="21"/>
  <c r="I1301" i="21"/>
  <c r="I1304" i="21"/>
  <c r="I1306" i="21"/>
  <c r="I1307" i="21"/>
  <c r="I1309" i="21"/>
  <c r="I1324" i="21"/>
  <c r="I1342" i="21"/>
  <c r="I1347" i="21"/>
  <c r="I1348" i="21"/>
  <c r="I1350" i="21"/>
  <c r="I1361" i="21"/>
  <c r="I1373" i="21"/>
  <c r="I1375" i="21"/>
  <c r="I1381" i="21"/>
  <c r="I1384" i="21"/>
  <c r="I1393" i="21"/>
  <c r="I1405" i="21"/>
  <c r="I1407" i="21"/>
  <c r="I1414" i="21"/>
  <c r="I1415" i="21"/>
  <c r="I1419" i="21"/>
  <c r="I1420" i="21"/>
  <c r="I1424" i="21"/>
  <c r="I1425" i="21"/>
  <c r="I1442" i="21"/>
  <c r="I930" i="21"/>
  <c r="I946" i="21"/>
  <c r="I962" i="21"/>
  <c r="I978" i="21"/>
  <c r="I994" i="21"/>
  <c r="I1010" i="21"/>
  <c r="I1026" i="21"/>
  <c r="I1042" i="21"/>
  <c r="I1058" i="21"/>
  <c r="I1074" i="21"/>
  <c r="I1090" i="21"/>
  <c r="I1106" i="21"/>
  <c r="I1122" i="21"/>
  <c r="I1138" i="21"/>
  <c r="I1154" i="21"/>
  <c r="I1170" i="21"/>
  <c r="I1186" i="21"/>
  <c r="I1202" i="21"/>
  <c r="I1218" i="21"/>
  <c r="I1234" i="21"/>
  <c r="I1250" i="21"/>
  <c r="I1266" i="21"/>
  <c r="I1282" i="21"/>
  <c r="I1298" i="21"/>
  <c r="I1314" i="21"/>
  <c r="I1330" i="21"/>
  <c r="I1346" i="21"/>
  <c r="I1362" i="21"/>
  <c r="I1378" i="21"/>
  <c r="I1394" i="21"/>
  <c r="I1410" i="21"/>
  <c r="I1413" i="21"/>
  <c r="I1431" i="21"/>
  <c r="I1438" i="21"/>
  <c r="I1440" i="21"/>
  <c r="I1443" i="21"/>
  <c r="I1358" i="21"/>
  <c r="I1374" i="21"/>
  <c r="I1390" i="21"/>
  <c r="I1406" i="21"/>
  <c r="I1435" i="21"/>
  <c r="I1460" i="21"/>
  <c r="I1418" i="21"/>
  <c r="I1451" i="21"/>
  <c r="I1456" i="21"/>
  <c r="I1459" i="21"/>
  <c r="I1423" i="21"/>
  <c r="I1439" i="21"/>
  <c r="I1455" i="21"/>
  <c r="H249" i="22" l="1"/>
  <c r="I249" i="22" s="1"/>
  <c r="H133" i="22"/>
  <c r="I133" i="22" s="1"/>
  <c r="H205" i="22"/>
  <c r="I205" i="22" s="1"/>
  <c r="H221" i="22"/>
  <c r="I221" i="22" s="1"/>
  <c r="H251" i="22"/>
  <c r="I251" i="22" s="1"/>
  <c r="H367" i="22"/>
  <c r="H233" i="22"/>
  <c r="I233" i="22" s="1"/>
  <c r="H201" i="22"/>
  <c r="I201" i="22" s="1"/>
  <c r="H169" i="22"/>
  <c r="I169" i="22" s="1"/>
  <c r="H137" i="22"/>
  <c r="I137" i="22" s="1"/>
  <c r="H146" i="22"/>
  <c r="I146" i="22" s="1"/>
  <c r="H330" i="22"/>
  <c r="I330" i="22" s="1"/>
  <c r="H97" i="22"/>
  <c r="I97" i="22" s="1"/>
  <c r="H113" i="22"/>
  <c r="I113" i="22" s="1"/>
  <c r="H153" i="22"/>
  <c r="I153" i="22" s="1"/>
  <c r="H186" i="22"/>
  <c r="I186" i="22" s="1"/>
  <c r="H243" i="22"/>
  <c r="I243" i="22" s="1"/>
  <c r="H188" i="22"/>
  <c r="I188" i="22" s="1"/>
  <c r="H177" i="22"/>
  <c r="I177" i="22" s="1"/>
  <c r="H8" i="22"/>
  <c r="I8" i="22" s="1"/>
  <c r="H291" i="22"/>
  <c r="I291" i="22" s="1"/>
  <c r="H114" i="22"/>
  <c r="I114" i="22" s="1"/>
  <c r="H58" i="22"/>
  <c r="I58" i="22" s="1"/>
  <c r="H122" i="22"/>
  <c r="I122" i="22" s="1"/>
  <c r="H154" i="22"/>
  <c r="I154" i="22" s="1"/>
  <c r="H166" i="22"/>
  <c r="I166" i="22" s="1"/>
  <c r="H61" i="22"/>
  <c r="I61" i="22" s="1"/>
  <c r="H149" i="22"/>
  <c r="I149" i="22" s="1"/>
  <c r="H165" i="22"/>
  <c r="I165" i="22" s="1"/>
  <c r="H173" i="22"/>
  <c r="I173" i="22" s="1"/>
  <c r="H213" i="22"/>
  <c r="I213" i="22" s="1"/>
  <c r="H229" i="22"/>
  <c r="I229" i="22" s="1"/>
  <c r="H269" i="22"/>
  <c r="I269" i="22" s="1"/>
  <c r="H23" i="22"/>
  <c r="I23" i="22" s="1"/>
  <c r="H167" i="22"/>
  <c r="I167" i="22" s="1"/>
  <c r="H54" i="22"/>
  <c r="I54" i="22" s="1"/>
  <c r="H236" i="22"/>
  <c r="I236" i="22" s="1"/>
  <c r="H182" i="22"/>
  <c r="I182" i="22" s="1"/>
  <c r="H18" i="22"/>
  <c r="I18" i="22" s="1"/>
  <c r="H124" i="22"/>
  <c r="I124" i="22" s="1"/>
  <c r="H20" i="22"/>
  <c r="I20" i="22" s="1"/>
  <c r="H36" i="22"/>
  <c r="I36" i="22" s="1"/>
  <c r="H68" i="22"/>
  <c r="I68" i="22" s="1"/>
  <c r="H308" i="22"/>
  <c r="H218" i="22"/>
  <c r="I218" i="22" s="1"/>
  <c r="H266" i="22"/>
  <c r="I266" i="22" s="1"/>
  <c r="H13" i="22"/>
  <c r="I13" i="22" s="1"/>
  <c r="H121" i="22"/>
  <c r="I121" i="22" s="1"/>
  <c r="H145" i="22"/>
  <c r="I145" i="22" s="1"/>
  <c r="H297" i="22"/>
  <c r="I297" i="22" s="1"/>
  <c r="H51" i="22"/>
  <c r="I51" i="22" s="1"/>
  <c r="H115" i="22"/>
  <c r="I115" i="22" s="1"/>
  <c r="H159" i="22"/>
  <c r="I159" i="22" s="1"/>
  <c r="H195" i="22"/>
  <c r="I195" i="22" s="1"/>
  <c r="H7" i="22"/>
  <c r="I7" i="22" s="1"/>
  <c r="H157" i="22"/>
  <c r="I157" i="22" s="1"/>
  <c r="H70" i="22"/>
  <c r="I70" i="22" s="1"/>
  <c r="H64" i="22"/>
  <c r="I64" i="22" s="1"/>
  <c r="H268" i="22"/>
  <c r="I268" i="22" s="1"/>
  <c r="H6" i="22"/>
  <c r="I6" i="22" s="1"/>
  <c r="H178" i="22"/>
  <c r="I178" i="22" s="1"/>
  <c r="H194" i="22"/>
  <c r="I194" i="22" s="1"/>
  <c r="H210" i="22"/>
  <c r="I210" i="22" s="1"/>
  <c r="H226" i="22"/>
  <c r="I226" i="22" s="1"/>
  <c r="H132" i="22"/>
  <c r="I132" i="22" s="1"/>
  <c r="H98" i="22"/>
  <c r="I98" i="22" s="1"/>
  <c r="H62" i="22"/>
  <c r="I62" i="22" s="1"/>
  <c r="H96" i="22"/>
  <c r="I96" i="22" s="1"/>
  <c r="H148" i="22"/>
  <c r="I148" i="22" s="1"/>
  <c r="H172" i="22"/>
  <c r="I172" i="22" s="1"/>
  <c r="H162" i="22"/>
  <c r="I162" i="22" s="1"/>
  <c r="H130" i="22"/>
  <c r="I130" i="22" s="1"/>
  <c r="H86" i="22"/>
  <c r="I86" i="22" s="1"/>
  <c r="H22" i="22"/>
  <c r="I22" i="22" s="1"/>
  <c r="H190" i="22"/>
  <c r="I190" i="22" s="1"/>
  <c r="H214" i="22"/>
  <c r="I214" i="22" s="1"/>
  <c r="H230" i="22"/>
  <c r="I230" i="22" s="1"/>
  <c r="H246" i="22"/>
  <c r="I246" i="22" s="1"/>
  <c r="H342" i="22"/>
  <c r="H354" i="22"/>
  <c r="H254" i="22"/>
  <c r="I254" i="22" s="1"/>
  <c r="H228" i="22"/>
  <c r="I228" i="22" s="1"/>
  <c r="H217" i="22"/>
  <c r="I217" i="22" s="1"/>
  <c r="H185" i="22"/>
  <c r="I185" i="22" s="1"/>
  <c r="H106" i="22"/>
  <c r="I106" i="22" s="1"/>
  <c r="H78" i="22"/>
  <c r="I78" i="22" s="1"/>
  <c r="H50" i="22"/>
  <c r="I50" i="22" s="1"/>
  <c r="H28" i="22"/>
  <c r="I28" i="22" s="1"/>
  <c r="H72" i="22"/>
  <c r="I72" i="22" s="1"/>
  <c r="H104" i="22"/>
  <c r="I104" i="22" s="1"/>
  <c r="H156" i="22"/>
  <c r="I156" i="22" s="1"/>
  <c r="H220" i="22"/>
  <c r="I220" i="22" s="1"/>
  <c r="H224" i="22"/>
  <c r="I224" i="22" s="1"/>
  <c r="H248" i="22"/>
  <c r="I248" i="22" s="1"/>
  <c r="H252" i="22"/>
  <c r="I252" i="22" s="1"/>
  <c r="H316" i="22"/>
  <c r="I316" i="22" s="1"/>
  <c r="H324" i="22"/>
  <c r="I324" i="22" s="1"/>
  <c r="H356" i="22"/>
  <c r="H362" i="22"/>
  <c r="H202" i="22"/>
  <c r="I202" i="22" s="1"/>
  <c r="H170" i="22"/>
  <c r="I170" i="22" s="1"/>
  <c r="H138" i="22"/>
  <c r="I138" i="22" s="1"/>
  <c r="H150" i="22"/>
  <c r="I150" i="22" s="1"/>
  <c r="H198" i="22"/>
  <c r="I198" i="22" s="1"/>
  <c r="H222" i="22"/>
  <c r="I222" i="22" s="1"/>
  <c r="H238" i="22"/>
  <c r="I238" i="22" s="1"/>
  <c r="H242" i="22"/>
  <c r="I242" i="22" s="1"/>
  <c r="H250" i="22"/>
  <c r="I250" i="22" s="1"/>
  <c r="H258" i="22"/>
  <c r="I258" i="22" s="1"/>
  <c r="H274" i="22"/>
  <c r="I274" i="22" s="1"/>
  <c r="H282" i="22"/>
  <c r="I282" i="22" s="1"/>
  <c r="H314" i="22"/>
  <c r="I314" i="22" s="1"/>
  <c r="H334" i="22"/>
  <c r="I334" i="22" s="1"/>
  <c r="H338" i="22"/>
  <c r="I338" i="22" s="1"/>
  <c r="H358" i="22"/>
  <c r="H175" i="22"/>
  <c r="I175" i="22" s="1"/>
  <c r="H143" i="22"/>
  <c r="I143" i="22" s="1"/>
  <c r="H359" i="22"/>
  <c r="H257" i="22"/>
  <c r="I257" i="22" s="1"/>
  <c r="H227" i="22"/>
  <c r="I227" i="22" s="1"/>
  <c r="H211" i="22"/>
  <c r="I211" i="22" s="1"/>
  <c r="H74" i="22"/>
  <c r="I74" i="22" s="1"/>
  <c r="H30" i="22"/>
  <c r="I30" i="22" s="1"/>
  <c r="H53" i="22"/>
  <c r="I53" i="22" s="1"/>
  <c r="H237" i="22"/>
  <c r="I237" i="22" s="1"/>
  <c r="H241" i="22"/>
  <c r="I241" i="22" s="1"/>
  <c r="H253" i="22"/>
  <c r="I253" i="22" s="1"/>
  <c r="H273" i="22"/>
  <c r="I273" i="22" s="1"/>
  <c r="H277" i="22"/>
  <c r="I277" i="22" s="1"/>
  <c r="H285" i="22"/>
  <c r="I285" i="22" s="1"/>
  <c r="H301" i="22"/>
  <c r="I301" i="22" s="1"/>
  <c r="H305" i="22"/>
  <c r="I305" i="22" s="1"/>
  <c r="H309" i="22"/>
  <c r="I309" i="22" s="1"/>
  <c r="H42" i="22"/>
  <c r="I42" i="22" s="1"/>
  <c r="H123" i="22"/>
  <c r="I123" i="22" s="1"/>
  <c r="H139" i="22"/>
  <c r="I139" i="22" s="1"/>
  <c r="H147" i="22"/>
  <c r="I147" i="22" s="1"/>
  <c r="H151" i="22"/>
  <c r="I151" i="22" s="1"/>
  <c r="H155" i="22"/>
  <c r="I155" i="22" s="1"/>
  <c r="H163" i="22"/>
  <c r="I163" i="22" s="1"/>
  <c r="H171" i="22"/>
  <c r="I171" i="22" s="1"/>
  <c r="H179" i="22"/>
  <c r="I179" i="22" s="1"/>
  <c r="H187" i="22"/>
  <c r="I187" i="22" s="1"/>
  <c r="H203" i="22"/>
  <c r="I203" i="22" s="1"/>
  <c r="H219" i="22"/>
  <c r="I219" i="22" s="1"/>
  <c r="H235" i="22"/>
  <c r="I235" i="22" s="1"/>
  <c r="H239" i="22"/>
  <c r="I239" i="22" s="1"/>
  <c r="H263" i="22"/>
  <c r="I263" i="22" s="1"/>
  <c r="H271" i="22"/>
  <c r="I271" i="22" s="1"/>
  <c r="H279" i="22"/>
  <c r="I279" i="22" s="1"/>
  <c r="H315" i="22"/>
  <c r="I315" i="22" s="1"/>
  <c r="H335" i="22"/>
  <c r="I335" i="22" s="1"/>
  <c r="H343" i="22"/>
  <c r="H351" i="22"/>
  <c r="H15" i="22"/>
  <c r="I15" i="22" s="1"/>
  <c r="H100" i="22"/>
  <c r="I100" i="22" s="1"/>
  <c r="H88" i="22"/>
  <c r="I88" i="22" s="1"/>
  <c r="H234" i="22"/>
  <c r="I234" i="22" s="1"/>
  <c r="H181" i="22"/>
  <c r="I181" i="22" s="1"/>
  <c r="H77" i="22"/>
  <c r="I77" i="22" s="1"/>
  <c r="H245" i="22"/>
  <c r="I245" i="22" s="1"/>
  <c r="H284" i="22"/>
  <c r="I284" i="22" s="1"/>
  <c r="H209" i="22"/>
  <c r="I209" i="22" s="1"/>
  <c r="H26" i="22"/>
  <c r="I26" i="22" s="1"/>
  <c r="H29" i="22"/>
  <c r="I29" i="22" s="1"/>
  <c r="H37" i="22"/>
  <c r="I37" i="22" s="1"/>
  <c r="H101" i="22"/>
  <c r="I101" i="22" s="1"/>
  <c r="H125" i="22"/>
  <c r="I125" i="22" s="1"/>
  <c r="H189" i="22"/>
  <c r="I189" i="22" s="1"/>
  <c r="H197" i="22"/>
  <c r="I197" i="22" s="1"/>
  <c r="H281" i="22"/>
  <c r="I281" i="22" s="1"/>
  <c r="H313" i="22"/>
  <c r="I313" i="22" s="1"/>
  <c r="H31" i="22"/>
  <c r="I31" i="22" s="1"/>
  <c r="H87" i="22"/>
  <c r="I87" i="22" s="1"/>
  <c r="H183" i="22"/>
  <c r="I183" i="22" s="1"/>
  <c r="H191" i="22"/>
  <c r="I191" i="22" s="1"/>
  <c r="H207" i="22"/>
  <c r="I207" i="22" s="1"/>
  <c r="H223" i="22"/>
  <c r="I223" i="22" s="1"/>
  <c r="H259" i="22"/>
  <c r="I259" i="22" s="1"/>
  <c r="H66" i="22"/>
  <c r="I66" i="22" s="1"/>
  <c r="H293" i="22"/>
  <c r="I293" i="22" s="1"/>
  <c r="H90" i="22"/>
  <c r="I90" i="22" s="1"/>
  <c r="H140" i="22"/>
  <c r="I140" i="22" s="1"/>
  <c r="H164" i="22"/>
  <c r="I164" i="22" s="1"/>
  <c r="H118" i="22"/>
  <c r="I118" i="22" s="1"/>
  <c r="H48" i="22"/>
  <c r="I48" i="22" s="1"/>
  <c r="H80" i="22"/>
  <c r="I80" i="22" s="1"/>
  <c r="H112" i="22"/>
  <c r="I112" i="22" s="1"/>
  <c r="H110" i="22"/>
  <c r="I110" i="22" s="1"/>
  <c r="H346" i="22"/>
  <c r="H290" i="22"/>
  <c r="I290" i="22" s="1"/>
  <c r="H261" i="22"/>
  <c r="I261" i="22" s="1"/>
  <c r="H180" i="22"/>
  <c r="I180" i="22" s="1"/>
  <c r="H158" i="22"/>
  <c r="I158" i="22" s="1"/>
  <c r="H82" i="22"/>
  <c r="I82" i="22" s="1"/>
  <c r="H46" i="22"/>
  <c r="I46" i="22" s="1"/>
  <c r="H39" i="22"/>
  <c r="I39" i="22" s="1"/>
  <c r="H60" i="22"/>
  <c r="I60" i="22" s="1"/>
  <c r="H76" i="22"/>
  <c r="I76" i="22" s="1"/>
  <c r="H92" i="22"/>
  <c r="I92" i="22" s="1"/>
  <c r="H108" i="22"/>
  <c r="I108" i="22" s="1"/>
  <c r="H116" i="22"/>
  <c r="I116" i="22" s="1"/>
  <c r="H120" i="22"/>
  <c r="I120" i="22" s="1"/>
  <c r="H128" i="22"/>
  <c r="I128" i="22" s="1"/>
  <c r="H136" i="22"/>
  <c r="I136" i="22" s="1"/>
  <c r="H144" i="22"/>
  <c r="I144" i="22" s="1"/>
  <c r="H152" i="22"/>
  <c r="I152" i="22" s="1"/>
  <c r="H160" i="22"/>
  <c r="I160" i="22" s="1"/>
  <c r="H168" i="22"/>
  <c r="I168" i="22" s="1"/>
  <c r="H176" i="22"/>
  <c r="I176" i="22" s="1"/>
  <c r="H184" i="22"/>
  <c r="I184" i="22" s="1"/>
  <c r="H192" i="22"/>
  <c r="I192" i="22" s="1"/>
  <c r="H200" i="22"/>
  <c r="I200" i="22" s="1"/>
  <c r="H208" i="22"/>
  <c r="I208" i="22" s="1"/>
  <c r="H216" i="22"/>
  <c r="I216" i="22" s="1"/>
  <c r="H232" i="22"/>
  <c r="I232" i="22" s="1"/>
  <c r="H240" i="22"/>
  <c r="I240" i="22" s="1"/>
  <c r="H244" i="22"/>
  <c r="I244" i="22" s="1"/>
  <c r="H280" i="22"/>
  <c r="I280" i="22" s="1"/>
  <c r="H296" i="22"/>
  <c r="I296" i="22" s="1"/>
  <c r="H312" i="22"/>
  <c r="I312" i="22" s="1"/>
  <c r="H320" i="22"/>
  <c r="I320" i="22" s="1"/>
  <c r="H328" i="22"/>
  <c r="I328" i="22" s="1"/>
  <c r="H340" i="22"/>
  <c r="H344" i="22"/>
  <c r="H364" i="22"/>
  <c r="H368" i="22"/>
  <c r="H79" i="22"/>
  <c r="I79" i="22" s="1"/>
  <c r="H47" i="22"/>
  <c r="I47" i="22" s="1"/>
  <c r="H142" i="22"/>
  <c r="I142" i="22" s="1"/>
  <c r="H174" i="22"/>
  <c r="I174" i="22" s="1"/>
  <c r="H206" i="22"/>
  <c r="I206" i="22" s="1"/>
  <c r="H83" i="22"/>
  <c r="I83" i="22" s="1"/>
  <c r="H55" i="22"/>
  <c r="I55" i="22" s="1"/>
  <c r="H24" i="22"/>
  <c r="I24" i="22" s="1"/>
  <c r="H366" i="22"/>
  <c r="H304" i="22"/>
  <c r="I304" i="22" s="1"/>
  <c r="H275" i="22"/>
  <c r="I275" i="22" s="1"/>
  <c r="H360" i="22"/>
  <c r="H300" i="22"/>
  <c r="I300" i="22" s="1"/>
  <c r="H4" i="22"/>
  <c r="H102" i="22"/>
  <c r="I102" i="22" s="1"/>
  <c r="H94" i="22"/>
  <c r="I94" i="22" s="1"/>
  <c r="H289" i="22"/>
  <c r="I289" i="22" s="1"/>
  <c r="I4" i="22"/>
  <c r="H126" i="22"/>
  <c r="I126" i="22" s="1"/>
  <c r="H134" i="22"/>
  <c r="I134" i="22" s="1"/>
  <c r="H14" i="22"/>
  <c r="I14" i="22" s="1"/>
  <c r="H10" i="22"/>
  <c r="I10" i="22" s="1"/>
  <c r="H9" i="22"/>
  <c r="I9" i="22" s="1"/>
  <c r="H327" i="22"/>
  <c r="I327" i="22" s="1"/>
  <c r="H323" i="22"/>
  <c r="I323" i="22" s="1"/>
  <c r="H319" i="22"/>
  <c r="I319" i="22" s="1"/>
  <c r="H310" i="22"/>
  <c r="I310" i="22" s="1"/>
  <c r="H302" i="22"/>
  <c r="I302" i="22" s="1"/>
  <c r="H294" i="22"/>
  <c r="I294" i="22" s="1"/>
  <c r="H286" i="22"/>
  <c r="I286" i="22" s="1"/>
  <c r="H141" i="22"/>
  <c r="I141" i="22" s="1"/>
  <c r="H287" i="22"/>
  <c r="I287" i="22" s="1"/>
  <c r="H75" i="22"/>
  <c r="I75" i="22" s="1"/>
  <c r="H196" i="22"/>
  <c r="I196" i="22" s="1"/>
  <c r="H204" i="22"/>
  <c r="I204" i="22" s="1"/>
  <c r="H212" i="22"/>
  <c r="I212" i="22" s="1"/>
  <c r="H256" i="22"/>
  <c r="I256" i="22" s="1"/>
  <c r="H33" i="22"/>
  <c r="I33" i="22" s="1"/>
  <c r="H41" i="22"/>
  <c r="I41" i="22" s="1"/>
  <c r="H35" i="22"/>
  <c r="H17" i="22"/>
  <c r="I17" i="22" s="1"/>
  <c r="H363" i="22"/>
  <c r="H355" i="22"/>
  <c r="H347" i="22"/>
  <c r="H339" i="22"/>
  <c r="H331" i="22"/>
  <c r="I331" i="22" s="1"/>
  <c r="H365" i="22"/>
  <c r="H357" i="22"/>
  <c r="H349" i="22"/>
  <c r="H341" i="22"/>
  <c r="H333" i="22"/>
  <c r="I333" i="22" s="1"/>
  <c r="H325" i="22"/>
  <c r="I325" i="22" s="1"/>
  <c r="H321" i="22"/>
  <c r="I321" i="22" s="1"/>
  <c r="H317" i="22"/>
  <c r="I317" i="22" s="1"/>
  <c r="H306" i="22"/>
  <c r="I306" i="22" s="1"/>
  <c r="H298" i="22"/>
  <c r="I298" i="22" s="1"/>
  <c r="H292" i="22"/>
  <c r="I292" i="22" s="1"/>
  <c r="H276" i="22"/>
  <c r="I276" i="22" s="1"/>
  <c r="H260" i="22"/>
  <c r="I260" i="22" s="1"/>
  <c r="H52" i="22"/>
  <c r="I52" i="22" s="1"/>
  <c r="H326" i="22"/>
  <c r="I326" i="22" s="1"/>
  <c r="H322" i="22"/>
  <c r="I322" i="22" s="1"/>
  <c r="H318" i="22"/>
  <c r="I318" i="22" s="1"/>
  <c r="H255" i="22"/>
  <c r="I255" i="22" s="1"/>
  <c r="H247" i="22"/>
  <c r="H231" i="22"/>
  <c r="I231" i="22" s="1"/>
  <c r="H215" i="22"/>
  <c r="I215" i="22" s="1"/>
  <c r="H199" i="22"/>
  <c r="I199" i="22" s="1"/>
  <c r="H361" i="22"/>
  <c r="H353" i="22"/>
  <c r="H345" i="22"/>
  <c r="H337" i="22"/>
  <c r="I337" i="22" s="1"/>
  <c r="H329" i="22"/>
  <c r="I329" i="22" s="1"/>
  <c r="H288" i="22"/>
  <c r="I288" i="22" s="1"/>
  <c r="H135" i="22"/>
  <c r="I135" i="22" s="1"/>
  <c r="H127" i="22"/>
  <c r="H119" i="22"/>
  <c r="I119" i="22" s="1"/>
  <c r="H111" i="22"/>
  <c r="I111" i="22" s="1"/>
  <c r="H103" i="22"/>
  <c r="I103" i="22" s="1"/>
  <c r="H95" i="22"/>
  <c r="I95" i="22" s="1"/>
  <c r="H264" i="22"/>
  <c r="I264" i="22" s="1"/>
  <c r="H93" i="22"/>
  <c r="I93" i="22" s="1"/>
  <c r="H91" i="22"/>
  <c r="I91" i="22" s="1"/>
  <c r="H19" i="22"/>
  <c r="I19" i="22" s="1"/>
  <c r="H85" i="22"/>
  <c r="I85" i="22" s="1"/>
  <c r="H65" i="22"/>
  <c r="I65" i="22" s="1"/>
  <c r="H283" i="22"/>
  <c r="I283" i="22" s="1"/>
  <c r="H299" i="22"/>
  <c r="I299" i="22" s="1"/>
  <c r="H307" i="22"/>
  <c r="I307" i="22" s="1"/>
  <c r="H267" i="22"/>
  <c r="I267" i="22" s="1"/>
  <c r="H40" i="22"/>
  <c r="I40" i="22" s="1"/>
  <c r="H278" i="22"/>
  <c r="H117" i="22"/>
  <c r="I117" i="22" s="1"/>
  <c r="H109" i="22"/>
  <c r="I109" i="22" s="1"/>
  <c r="H57" i="22"/>
  <c r="I57" i="22" s="1"/>
  <c r="H49" i="22"/>
  <c r="I49" i="22" s="1"/>
  <c r="H25" i="22"/>
  <c r="I25" i="22" s="1"/>
  <c r="H59" i="22"/>
  <c r="I59" i="22" s="1"/>
  <c r="H43" i="22"/>
  <c r="I43" i="22" s="1"/>
  <c r="H81" i="22"/>
  <c r="I81" i="22" s="1"/>
  <c r="H44" i="22"/>
  <c r="I44" i="22" s="1"/>
  <c r="H32" i="22"/>
  <c r="I32" i="22" s="1"/>
  <c r="H16" i="22"/>
  <c r="I16" i="22" s="1"/>
  <c r="H332" i="22"/>
  <c r="I332" i="22" s="1"/>
  <c r="H348" i="22"/>
  <c r="H12" i="22"/>
  <c r="I12" i="22" s="1"/>
  <c r="H272" i="22"/>
  <c r="I272" i="22" s="1"/>
  <c r="H262" i="22"/>
  <c r="I262" i="22" s="1"/>
  <c r="H131" i="22"/>
  <c r="I131" i="22" s="1"/>
  <c r="H107" i="22"/>
  <c r="I107" i="22" s="1"/>
  <c r="H99" i="22"/>
  <c r="I99" i="22" s="1"/>
  <c r="H270" i="22"/>
  <c r="I270" i="22" s="1"/>
  <c r="H73" i="22"/>
  <c r="I73" i="22" s="1"/>
  <c r="H71" i="22"/>
  <c r="I71" i="22" s="1"/>
  <c r="H67" i="22"/>
  <c r="I67" i="22" s="1"/>
  <c r="H63" i="22"/>
  <c r="I63" i="22" s="1"/>
  <c r="H45" i="22"/>
  <c r="I45" i="22" s="1"/>
  <c r="H21" i="22"/>
  <c r="I21" i="22" s="1"/>
  <c r="H27" i="22"/>
  <c r="I27" i="22" s="1"/>
  <c r="H11" i="22"/>
  <c r="I11" i="22" s="1"/>
  <c r="H69" i="22"/>
  <c r="I69" i="22" s="1"/>
  <c r="H295" i="22"/>
  <c r="I295" i="22" s="1"/>
  <c r="H303" i="22"/>
  <c r="I303" i="22" s="1"/>
  <c r="H311" i="22"/>
  <c r="I311" i="22" s="1"/>
  <c r="H84" i="22"/>
  <c r="I84" i="22" s="1"/>
  <c r="H336" i="22"/>
  <c r="I336" i="22" s="1"/>
  <c r="H352" i="22"/>
  <c r="H56" i="22"/>
  <c r="I56" i="22" s="1"/>
  <c r="H5" i="22"/>
  <c r="I5" i="22" s="1"/>
  <c r="J309" i="22" l="1"/>
  <c r="J313" i="22"/>
  <c r="J317" i="22"/>
  <c r="J321" i="22"/>
  <c r="J325" i="22"/>
  <c r="J329" i="22"/>
  <c r="J333" i="22"/>
  <c r="J337" i="22"/>
  <c r="I308" i="22"/>
  <c r="J308" i="22"/>
  <c r="J316" i="22"/>
  <c r="J324" i="22"/>
  <c r="J332" i="22"/>
  <c r="J310" i="22"/>
  <c r="J314" i="22"/>
  <c r="J318" i="22"/>
  <c r="J322" i="22"/>
  <c r="J326" i="22"/>
  <c r="J330" i="22"/>
  <c r="J334" i="22"/>
  <c r="J338" i="22"/>
  <c r="J311" i="22"/>
  <c r="J315" i="22"/>
  <c r="J319" i="22"/>
  <c r="J323" i="22"/>
  <c r="J327" i="22"/>
  <c r="J331" i="22"/>
  <c r="J335" i="22"/>
  <c r="J312" i="22"/>
  <c r="J320" i="22"/>
  <c r="J328" i="22"/>
  <c r="J336" i="22"/>
  <c r="J279" i="22"/>
  <c r="J283" i="22"/>
  <c r="J287" i="22"/>
  <c r="J291" i="22"/>
  <c r="J295" i="22"/>
  <c r="J299" i="22"/>
  <c r="J303" i="22"/>
  <c r="J307" i="22"/>
  <c r="J278" i="22"/>
  <c r="J282" i="22"/>
  <c r="J290" i="22"/>
  <c r="J294" i="22"/>
  <c r="J302" i="22"/>
  <c r="J280" i="22"/>
  <c r="J284" i="22"/>
  <c r="J288" i="22"/>
  <c r="J292" i="22"/>
  <c r="J296" i="22"/>
  <c r="J300" i="22"/>
  <c r="J304" i="22"/>
  <c r="J281" i="22"/>
  <c r="J285" i="22"/>
  <c r="J289" i="22"/>
  <c r="J293" i="22"/>
  <c r="J297" i="22"/>
  <c r="J301" i="22"/>
  <c r="J305" i="22"/>
  <c r="I278" i="22"/>
  <c r="J286" i="22"/>
  <c r="J298" i="22"/>
  <c r="J306" i="22"/>
  <c r="J248" i="22"/>
  <c r="J252" i="22"/>
  <c r="J256" i="22"/>
  <c r="J260" i="22"/>
  <c r="J264" i="22"/>
  <c r="J268" i="22"/>
  <c r="J272" i="22"/>
  <c r="J276" i="22"/>
  <c r="J249" i="22"/>
  <c r="J253" i="22"/>
  <c r="J257" i="22"/>
  <c r="J261" i="22"/>
  <c r="J265" i="22"/>
  <c r="J269" i="22"/>
  <c r="J273" i="22"/>
  <c r="J277" i="22"/>
  <c r="I247" i="22"/>
  <c r="J250" i="22"/>
  <c r="J254" i="22"/>
  <c r="J258" i="22"/>
  <c r="J262" i="22"/>
  <c r="J266" i="22"/>
  <c r="J270" i="22"/>
  <c r="J274" i="22"/>
  <c r="J247" i="22"/>
  <c r="J251" i="22"/>
  <c r="J255" i="22"/>
  <c r="J259" i="22"/>
  <c r="J263" i="22"/>
  <c r="J267" i="22"/>
  <c r="J271" i="22"/>
  <c r="J275" i="22"/>
  <c r="J227" i="22"/>
  <c r="J168" i="22"/>
  <c r="J177" i="22"/>
  <c r="J239" i="22"/>
  <c r="J220" i="22"/>
  <c r="J238" i="22"/>
  <c r="J167" i="22"/>
  <c r="J161" i="22"/>
  <c r="J235" i="22"/>
  <c r="J245" i="22"/>
  <c r="J163" i="22"/>
  <c r="J178" i="22"/>
  <c r="J228" i="22"/>
  <c r="J221" i="22"/>
  <c r="J187" i="22"/>
  <c r="J162" i="22"/>
  <c r="J244" i="22"/>
  <c r="J234" i="22"/>
  <c r="J171" i="22"/>
  <c r="J160" i="22"/>
  <c r="J159" i="22"/>
  <c r="J174" i="22"/>
  <c r="J158" i="22"/>
  <c r="J173" i="22"/>
  <c r="J157" i="22"/>
  <c r="J231" i="22"/>
  <c r="J237" i="22"/>
  <c r="J180" i="22"/>
  <c r="J236" i="22"/>
  <c r="J240" i="22"/>
  <c r="J223" i="22"/>
  <c r="J226" i="22"/>
  <c r="J233" i="22"/>
  <c r="J179" i="22"/>
  <c r="J184" i="22"/>
  <c r="J183" i="22"/>
  <c r="J186" i="22"/>
  <c r="J170" i="22"/>
  <c r="J185" i="22"/>
  <c r="J169" i="22"/>
  <c r="J232" i="22"/>
  <c r="J242" i="22"/>
  <c r="J222" i="22"/>
  <c r="J229" i="22"/>
  <c r="J164" i="22"/>
  <c r="J172" i="22"/>
  <c r="J176" i="22"/>
  <c r="J175" i="22"/>
  <c r="J182" i="22"/>
  <c r="J166" i="22"/>
  <c r="J181" i="22"/>
  <c r="J165" i="22"/>
  <c r="J211" i="22"/>
  <c r="J218" i="22"/>
  <c r="J217" i="22"/>
  <c r="J16" i="22"/>
  <c r="J83" i="22"/>
  <c r="J82" i="22"/>
  <c r="J100" i="22"/>
  <c r="J120" i="22"/>
  <c r="J204" i="22"/>
  <c r="J214" i="22"/>
  <c r="J197" i="22"/>
  <c r="J19" i="22"/>
  <c r="J11" i="22"/>
  <c r="J8" i="22"/>
  <c r="J7" i="22"/>
  <c r="J22" i="22"/>
  <c r="J6" i="22"/>
  <c r="J25" i="22"/>
  <c r="J9" i="22"/>
  <c r="J68" i="22"/>
  <c r="J92" i="22"/>
  <c r="J88" i="22"/>
  <c r="J95" i="22"/>
  <c r="J94" i="22"/>
  <c r="J78" i="22"/>
  <c r="J93" i="22"/>
  <c r="J77" i="22"/>
  <c r="J99" i="22"/>
  <c r="J108" i="22"/>
  <c r="J112" i="22"/>
  <c r="J111" i="22"/>
  <c r="J118" i="22"/>
  <c r="J102" i="22"/>
  <c r="J121" i="22"/>
  <c r="J105" i="22"/>
  <c r="J129" i="22"/>
  <c r="J133" i="22"/>
  <c r="J137" i="22"/>
  <c r="J141" i="22"/>
  <c r="J145" i="22"/>
  <c r="J149" i="22"/>
  <c r="J153" i="22"/>
  <c r="J130" i="22"/>
  <c r="J134" i="22"/>
  <c r="J138" i="22"/>
  <c r="J142" i="22"/>
  <c r="J146" i="22"/>
  <c r="J150" i="22"/>
  <c r="J154" i="22"/>
  <c r="J127" i="22"/>
  <c r="J135" i="22"/>
  <c r="J143" i="22"/>
  <c r="J151" i="22"/>
  <c r="J128" i="22"/>
  <c r="J136" i="22"/>
  <c r="J144" i="22"/>
  <c r="J152" i="22"/>
  <c r="I127" i="22"/>
  <c r="J139" i="22"/>
  <c r="J155" i="22"/>
  <c r="J140" i="22"/>
  <c r="J156" i="22"/>
  <c r="J147" i="22"/>
  <c r="J148" i="22"/>
  <c r="J131" i="22"/>
  <c r="J132" i="22"/>
  <c r="J37" i="22"/>
  <c r="J41" i="22"/>
  <c r="J45" i="22"/>
  <c r="J49" i="22"/>
  <c r="J53" i="22"/>
  <c r="J57" i="22"/>
  <c r="J61" i="22"/>
  <c r="J65" i="22"/>
  <c r="J38" i="22"/>
  <c r="J42" i="22"/>
  <c r="J46" i="22"/>
  <c r="J50" i="22"/>
  <c r="J54" i="22"/>
  <c r="J58" i="22"/>
  <c r="J62" i="22"/>
  <c r="J39" i="22"/>
  <c r="J47" i="22"/>
  <c r="J55" i="22"/>
  <c r="J63" i="22"/>
  <c r="J40" i="22"/>
  <c r="J48" i="22"/>
  <c r="J56" i="22"/>
  <c r="J64" i="22"/>
  <c r="I35" i="22"/>
  <c r="J43" i="22"/>
  <c r="J59" i="22"/>
  <c r="J44" i="22"/>
  <c r="J60" i="22"/>
  <c r="J51" i="22"/>
  <c r="J52" i="22"/>
  <c r="J35" i="22"/>
  <c r="J36" i="22"/>
  <c r="J196" i="22"/>
  <c r="J216" i="22"/>
  <c r="J215" i="22"/>
  <c r="J202" i="22"/>
  <c r="J201" i="22"/>
  <c r="J20" i="22"/>
  <c r="J27" i="22"/>
  <c r="J15" i="22"/>
  <c r="J26" i="22"/>
  <c r="J10" i="22"/>
  <c r="J29" i="22"/>
  <c r="J13" i="22"/>
  <c r="J75" i="22"/>
  <c r="J71" i="22"/>
  <c r="J66" i="22"/>
  <c r="J81" i="22"/>
  <c r="J124" i="22"/>
  <c r="J119" i="22"/>
  <c r="J122" i="22"/>
  <c r="J106" i="22"/>
  <c r="J125" i="22"/>
  <c r="J109" i="22"/>
  <c r="J195" i="22"/>
  <c r="J208" i="22"/>
  <c r="J207" i="22"/>
  <c r="J198" i="22"/>
  <c r="J213" i="22"/>
  <c r="J243" i="22"/>
  <c r="J219" i="22"/>
  <c r="J224" i="22"/>
  <c r="J246" i="22"/>
  <c r="J230" i="22"/>
  <c r="J241" i="22"/>
  <c r="J225" i="22"/>
  <c r="J188" i="22"/>
  <c r="J200" i="22"/>
  <c r="J199" i="22"/>
  <c r="J210" i="22"/>
  <c r="J194" i="22"/>
  <c r="J209" i="22"/>
  <c r="J193" i="22"/>
  <c r="J28" i="22"/>
  <c r="J32" i="22"/>
  <c r="J31" i="22"/>
  <c r="J34" i="22"/>
  <c r="J18" i="22"/>
  <c r="J4" i="22"/>
  <c r="J21" i="22"/>
  <c r="J5" i="22"/>
  <c r="J67" i="22"/>
  <c r="J76" i="22"/>
  <c r="J80" i="22"/>
  <c r="J87" i="22"/>
  <c r="J90" i="22"/>
  <c r="J74" i="22"/>
  <c r="J89" i="22"/>
  <c r="J73" i="22"/>
  <c r="J116" i="22"/>
  <c r="J123" i="22"/>
  <c r="J104" i="22"/>
  <c r="J103" i="22"/>
  <c r="J114" i="22"/>
  <c r="J98" i="22"/>
  <c r="J117" i="22"/>
  <c r="J101" i="22"/>
  <c r="J212" i="22"/>
  <c r="J203" i="22"/>
  <c r="J192" i="22"/>
  <c r="J191" i="22"/>
  <c r="J206" i="22"/>
  <c r="J190" i="22"/>
  <c r="J205" i="22"/>
  <c r="J189" i="22"/>
  <c r="J12" i="22"/>
  <c r="J24" i="22"/>
  <c r="J23" i="22"/>
  <c r="J30" i="22"/>
  <c r="J14" i="22"/>
  <c r="J33" i="22"/>
  <c r="J17" i="22"/>
  <c r="J84" i="22"/>
  <c r="J91" i="22"/>
  <c r="J72" i="22"/>
  <c r="J79" i="22"/>
  <c r="J86" i="22"/>
  <c r="J70" i="22"/>
  <c r="J85" i="22"/>
  <c r="J69" i="22"/>
  <c r="J115" i="22"/>
  <c r="J107" i="22"/>
  <c r="J96" i="22"/>
  <c r="J126" i="22"/>
  <c r="J110" i="22"/>
  <c r="J113" i="22"/>
  <c r="J97" i="22"/>
  <c r="B1" i="22" l="1" a="1"/>
  <c r="B1" i="22" s="1"/>
  <c r="K107" i="22" s="1"/>
  <c r="C419" i="8"/>
  <c r="F419" i="8" s="1"/>
  <c r="J37" i="20" s="1"/>
  <c r="C420" i="8"/>
  <c r="F420" i="8" s="1"/>
  <c r="J38" i="20" s="1"/>
  <c r="C421" i="8"/>
  <c r="G421" i="8" s="1"/>
  <c r="K39" i="20" s="1"/>
  <c r="C418" i="8"/>
  <c r="F418" i="8" s="1"/>
  <c r="J36" i="20" s="1"/>
  <c r="G419" i="8"/>
  <c r="K37" i="20" s="1"/>
  <c r="F417" i="8"/>
  <c r="G417" i="8" s="1"/>
  <c r="H417" i="8" s="1"/>
  <c r="I417" i="8" s="1"/>
  <c r="J417" i="8" s="1"/>
  <c r="F671" i="5"/>
  <c r="G671" i="5" s="1"/>
  <c r="H671" i="5" s="1"/>
  <c r="I671" i="5" s="1"/>
  <c r="J671" i="5" s="1"/>
  <c r="O305" i="8"/>
  <c r="P305" i="8"/>
  <c r="O306" i="8"/>
  <c r="P306" i="8"/>
  <c r="O307" i="8"/>
  <c r="P307" i="8"/>
  <c r="O308" i="8"/>
  <c r="P308" i="8"/>
  <c r="O309" i="8"/>
  <c r="P309" i="8"/>
  <c r="O310" i="8"/>
  <c r="P310" i="8"/>
  <c r="O311" i="8"/>
  <c r="P311" i="8"/>
  <c r="O312" i="8"/>
  <c r="P312" i="8"/>
  <c r="O313" i="8"/>
  <c r="P313" i="8"/>
  <c r="O314" i="8"/>
  <c r="P314" i="8"/>
  <c r="C634" i="5"/>
  <c r="C633" i="5"/>
  <c r="C632" i="5"/>
  <c r="C631" i="5"/>
  <c r="C630" i="5"/>
  <c r="C629" i="5"/>
  <c r="C628" i="5"/>
  <c r="C627" i="5"/>
  <c r="C626" i="5"/>
  <c r="C625" i="5"/>
  <c r="O293" i="8"/>
  <c r="P293" i="8"/>
  <c r="O294" i="8"/>
  <c r="P294" i="8"/>
  <c r="O295" i="8"/>
  <c r="P295" i="8"/>
  <c r="O296" i="8"/>
  <c r="P296" i="8"/>
  <c r="O297" i="8"/>
  <c r="P297" i="8"/>
  <c r="O298" i="8"/>
  <c r="P298" i="8"/>
  <c r="O299" i="8"/>
  <c r="P299" i="8"/>
  <c r="O300" i="8"/>
  <c r="P300" i="8"/>
  <c r="O301" i="8"/>
  <c r="P301" i="8"/>
  <c r="O302" i="8"/>
  <c r="P302" i="8"/>
  <c r="Q221" i="18"/>
  <c r="Q220" i="18"/>
  <c r="Q219" i="18"/>
  <c r="Q218" i="18"/>
  <c r="Q217" i="18"/>
  <c r="Q216" i="18"/>
  <c r="Q215" i="18"/>
  <c r="Q214" i="18"/>
  <c r="Q213" i="18"/>
  <c r="Q212" i="18"/>
  <c r="Q211" i="18"/>
  <c r="Q210" i="18"/>
  <c r="Q209" i="18"/>
  <c r="Q208" i="18"/>
  <c r="Q207" i="18"/>
  <c r="Q206" i="18"/>
  <c r="Q205" i="18"/>
  <c r="Q204" i="18"/>
  <c r="Q203" i="18"/>
  <c r="Q202" i="18"/>
  <c r="Q201" i="18"/>
  <c r="Q200" i="18"/>
  <c r="Q199" i="18"/>
  <c r="Q198" i="18"/>
  <c r="Q197" i="18"/>
  <c r="Q196" i="18"/>
  <c r="Q195" i="18"/>
  <c r="Q194" i="18"/>
  <c r="Q193" i="18"/>
  <c r="Q192" i="18"/>
  <c r="Q191" i="18"/>
  <c r="Q190" i="18"/>
  <c r="Q189" i="18"/>
  <c r="Q188" i="18"/>
  <c r="Q187" i="18"/>
  <c r="Q186" i="18"/>
  <c r="Q185" i="18"/>
  <c r="Q184" i="18"/>
  <c r="Q183" i="18"/>
  <c r="Q182" i="18"/>
  <c r="Q181" i="18"/>
  <c r="Q180" i="18"/>
  <c r="Q179" i="18"/>
  <c r="Q178" i="18"/>
  <c r="Q177" i="18"/>
  <c r="Q176" i="18"/>
  <c r="Q175" i="18"/>
  <c r="Q174" i="18"/>
  <c r="Q173" i="18"/>
  <c r="Q172" i="18"/>
  <c r="Q171" i="18"/>
  <c r="Q170" i="18"/>
  <c r="Q169" i="18"/>
  <c r="Q168" i="18"/>
  <c r="Q167" i="18"/>
  <c r="Q166" i="18"/>
  <c r="Q165" i="18"/>
  <c r="Q164" i="18"/>
  <c r="Q163" i="18"/>
  <c r="Q162" i="18"/>
  <c r="Q161" i="18"/>
  <c r="Q160" i="18"/>
  <c r="Q159" i="18"/>
  <c r="Q158" i="18"/>
  <c r="Q157" i="18"/>
  <c r="Q156" i="18"/>
  <c r="Q155" i="18"/>
  <c r="Q154" i="18"/>
  <c r="Q153" i="18"/>
  <c r="Q152" i="18"/>
  <c r="Q151" i="18"/>
  <c r="Q150" i="18"/>
  <c r="Q149" i="18"/>
  <c r="Q148" i="18"/>
  <c r="Q147" i="18"/>
  <c r="Q146" i="18"/>
  <c r="Q145" i="18"/>
  <c r="Q144" i="18"/>
  <c r="Q143" i="18"/>
  <c r="Q142" i="18"/>
  <c r="Q141" i="18"/>
  <c r="Q140" i="18"/>
  <c r="Q139" i="18"/>
  <c r="Q138" i="18"/>
  <c r="Q137" i="18"/>
  <c r="Q136" i="18"/>
  <c r="Q135" i="18"/>
  <c r="Q134" i="18"/>
  <c r="Q133" i="18"/>
  <c r="Q132" i="18"/>
  <c r="Q131" i="18"/>
  <c r="Q130" i="18"/>
  <c r="Q129" i="18"/>
  <c r="Q128" i="18"/>
  <c r="Q127" i="18"/>
  <c r="Q126" i="18"/>
  <c r="Q125" i="18"/>
  <c r="Q124" i="18"/>
  <c r="Q123" i="18"/>
  <c r="Q122" i="18"/>
  <c r="Q121" i="18"/>
  <c r="Q120" i="18"/>
  <c r="Q119" i="18"/>
  <c r="Q118" i="18"/>
  <c r="Q117" i="18"/>
  <c r="Q116" i="18"/>
  <c r="Q115" i="18"/>
  <c r="Q114" i="18"/>
  <c r="Q113" i="18"/>
  <c r="Q112" i="18"/>
  <c r="Q111" i="18"/>
  <c r="Q110" i="18"/>
  <c r="Q109" i="18"/>
  <c r="Q108" i="18"/>
  <c r="Q107" i="18"/>
  <c r="Q106" i="18"/>
  <c r="Q105" i="18"/>
  <c r="Q104" i="18"/>
  <c r="Q103" i="18"/>
  <c r="Q102" i="18"/>
  <c r="Q101" i="18"/>
  <c r="Q100" i="18"/>
  <c r="Q99" i="18"/>
  <c r="Q98" i="18"/>
  <c r="Q97" i="18"/>
  <c r="Q96" i="18"/>
  <c r="Q95" i="18"/>
  <c r="Q94" i="18"/>
  <c r="Q93" i="18"/>
  <c r="Q92" i="18"/>
  <c r="Q91" i="18"/>
  <c r="Q90" i="18"/>
  <c r="Q89" i="18"/>
  <c r="Q88" i="18"/>
  <c r="Q87" i="18"/>
  <c r="Q86" i="18"/>
  <c r="Q85" i="18"/>
  <c r="Q84" i="18"/>
  <c r="Q83" i="18"/>
  <c r="Q82" i="18"/>
  <c r="Q81" i="18"/>
  <c r="Q80" i="18"/>
  <c r="Q79" i="18"/>
  <c r="Q78" i="18"/>
  <c r="Q77" i="18"/>
  <c r="Q76" i="18"/>
  <c r="Q75" i="18"/>
  <c r="Q74" i="18"/>
  <c r="Q73" i="18"/>
  <c r="Q72" i="18"/>
  <c r="Q71" i="18"/>
  <c r="Q70" i="18"/>
  <c r="Q69" i="18"/>
  <c r="Q68" i="18"/>
  <c r="Q67" i="18"/>
  <c r="Q66" i="18"/>
  <c r="Q65" i="18"/>
  <c r="Q64" i="18"/>
  <c r="Q63" i="18"/>
  <c r="Q62" i="18"/>
  <c r="Q61" i="18"/>
  <c r="Q60" i="18"/>
  <c r="Q59" i="18"/>
  <c r="Q58" i="18"/>
  <c r="Q57" i="18"/>
  <c r="Q56" i="18"/>
  <c r="Q55" i="18"/>
  <c r="Q54" i="18"/>
  <c r="Q53" i="18"/>
  <c r="Q52" i="18"/>
  <c r="Q51" i="18"/>
  <c r="Q50" i="18"/>
  <c r="Q49" i="18"/>
  <c r="Q48" i="18"/>
  <c r="Q47" i="18"/>
  <c r="Q46" i="18"/>
  <c r="Q45" i="18"/>
  <c r="Q44" i="18"/>
  <c r="Q43" i="18"/>
  <c r="Q42" i="18"/>
  <c r="Q41" i="18"/>
  <c r="Q40" i="18"/>
  <c r="Q39" i="18"/>
  <c r="Q38" i="18"/>
  <c r="Q37" i="18"/>
  <c r="Q36" i="18"/>
  <c r="Q35" i="18"/>
  <c r="Q34" i="18"/>
  <c r="Q33" i="18"/>
  <c r="Q32" i="18"/>
  <c r="Q31" i="18"/>
  <c r="Q30" i="18"/>
  <c r="Q29" i="18"/>
  <c r="Q28" i="18"/>
  <c r="Q27" i="18"/>
  <c r="Q26" i="18"/>
  <c r="Q25" i="18"/>
  <c r="Q24" i="18"/>
  <c r="Q23" i="18"/>
  <c r="Q22" i="18"/>
  <c r="Q21" i="18"/>
  <c r="Q20" i="18"/>
  <c r="Q19" i="18"/>
  <c r="Q18" i="18"/>
  <c r="Q17" i="18"/>
  <c r="Q16" i="18"/>
  <c r="Q15" i="18"/>
  <c r="Q14" i="18"/>
  <c r="Q13" i="18"/>
  <c r="Q12" i="18"/>
  <c r="Q11" i="18"/>
  <c r="Q10" i="18"/>
  <c r="Q9" i="18"/>
  <c r="Q8" i="18"/>
  <c r="Q7" i="18"/>
  <c r="Q6" i="18"/>
  <c r="Q5" i="18"/>
  <c r="Q4" i="18"/>
  <c r="Q3" i="18"/>
  <c r="Q320" i="8" s="1"/>
  <c r="F307" i="8" l="1"/>
  <c r="N312" i="8"/>
  <c r="N309" i="8"/>
  <c r="F305" i="8"/>
  <c r="N314" i="8"/>
  <c r="N310" i="8"/>
  <c r="N306" i="8"/>
  <c r="N308" i="8"/>
  <c r="N313" i="8"/>
  <c r="N305" i="8"/>
  <c r="N311" i="8"/>
  <c r="N307" i="8"/>
  <c r="E419" i="8"/>
  <c r="I37" i="20" s="1"/>
  <c r="K21" i="22"/>
  <c r="K20" i="22"/>
  <c r="K56" i="22"/>
  <c r="K98" i="22"/>
  <c r="K118" i="22"/>
  <c r="K59" i="22"/>
  <c r="K28" i="22"/>
  <c r="K206" i="22"/>
  <c r="K246" i="22"/>
  <c r="K117" i="22"/>
  <c r="K16" i="22"/>
  <c r="K109" i="22"/>
  <c r="K190" i="22"/>
  <c r="K155" i="22"/>
  <c r="K52" i="22"/>
  <c r="K67" i="22"/>
  <c r="K91" i="22"/>
  <c r="K69" i="22"/>
  <c r="K22" i="22"/>
  <c r="K18" i="22"/>
  <c r="K104" i="22"/>
  <c r="K57" i="22"/>
  <c r="K71" i="22"/>
  <c r="K114" i="22"/>
  <c r="K70" i="22"/>
  <c r="H419" i="8"/>
  <c r="L37" i="20" s="1"/>
  <c r="K85" i="22"/>
  <c r="K126" i="22"/>
  <c r="K144" i="22"/>
  <c r="K123" i="22"/>
  <c r="K17" i="22"/>
  <c r="K42" i="22"/>
  <c r="K210" i="22"/>
  <c r="K212" i="22"/>
  <c r="I420" i="8"/>
  <c r="M38" i="20" s="1"/>
  <c r="H420" i="8"/>
  <c r="L38" i="20" s="1"/>
  <c r="I419" i="8"/>
  <c r="M37" i="20" s="1"/>
  <c r="K5" i="22"/>
  <c r="K13" i="22"/>
  <c r="K29" i="22"/>
  <c r="K37" i="22"/>
  <c r="K45" i="22"/>
  <c r="K53" i="22"/>
  <c r="K61" i="22"/>
  <c r="K77" i="22"/>
  <c r="K93" i="22"/>
  <c r="K101" i="22"/>
  <c r="K125" i="22"/>
  <c r="K133" i="22"/>
  <c r="K141" i="22"/>
  <c r="K149" i="22"/>
  <c r="K157" i="22"/>
  <c r="K165" i="22"/>
  <c r="K173" i="22"/>
  <c r="K181" i="22"/>
  <c r="K189" i="22"/>
  <c r="K197" i="22"/>
  <c r="K213" i="22"/>
  <c r="K221" i="22"/>
  <c r="K229" i="22"/>
  <c r="K237" i="22"/>
  <c r="K245" i="22"/>
  <c r="K253" i="22"/>
  <c r="K261" i="22"/>
  <c r="K269" i="22"/>
  <c r="K277" i="22"/>
  <c r="K285" i="22"/>
  <c r="K293" i="22"/>
  <c r="K301" i="22"/>
  <c r="K62" i="22"/>
  <c r="K182" i="22"/>
  <c r="K214" i="22"/>
  <c r="K333" i="22"/>
  <c r="K351" i="22"/>
  <c r="K36" i="22"/>
  <c r="K296" i="22"/>
  <c r="K204" i="22"/>
  <c r="K236" i="22"/>
  <c r="K102" i="22"/>
  <c r="K166" i="22"/>
  <c r="K202" i="22"/>
  <c r="K234" i="22"/>
  <c r="K266" i="22"/>
  <c r="K298" i="22"/>
  <c r="K309" i="22"/>
  <c r="K319" i="22"/>
  <c r="K329" i="22"/>
  <c r="K343" i="22"/>
  <c r="K357" i="22"/>
  <c r="K164" i="22"/>
  <c r="K232" i="22"/>
  <c r="K288" i="22"/>
  <c r="K320" i="22"/>
  <c r="K92" i="22"/>
  <c r="K322" i="22"/>
  <c r="K364" i="22"/>
  <c r="K300" i="22"/>
  <c r="K366" i="22"/>
  <c r="K302" i="22"/>
  <c r="K106" i="22"/>
  <c r="K146" i="22"/>
  <c r="K312" i="22"/>
  <c r="K60" i="22"/>
  <c r="K314" i="22"/>
  <c r="K128" i="22"/>
  <c r="K168" i="22"/>
  <c r="K11" i="22"/>
  <c r="K23" i="22"/>
  <c r="K33" i="22"/>
  <c r="K43" i="22"/>
  <c r="K55" i="22"/>
  <c r="K65" i="22"/>
  <c r="K75" i="22"/>
  <c r="K87" i="22"/>
  <c r="K97" i="22"/>
  <c r="K119" i="22"/>
  <c r="K129" i="22"/>
  <c r="K139" i="22"/>
  <c r="K151" i="22"/>
  <c r="K161" i="22"/>
  <c r="K171" i="22"/>
  <c r="K183" i="22"/>
  <c r="K193" i="22"/>
  <c r="K203" i="22"/>
  <c r="K215" i="22"/>
  <c r="K235" i="22"/>
  <c r="K247" i="22"/>
  <c r="K257" i="22"/>
  <c r="K267" i="22"/>
  <c r="K279" i="22"/>
  <c r="K289" i="22"/>
  <c r="K299" i="22"/>
  <c r="K78" i="22"/>
  <c r="K158" i="22"/>
  <c r="K54" i="22"/>
  <c r="K341" i="22"/>
  <c r="K365" i="22"/>
  <c r="K176" i="22"/>
  <c r="K264" i="22"/>
  <c r="K196" i="22"/>
  <c r="K244" i="22"/>
  <c r="K150" i="22"/>
  <c r="K250" i="22"/>
  <c r="K290" i="22"/>
  <c r="K311" i="22"/>
  <c r="K323" i="22"/>
  <c r="K339" i="22"/>
  <c r="K359" i="22"/>
  <c r="K100" i="22"/>
  <c r="K216" i="22"/>
  <c r="K368" i="22"/>
  <c r="K276" i="22"/>
  <c r="K338" i="22"/>
  <c r="K112" i="22"/>
  <c r="K120" i="22"/>
  <c r="K340" i="22"/>
  <c r="K268" i="22"/>
  <c r="K334" i="22"/>
  <c r="K138" i="22"/>
  <c r="K344" i="22"/>
  <c r="K124" i="22"/>
  <c r="K294" i="22"/>
  <c r="K64" i="22"/>
  <c r="K40" i="22"/>
  <c r="K308" i="22"/>
  <c r="K44" i="22"/>
  <c r="K310" i="22"/>
  <c r="K122" i="22"/>
  <c r="K162" i="22"/>
  <c r="K34" i="22"/>
  <c r="K9" i="22"/>
  <c r="K19" i="22"/>
  <c r="K31" i="22"/>
  <c r="K41" i="22"/>
  <c r="K51" i="22"/>
  <c r="K63" i="22"/>
  <c r="K73" i="22"/>
  <c r="K83" i="22"/>
  <c r="K95" i="22"/>
  <c r="K105" i="22"/>
  <c r="K115" i="22"/>
  <c r="K127" i="22"/>
  <c r="K137" i="22"/>
  <c r="K147" i="22"/>
  <c r="K159" i="22"/>
  <c r="K169" i="22"/>
  <c r="K179" i="22"/>
  <c r="K191" i="22"/>
  <c r="K201" i="22"/>
  <c r="K211" i="22"/>
  <c r="K223" i="22"/>
  <c r="K233" i="22"/>
  <c r="K243" i="22"/>
  <c r="K255" i="22"/>
  <c r="K265" i="22"/>
  <c r="K275" i="22"/>
  <c r="K287" i="22"/>
  <c r="K297" i="22"/>
  <c r="K46" i="22"/>
  <c r="K142" i="22"/>
  <c r="K198" i="22"/>
  <c r="K238" i="22"/>
  <c r="K337" i="22"/>
  <c r="K361" i="22"/>
  <c r="K116" i="22"/>
  <c r="K240" i="22"/>
  <c r="K188" i="22"/>
  <c r="K228" i="22"/>
  <c r="K38" i="22"/>
  <c r="K134" i="22"/>
  <c r="K194" i="22"/>
  <c r="K242" i="22"/>
  <c r="K282" i="22"/>
  <c r="K307" i="22"/>
  <c r="K321" i="22"/>
  <c r="K335" i="22"/>
  <c r="K353" i="22"/>
  <c r="K68" i="22"/>
  <c r="K200" i="22"/>
  <c r="K272" i="22"/>
  <c r="K304" i="22"/>
  <c r="K354" i="22"/>
  <c r="K12" i="22"/>
  <c r="K152" i="22"/>
  <c r="K136" i="22"/>
  <c r="K316" i="22"/>
  <c r="K350" i="22"/>
  <c r="K170" i="22"/>
  <c r="K10" i="22"/>
  <c r="K360" i="22"/>
  <c r="K260" i="22"/>
  <c r="K330" i="22"/>
  <c r="K96" i="22"/>
  <c r="K72" i="22"/>
  <c r="K108" i="22"/>
  <c r="K326" i="22"/>
  <c r="K154" i="22"/>
  <c r="K26" i="22"/>
  <c r="K66" i="22"/>
  <c r="K4" i="22"/>
  <c r="K15" i="22"/>
  <c r="K25" i="22"/>
  <c r="K35" i="22"/>
  <c r="K47" i="22"/>
  <c r="K79" i="22"/>
  <c r="K89" i="22"/>
  <c r="K99" i="22"/>
  <c r="K111" i="22"/>
  <c r="K121" i="22"/>
  <c r="K131" i="22"/>
  <c r="K143" i="22"/>
  <c r="K153" i="22"/>
  <c r="K163" i="22"/>
  <c r="K175" i="22"/>
  <c r="K185" i="22"/>
  <c r="K195" i="22"/>
  <c r="K207" i="22"/>
  <c r="K217" i="22"/>
  <c r="K227" i="22"/>
  <c r="K239" i="22"/>
  <c r="K249" i="22"/>
  <c r="K259" i="22"/>
  <c r="K271" i="22"/>
  <c r="K281" i="22"/>
  <c r="K291" i="22"/>
  <c r="K94" i="22"/>
  <c r="K174" i="22"/>
  <c r="K222" i="22"/>
  <c r="K313" i="22"/>
  <c r="K345" i="22"/>
  <c r="K192" i="22"/>
  <c r="K280" i="22"/>
  <c r="K252" i="22"/>
  <c r="K86" i="22"/>
  <c r="K178" i="22"/>
  <c r="K218" i="22"/>
  <c r="K258" i="22"/>
  <c r="K303" i="22"/>
  <c r="K315" i="22"/>
  <c r="K325" i="22"/>
  <c r="K347" i="22"/>
  <c r="K363" i="22"/>
  <c r="K132" i="22"/>
  <c r="K248" i="22"/>
  <c r="K352" i="22"/>
  <c r="K156" i="22"/>
  <c r="K306" i="22"/>
  <c r="K80" i="22"/>
  <c r="K88" i="22"/>
  <c r="K348" i="22"/>
  <c r="K140" i="22"/>
  <c r="K318" i="22"/>
  <c r="K74" i="22"/>
  <c r="K82" i="22"/>
  <c r="K328" i="22"/>
  <c r="K362" i="22"/>
  <c r="K262" i="22"/>
  <c r="K32" i="22"/>
  <c r="K8" i="22"/>
  <c r="K284" i="22"/>
  <c r="K358" i="22"/>
  <c r="K286" i="22"/>
  <c r="K130" i="22"/>
  <c r="K7" i="22"/>
  <c r="K27" i="22"/>
  <c r="K39" i="22"/>
  <c r="K49" i="22"/>
  <c r="K81" i="22"/>
  <c r="K103" i="22"/>
  <c r="K135" i="22"/>
  <c r="K167" i="22"/>
  <c r="K177" i="22"/>
  <c r="K187" i="22"/>
  <c r="K199" i="22"/>
  <c r="K209" i="22"/>
  <c r="K219" i="22"/>
  <c r="K231" i="22"/>
  <c r="K241" i="22"/>
  <c r="K251" i="22"/>
  <c r="K263" i="22"/>
  <c r="K273" i="22"/>
  <c r="K283" i="22"/>
  <c r="K295" i="22"/>
  <c r="K30" i="22"/>
  <c r="K110" i="22"/>
  <c r="K230" i="22"/>
  <c r="K327" i="22"/>
  <c r="K355" i="22"/>
  <c r="K84" i="22"/>
  <c r="K208" i="22"/>
  <c r="K180" i="22"/>
  <c r="K220" i="22"/>
  <c r="K6" i="22"/>
  <c r="K186" i="22"/>
  <c r="K226" i="22"/>
  <c r="K274" i="22"/>
  <c r="K305" i="22"/>
  <c r="K317" i="22"/>
  <c r="K331" i="22"/>
  <c r="K349" i="22"/>
  <c r="K367" i="22"/>
  <c r="K184" i="22"/>
  <c r="K256" i="22"/>
  <c r="K336" i="22"/>
  <c r="K278" i="22"/>
  <c r="K48" i="22"/>
  <c r="K332" i="22"/>
  <c r="K270" i="22"/>
  <c r="K50" i="22"/>
  <c r="K292" i="22"/>
  <c r="K346" i="22"/>
  <c r="K160" i="22"/>
  <c r="K356" i="22"/>
  <c r="K172" i="22"/>
  <c r="K342" i="22"/>
  <c r="K254" i="22"/>
  <c r="K324" i="22"/>
  <c r="K205" i="22"/>
  <c r="K224" i="22"/>
  <c r="K148" i="22"/>
  <c r="K76" i="22"/>
  <c r="K24" i="22"/>
  <c r="K145" i="22"/>
  <c r="K58" i="22"/>
  <c r="K225" i="22"/>
  <c r="K90" i="22"/>
  <c r="K14" i="22"/>
  <c r="K113" i="22"/>
  <c r="E418" i="8"/>
  <c r="I36" i="20" s="1"/>
  <c r="E421" i="8"/>
  <c r="I39" i="20" s="1"/>
  <c r="I421" i="8"/>
  <c r="M39" i="20" s="1"/>
  <c r="G420" i="8"/>
  <c r="K38" i="20" s="1"/>
  <c r="J421" i="8"/>
  <c r="N39" i="20" s="1"/>
  <c r="E420" i="8"/>
  <c r="I38" i="20" s="1"/>
  <c r="J420" i="8"/>
  <c r="N38" i="20" s="1"/>
  <c r="I418" i="8"/>
  <c r="M36" i="20" s="1"/>
  <c r="F421" i="8"/>
  <c r="J39" i="20" s="1"/>
  <c r="G418" i="8"/>
  <c r="K36" i="20" s="1"/>
  <c r="H418" i="8"/>
  <c r="L36" i="20" s="1"/>
  <c r="J418" i="8"/>
  <c r="N36" i="20" s="1"/>
  <c r="H421" i="8"/>
  <c r="L39" i="20" s="1"/>
  <c r="J419" i="8"/>
  <c r="N37" i="20" s="1"/>
  <c r="P315" i="8"/>
  <c r="O303" i="8"/>
  <c r="P303" i="8"/>
  <c r="O315" i="8"/>
  <c r="K314" i="8"/>
  <c r="E305" i="8"/>
  <c r="E311" i="8"/>
  <c r="F314" i="8"/>
  <c r="I313" i="8"/>
  <c r="L312" i="8"/>
  <c r="K311" i="8"/>
  <c r="F310" i="8"/>
  <c r="M309" i="8"/>
  <c r="H308" i="8"/>
  <c r="K307" i="8"/>
  <c r="J306" i="8"/>
  <c r="M305" i="8"/>
  <c r="E314" i="8"/>
  <c r="E310" i="8"/>
  <c r="M314" i="8"/>
  <c r="H313" i="8"/>
  <c r="G312" i="8"/>
  <c r="J311" i="8"/>
  <c r="M310" i="8"/>
  <c r="L309" i="8"/>
  <c r="K308" i="8"/>
  <c r="J307" i="8"/>
  <c r="M306" i="8"/>
  <c r="I306" i="8"/>
  <c r="L305" i="8"/>
  <c r="H305" i="8"/>
  <c r="E313" i="8"/>
  <c r="E309" i="8"/>
  <c r="L314" i="8"/>
  <c r="H314" i="8"/>
  <c r="K313" i="8"/>
  <c r="G313" i="8"/>
  <c r="J312" i="8"/>
  <c r="F312" i="8"/>
  <c r="M311" i="8"/>
  <c r="I311" i="8"/>
  <c r="L310" i="8"/>
  <c r="H310" i="8"/>
  <c r="K309" i="8"/>
  <c r="G309" i="8"/>
  <c r="J308" i="8"/>
  <c r="F308" i="8"/>
  <c r="M307" i="8"/>
  <c r="I307" i="8"/>
  <c r="L306" i="8"/>
  <c r="H306" i="8"/>
  <c r="K305" i="8"/>
  <c r="G305" i="8"/>
  <c r="E307" i="8"/>
  <c r="J314" i="8"/>
  <c r="M313" i="8"/>
  <c r="H312" i="8"/>
  <c r="G311" i="8"/>
  <c r="J310" i="8"/>
  <c r="I309" i="8"/>
  <c r="L308" i="8"/>
  <c r="G307" i="8"/>
  <c r="F306" i="8"/>
  <c r="I305" i="8"/>
  <c r="E306" i="8"/>
  <c r="I314" i="8"/>
  <c r="L313" i="8"/>
  <c r="K312" i="8"/>
  <c r="F311" i="8"/>
  <c r="I310" i="8"/>
  <c r="H309" i="8"/>
  <c r="G308" i="8"/>
  <c r="E312" i="8"/>
  <c r="E308" i="8"/>
  <c r="G314" i="8"/>
  <c r="J313" i="8"/>
  <c r="F313" i="8"/>
  <c r="M312" i="8"/>
  <c r="I312" i="8"/>
  <c r="L311" i="8"/>
  <c r="H311" i="8"/>
  <c r="K310" i="8"/>
  <c r="G310" i="8"/>
  <c r="J309" i="8"/>
  <c r="F309" i="8"/>
  <c r="M308" i="8"/>
  <c r="I308" i="8"/>
  <c r="L307" i="8"/>
  <c r="H307" i="8"/>
  <c r="K306" i="8"/>
  <c r="G306" i="8"/>
  <c r="J305" i="8"/>
  <c r="J3" i="7"/>
  <c r="P273" i="8"/>
  <c r="P274" i="8"/>
  <c r="P275" i="8"/>
  <c r="P276" i="8"/>
  <c r="B275" i="8" l="1"/>
  <c r="O275" i="8" s="1"/>
  <c r="B281" i="8"/>
  <c r="B286" i="8"/>
  <c r="N315" i="8"/>
  <c r="P277" i="8"/>
  <c r="Q308" i="8"/>
  <c r="Q312" i="8"/>
  <c r="Q310" i="8"/>
  <c r="Q305" i="8"/>
  <c r="Q311" i="8"/>
  <c r="Q313" i="8"/>
  <c r="Q314" i="8"/>
  <c r="Q307" i="8"/>
  <c r="Q309" i="8"/>
  <c r="Q306" i="8"/>
  <c r="I315" i="8"/>
  <c r="F315" i="8"/>
  <c r="H315" i="8"/>
  <c r="J315" i="8"/>
  <c r="G315" i="8"/>
  <c r="L315" i="8"/>
  <c r="K315" i="8"/>
  <c r="E315" i="8"/>
  <c r="M315" i="8"/>
  <c r="N275" i="8"/>
  <c r="B276" i="8"/>
  <c r="H276" i="8" s="1"/>
  <c r="H275" i="8"/>
  <c r="I275" i="8"/>
  <c r="J275" i="8"/>
  <c r="E275" i="8"/>
  <c r="F275" i="8"/>
  <c r="K275" i="8"/>
  <c r="G275" i="8"/>
  <c r="M275" i="8"/>
  <c r="B274" i="8"/>
  <c r="B273" i="8"/>
  <c r="E273" i="8" s="1"/>
  <c r="L275" i="8"/>
  <c r="C269" i="8"/>
  <c r="D261" i="8"/>
  <c r="D262" i="8"/>
  <c r="D263" i="8"/>
  <c r="D264" i="8"/>
  <c r="D265" i="8"/>
  <c r="D266" i="8"/>
  <c r="D267" i="8"/>
  <c r="D268" i="8"/>
  <c r="D260" i="8"/>
  <c r="D259" i="8"/>
  <c r="C260" i="8"/>
  <c r="C261" i="8"/>
  <c r="C262" i="8"/>
  <c r="C263" i="8"/>
  <c r="C264" i="8"/>
  <c r="C265" i="8"/>
  <c r="C266" i="8"/>
  <c r="C267" i="8"/>
  <c r="C268" i="8"/>
  <c r="C259" i="8"/>
  <c r="R179" i="18"/>
  <c r="R180" i="18"/>
  <c r="R181" i="18"/>
  <c r="R182" i="18"/>
  <c r="R183" i="18"/>
  <c r="R184" i="18"/>
  <c r="R185" i="18"/>
  <c r="R186" i="18"/>
  <c r="R187" i="18"/>
  <c r="R188" i="18"/>
  <c r="R190" i="18"/>
  <c r="R191" i="18"/>
  <c r="R192" i="18"/>
  <c r="R193" i="18"/>
  <c r="R194" i="18"/>
  <c r="R195" i="18"/>
  <c r="R196" i="18"/>
  <c r="R197" i="18"/>
  <c r="R198" i="18"/>
  <c r="R199" i="18"/>
  <c r="R201" i="18"/>
  <c r="R202" i="18"/>
  <c r="R203" i="18"/>
  <c r="R204" i="18"/>
  <c r="R205" i="18"/>
  <c r="R206" i="18"/>
  <c r="R207" i="18"/>
  <c r="R208" i="18"/>
  <c r="R209" i="18"/>
  <c r="R210" i="18"/>
  <c r="R212" i="18"/>
  <c r="R213" i="18"/>
  <c r="R214" i="18"/>
  <c r="R215" i="18"/>
  <c r="R216" i="18"/>
  <c r="R217" i="18"/>
  <c r="R218" i="18"/>
  <c r="R219" i="18"/>
  <c r="R220" i="18"/>
  <c r="R221" i="18"/>
  <c r="R135" i="18"/>
  <c r="R136" i="18"/>
  <c r="R137" i="18"/>
  <c r="R138" i="18"/>
  <c r="R139" i="18"/>
  <c r="R140" i="18"/>
  <c r="R141" i="18"/>
  <c r="R142" i="18"/>
  <c r="R143" i="18"/>
  <c r="R144" i="18"/>
  <c r="R146" i="18"/>
  <c r="R147" i="18"/>
  <c r="R148" i="18"/>
  <c r="R149" i="18"/>
  <c r="R150" i="18"/>
  <c r="R151" i="18"/>
  <c r="R152" i="18"/>
  <c r="R153" i="18"/>
  <c r="R154" i="18"/>
  <c r="R155" i="18"/>
  <c r="R157" i="18"/>
  <c r="R158" i="18"/>
  <c r="R159" i="18"/>
  <c r="R160" i="18"/>
  <c r="R161" i="18"/>
  <c r="R162" i="18"/>
  <c r="R163" i="18"/>
  <c r="R164" i="18"/>
  <c r="R165" i="18"/>
  <c r="R166" i="18"/>
  <c r="R168" i="18"/>
  <c r="R169" i="18"/>
  <c r="R170" i="18"/>
  <c r="R171" i="18"/>
  <c r="R172" i="18"/>
  <c r="R173" i="18"/>
  <c r="R174" i="18"/>
  <c r="R175" i="18"/>
  <c r="R176" i="18"/>
  <c r="R177" i="18"/>
  <c r="R91" i="18"/>
  <c r="R92" i="18"/>
  <c r="R93" i="18"/>
  <c r="R94" i="18"/>
  <c r="R95" i="18"/>
  <c r="R96" i="18"/>
  <c r="R97" i="18"/>
  <c r="R98" i="18"/>
  <c r="R99" i="18"/>
  <c r="R100" i="18"/>
  <c r="R102" i="18"/>
  <c r="R103" i="18"/>
  <c r="R104" i="18"/>
  <c r="R105" i="18"/>
  <c r="R106" i="18"/>
  <c r="R107" i="18"/>
  <c r="R108" i="18"/>
  <c r="R109" i="18"/>
  <c r="R110" i="18"/>
  <c r="R111" i="18"/>
  <c r="R113" i="18"/>
  <c r="R114" i="18"/>
  <c r="R115" i="18"/>
  <c r="R116" i="18"/>
  <c r="R117" i="18"/>
  <c r="R118" i="18"/>
  <c r="R119" i="18"/>
  <c r="R120" i="18"/>
  <c r="R121" i="18"/>
  <c r="R122" i="18"/>
  <c r="R124" i="18"/>
  <c r="R125" i="18"/>
  <c r="R126" i="18"/>
  <c r="R127" i="18"/>
  <c r="R128" i="18"/>
  <c r="R129" i="18"/>
  <c r="R130" i="18"/>
  <c r="R131" i="18"/>
  <c r="R132" i="18"/>
  <c r="R133" i="18"/>
  <c r="R47" i="18"/>
  <c r="R48" i="18"/>
  <c r="R49" i="18"/>
  <c r="R50" i="18"/>
  <c r="R51" i="18"/>
  <c r="R52" i="18"/>
  <c r="R53" i="18"/>
  <c r="R54" i="18"/>
  <c r="R55" i="18"/>
  <c r="R56" i="18"/>
  <c r="R58" i="18"/>
  <c r="R59" i="18"/>
  <c r="R60" i="18"/>
  <c r="R61" i="18"/>
  <c r="R62" i="18"/>
  <c r="R63" i="18"/>
  <c r="R64" i="18"/>
  <c r="R65" i="18"/>
  <c r="R66" i="18"/>
  <c r="R67" i="18"/>
  <c r="R69" i="18"/>
  <c r="R70" i="18"/>
  <c r="R71" i="18"/>
  <c r="R72" i="18"/>
  <c r="R73" i="18"/>
  <c r="R74" i="18"/>
  <c r="R75" i="18"/>
  <c r="R76" i="18"/>
  <c r="R77" i="18"/>
  <c r="R78" i="18"/>
  <c r="R80" i="18"/>
  <c r="R81" i="18"/>
  <c r="R82" i="18"/>
  <c r="R83" i="18"/>
  <c r="R84" i="18"/>
  <c r="R85" i="18"/>
  <c r="R86" i="18"/>
  <c r="R87" i="18"/>
  <c r="R88" i="18"/>
  <c r="R89" i="18"/>
  <c r="R4" i="18"/>
  <c r="R5" i="18"/>
  <c r="R6" i="18"/>
  <c r="R7" i="18"/>
  <c r="R8" i="18"/>
  <c r="R9" i="18"/>
  <c r="R10" i="18"/>
  <c r="R11" i="18"/>
  <c r="R12" i="18"/>
  <c r="R14" i="18"/>
  <c r="R15" i="18"/>
  <c r="R16" i="18"/>
  <c r="R17" i="18"/>
  <c r="R18" i="18"/>
  <c r="R19" i="18"/>
  <c r="R20" i="18"/>
  <c r="R21" i="18"/>
  <c r="R22" i="18"/>
  <c r="R23" i="18"/>
  <c r="R25" i="18"/>
  <c r="R26" i="18"/>
  <c r="R27" i="18"/>
  <c r="R28" i="18"/>
  <c r="R29" i="18"/>
  <c r="R30" i="18"/>
  <c r="R31" i="18"/>
  <c r="R32" i="18"/>
  <c r="R33" i="18"/>
  <c r="R34" i="18"/>
  <c r="R36" i="18"/>
  <c r="R37" i="18"/>
  <c r="R38" i="18"/>
  <c r="R39" i="18"/>
  <c r="R40" i="18"/>
  <c r="R41" i="18"/>
  <c r="R42" i="18"/>
  <c r="R43" i="18"/>
  <c r="R44" i="18"/>
  <c r="R45" i="18"/>
  <c r="C590" i="5"/>
  <c r="C589" i="5"/>
  <c r="C588" i="5"/>
  <c r="C587" i="5"/>
  <c r="C586" i="5"/>
  <c r="C585" i="5"/>
  <c r="C584" i="5"/>
  <c r="C583" i="5"/>
  <c r="C582" i="5"/>
  <c r="C581" i="5"/>
  <c r="C544" i="5"/>
  <c r="C543" i="5"/>
  <c r="C542" i="5"/>
  <c r="C541" i="5"/>
  <c r="C540" i="5"/>
  <c r="C539" i="5"/>
  <c r="C538" i="5"/>
  <c r="C537" i="5"/>
  <c r="C536" i="5"/>
  <c r="C535" i="5"/>
  <c r="Q275" i="8" l="1"/>
  <c r="F286" i="8"/>
  <c r="F290" i="8" s="1"/>
  <c r="J286" i="8"/>
  <c r="J290" i="8" s="1"/>
  <c r="N286" i="8"/>
  <c r="N290" i="8" s="1"/>
  <c r="G286" i="8"/>
  <c r="G290" i="8" s="1"/>
  <c r="K286" i="8"/>
  <c r="K290" i="8" s="1"/>
  <c r="E286" i="8"/>
  <c r="E290" i="8" s="1"/>
  <c r="H286" i="8"/>
  <c r="H290" i="8" s="1"/>
  <c r="L286" i="8"/>
  <c r="L290" i="8" s="1"/>
  <c r="I286" i="8"/>
  <c r="I290" i="8" s="1"/>
  <c r="M286" i="8"/>
  <c r="M290" i="8" s="1"/>
  <c r="E281" i="8"/>
  <c r="E284" i="8" s="1"/>
  <c r="L281" i="8"/>
  <c r="L284" i="8" s="1"/>
  <c r="K281" i="8"/>
  <c r="K284" i="8" s="1"/>
  <c r="N281" i="8"/>
  <c r="I281" i="8"/>
  <c r="I284" i="8" s="1"/>
  <c r="H281" i="8"/>
  <c r="H284" i="8" s="1"/>
  <c r="J281" i="8"/>
  <c r="J284" i="8" s="1"/>
  <c r="F281" i="8"/>
  <c r="F284" i="8" s="1"/>
  <c r="G281" i="8"/>
  <c r="G284" i="8" s="1"/>
  <c r="M281" i="8"/>
  <c r="M284" i="8" s="1"/>
  <c r="O267" i="8"/>
  <c r="O263" i="8"/>
  <c r="N295" i="8"/>
  <c r="N299" i="8"/>
  <c r="N302" i="8"/>
  <c r="N297" i="8"/>
  <c r="N296" i="8"/>
  <c r="N300" i="8"/>
  <c r="N294" i="8"/>
  <c r="N298" i="8"/>
  <c r="N293" i="8"/>
  <c r="N301" i="8"/>
  <c r="O268" i="8"/>
  <c r="O264" i="8"/>
  <c r="O266" i="8"/>
  <c r="O262" i="8"/>
  <c r="O259" i="8"/>
  <c r="Q315" i="8"/>
  <c r="O265" i="8"/>
  <c r="O261" i="8"/>
  <c r="P260" i="8"/>
  <c r="P267" i="8"/>
  <c r="P263" i="8"/>
  <c r="P259" i="8"/>
  <c r="O260" i="8"/>
  <c r="F265" i="8"/>
  <c r="P261" i="8"/>
  <c r="P265" i="8"/>
  <c r="F268" i="8"/>
  <c r="F264" i="8"/>
  <c r="P268" i="8"/>
  <c r="P266" i="8"/>
  <c r="P264" i="8"/>
  <c r="P262" i="8"/>
  <c r="L259" i="8"/>
  <c r="G266" i="8"/>
  <c r="G262" i="8"/>
  <c r="M293" i="8"/>
  <c r="M295" i="8"/>
  <c r="M297" i="8"/>
  <c r="M299" i="8"/>
  <c r="M301" i="8"/>
  <c r="M294" i="8"/>
  <c r="M296" i="8"/>
  <c r="M298" i="8"/>
  <c r="M300" i="8"/>
  <c r="M302" i="8"/>
  <c r="I265" i="8"/>
  <c r="F261" i="8"/>
  <c r="F260" i="8"/>
  <c r="J265" i="8"/>
  <c r="E276" i="8"/>
  <c r="L276" i="8"/>
  <c r="F293" i="8"/>
  <c r="J293" i="8"/>
  <c r="G294" i="8"/>
  <c r="K294" i="8"/>
  <c r="H295" i="8"/>
  <c r="L295" i="8"/>
  <c r="I296" i="8"/>
  <c r="F297" i="8"/>
  <c r="J297" i="8"/>
  <c r="G298" i="8"/>
  <c r="K298" i="8"/>
  <c r="H299" i="8"/>
  <c r="L299" i="8"/>
  <c r="I300" i="8"/>
  <c r="F301" i="8"/>
  <c r="J301" i="8"/>
  <c r="G302" i="8"/>
  <c r="K302" i="8"/>
  <c r="E296" i="8"/>
  <c r="E300" i="8"/>
  <c r="J294" i="8"/>
  <c r="H296" i="8"/>
  <c r="F298" i="8"/>
  <c r="K299" i="8"/>
  <c r="I301" i="8"/>
  <c r="E295" i="8"/>
  <c r="G293" i="8"/>
  <c r="K293" i="8"/>
  <c r="H294" i="8"/>
  <c r="L294" i="8"/>
  <c r="I295" i="8"/>
  <c r="F296" i="8"/>
  <c r="J296" i="8"/>
  <c r="G297" i="8"/>
  <c r="K297" i="8"/>
  <c r="H298" i="8"/>
  <c r="L298" i="8"/>
  <c r="I299" i="8"/>
  <c r="F300" i="8"/>
  <c r="J300" i="8"/>
  <c r="G301" i="8"/>
  <c r="K301" i="8"/>
  <c r="H302" i="8"/>
  <c r="L302" i="8"/>
  <c r="E297" i="8"/>
  <c r="E301" i="8"/>
  <c r="E302" i="8"/>
  <c r="F294" i="8"/>
  <c r="K295" i="8"/>
  <c r="L296" i="8"/>
  <c r="J298" i="8"/>
  <c r="H300" i="8"/>
  <c r="F302" i="8"/>
  <c r="E299" i="8"/>
  <c r="H293" i="8"/>
  <c r="L293" i="8"/>
  <c r="I294" i="8"/>
  <c r="F295" i="8"/>
  <c r="J295" i="8"/>
  <c r="G296" i="8"/>
  <c r="K296" i="8"/>
  <c r="H297" i="8"/>
  <c r="L297" i="8"/>
  <c r="I298" i="8"/>
  <c r="F299" i="8"/>
  <c r="J299" i="8"/>
  <c r="G300" i="8"/>
  <c r="K300" i="8"/>
  <c r="H301" i="8"/>
  <c r="L301" i="8"/>
  <c r="I302" i="8"/>
  <c r="E294" i="8"/>
  <c r="E298" i="8"/>
  <c r="I293" i="8"/>
  <c r="G295" i="8"/>
  <c r="I297" i="8"/>
  <c r="G299" i="8"/>
  <c r="L300" i="8"/>
  <c r="J302" i="8"/>
  <c r="E293" i="8"/>
  <c r="I261" i="8"/>
  <c r="R268" i="8"/>
  <c r="R264" i="8"/>
  <c r="I260" i="8"/>
  <c r="I267" i="8"/>
  <c r="E264" i="8"/>
  <c r="E268" i="8"/>
  <c r="H268" i="8"/>
  <c r="M264" i="8"/>
  <c r="R267" i="8"/>
  <c r="I263" i="8"/>
  <c r="M268" i="8"/>
  <c r="R263" i="8"/>
  <c r="L264" i="8"/>
  <c r="H266" i="8"/>
  <c r="H262" i="8"/>
  <c r="H260" i="8"/>
  <c r="E260" i="8"/>
  <c r="L268" i="8"/>
  <c r="I264" i="8"/>
  <c r="N261" i="8"/>
  <c r="I259" i="8"/>
  <c r="G265" i="8"/>
  <c r="G261" i="8"/>
  <c r="I268" i="8"/>
  <c r="N265" i="8"/>
  <c r="H264" i="8"/>
  <c r="J261" i="8"/>
  <c r="M260" i="8"/>
  <c r="L267" i="8"/>
  <c r="H267" i="8"/>
  <c r="K266" i="8"/>
  <c r="H259" i="8"/>
  <c r="R266" i="8"/>
  <c r="E267" i="8"/>
  <c r="G267" i="8"/>
  <c r="J266" i="8"/>
  <c r="F266" i="8"/>
  <c r="M265" i="8"/>
  <c r="K263" i="8"/>
  <c r="G263" i="8"/>
  <c r="N262" i="8"/>
  <c r="J262" i="8"/>
  <c r="F262" i="8"/>
  <c r="M261" i="8"/>
  <c r="L260" i="8"/>
  <c r="K259" i="8"/>
  <c r="G259" i="8"/>
  <c r="R265" i="8"/>
  <c r="R261" i="8"/>
  <c r="E266" i="8"/>
  <c r="E262" i="8"/>
  <c r="K268" i="8"/>
  <c r="G268" i="8"/>
  <c r="N267" i="8"/>
  <c r="J267" i="8"/>
  <c r="F267" i="8"/>
  <c r="M266" i="8"/>
  <c r="I266" i="8"/>
  <c r="L265" i="8"/>
  <c r="H265" i="8"/>
  <c r="K264" i="8"/>
  <c r="G264" i="8"/>
  <c r="N263" i="8"/>
  <c r="J263" i="8"/>
  <c r="F263" i="8"/>
  <c r="M262" i="8"/>
  <c r="I262" i="8"/>
  <c r="L261" i="8"/>
  <c r="H261" i="8"/>
  <c r="K260" i="8"/>
  <c r="G260" i="8"/>
  <c r="N259" i="8"/>
  <c r="J259" i="8"/>
  <c r="F259" i="8"/>
  <c r="L263" i="8"/>
  <c r="H263" i="8"/>
  <c r="K262" i="8"/>
  <c r="R262" i="8"/>
  <c r="E263" i="8"/>
  <c r="K267" i="8"/>
  <c r="N266" i="8"/>
  <c r="R260" i="8"/>
  <c r="E259" i="8"/>
  <c r="E265" i="8"/>
  <c r="E261" i="8"/>
  <c r="N268" i="8"/>
  <c r="J268" i="8"/>
  <c r="M267" i="8"/>
  <c r="L266" i="8"/>
  <c r="K265" i="8"/>
  <c r="N264" i="8"/>
  <c r="J264" i="8"/>
  <c r="M263" i="8"/>
  <c r="L262" i="8"/>
  <c r="K261" i="8"/>
  <c r="N260" i="8"/>
  <c r="J260" i="8"/>
  <c r="M259" i="8"/>
  <c r="G273" i="8"/>
  <c r="N273" i="8"/>
  <c r="O273" i="8"/>
  <c r="G276" i="8"/>
  <c r="N276" i="8"/>
  <c r="O276" i="8"/>
  <c r="O274" i="8"/>
  <c r="N274" i="8"/>
  <c r="L273" i="8"/>
  <c r="M273" i="8"/>
  <c r="M276" i="8"/>
  <c r="J276" i="8"/>
  <c r="I276" i="8"/>
  <c r="K276" i="8"/>
  <c r="F276" i="8"/>
  <c r="G274" i="8"/>
  <c r="J274" i="8"/>
  <c r="E274" i="8"/>
  <c r="F274" i="8"/>
  <c r="L274" i="8"/>
  <c r="H274" i="8"/>
  <c r="M274" i="8"/>
  <c r="I274" i="8"/>
  <c r="K274" i="8"/>
  <c r="H273" i="8"/>
  <c r="H277" i="8" s="1"/>
  <c r="J273" i="8"/>
  <c r="K273" i="8"/>
  <c r="F273" i="8"/>
  <c r="I273" i="8"/>
  <c r="R275" i="8"/>
  <c r="R276" i="8"/>
  <c r="R274" i="8"/>
  <c r="C250" i="8"/>
  <c r="P250" i="8" s="1"/>
  <c r="C251" i="8"/>
  <c r="O251" i="8" s="1"/>
  <c r="C252" i="8"/>
  <c r="O252" i="8" s="1"/>
  <c r="C253" i="8"/>
  <c r="O253" i="8" s="1"/>
  <c r="C249" i="8"/>
  <c r="O249" i="8" s="1"/>
  <c r="Q274" i="8" l="1"/>
  <c r="Q273" i="8"/>
  <c r="Q276" i="8"/>
  <c r="N284" i="8"/>
  <c r="Q281" i="8"/>
  <c r="N303" i="8"/>
  <c r="Q266" i="8"/>
  <c r="I277" i="8"/>
  <c r="O269" i="8"/>
  <c r="F277" i="8"/>
  <c r="K277" i="8"/>
  <c r="M277" i="8"/>
  <c r="N277" i="8"/>
  <c r="O277" i="8"/>
  <c r="E277" i="8"/>
  <c r="J277" i="8"/>
  <c r="L277" i="8"/>
  <c r="G277" i="8"/>
  <c r="Q301" i="8"/>
  <c r="Q260" i="8"/>
  <c r="Q297" i="8"/>
  <c r="Q302" i="8"/>
  <c r="Q300" i="8"/>
  <c r="Q294" i="8"/>
  <c r="Q295" i="8"/>
  <c r="Q261" i="8"/>
  <c r="O250" i="8"/>
  <c r="O255" i="8" s="1"/>
  <c r="P249" i="8"/>
  <c r="P269" i="8"/>
  <c r="P252" i="8"/>
  <c r="P253" i="8"/>
  <c r="P251" i="8"/>
  <c r="Q296" i="8"/>
  <c r="Q298" i="8"/>
  <c r="Q299" i="8"/>
  <c r="M303" i="8"/>
  <c r="Q264" i="8"/>
  <c r="Q263" i="8"/>
  <c r="Q265" i="8"/>
  <c r="E303" i="8"/>
  <c r="Q268" i="8"/>
  <c r="Q259" i="8"/>
  <c r="K303" i="8"/>
  <c r="H303" i="8"/>
  <c r="I303" i="8"/>
  <c r="J303" i="8"/>
  <c r="Q293" i="8"/>
  <c r="L303" i="8"/>
  <c r="M269" i="8"/>
  <c r="G303" i="8"/>
  <c r="F303" i="8"/>
  <c r="L269" i="8"/>
  <c r="F269" i="8"/>
  <c r="H269" i="8"/>
  <c r="Q262" i="8"/>
  <c r="J269" i="8"/>
  <c r="K269" i="8"/>
  <c r="E269" i="8"/>
  <c r="I269" i="8"/>
  <c r="N269" i="8"/>
  <c r="G269" i="8"/>
  <c r="Q267" i="8"/>
  <c r="R281" i="8" l="1"/>
  <c r="E10" i="20" s="1"/>
  <c r="F10" i="20"/>
  <c r="P255" i="8"/>
  <c r="Q269" i="8"/>
  <c r="Q303" i="8"/>
  <c r="R486" i="5" l="1"/>
  <c r="R487" i="5"/>
  <c r="R488" i="5"/>
  <c r="R489" i="5"/>
  <c r="R491" i="5"/>
  <c r="R492" i="5"/>
  <c r="R493" i="5"/>
  <c r="R494" i="5"/>
  <c r="R495" i="5"/>
  <c r="R497" i="5"/>
  <c r="R498" i="5"/>
  <c r="R499" i="5"/>
  <c r="R500" i="5"/>
  <c r="R501" i="5"/>
  <c r="R503" i="5"/>
  <c r="R504" i="5"/>
  <c r="R505" i="5"/>
  <c r="R506" i="5"/>
  <c r="R507" i="5"/>
  <c r="Q497" i="5"/>
  <c r="Q486" i="5"/>
  <c r="Q487" i="5"/>
  <c r="Q488" i="5"/>
  <c r="Q489" i="5"/>
  <c r="Q491" i="5"/>
  <c r="Q492" i="5"/>
  <c r="Q493" i="5"/>
  <c r="Q494" i="5"/>
  <c r="Q495" i="5"/>
  <c r="Q498" i="5"/>
  <c r="Q499" i="5"/>
  <c r="Q500" i="5"/>
  <c r="Q501" i="5"/>
  <c r="Q503" i="5"/>
  <c r="Q504" i="5"/>
  <c r="Q505" i="5"/>
  <c r="Q506" i="5"/>
  <c r="Q507" i="5"/>
  <c r="C500" i="5"/>
  <c r="N252" i="8" s="1"/>
  <c r="C501" i="5"/>
  <c r="N253" i="8" s="1"/>
  <c r="C497" i="5"/>
  <c r="N249" i="8" s="1"/>
  <c r="C498" i="5"/>
  <c r="N250" i="8" s="1"/>
  <c r="C499" i="5"/>
  <c r="N251" i="8" s="1"/>
  <c r="I40" i="20"/>
  <c r="J35" i="20"/>
  <c r="J40" i="20" s="1"/>
  <c r="N255" i="8" l="1"/>
  <c r="I249" i="8"/>
  <c r="G249" i="8"/>
  <c r="L249" i="8"/>
  <c r="J249" i="8"/>
  <c r="E249" i="8"/>
  <c r="H249" i="8"/>
  <c r="Q249" i="8"/>
  <c r="F249" i="8"/>
  <c r="M249" i="8"/>
  <c r="K249" i="8"/>
  <c r="G253" i="8"/>
  <c r="L253" i="8"/>
  <c r="J253" i="8"/>
  <c r="E253" i="8"/>
  <c r="H253" i="8"/>
  <c r="F253" i="8"/>
  <c r="M253" i="8"/>
  <c r="Q253" i="8"/>
  <c r="K253" i="8"/>
  <c r="I253" i="8"/>
  <c r="E251" i="8"/>
  <c r="G251" i="8"/>
  <c r="Q251" i="8"/>
  <c r="L251" i="8"/>
  <c r="J251" i="8"/>
  <c r="H251" i="8"/>
  <c r="F251" i="8"/>
  <c r="M251" i="8"/>
  <c r="K251" i="8"/>
  <c r="I251" i="8"/>
  <c r="E252" i="8"/>
  <c r="H252" i="8"/>
  <c r="F252" i="8"/>
  <c r="M252" i="8"/>
  <c r="K252" i="8"/>
  <c r="I252" i="8"/>
  <c r="G252" i="8"/>
  <c r="L252" i="8"/>
  <c r="J252" i="8"/>
  <c r="Q252" i="8"/>
  <c r="H250" i="8"/>
  <c r="F250" i="8"/>
  <c r="M250" i="8"/>
  <c r="E250" i="8"/>
  <c r="K250" i="8"/>
  <c r="Q250" i="8"/>
  <c r="G250" i="8"/>
  <c r="L250" i="8"/>
  <c r="J250" i="8"/>
  <c r="I250" i="8"/>
  <c r="K35" i="20"/>
  <c r="R650" i="5"/>
  <c r="R651" i="5"/>
  <c r="R652" i="5"/>
  <c r="R656" i="5"/>
  <c r="R657" i="5"/>
  <c r="R658" i="5"/>
  <c r="R343" i="5"/>
  <c r="Q343" i="5"/>
  <c r="R342" i="5"/>
  <c r="Q342" i="5"/>
  <c r="R341" i="5"/>
  <c r="Q341" i="5"/>
  <c r="R340" i="5"/>
  <c r="Q340" i="5"/>
  <c r="R339" i="5"/>
  <c r="Q339" i="5"/>
  <c r="R338" i="5"/>
  <c r="Q338" i="5"/>
  <c r="R337" i="5"/>
  <c r="Q337" i="5"/>
  <c r="R336" i="5"/>
  <c r="Q336" i="5"/>
  <c r="R335" i="5"/>
  <c r="Q335" i="5"/>
  <c r="R334" i="5"/>
  <c r="Q334" i="5"/>
  <c r="R332" i="5"/>
  <c r="Q332" i="5"/>
  <c r="R331" i="5"/>
  <c r="Q331" i="5"/>
  <c r="R330" i="5"/>
  <c r="Q330" i="5"/>
  <c r="R329" i="5"/>
  <c r="Q329" i="5"/>
  <c r="R328" i="5"/>
  <c r="Q328" i="5"/>
  <c r="R327" i="5"/>
  <c r="Q327" i="5"/>
  <c r="R326" i="5"/>
  <c r="Q326" i="5"/>
  <c r="R325" i="5"/>
  <c r="Q325" i="5"/>
  <c r="R324" i="5"/>
  <c r="Q324" i="5"/>
  <c r="R323" i="5"/>
  <c r="Q323" i="5"/>
  <c r="R321" i="5"/>
  <c r="Q321" i="5"/>
  <c r="R320" i="5"/>
  <c r="Q320" i="5"/>
  <c r="R319" i="5"/>
  <c r="Q319" i="5"/>
  <c r="R318" i="5"/>
  <c r="Q318" i="5"/>
  <c r="R317" i="5"/>
  <c r="Q317" i="5"/>
  <c r="R316" i="5"/>
  <c r="Q316" i="5"/>
  <c r="R315" i="5"/>
  <c r="Q315" i="5"/>
  <c r="R314" i="5"/>
  <c r="Q314" i="5"/>
  <c r="R313" i="5"/>
  <c r="Q313" i="5"/>
  <c r="R312" i="5"/>
  <c r="Q312" i="5"/>
  <c r="R310" i="5"/>
  <c r="Q310" i="5"/>
  <c r="R309" i="5"/>
  <c r="Q309" i="5"/>
  <c r="R308" i="5"/>
  <c r="Q308" i="5"/>
  <c r="R307" i="5"/>
  <c r="Q307" i="5"/>
  <c r="R306" i="5"/>
  <c r="Q306" i="5"/>
  <c r="R305" i="5"/>
  <c r="Q305" i="5"/>
  <c r="R304" i="5"/>
  <c r="Q304" i="5"/>
  <c r="R303" i="5"/>
  <c r="Q303" i="5"/>
  <c r="R302" i="5"/>
  <c r="Q302" i="5"/>
  <c r="R301" i="5"/>
  <c r="Q301" i="5"/>
  <c r="R299" i="5"/>
  <c r="Q299" i="5"/>
  <c r="R298" i="5"/>
  <c r="Q298" i="5"/>
  <c r="R297" i="5"/>
  <c r="Q297" i="5"/>
  <c r="R296" i="5"/>
  <c r="Q296" i="5"/>
  <c r="R295" i="5"/>
  <c r="Q295" i="5"/>
  <c r="R294" i="5"/>
  <c r="Q294" i="5"/>
  <c r="R293" i="5"/>
  <c r="Q293" i="5"/>
  <c r="R292" i="5"/>
  <c r="Q292" i="5"/>
  <c r="R291" i="5"/>
  <c r="Q291" i="5"/>
  <c r="R290" i="5"/>
  <c r="Q290" i="5"/>
  <c r="Q288" i="5"/>
  <c r="R288" i="5"/>
  <c r="R287" i="5"/>
  <c r="Q287" i="5"/>
  <c r="R286" i="5"/>
  <c r="Q286" i="5"/>
  <c r="R285" i="5"/>
  <c r="Q285" i="5"/>
  <c r="R284" i="5"/>
  <c r="Q284" i="5"/>
  <c r="R283" i="5"/>
  <c r="Q283" i="5"/>
  <c r="R282" i="5"/>
  <c r="Q282" i="5"/>
  <c r="R281" i="5"/>
  <c r="Q281" i="5"/>
  <c r="R280" i="5"/>
  <c r="Q280" i="5"/>
  <c r="R279" i="5"/>
  <c r="Q279" i="5"/>
  <c r="R278" i="5"/>
  <c r="Q278" i="5"/>
  <c r="R246" i="5"/>
  <c r="Q246" i="5"/>
  <c r="R245" i="5"/>
  <c r="Q245" i="5"/>
  <c r="R244" i="5"/>
  <c r="Q244" i="5"/>
  <c r="R243" i="5"/>
  <c r="Q243" i="5"/>
  <c r="R242" i="5"/>
  <c r="Q242" i="5"/>
  <c r="R241" i="5"/>
  <c r="Q241" i="5"/>
  <c r="R240" i="5"/>
  <c r="Q240" i="5"/>
  <c r="R239" i="5"/>
  <c r="Q239" i="5"/>
  <c r="R238" i="5"/>
  <c r="Q238" i="5"/>
  <c r="R237" i="5"/>
  <c r="Q237" i="5"/>
  <c r="R234" i="5"/>
  <c r="Q234" i="5"/>
  <c r="R233" i="5"/>
  <c r="Q233" i="5"/>
  <c r="R232" i="5"/>
  <c r="Q232" i="5"/>
  <c r="R231" i="5"/>
  <c r="Q231" i="5"/>
  <c r="R230" i="5"/>
  <c r="Q230" i="5"/>
  <c r="R229" i="5"/>
  <c r="Q229" i="5"/>
  <c r="R228" i="5"/>
  <c r="Q228" i="5"/>
  <c r="R227" i="5"/>
  <c r="Q227" i="5"/>
  <c r="R226" i="5"/>
  <c r="Q226" i="5"/>
  <c r="R225" i="5"/>
  <c r="Q225" i="5"/>
  <c r="R222" i="5"/>
  <c r="Q222" i="5"/>
  <c r="R221" i="5"/>
  <c r="Q221" i="5"/>
  <c r="R220" i="5"/>
  <c r="Q220" i="5"/>
  <c r="R219" i="5"/>
  <c r="Q219" i="5"/>
  <c r="R218" i="5"/>
  <c r="Q218" i="5"/>
  <c r="R217" i="5"/>
  <c r="Q217" i="5"/>
  <c r="R216" i="5"/>
  <c r="Q216" i="5"/>
  <c r="R215" i="5"/>
  <c r="Q215" i="5"/>
  <c r="R214" i="5"/>
  <c r="Q214" i="5"/>
  <c r="R213" i="5"/>
  <c r="Q213" i="5"/>
  <c r="R210" i="5"/>
  <c r="Q210" i="5"/>
  <c r="R209" i="5"/>
  <c r="Q209" i="5"/>
  <c r="R208" i="5"/>
  <c r="Q208" i="5"/>
  <c r="R207" i="5"/>
  <c r="Q207" i="5"/>
  <c r="R206" i="5"/>
  <c r="Q206" i="5"/>
  <c r="R205" i="5"/>
  <c r="Q205" i="5"/>
  <c r="R204" i="5"/>
  <c r="Q204" i="5"/>
  <c r="R203" i="5"/>
  <c r="Q203" i="5"/>
  <c r="R202" i="5"/>
  <c r="Q202" i="5"/>
  <c r="R201" i="5"/>
  <c r="Q201" i="5"/>
  <c r="R198" i="5"/>
  <c r="Q198" i="5"/>
  <c r="R197" i="5"/>
  <c r="Q197" i="5"/>
  <c r="R196" i="5"/>
  <c r="Q196" i="5"/>
  <c r="R195" i="5"/>
  <c r="Q195" i="5"/>
  <c r="R194" i="5"/>
  <c r="Q194" i="5"/>
  <c r="R193" i="5"/>
  <c r="Q193" i="5"/>
  <c r="R192" i="5"/>
  <c r="Q192" i="5"/>
  <c r="R191" i="5"/>
  <c r="Q191" i="5"/>
  <c r="R190" i="5"/>
  <c r="Q190" i="5"/>
  <c r="R189" i="5"/>
  <c r="Q189" i="5"/>
  <c r="D386" i="8"/>
  <c r="D387" i="8"/>
  <c r="D388" i="8"/>
  <c r="D389" i="8"/>
  <c r="D390" i="8"/>
  <c r="D391" i="8"/>
  <c r="D392" i="8"/>
  <c r="D393" i="8"/>
  <c r="D394" i="8"/>
  <c r="D385" i="8"/>
  <c r="R250" i="8" l="1"/>
  <c r="R252" i="8"/>
  <c r="R251" i="8"/>
  <c r="R253" i="8"/>
  <c r="J255" i="8"/>
  <c r="Q255" i="8"/>
  <c r="L255" i="8"/>
  <c r="K255" i="8"/>
  <c r="H255" i="8"/>
  <c r="G255" i="8"/>
  <c r="F255" i="8"/>
  <c r="M255" i="8"/>
  <c r="E255" i="8"/>
  <c r="I255" i="8"/>
  <c r="L35" i="20"/>
  <c r="K40" i="20"/>
  <c r="Q177" i="2"/>
  <c r="Q176" i="2"/>
  <c r="Q175" i="2"/>
  <c r="Q174" i="2"/>
  <c r="Q173" i="2"/>
  <c r="Q172" i="2"/>
  <c r="Q171" i="2"/>
  <c r="Q170" i="2"/>
  <c r="Q169" i="2"/>
  <c r="Q166" i="2"/>
  <c r="Q165" i="2"/>
  <c r="Q164" i="2"/>
  <c r="Q163" i="2"/>
  <c r="Q162" i="2"/>
  <c r="Q161" i="2"/>
  <c r="Q160" i="2"/>
  <c r="Q159" i="2"/>
  <c r="Q158" i="2"/>
  <c r="Q155" i="2"/>
  <c r="Q154" i="2"/>
  <c r="Q153" i="2"/>
  <c r="Q152" i="2"/>
  <c r="Q151" i="2"/>
  <c r="Q150" i="2"/>
  <c r="Q149" i="2"/>
  <c r="Q148" i="2"/>
  <c r="Q147" i="2"/>
  <c r="Q144" i="2"/>
  <c r="Q143" i="2"/>
  <c r="Q142" i="2"/>
  <c r="Q141" i="2"/>
  <c r="Q140" i="2"/>
  <c r="Q139" i="2"/>
  <c r="Q138" i="2"/>
  <c r="Q137" i="2"/>
  <c r="Q136" i="2"/>
  <c r="Q145" i="2"/>
  <c r="Q134" i="2"/>
  <c r="Q133" i="2"/>
  <c r="Q132" i="2"/>
  <c r="Q131" i="2"/>
  <c r="Q130" i="2"/>
  <c r="Q129" i="2"/>
  <c r="Q128" i="2"/>
  <c r="Q127" i="2"/>
  <c r="Q126" i="2"/>
  <c r="Q123" i="2"/>
  <c r="Q122" i="2"/>
  <c r="Q121" i="2"/>
  <c r="Q120" i="2"/>
  <c r="Q119" i="2"/>
  <c r="Q118" i="2"/>
  <c r="Q117" i="2"/>
  <c r="Q116" i="2"/>
  <c r="Q115" i="2"/>
  <c r="Q114" i="2"/>
  <c r="Q112" i="2"/>
  <c r="Q111" i="2"/>
  <c r="Q110" i="2"/>
  <c r="Q109" i="2"/>
  <c r="Q108" i="2"/>
  <c r="Q107" i="2"/>
  <c r="Q106" i="2"/>
  <c r="Q105" i="2"/>
  <c r="Q104" i="2"/>
  <c r="Q103" i="2"/>
  <c r="Q101" i="2"/>
  <c r="Q100" i="2"/>
  <c r="Q99" i="2"/>
  <c r="Q98" i="2"/>
  <c r="Q97" i="2"/>
  <c r="Q96" i="2"/>
  <c r="Q95" i="2"/>
  <c r="Q94" i="2"/>
  <c r="Q93" i="2"/>
  <c r="Q92" i="2"/>
  <c r="Q89" i="2"/>
  <c r="Q88" i="2"/>
  <c r="Q87" i="2"/>
  <c r="Q86" i="2"/>
  <c r="Q85" i="2"/>
  <c r="Q84" i="2"/>
  <c r="Q83" i="2"/>
  <c r="Q82" i="2"/>
  <c r="Q81" i="2"/>
  <c r="Q80" i="2"/>
  <c r="Q78" i="2"/>
  <c r="Q77" i="2"/>
  <c r="Q76" i="2"/>
  <c r="Q75" i="2"/>
  <c r="Q74" i="2"/>
  <c r="Q73" i="2"/>
  <c r="Q72" i="2"/>
  <c r="Q71" i="2"/>
  <c r="Q70" i="2"/>
  <c r="Q69" i="2"/>
  <c r="Q67" i="2"/>
  <c r="Q66" i="2"/>
  <c r="Q65" i="2"/>
  <c r="Q64" i="2"/>
  <c r="Q63" i="2"/>
  <c r="Q62" i="2"/>
  <c r="Q61" i="2"/>
  <c r="Q60" i="2"/>
  <c r="Q59" i="2"/>
  <c r="Q58" i="2"/>
  <c r="Q56" i="2"/>
  <c r="Q55" i="2"/>
  <c r="Q54" i="2"/>
  <c r="Q53" i="2"/>
  <c r="Q52" i="2"/>
  <c r="Q51" i="2"/>
  <c r="Q50" i="2"/>
  <c r="Q49" i="2"/>
  <c r="Q48" i="2"/>
  <c r="Q47" i="2"/>
  <c r="Q45" i="2"/>
  <c r="Q44" i="2"/>
  <c r="Q43" i="2"/>
  <c r="Q42" i="2"/>
  <c r="Q41" i="2"/>
  <c r="Q40" i="2"/>
  <c r="Q39" i="2"/>
  <c r="Q38" i="2"/>
  <c r="Q37" i="2"/>
  <c r="Q36" i="2"/>
  <c r="Q34" i="2"/>
  <c r="Q33" i="2"/>
  <c r="Q32" i="2"/>
  <c r="Q31" i="2"/>
  <c r="Q30" i="2"/>
  <c r="Q29" i="2"/>
  <c r="Q28" i="2"/>
  <c r="Q27" i="2"/>
  <c r="Q26" i="2"/>
  <c r="Q25" i="2"/>
  <c r="Q23" i="2"/>
  <c r="Q22" i="2"/>
  <c r="Q21" i="2"/>
  <c r="Q20" i="2"/>
  <c r="Q19" i="2"/>
  <c r="Q18" i="2"/>
  <c r="Q17" i="2"/>
  <c r="Q16" i="2"/>
  <c r="Q15" i="2"/>
  <c r="Q14" i="2"/>
  <c r="Q3" i="2"/>
  <c r="Q4" i="2"/>
  <c r="Q5" i="2"/>
  <c r="Q6" i="2"/>
  <c r="Q7" i="2"/>
  <c r="Q8" i="2"/>
  <c r="Q9" i="2"/>
  <c r="Q10" i="2"/>
  <c r="Q11" i="2"/>
  <c r="Q12" i="2"/>
  <c r="L40" i="20" l="1"/>
  <c r="M35" i="20"/>
  <c r="C345" i="8"/>
  <c r="M40" i="20" l="1"/>
  <c r="N35" i="20"/>
  <c r="N40" i="20" s="1"/>
  <c r="F364" i="8"/>
  <c r="F365" i="8" s="1"/>
  <c r="F366" i="8" s="1"/>
  <c r="F367" i="8" s="1"/>
  <c r="F368" i="8" s="1"/>
  <c r="D349" i="8"/>
  <c r="F349" i="8" s="1"/>
  <c r="D358" i="8"/>
  <c r="F358" i="8" s="1"/>
  <c r="C358" i="8"/>
  <c r="D357" i="8"/>
  <c r="E357" i="8" s="1"/>
  <c r="C357" i="8"/>
  <c r="D356" i="8"/>
  <c r="F356" i="8" s="1"/>
  <c r="C356" i="8"/>
  <c r="D355" i="8"/>
  <c r="F355" i="8" s="1"/>
  <c r="C355" i="8"/>
  <c r="D354" i="8"/>
  <c r="F354" i="8" s="1"/>
  <c r="C354" i="8"/>
  <c r="D353" i="8"/>
  <c r="E353" i="8" s="1"/>
  <c r="C353" i="8"/>
  <c r="D352" i="8"/>
  <c r="F352" i="8" s="1"/>
  <c r="C352" i="8"/>
  <c r="D351" i="8"/>
  <c r="F351" i="8" s="1"/>
  <c r="C351" i="8"/>
  <c r="D350" i="8"/>
  <c r="F350" i="8" s="1"/>
  <c r="C350" i="8"/>
  <c r="C349" i="8"/>
  <c r="B412" i="8"/>
  <c r="B413" i="8"/>
  <c r="B414" i="8"/>
  <c r="B411" i="8"/>
  <c r="L357" i="8" l="1"/>
  <c r="H357" i="8"/>
  <c r="H356" i="8"/>
  <c r="P350" i="8"/>
  <c r="P358" i="8"/>
  <c r="P354" i="8"/>
  <c r="P349" i="8"/>
  <c r="L353" i="8"/>
  <c r="L349" i="8"/>
  <c r="H352" i="8"/>
  <c r="H349" i="8"/>
  <c r="L358" i="8"/>
  <c r="P355" i="8"/>
  <c r="L354" i="8"/>
  <c r="H353" i="8"/>
  <c r="P351" i="8"/>
  <c r="L350" i="8"/>
  <c r="H358" i="8"/>
  <c r="P356" i="8"/>
  <c r="L355" i="8"/>
  <c r="H354" i="8"/>
  <c r="P352" i="8"/>
  <c r="L351" i="8"/>
  <c r="H350" i="8"/>
  <c r="E356" i="8"/>
  <c r="F353" i="8"/>
  <c r="P357" i="8"/>
  <c r="L356" i="8"/>
  <c r="H355" i="8"/>
  <c r="P353" i="8"/>
  <c r="L352" i="8"/>
  <c r="H351" i="8"/>
  <c r="E352" i="8"/>
  <c r="O358" i="8"/>
  <c r="K358" i="8"/>
  <c r="G358" i="8"/>
  <c r="O357" i="8"/>
  <c r="K357" i="8"/>
  <c r="G357" i="8"/>
  <c r="O356" i="8"/>
  <c r="K356" i="8"/>
  <c r="G356" i="8"/>
  <c r="O355" i="8"/>
  <c r="K355" i="8"/>
  <c r="G355" i="8"/>
  <c r="O354" i="8"/>
  <c r="K354" i="8"/>
  <c r="G354" i="8"/>
  <c r="O353" i="8"/>
  <c r="K353" i="8"/>
  <c r="G353" i="8"/>
  <c r="O352" i="8"/>
  <c r="K352" i="8"/>
  <c r="G352" i="8"/>
  <c r="O351" i="8"/>
  <c r="K351" i="8"/>
  <c r="G351" i="8"/>
  <c r="O350" i="8"/>
  <c r="K350" i="8"/>
  <c r="G350" i="8"/>
  <c r="O349" i="8"/>
  <c r="K349" i="8"/>
  <c r="G349" i="8"/>
  <c r="E355" i="8"/>
  <c r="E351" i="8"/>
  <c r="S358" i="8"/>
  <c r="N358" i="8"/>
  <c r="J358" i="8"/>
  <c r="S357" i="8"/>
  <c r="N357" i="8"/>
  <c r="J357" i="8"/>
  <c r="S356" i="8"/>
  <c r="N356" i="8"/>
  <c r="J356" i="8"/>
  <c r="S355" i="8"/>
  <c r="N355" i="8"/>
  <c r="J355" i="8"/>
  <c r="S354" i="8"/>
  <c r="N354" i="8"/>
  <c r="J354" i="8"/>
  <c r="S353" i="8"/>
  <c r="N353" i="8"/>
  <c r="J353" i="8"/>
  <c r="S352" i="8"/>
  <c r="N352" i="8"/>
  <c r="J352" i="8"/>
  <c r="S351" i="8"/>
  <c r="N351" i="8"/>
  <c r="J351" i="8"/>
  <c r="S350" i="8"/>
  <c r="N350" i="8"/>
  <c r="J350" i="8"/>
  <c r="S349" i="8"/>
  <c r="N349" i="8"/>
  <c r="J349" i="8"/>
  <c r="E358" i="8"/>
  <c r="E354" i="8"/>
  <c r="E350" i="8"/>
  <c r="F357" i="8"/>
  <c r="Q358" i="8"/>
  <c r="M358" i="8"/>
  <c r="I358" i="8"/>
  <c r="Q357" i="8"/>
  <c r="M357" i="8"/>
  <c r="I357" i="8"/>
  <c r="Q356" i="8"/>
  <c r="M356" i="8"/>
  <c r="I356" i="8"/>
  <c r="Q355" i="8"/>
  <c r="M355" i="8"/>
  <c r="I355" i="8"/>
  <c r="Q354" i="8"/>
  <c r="M354" i="8"/>
  <c r="I354" i="8"/>
  <c r="Q353" i="8"/>
  <c r="M353" i="8"/>
  <c r="I353" i="8"/>
  <c r="Q352" i="8"/>
  <c r="M352" i="8"/>
  <c r="I352" i="8"/>
  <c r="Q351" i="8"/>
  <c r="M351" i="8"/>
  <c r="I351" i="8"/>
  <c r="Q350" i="8"/>
  <c r="M350" i="8"/>
  <c r="I350" i="8"/>
  <c r="Q349" i="8"/>
  <c r="M349" i="8"/>
  <c r="I349" i="8"/>
  <c r="E349" i="8"/>
  <c r="R352" i="8" l="1"/>
  <c r="R356" i="8"/>
  <c r="P359" i="8"/>
  <c r="R349" i="8"/>
  <c r="F359" i="8"/>
  <c r="S359" i="8"/>
  <c r="J359" i="8"/>
  <c r="O359" i="8"/>
  <c r="K359" i="8"/>
  <c r="L359" i="8"/>
  <c r="H359" i="8"/>
  <c r="R353" i="8"/>
  <c r="R354" i="8"/>
  <c r="R350" i="8"/>
  <c r="M359" i="8"/>
  <c r="Q359" i="8"/>
  <c r="R355" i="8"/>
  <c r="G359" i="8"/>
  <c r="R351" i="8"/>
  <c r="R358" i="8"/>
  <c r="N359" i="8"/>
  <c r="E359" i="8"/>
  <c r="I359" i="8"/>
  <c r="I360" i="8" s="1"/>
  <c r="R357" i="8"/>
  <c r="Q360" i="8" l="1"/>
  <c r="P360" i="8"/>
  <c r="M360" i="8"/>
  <c r="H360" i="8"/>
  <c r="L360" i="8"/>
  <c r="K360" i="8"/>
  <c r="F360" i="8"/>
  <c r="R359" i="8"/>
  <c r="J360" i="8"/>
  <c r="N360" i="8"/>
  <c r="O360" i="8"/>
  <c r="G360" i="8"/>
  <c r="F3" i="7" l="1"/>
  <c r="R168" i="2" l="1"/>
  <c r="R157" i="2"/>
  <c r="R156" i="2"/>
  <c r="R155" i="2"/>
  <c r="R154" i="2"/>
  <c r="R153" i="2"/>
  <c r="R152" i="2"/>
  <c r="R151" i="2"/>
  <c r="R150" i="2"/>
  <c r="R149" i="2"/>
  <c r="R148" i="2"/>
  <c r="R147" i="2"/>
  <c r="R146" i="2"/>
  <c r="R145" i="2"/>
  <c r="R144" i="2"/>
  <c r="R143" i="2"/>
  <c r="R142" i="2"/>
  <c r="R141" i="2"/>
  <c r="R140" i="2"/>
  <c r="R139" i="2"/>
  <c r="R138" i="2"/>
  <c r="R137" i="2"/>
  <c r="R136" i="2"/>
  <c r="R135" i="2"/>
  <c r="R134" i="2"/>
  <c r="R133" i="2"/>
  <c r="R132" i="2"/>
  <c r="R131" i="2"/>
  <c r="R130" i="2"/>
  <c r="R129" i="2"/>
  <c r="R128" i="2"/>
  <c r="R127" i="2"/>
  <c r="R126"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167" i="2" l="1"/>
  <c r="R175" i="2"/>
  <c r="R159" i="2"/>
  <c r="R163" i="2"/>
  <c r="R171" i="2"/>
  <c r="R161" i="2"/>
  <c r="R162" i="2"/>
  <c r="R164" i="2"/>
  <c r="R165" i="2"/>
  <c r="R166" i="2"/>
  <c r="R169" i="2"/>
  <c r="R170" i="2"/>
  <c r="R172" i="2"/>
  <c r="R173" i="2"/>
  <c r="R174" i="2"/>
  <c r="R176" i="2"/>
  <c r="R177" i="2"/>
  <c r="R178" i="2"/>
  <c r="R158" i="2"/>
  <c r="R160" i="2"/>
  <c r="R397" i="5" l="1"/>
  <c r="R398" i="5"/>
  <c r="R399" i="5"/>
  <c r="R400" i="5"/>
  <c r="R401" i="5"/>
  <c r="R402" i="5"/>
  <c r="R404" i="5"/>
  <c r="R405" i="5"/>
  <c r="R406" i="5"/>
  <c r="R407" i="5"/>
  <c r="R408" i="5"/>
  <c r="R409" i="5"/>
  <c r="R410" i="5"/>
  <c r="R411" i="5"/>
  <c r="R412" i="5"/>
  <c r="R413" i="5"/>
  <c r="R414" i="5"/>
  <c r="R415" i="5"/>
  <c r="R416" i="5"/>
  <c r="R417" i="5"/>
  <c r="R418" i="5"/>
  <c r="R419" i="5"/>
  <c r="R420" i="5"/>
  <c r="R421" i="5"/>
  <c r="R422" i="5"/>
  <c r="R423" i="5"/>
  <c r="R424" i="5"/>
  <c r="R426" i="5"/>
  <c r="R427" i="5"/>
  <c r="R428" i="5"/>
  <c r="R429" i="5"/>
  <c r="R430" i="5"/>
  <c r="R431" i="5"/>
  <c r="R432" i="5"/>
  <c r="R433" i="5"/>
  <c r="R434" i="5"/>
  <c r="R435" i="5"/>
  <c r="Q397" i="5"/>
  <c r="Q398" i="5"/>
  <c r="Q399" i="5"/>
  <c r="Q400" i="5"/>
  <c r="Q401" i="5"/>
  <c r="Q402" i="5"/>
  <c r="Q404" i="5"/>
  <c r="Q405" i="5"/>
  <c r="Q406" i="5"/>
  <c r="Q407" i="5"/>
  <c r="Q408" i="5"/>
  <c r="Q409" i="5"/>
  <c r="Q410" i="5"/>
  <c r="Q411" i="5"/>
  <c r="Q412" i="5"/>
  <c r="Q413" i="5"/>
  <c r="Q414" i="5"/>
  <c r="Q415" i="5"/>
  <c r="Q416" i="5"/>
  <c r="Q417" i="5"/>
  <c r="Q418" i="5"/>
  <c r="Q419" i="5"/>
  <c r="Q420" i="5"/>
  <c r="Q421" i="5"/>
  <c r="Q422" i="5"/>
  <c r="Q423" i="5"/>
  <c r="Q424" i="5"/>
  <c r="Q426" i="5"/>
  <c r="Q427" i="5"/>
  <c r="Q428" i="5"/>
  <c r="Q429" i="5"/>
  <c r="Q430" i="5"/>
  <c r="Q431" i="5"/>
  <c r="Q432" i="5"/>
  <c r="Q433" i="5"/>
  <c r="Q434" i="5"/>
  <c r="Q435" i="5"/>
  <c r="C481" i="11"/>
  <c r="C480" i="11"/>
  <c r="F479" i="11"/>
  <c r="C479" i="11"/>
  <c r="C478" i="11"/>
  <c r="C477" i="11"/>
  <c r="C476" i="11"/>
  <c r="F475" i="11"/>
  <c r="C475" i="11"/>
  <c r="H474" i="11"/>
  <c r="H475" i="11" s="1"/>
  <c r="H476" i="11" s="1"/>
  <c r="H477" i="11" s="1"/>
  <c r="H478" i="11" s="1"/>
  <c r="H479" i="11" s="1"/>
  <c r="H480" i="11" s="1"/>
  <c r="H481" i="11" s="1"/>
  <c r="F474" i="11"/>
  <c r="C474" i="11"/>
  <c r="H473" i="11"/>
  <c r="F473" i="11"/>
  <c r="C473" i="11"/>
  <c r="C472" i="11"/>
  <c r="C471" i="11"/>
  <c r="C470" i="11"/>
  <c r="C469" i="11"/>
  <c r="E468" i="11"/>
  <c r="C468" i="11"/>
  <c r="F467" i="11"/>
  <c r="C467" i="11"/>
  <c r="C466" i="11"/>
  <c r="C465" i="11"/>
  <c r="C464" i="11"/>
  <c r="H463" i="11"/>
  <c r="H464" i="11" s="1"/>
  <c r="H465" i="11" s="1"/>
  <c r="H466" i="11" s="1"/>
  <c r="H467" i="11" s="1"/>
  <c r="H468" i="11" s="1"/>
  <c r="H469" i="11" s="1"/>
  <c r="H470" i="11" s="1"/>
  <c r="H471" i="11" s="1"/>
  <c r="C463" i="11"/>
  <c r="F462" i="11"/>
  <c r="C462" i="11"/>
  <c r="C461" i="11"/>
  <c r="C460" i="11"/>
  <c r="C459" i="11"/>
  <c r="F458" i="11"/>
  <c r="C458" i="11"/>
  <c r="C457" i="11"/>
  <c r="C456" i="11"/>
  <c r="C455" i="11"/>
  <c r="F454" i="11"/>
  <c r="C454" i="11"/>
  <c r="H453" i="11"/>
  <c r="H454" i="11" s="1"/>
  <c r="H455" i="11" s="1"/>
  <c r="H456" i="11" s="1"/>
  <c r="H457" i="11" s="1"/>
  <c r="H458" i="11" s="1"/>
  <c r="H459" i="11" s="1"/>
  <c r="H460" i="11" s="1"/>
  <c r="H461" i="11" s="1"/>
  <c r="E453" i="11"/>
  <c r="C453" i="11"/>
  <c r="F452" i="11"/>
  <c r="C452" i="11"/>
  <c r="E451" i="11"/>
  <c r="C451" i="11"/>
  <c r="F450" i="11"/>
  <c r="C450" i="11"/>
  <c r="C449" i="11"/>
  <c r="C448" i="11"/>
  <c r="C447" i="11"/>
  <c r="C446" i="11"/>
  <c r="C445" i="11"/>
  <c r="C444" i="11"/>
  <c r="H443" i="11"/>
  <c r="H444" i="11" s="1"/>
  <c r="H445" i="11" s="1"/>
  <c r="H446" i="11" s="1"/>
  <c r="H447" i="11" s="1"/>
  <c r="H448" i="11" s="1"/>
  <c r="H449" i="11" s="1"/>
  <c r="H450" i="11" s="1"/>
  <c r="H451" i="11" s="1"/>
  <c r="C443" i="11"/>
  <c r="C442" i="11"/>
  <c r="C441" i="11"/>
  <c r="C440" i="11"/>
  <c r="C439" i="11"/>
  <c r="C438" i="11"/>
  <c r="C437" i="11"/>
  <c r="C436" i="11"/>
  <c r="C435" i="11"/>
  <c r="C434" i="11"/>
  <c r="H433" i="11"/>
  <c r="H434" i="11" s="1"/>
  <c r="H435" i="11" s="1"/>
  <c r="H436" i="11" s="1"/>
  <c r="H437" i="11" s="1"/>
  <c r="H438" i="11" s="1"/>
  <c r="H439" i="11" s="1"/>
  <c r="H440" i="11" s="1"/>
  <c r="H441" i="11" s="1"/>
  <c r="C433" i="11"/>
  <c r="C432" i="11"/>
  <c r="C431" i="11"/>
  <c r="C430" i="11"/>
  <c r="C429" i="11"/>
  <c r="C428" i="11"/>
  <c r="C427" i="11"/>
  <c r="C426" i="11"/>
  <c r="C425" i="11"/>
  <c r="C424" i="11"/>
  <c r="H423" i="11"/>
  <c r="H424" i="11" s="1"/>
  <c r="H425" i="11" s="1"/>
  <c r="H426" i="11" s="1"/>
  <c r="H427" i="11" s="1"/>
  <c r="H428" i="11" s="1"/>
  <c r="H429" i="11" s="1"/>
  <c r="H430" i="11" s="1"/>
  <c r="H431" i="11" s="1"/>
  <c r="C423" i="11"/>
  <c r="C422" i="11"/>
  <c r="C421" i="11"/>
  <c r="C420" i="11"/>
  <c r="C419" i="11"/>
  <c r="C418" i="11"/>
  <c r="C417" i="11"/>
  <c r="C416" i="11"/>
  <c r="C415" i="11"/>
  <c r="C414" i="11"/>
  <c r="H413" i="11"/>
  <c r="H414" i="11" s="1"/>
  <c r="H415" i="11" s="1"/>
  <c r="H416" i="11" s="1"/>
  <c r="H417" i="11" s="1"/>
  <c r="H418" i="11" s="1"/>
  <c r="H419" i="11" s="1"/>
  <c r="H420" i="11" s="1"/>
  <c r="H421" i="11" s="1"/>
  <c r="C413" i="11"/>
  <c r="C412" i="11"/>
  <c r="C411" i="11"/>
  <c r="C410" i="11"/>
  <c r="C409" i="11"/>
  <c r="C408" i="11"/>
  <c r="C407" i="11"/>
  <c r="C406" i="11"/>
  <c r="C405" i="11"/>
  <c r="C404" i="11"/>
  <c r="H403" i="11"/>
  <c r="H404" i="11" s="1"/>
  <c r="H405" i="11" s="1"/>
  <c r="H406" i="11" s="1"/>
  <c r="H407" i="11" s="1"/>
  <c r="H408" i="11" s="1"/>
  <c r="H409" i="11" s="1"/>
  <c r="H410" i="11" s="1"/>
  <c r="H411" i="11" s="1"/>
  <c r="C403" i="11"/>
  <c r="C402" i="11"/>
  <c r="C401" i="11"/>
  <c r="E400" i="11"/>
  <c r="C400" i="11"/>
  <c r="C399" i="11"/>
  <c r="C398" i="11"/>
  <c r="C397" i="11"/>
  <c r="E396" i="11"/>
  <c r="C396" i="11"/>
  <c r="C395" i="11"/>
  <c r="H394" i="11"/>
  <c r="H395" i="11" s="1"/>
  <c r="H396" i="11" s="1"/>
  <c r="H397" i="11" s="1"/>
  <c r="H398" i="11" s="1"/>
  <c r="H399" i="11" s="1"/>
  <c r="H400" i="11" s="1"/>
  <c r="H401" i="11" s="1"/>
  <c r="C394" i="11"/>
  <c r="H393" i="11"/>
  <c r="C393" i="11"/>
  <c r="C392" i="11"/>
  <c r="C391" i="11"/>
  <c r="C390" i="11"/>
  <c r="C389" i="11"/>
  <c r="C388" i="11"/>
  <c r="C387" i="11"/>
  <c r="C386" i="11"/>
  <c r="C385" i="11"/>
  <c r="C384" i="11"/>
  <c r="H383" i="11"/>
  <c r="H384" i="11" s="1"/>
  <c r="H385" i="11" s="1"/>
  <c r="H386" i="11" s="1"/>
  <c r="H387" i="11" s="1"/>
  <c r="H388" i="11" s="1"/>
  <c r="H389" i="11" s="1"/>
  <c r="H390" i="11" s="1"/>
  <c r="H391" i="11" s="1"/>
  <c r="C383" i="11"/>
  <c r="C382" i="11"/>
  <c r="C381" i="11"/>
  <c r="C380" i="11"/>
  <c r="C379" i="11"/>
  <c r="C378" i="11"/>
  <c r="C377" i="11"/>
  <c r="C376" i="11"/>
  <c r="C375" i="11"/>
  <c r="C374" i="11"/>
  <c r="H373" i="11"/>
  <c r="H374" i="11" s="1"/>
  <c r="H375" i="11" s="1"/>
  <c r="H376" i="11" s="1"/>
  <c r="H377" i="11" s="1"/>
  <c r="H378" i="11" s="1"/>
  <c r="H379" i="11" s="1"/>
  <c r="H380" i="11" s="1"/>
  <c r="H381" i="11" s="1"/>
  <c r="C373" i="11"/>
  <c r="C372" i="11"/>
  <c r="C361" i="11"/>
  <c r="C360" i="11"/>
  <c r="C359" i="11"/>
  <c r="C358" i="11"/>
  <c r="C357" i="11"/>
  <c r="C356" i="11"/>
  <c r="C355" i="11"/>
  <c r="H354" i="11"/>
  <c r="H355" i="11" s="1"/>
  <c r="H356" i="11" s="1"/>
  <c r="H357" i="11" s="1"/>
  <c r="H358" i="11" s="1"/>
  <c r="H359" i="11" s="1"/>
  <c r="H360" i="11" s="1"/>
  <c r="H361" i="11" s="1"/>
  <c r="C354" i="11"/>
  <c r="H353" i="11"/>
  <c r="C353" i="11"/>
  <c r="C352" i="11"/>
  <c r="C351" i="11"/>
  <c r="C350" i="11"/>
  <c r="C349" i="11"/>
  <c r="C348" i="11"/>
  <c r="C347" i="11"/>
  <c r="C346" i="11"/>
  <c r="C345" i="11"/>
  <c r="C344" i="11"/>
  <c r="H343" i="11"/>
  <c r="H344" i="11" s="1"/>
  <c r="H345" i="11" s="1"/>
  <c r="H346" i="11" s="1"/>
  <c r="H347" i="11" s="1"/>
  <c r="H348" i="11" s="1"/>
  <c r="H349" i="11" s="1"/>
  <c r="H350" i="11" s="1"/>
  <c r="H351" i="11" s="1"/>
  <c r="C343" i="11"/>
  <c r="C342" i="11"/>
  <c r="C341" i="11"/>
  <c r="C340" i="11"/>
  <c r="C339" i="11"/>
  <c r="C338" i="11"/>
  <c r="C337" i="11"/>
  <c r="C336" i="11"/>
  <c r="C335" i="11"/>
  <c r="C334" i="11"/>
  <c r="H333" i="11"/>
  <c r="H334" i="11" s="1"/>
  <c r="H335" i="11" s="1"/>
  <c r="H336" i="11" s="1"/>
  <c r="H337" i="11" s="1"/>
  <c r="H338" i="11" s="1"/>
  <c r="H339" i="11" s="1"/>
  <c r="H340" i="11" s="1"/>
  <c r="H341" i="11" s="1"/>
  <c r="C333" i="11"/>
  <c r="C332" i="11"/>
  <c r="C331" i="11"/>
  <c r="C330" i="11"/>
  <c r="C329" i="11"/>
  <c r="C328" i="11"/>
  <c r="C327" i="11"/>
  <c r="C326" i="11"/>
  <c r="C325" i="11"/>
  <c r="H324" i="11"/>
  <c r="H325" i="11" s="1"/>
  <c r="H326" i="11" s="1"/>
  <c r="H327" i="11" s="1"/>
  <c r="H328" i="11" s="1"/>
  <c r="H329" i="11" s="1"/>
  <c r="H330" i="11" s="1"/>
  <c r="H331" i="11" s="1"/>
  <c r="C324" i="11"/>
  <c r="H323" i="11"/>
  <c r="C323" i="11"/>
  <c r="C322" i="11"/>
  <c r="C321" i="11"/>
  <c r="C320" i="11"/>
  <c r="C319" i="11"/>
  <c r="C318" i="11"/>
  <c r="C317" i="11"/>
  <c r="C316" i="11"/>
  <c r="C315" i="11"/>
  <c r="H314" i="11"/>
  <c r="H315" i="11" s="1"/>
  <c r="H316" i="11" s="1"/>
  <c r="H317" i="11" s="1"/>
  <c r="H318" i="11" s="1"/>
  <c r="H319" i="11" s="1"/>
  <c r="H320" i="11" s="1"/>
  <c r="H321" i="11" s="1"/>
  <c r="C314" i="11"/>
  <c r="H313" i="11"/>
  <c r="C313" i="11"/>
  <c r="C312" i="11"/>
  <c r="C311" i="11"/>
  <c r="C310" i="11"/>
  <c r="C309" i="11"/>
  <c r="C308" i="11"/>
  <c r="C307" i="11"/>
  <c r="C306" i="11"/>
  <c r="C305" i="11"/>
  <c r="C304" i="11"/>
  <c r="H303" i="11"/>
  <c r="H304" i="11" s="1"/>
  <c r="H305" i="11" s="1"/>
  <c r="H306" i="11" s="1"/>
  <c r="H307" i="11" s="1"/>
  <c r="H308" i="11" s="1"/>
  <c r="H309" i="11" s="1"/>
  <c r="H310" i="11" s="1"/>
  <c r="H311" i="11" s="1"/>
  <c r="C303" i="11"/>
  <c r="C302" i="11"/>
  <c r="C301" i="11"/>
  <c r="C300" i="11"/>
  <c r="C299" i="11"/>
  <c r="C298" i="11"/>
  <c r="C297" i="11"/>
  <c r="C296" i="11"/>
  <c r="C295" i="11"/>
  <c r="C294" i="11"/>
  <c r="H293" i="11"/>
  <c r="H294" i="11" s="1"/>
  <c r="H295" i="11" s="1"/>
  <c r="H296" i="11" s="1"/>
  <c r="H297" i="11" s="1"/>
  <c r="H298" i="11" s="1"/>
  <c r="H299" i="11" s="1"/>
  <c r="H300" i="11" s="1"/>
  <c r="H301" i="11" s="1"/>
  <c r="C293" i="11"/>
  <c r="C292" i="11"/>
  <c r="C291" i="11"/>
  <c r="C290" i="11"/>
  <c r="C289" i="11"/>
  <c r="C288" i="11"/>
  <c r="C287" i="11"/>
  <c r="C286" i="11"/>
  <c r="C285" i="11"/>
  <c r="H284" i="11"/>
  <c r="H285" i="11" s="1"/>
  <c r="H286" i="11" s="1"/>
  <c r="H287" i="11" s="1"/>
  <c r="H288" i="11" s="1"/>
  <c r="H289" i="11" s="1"/>
  <c r="H290" i="11" s="1"/>
  <c r="H291" i="11" s="1"/>
  <c r="C284" i="11"/>
  <c r="H283" i="11"/>
  <c r="C283" i="11"/>
  <c r="C282" i="11"/>
  <c r="C281" i="11"/>
  <c r="C280" i="11"/>
  <c r="C279" i="11"/>
  <c r="C278" i="11"/>
  <c r="C277" i="11"/>
  <c r="C276" i="11"/>
  <c r="C275" i="11"/>
  <c r="H274" i="11"/>
  <c r="H275" i="11" s="1"/>
  <c r="H276" i="11" s="1"/>
  <c r="H277" i="11" s="1"/>
  <c r="H278" i="11" s="1"/>
  <c r="H279" i="11" s="1"/>
  <c r="H280" i="11" s="1"/>
  <c r="H281" i="11" s="1"/>
  <c r="C274" i="11"/>
  <c r="H273" i="11"/>
  <c r="C273" i="11"/>
  <c r="C272" i="11"/>
  <c r="C271" i="11"/>
  <c r="C270" i="11"/>
  <c r="C269" i="11"/>
  <c r="C268" i="11"/>
  <c r="C267" i="11"/>
  <c r="C266" i="11"/>
  <c r="C265" i="11"/>
  <c r="C264" i="11"/>
  <c r="H263" i="11"/>
  <c r="H264" i="11" s="1"/>
  <c r="H265" i="11" s="1"/>
  <c r="H266" i="11" s="1"/>
  <c r="H267" i="11" s="1"/>
  <c r="H268" i="11" s="1"/>
  <c r="H269" i="11" s="1"/>
  <c r="H270" i="11" s="1"/>
  <c r="H271" i="11" s="1"/>
  <c r="C263" i="11"/>
  <c r="C262" i="11"/>
  <c r="C261" i="11"/>
  <c r="C260" i="11"/>
  <c r="C259" i="11"/>
  <c r="C258" i="11"/>
  <c r="C257" i="11"/>
  <c r="C256" i="11"/>
  <c r="C255" i="11"/>
  <c r="C254" i="11"/>
  <c r="H253" i="11"/>
  <c r="H254" i="11" s="1"/>
  <c r="H255" i="11" s="1"/>
  <c r="H256" i="11" s="1"/>
  <c r="H257" i="11" s="1"/>
  <c r="H258" i="11" s="1"/>
  <c r="H259" i="11" s="1"/>
  <c r="H260" i="11" s="1"/>
  <c r="H261" i="11" s="1"/>
  <c r="C253" i="11"/>
  <c r="C252" i="11"/>
  <c r="F236" i="11"/>
  <c r="F220" i="11"/>
  <c r="F212" i="11"/>
  <c r="E204" i="11"/>
  <c r="F196" i="11"/>
  <c r="F188" i="11"/>
  <c r="E176" i="11"/>
  <c r="F168" i="11"/>
  <c r="E156" i="11"/>
  <c r="F148" i="11"/>
  <c r="F140" i="11"/>
  <c r="F132" i="11"/>
  <c r="E126" i="11"/>
  <c r="F128" i="11"/>
  <c r="E130" i="11"/>
  <c r="E134" i="11"/>
  <c r="F136" i="11"/>
  <c r="E138" i="11"/>
  <c r="E142" i="11"/>
  <c r="E144" i="11"/>
  <c r="E146" i="11"/>
  <c r="E150" i="11"/>
  <c r="E152" i="11"/>
  <c r="E154" i="11"/>
  <c r="E162" i="11"/>
  <c r="E164" i="11"/>
  <c r="E166" i="11"/>
  <c r="E170" i="11"/>
  <c r="E172" i="11"/>
  <c r="E174" i="11"/>
  <c r="E178" i="11"/>
  <c r="E182" i="11"/>
  <c r="F184" i="11"/>
  <c r="E186" i="11"/>
  <c r="E190" i="11"/>
  <c r="E192" i="11"/>
  <c r="E194" i="11"/>
  <c r="E198" i="11"/>
  <c r="E200" i="11"/>
  <c r="E202" i="11"/>
  <c r="E206" i="11"/>
  <c r="F208" i="11"/>
  <c r="E210" i="11"/>
  <c r="E214" i="11"/>
  <c r="E216" i="11"/>
  <c r="E218" i="11"/>
  <c r="E222" i="11"/>
  <c r="E224" i="11"/>
  <c r="E226" i="11"/>
  <c r="E230" i="11"/>
  <c r="E232" i="11"/>
  <c r="E234" i="11"/>
  <c r="E238" i="11"/>
  <c r="F240" i="11"/>
  <c r="E122" i="11"/>
  <c r="E69" i="11"/>
  <c r="F69" i="11"/>
  <c r="E70" i="11"/>
  <c r="F70" i="11"/>
  <c r="E71" i="11"/>
  <c r="F71" i="11"/>
  <c r="E72" i="11"/>
  <c r="F72" i="11"/>
  <c r="E73" i="11"/>
  <c r="F73" i="11"/>
  <c r="E74" i="11"/>
  <c r="F74" i="11"/>
  <c r="E75" i="11"/>
  <c r="F75" i="11"/>
  <c r="E76" i="11"/>
  <c r="F76" i="11"/>
  <c r="E77" i="11"/>
  <c r="F77" i="11"/>
  <c r="E78" i="11"/>
  <c r="F78" i="11"/>
  <c r="E79" i="11"/>
  <c r="F79" i="11"/>
  <c r="E80" i="11"/>
  <c r="F80" i="11"/>
  <c r="E81" i="11"/>
  <c r="F81" i="11"/>
  <c r="E82" i="11"/>
  <c r="F82" i="11"/>
  <c r="E83" i="11"/>
  <c r="F83" i="11"/>
  <c r="E84" i="11"/>
  <c r="F84" i="11"/>
  <c r="E85" i="11"/>
  <c r="F85" i="11"/>
  <c r="E86" i="11"/>
  <c r="F86" i="11"/>
  <c r="E87" i="11"/>
  <c r="F87" i="11"/>
  <c r="E88" i="11"/>
  <c r="F88" i="11"/>
  <c r="E89" i="11"/>
  <c r="F89" i="11"/>
  <c r="E90" i="11"/>
  <c r="F90" i="11"/>
  <c r="E91" i="11"/>
  <c r="F91" i="11"/>
  <c r="E92" i="11"/>
  <c r="F92" i="11"/>
  <c r="E93" i="11"/>
  <c r="F93" i="11"/>
  <c r="E94" i="11"/>
  <c r="F94" i="11"/>
  <c r="E95" i="11"/>
  <c r="F95" i="11"/>
  <c r="E96" i="11"/>
  <c r="F96" i="11"/>
  <c r="E97" i="11"/>
  <c r="F97" i="11"/>
  <c r="E98" i="11"/>
  <c r="F98" i="11"/>
  <c r="E99" i="11"/>
  <c r="F99" i="11"/>
  <c r="E100" i="11"/>
  <c r="F100" i="11"/>
  <c r="E101" i="11"/>
  <c r="F101" i="11"/>
  <c r="E102" i="11"/>
  <c r="F102" i="11"/>
  <c r="E103" i="11"/>
  <c r="F103" i="11"/>
  <c r="E104" i="11"/>
  <c r="F104" i="11"/>
  <c r="E105" i="11"/>
  <c r="F105" i="11"/>
  <c r="E106" i="11"/>
  <c r="F106" i="11"/>
  <c r="E107" i="11"/>
  <c r="F107" i="11"/>
  <c r="E108" i="11"/>
  <c r="F108" i="11"/>
  <c r="E109" i="11"/>
  <c r="F109" i="11"/>
  <c r="E110" i="11"/>
  <c r="F110" i="11"/>
  <c r="E111" i="11"/>
  <c r="F111" i="11"/>
  <c r="E112" i="11"/>
  <c r="F112" i="11"/>
  <c r="E113" i="11"/>
  <c r="F113" i="11"/>
  <c r="E114" i="11"/>
  <c r="F114" i="11"/>
  <c r="E115" i="11"/>
  <c r="F115" i="11"/>
  <c r="E116" i="11"/>
  <c r="F116" i="11"/>
  <c r="E117" i="11"/>
  <c r="F117" i="11"/>
  <c r="E118" i="11"/>
  <c r="F118" i="11"/>
  <c r="E119" i="11"/>
  <c r="F119" i="11"/>
  <c r="E120" i="11"/>
  <c r="F120" i="11"/>
  <c r="E121" i="11"/>
  <c r="F121" i="11"/>
  <c r="C241" i="11"/>
  <c r="C240" i="11"/>
  <c r="C239" i="11"/>
  <c r="C238" i="11"/>
  <c r="C237" i="11"/>
  <c r="C236" i="11"/>
  <c r="C235" i="11"/>
  <c r="C234" i="11"/>
  <c r="H233" i="11"/>
  <c r="H234" i="11" s="1"/>
  <c r="H235" i="11" s="1"/>
  <c r="H236" i="11" s="1"/>
  <c r="H237" i="11" s="1"/>
  <c r="H238" i="11" s="1"/>
  <c r="H239" i="11" s="1"/>
  <c r="H240" i="11" s="1"/>
  <c r="H241" i="11" s="1"/>
  <c r="C233" i="11"/>
  <c r="C232" i="11"/>
  <c r="C231" i="11"/>
  <c r="C230" i="11"/>
  <c r="C229" i="11"/>
  <c r="C228" i="11"/>
  <c r="C227" i="11"/>
  <c r="C226" i="11"/>
  <c r="C225" i="11"/>
  <c r="C224" i="11"/>
  <c r="H223" i="11"/>
  <c r="H224" i="11" s="1"/>
  <c r="H225" i="11" s="1"/>
  <c r="H226" i="11" s="1"/>
  <c r="H227" i="11" s="1"/>
  <c r="H228" i="11" s="1"/>
  <c r="H229" i="11" s="1"/>
  <c r="H230" i="11" s="1"/>
  <c r="H231" i="11" s="1"/>
  <c r="C223" i="11"/>
  <c r="C222" i="11"/>
  <c r="C221" i="11"/>
  <c r="C220" i="11"/>
  <c r="C219" i="11"/>
  <c r="C218" i="11"/>
  <c r="C217" i="11"/>
  <c r="C216" i="11"/>
  <c r="C215" i="11"/>
  <c r="C214" i="11"/>
  <c r="H213" i="11"/>
  <c r="H214" i="11" s="1"/>
  <c r="H215" i="11" s="1"/>
  <c r="H216" i="11" s="1"/>
  <c r="H217" i="11" s="1"/>
  <c r="H218" i="11" s="1"/>
  <c r="H219" i="11" s="1"/>
  <c r="H220" i="11" s="1"/>
  <c r="H221" i="11" s="1"/>
  <c r="C213" i="11"/>
  <c r="C212" i="11"/>
  <c r="C211" i="11"/>
  <c r="C210" i="11"/>
  <c r="C209" i="11"/>
  <c r="C208" i="11"/>
  <c r="C207" i="11"/>
  <c r="C206" i="11"/>
  <c r="C205" i="11"/>
  <c r="C204" i="11"/>
  <c r="H203" i="11"/>
  <c r="H204" i="11" s="1"/>
  <c r="H205" i="11" s="1"/>
  <c r="H206" i="11" s="1"/>
  <c r="H207" i="11" s="1"/>
  <c r="H208" i="11" s="1"/>
  <c r="H209" i="11" s="1"/>
  <c r="H210" i="11" s="1"/>
  <c r="H211" i="11" s="1"/>
  <c r="C203" i="11"/>
  <c r="C202" i="11"/>
  <c r="C201" i="11"/>
  <c r="C200" i="11"/>
  <c r="C199" i="11"/>
  <c r="C198" i="11"/>
  <c r="C197" i="11"/>
  <c r="C196" i="11"/>
  <c r="C195" i="11"/>
  <c r="C194" i="11"/>
  <c r="H193" i="11"/>
  <c r="H194" i="11" s="1"/>
  <c r="H195" i="11" s="1"/>
  <c r="H196" i="11" s="1"/>
  <c r="H197" i="11" s="1"/>
  <c r="H198" i="11" s="1"/>
  <c r="H199" i="11" s="1"/>
  <c r="H200" i="11" s="1"/>
  <c r="H201" i="11" s="1"/>
  <c r="C193" i="11"/>
  <c r="C192" i="11"/>
  <c r="C191" i="11"/>
  <c r="C190" i="11"/>
  <c r="C189" i="11"/>
  <c r="C188" i="11"/>
  <c r="C187" i="11"/>
  <c r="C186" i="11"/>
  <c r="C185" i="11"/>
  <c r="C184" i="11"/>
  <c r="H183" i="11"/>
  <c r="H184" i="11" s="1"/>
  <c r="H185" i="11" s="1"/>
  <c r="H186" i="11" s="1"/>
  <c r="H187" i="11" s="1"/>
  <c r="H188" i="11" s="1"/>
  <c r="H189" i="11" s="1"/>
  <c r="H190" i="11" s="1"/>
  <c r="H191" i="11" s="1"/>
  <c r="C183" i="11"/>
  <c r="C182" i="11"/>
  <c r="C181" i="11"/>
  <c r="C180" i="11"/>
  <c r="C179" i="11"/>
  <c r="C178" i="11"/>
  <c r="C177" i="11"/>
  <c r="C176" i="11"/>
  <c r="C175" i="11"/>
  <c r="C174" i="11"/>
  <c r="H173" i="11"/>
  <c r="H174" i="11" s="1"/>
  <c r="H175" i="11" s="1"/>
  <c r="H176" i="11" s="1"/>
  <c r="H177" i="11" s="1"/>
  <c r="H178" i="11" s="1"/>
  <c r="H179" i="11" s="1"/>
  <c r="H180" i="11" s="1"/>
  <c r="H181" i="11" s="1"/>
  <c r="C173" i="11"/>
  <c r="C172" i="11"/>
  <c r="C171" i="11"/>
  <c r="C170" i="11"/>
  <c r="C169" i="11"/>
  <c r="C168" i="11"/>
  <c r="C167" i="11"/>
  <c r="C166" i="11"/>
  <c r="C165" i="11"/>
  <c r="C164" i="11"/>
  <c r="H163" i="11"/>
  <c r="H164" i="11" s="1"/>
  <c r="H165" i="11" s="1"/>
  <c r="H166" i="11" s="1"/>
  <c r="H167" i="11" s="1"/>
  <c r="H168" i="11" s="1"/>
  <c r="H169" i="11" s="1"/>
  <c r="H170" i="11" s="1"/>
  <c r="H171" i="11" s="1"/>
  <c r="C163" i="11"/>
  <c r="C162" i="11"/>
  <c r="C161" i="11"/>
  <c r="C160" i="11"/>
  <c r="C159" i="11"/>
  <c r="C158" i="11"/>
  <c r="C157" i="11"/>
  <c r="C156" i="11"/>
  <c r="C155" i="11"/>
  <c r="C154" i="11"/>
  <c r="H153" i="11"/>
  <c r="H154" i="11" s="1"/>
  <c r="H155" i="11" s="1"/>
  <c r="H156" i="11" s="1"/>
  <c r="H157" i="11" s="1"/>
  <c r="H158" i="11" s="1"/>
  <c r="H159" i="11" s="1"/>
  <c r="H160" i="11" s="1"/>
  <c r="H161" i="11" s="1"/>
  <c r="C153" i="11"/>
  <c r="C152" i="11"/>
  <c r="C151" i="11"/>
  <c r="C150" i="11"/>
  <c r="C149" i="11"/>
  <c r="C148" i="11"/>
  <c r="C147" i="11"/>
  <c r="C146" i="11"/>
  <c r="C145" i="11"/>
  <c r="C144" i="11"/>
  <c r="H143" i="11"/>
  <c r="H144" i="11" s="1"/>
  <c r="H145" i="11" s="1"/>
  <c r="H146" i="11" s="1"/>
  <c r="H147" i="11" s="1"/>
  <c r="H148" i="11" s="1"/>
  <c r="H149" i="11" s="1"/>
  <c r="H150" i="11" s="1"/>
  <c r="H151" i="11" s="1"/>
  <c r="C143" i="11"/>
  <c r="C142" i="11"/>
  <c r="C141" i="11"/>
  <c r="C140" i="11"/>
  <c r="C139" i="11"/>
  <c r="C138" i="11"/>
  <c r="C137" i="11"/>
  <c r="C136" i="11"/>
  <c r="C135" i="11"/>
  <c r="C134" i="11"/>
  <c r="H133" i="11"/>
  <c r="H134" i="11" s="1"/>
  <c r="H135" i="11" s="1"/>
  <c r="H136" i="11" s="1"/>
  <c r="H137" i="11" s="1"/>
  <c r="H138" i="11" s="1"/>
  <c r="H139" i="11" s="1"/>
  <c r="H140" i="11" s="1"/>
  <c r="H141" i="11" s="1"/>
  <c r="C133" i="11"/>
  <c r="C132" i="11"/>
  <c r="D381" i="8"/>
  <c r="D380" i="8"/>
  <c r="D379" i="8"/>
  <c r="D378" i="8"/>
  <c r="D377" i="8"/>
  <c r="D376" i="8"/>
  <c r="D375" i="8"/>
  <c r="D374" i="8"/>
  <c r="D373" i="8"/>
  <c r="D372" i="8"/>
  <c r="C231" i="8"/>
  <c r="C78" i="8"/>
  <c r="R270" i="2"/>
  <c r="R269" i="2"/>
  <c r="R268" i="2"/>
  <c r="Q267" i="2"/>
  <c r="R266" i="2"/>
  <c r="Q265" i="2"/>
  <c r="Q263" i="2"/>
  <c r="R262" i="2"/>
  <c r="R259" i="2"/>
  <c r="R258" i="2"/>
  <c r="R256" i="2"/>
  <c r="R255" i="2"/>
  <c r="R254" i="2"/>
  <c r="R253" i="2"/>
  <c r="R252" i="2"/>
  <c r="R251" i="2"/>
  <c r="R250" i="2"/>
  <c r="R230" i="2"/>
  <c r="R234" i="2"/>
  <c r="R228" i="2"/>
  <c r="R224" i="2"/>
  <c r="R223" i="2"/>
  <c r="R222" i="2"/>
  <c r="R221" i="2"/>
  <c r="R220" i="2"/>
  <c r="R219" i="2"/>
  <c r="R218" i="2"/>
  <c r="R217" i="2"/>
  <c r="R216" i="2"/>
  <c r="R215" i="2"/>
  <c r="R194" i="2"/>
  <c r="R195" i="2"/>
  <c r="R196" i="2"/>
  <c r="R197" i="2"/>
  <c r="R198" i="2"/>
  <c r="R199" i="2"/>
  <c r="R200" i="2"/>
  <c r="R201" i="2"/>
  <c r="R202" i="2"/>
  <c r="R193" i="2"/>
  <c r="I373" i="8" l="1"/>
  <c r="I381" i="8"/>
  <c r="I377" i="8"/>
  <c r="H378" i="8"/>
  <c r="H374" i="8"/>
  <c r="F372" i="8"/>
  <c r="E374" i="8"/>
  <c r="F374" i="8"/>
  <c r="I378" i="8"/>
  <c r="I374" i="8"/>
  <c r="E378" i="8"/>
  <c r="G372" i="8"/>
  <c r="F378" i="8"/>
  <c r="H379" i="8"/>
  <c r="E372" i="8"/>
  <c r="I372" i="8"/>
  <c r="H373" i="8"/>
  <c r="E376" i="8"/>
  <c r="I376" i="8"/>
  <c r="H377" i="8"/>
  <c r="F379" i="8"/>
  <c r="E380" i="8"/>
  <c r="I380" i="8"/>
  <c r="H381" i="8"/>
  <c r="H375" i="8"/>
  <c r="H372" i="8"/>
  <c r="E375" i="8"/>
  <c r="I375" i="8"/>
  <c r="H376" i="8"/>
  <c r="E379" i="8"/>
  <c r="I379" i="8"/>
  <c r="H380" i="8"/>
  <c r="E373" i="8"/>
  <c r="E377" i="8"/>
  <c r="E381" i="8"/>
  <c r="F395" i="11"/>
  <c r="F399" i="11"/>
  <c r="F404" i="11"/>
  <c r="E374" i="11"/>
  <c r="E417" i="11"/>
  <c r="F422" i="11"/>
  <c r="F427" i="11"/>
  <c r="E441" i="11"/>
  <c r="E373" i="11"/>
  <c r="F379" i="11"/>
  <c r="F383" i="11"/>
  <c r="F384" i="11"/>
  <c r="F398" i="11"/>
  <c r="F402" i="11"/>
  <c r="E413" i="11"/>
  <c r="F414" i="11"/>
  <c r="E416" i="11"/>
  <c r="F420" i="11"/>
  <c r="F387" i="11"/>
  <c r="F397" i="11"/>
  <c r="F401" i="11"/>
  <c r="F407" i="11"/>
  <c r="E412" i="11"/>
  <c r="F418" i="11"/>
  <c r="E401" i="11"/>
  <c r="E420" i="11"/>
  <c r="E440" i="11"/>
  <c r="E450" i="11"/>
  <c r="E387" i="11"/>
  <c r="F389" i="11"/>
  <c r="F392" i="11"/>
  <c r="E397" i="11"/>
  <c r="E418" i="11"/>
  <c r="E422" i="11"/>
  <c r="F429" i="11"/>
  <c r="E435" i="11"/>
  <c r="E439" i="11"/>
  <c r="F447" i="11"/>
  <c r="F374" i="11"/>
  <c r="F375" i="11"/>
  <c r="F376" i="11"/>
  <c r="F380" i="11"/>
  <c r="E421" i="11"/>
  <c r="F431" i="11"/>
  <c r="F437" i="11"/>
  <c r="F441" i="11"/>
  <c r="F372" i="11"/>
  <c r="E395" i="11"/>
  <c r="E399" i="11"/>
  <c r="E427" i="11"/>
  <c r="F444" i="11"/>
  <c r="F464" i="11"/>
  <c r="F472" i="11"/>
  <c r="E473" i="11"/>
  <c r="F478" i="11"/>
  <c r="F378" i="11"/>
  <c r="E382" i="11"/>
  <c r="E411" i="11"/>
  <c r="F423" i="11"/>
  <c r="F424" i="11"/>
  <c r="F433" i="11"/>
  <c r="E436" i="11"/>
  <c r="E437" i="11"/>
  <c r="F446" i="11"/>
  <c r="E457" i="11"/>
  <c r="E461" i="11"/>
  <c r="E470" i="11"/>
  <c r="F477" i="11"/>
  <c r="F481" i="11"/>
  <c r="E377" i="11"/>
  <c r="E381" i="11"/>
  <c r="E388" i="11"/>
  <c r="F393" i="11"/>
  <c r="F410" i="11"/>
  <c r="F432" i="11"/>
  <c r="F455" i="11"/>
  <c r="F456" i="11"/>
  <c r="F460" i="11"/>
  <c r="E469" i="11"/>
  <c r="E476" i="11"/>
  <c r="E480" i="11"/>
  <c r="E378" i="11"/>
  <c r="E410" i="11"/>
  <c r="F412" i="11"/>
  <c r="E433" i="11"/>
  <c r="E454" i="11"/>
  <c r="E467" i="11"/>
  <c r="F469" i="11"/>
  <c r="E477" i="11"/>
  <c r="E481" i="11"/>
  <c r="E148" i="11"/>
  <c r="F252" i="11"/>
  <c r="F258" i="11"/>
  <c r="F262" i="11"/>
  <c r="E271" i="11"/>
  <c r="E372" i="11"/>
  <c r="E376" i="11"/>
  <c r="E380" i="11"/>
  <c r="F382" i="11"/>
  <c r="F391" i="11"/>
  <c r="E393" i="11"/>
  <c r="F406" i="11"/>
  <c r="E414" i="11"/>
  <c r="F415" i="11"/>
  <c r="E429" i="11"/>
  <c r="F434" i="11"/>
  <c r="E443" i="11"/>
  <c r="E444" i="11"/>
  <c r="E458" i="11"/>
  <c r="F459" i="11"/>
  <c r="E462" i="11"/>
  <c r="F463" i="11"/>
  <c r="E475" i="11"/>
  <c r="E479" i="11"/>
  <c r="E389" i="11"/>
  <c r="F394" i="11"/>
  <c r="E403" i="11"/>
  <c r="E404" i="11"/>
  <c r="F416" i="11"/>
  <c r="F419" i="11"/>
  <c r="E428" i="11"/>
  <c r="F435" i="11"/>
  <c r="F438" i="11"/>
  <c r="F439" i="11"/>
  <c r="F442" i="11"/>
  <c r="E452" i="11"/>
  <c r="E456" i="11"/>
  <c r="E460" i="11"/>
  <c r="F471" i="11"/>
  <c r="F362" i="11"/>
  <c r="E362" i="11"/>
  <c r="F364" i="11"/>
  <c r="E364" i="11"/>
  <c r="F366" i="11"/>
  <c r="E366" i="11"/>
  <c r="F368" i="11"/>
  <c r="E368" i="11"/>
  <c r="F370" i="11"/>
  <c r="E370" i="11"/>
  <c r="F385" i="11"/>
  <c r="E385" i="11"/>
  <c r="E390" i="11"/>
  <c r="F390" i="11"/>
  <c r="E445" i="11"/>
  <c r="F445" i="11"/>
  <c r="E405" i="11"/>
  <c r="F405" i="11"/>
  <c r="F363" i="11"/>
  <c r="E363" i="11"/>
  <c r="F365" i="11"/>
  <c r="E365" i="11"/>
  <c r="F367" i="11"/>
  <c r="E367" i="11"/>
  <c r="F369" i="11"/>
  <c r="E369" i="11"/>
  <c r="F371" i="11"/>
  <c r="E371" i="11"/>
  <c r="F448" i="11"/>
  <c r="E448" i="11"/>
  <c r="F465" i="11"/>
  <c r="E465" i="11"/>
  <c r="F408" i="11"/>
  <c r="E408" i="11"/>
  <c r="F425" i="11"/>
  <c r="E425" i="11"/>
  <c r="E430" i="11"/>
  <c r="F430" i="11"/>
  <c r="F470" i="11"/>
  <c r="E375" i="11"/>
  <c r="E379" i="11"/>
  <c r="E383" i="11"/>
  <c r="E386" i="11"/>
  <c r="F388" i="11"/>
  <c r="E391" i="11"/>
  <c r="E394" i="11"/>
  <c r="E398" i="11"/>
  <c r="E402" i="11"/>
  <c r="F403" i="11"/>
  <c r="E406" i="11"/>
  <c r="E409" i="11"/>
  <c r="F411" i="11"/>
  <c r="E415" i="11"/>
  <c r="E419" i="11"/>
  <c r="E423" i="11"/>
  <c r="E426" i="11"/>
  <c r="F428" i="11"/>
  <c r="E431" i="11"/>
  <c r="E434" i="11"/>
  <c r="E438" i="11"/>
  <c r="E442" i="11"/>
  <c r="F443" i="11"/>
  <c r="E446" i="11"/>
  <c r="E449" i="11"/>
  <c r="F451" i="11"/>
  <c r="E455" i="11"/>
  <c r="E459" i="11"/>
  <c r="E463" i="11"/>
  <c r="E466" i="11"/>
  <c r="F468" i="11"/>
  <c r="E471" i="11"/>
  <c r="E474" i="11"/>
  <c r="E478" i="11"/>
  <c r="F373" i="11"/>
  <c r="F377" i="11"/>
  <c r="F381" i="11"/>
  <c r="E384" i="11"/>
  <c r="F386" i="11"/>
  <c r="E392" i="11"/>
  <c r="F396" i="11"/>
  <c r="F400" i="11"/>
  <c r="E407" i="11"/>
  <c r="F409" i="11"/>
  <c r="F413" i="11"/>
  <c r="F417" i="11"/>
  <c r="F421" i="11"/>
  <c r="E424" i="11"/>
  <c r="F426" i="11"/>
  <c r="E432" i="11"/>
  <c r="F436" i="11"/>
  <c r="F440" i="11"/>
  <c r="E447" i="11"/>
  <c r="F449" i="11"/>
  <c r="F453" i="11"/>
  <c r="F457" i="11"/>
  <c r="F461" i="11"/>
  <c r="E464" i="11"/>
  <c r="F466" i="11"/>
  <c r="E472" i="11"/>
  <c r="F476" i="11"/>
  <c r="F480" i="11"/>
  <c r="F294" i="11"/>
  <c r="E313" i="11"/>
  <c r="F319" i="11"/>
  <c r="F323" i="11"/>
  <c r="F329" i="11"/>
  <c r="F334" i="11"/>
  <c r="G374" i="8" s="1"/>
  <c r="F359" i="11"/>
  <c r="F281" i="11"/>
  <c r="E240" i="11"/>
  <c r="E265" i="11"/>
  <c r="F273" i="11"/>
  <c r="E288" i="11"/>
  <c r="F172" i="11"/>
  <c r="E281" i="11"/>
  <c r="E294" i="11"/>
  <c r="E298" i="11"/>
  <c r="E302" i="11"/>
  <c r="F338" i="11"/>
  <c r="G378" i="8" s="1"/>
  <c r="E242" i="11"/>
  <c r="E244" i="11"/>
  <c r="E246" i="11"/>
  <c r="E248" i="11"/>
  <c r="F254" i="11"/>
  <c r="F264" i="11"/>
  <c r="F272" i="11"/>
  <c r="F279" i="11"/>
  <c r="F313" i="11"/>
  <c r="E250" i="11"/>
  <c r="F342" i="11"/>
  <c r="E219" i="11"/>
  <c r="E268" i="11"/>
  <c r="E306" i="11"/>
  <c r="E310" i="11"/>
  <c r="F346" i="11"/>
  <c r="F266" i="11"/>
  <c r="F277" i="11"/>
  <c r="E283" i="11"/>
  <c r="E285" i="11"/>
  <c r="E289" i="11"/>
  <c r="F303" i="11"/>
  <c r="E305" i="11"/>
  <c r="F315" i="11"/>
  <c r="F326" i="11"/>
  <c r="F330" i="11"/>
  <c r="F336" i="11"/>
  <c r="G376" i="8" s="1"/>
  <c r="F340" i="11"/>
  <c r="G380" i="8" s="1"/>
  <c r="F345" i="11"/>
  <c r="F353" i="11"/>
  <c r="F355" i="11"/>
  <c r="E263" i="11"/>
  <c r="E273" i="11"/>
  <c r="E312" i="11"/>
  <c r="E350" i="11"/>
  <c r="F243" i="11"/>
  <c r="F245" i="11"/>
  <c r="F247" i="11"/>
  <c r="E249" i="11"/>
  <c r="E251" i="11"/>
  <c r="E264" i="11"/>
  <c r="E266" i="11"/>
  <c r="F269" i="11"/>
  <c r="E272" i="11"/>
  <c r="F275" i="11"/>
  <c r="E279" i="11"/>
  <c r="E286" i="11"/>
  <c r="E311" i="11"/>
  <c r="E325" i="11"/>
  <c r="F328" i="11"/>
  <c r="E336" i="11"/>
  <c r="F376" i="8" s="1"/>
  <c r="E338" i="11"/>
  <c r="E340" i="11"/>
  <c r="F380" i="8" s="1"/>
  <c r="E342" i="11"/>
  <c r="F343" i="11"/>
  <c r="F344" i="11"/>
  <c r="F352" i="11"/>
  <c r="E355" i="11"/>
  <c r="E357" i="11"/>
  <c r="F361" i="11"/>
  <c r="E287" i="11"/>
  <c r="E304" i="11"/>
  <c r="F256" i="11"/>
  <c r="F260" i="11"/>
  <c r="E277" i="11"/>
  <c r="F292" i="11"/>
  <c r="F296" i="11"/>
  <c r="E300" i="11"/>
  <c r="F309" i="11"/>
  <c r="F317" i="11"/>
  <c r="F321" i="11"/>
  <c r="F327" i="11"/>
  <c r="E334" i="11"/>
  <c r="F347" i="11"/>
  <c r="F351" i="11"/>
  <c r="E243" i="11"/>
  <c r="E245" i="11"/>
  <c r="E247" i="11"/>
  <c r="E254" i="11"/>
  <c r="E296" i="11"/>
  <c r="E315" i="11"/>
  <c r="E331" i="11"/>
  <c r="E348" i="11"/>
  <c r="E359" i="11"/>
  <c r="E361" i="11"/>
  <c r="F242" i="11"/>
  <c r="F244" i="11"/>
  <c r="F246" i="11"/>
  <c r="F248" i="11"/>
  <c r="F249" i="11"/>
  <c r="F250" i="11"/>
  <c r="F251" i="11"/>
  <c r="E256" i="11"/>
  <c r="E258" i="11"/>
  <c r="E260" i="11"/>
  <c r="E262" i="11"/>
  <c r="F263" i="11"/>
  <c r="E275" i="11"/>
  <c r="F286" i="11"/>
  <c r="F288" i="11"/>
  <c r="F290" i="11"/>
  <c r="E291" i="11"/>
  <c r="F298" i="11"/>
  <c r="F300" i="11"/>
  <c r="F302" i="11"/>
  <c r="E303" i="11"/>
  <c r="F305" i="11"/>
  <c r="F307" i="11"/>
  <c r="E308" i="11"/>
  <c r="F311" i="11"/>
  <c r="E317" i="11"/>
  <c r="E319" i="11"/>
  <c r="E321" i="11"/>
  <c r="F324" i="11"/>
  <c r="E326" i="11"/>
  <c r="E328" i="11"/>
  <c r="E345" i="11"/>
  <c r="E351" i="11"/>
  <c r="E353" i="11"/>
  <c r="F357" i="11"/>
  <c r="E270" i="11"/>
  <c r="E343" i="11"/>
  <c r="E196" i="11"/>
  <c r="F265" i="11"/>
  <c r="F267" i="11"/>
  <c r="F271" i="11"/>
  <c r="F283" i="11"/>
  <c r="F284" i="11"/>
  <c r="F287" i="11"/>
  <c r="F289" i="11"/>
  <c r="F304" i="11"/>
  <c r="F306" i="11"/>
  <c r="F312" i="11"/>
  <c r="E323" i="11"/>
  <c r="E327" i="11"/>
  <c r="E329" i="11"/>
  <c r="F332" i="11"/>
  <c r="E344" i="11"/>
  <c r="E346" i="11"/>
  <c r="F349" i="11"/>
  <c r="F280" i="11"/>
  <c r="E280" i="11"/>
  <c r="F339" i="11"/>
  <c r="G379" i="8" s="1"/>
  <c r="E339" i="11"/>
  <c r="F253" i="11"/>
  <c r="E253" i="11"/>
  <c r="F261" i="11"/>
  <c r="E261" i="11"/>
  <c r="E267" i="11"/>
  <c r="F274" i="11"/>
  <c r="E274" i="11"/>
  <c r="E290" i="11"/>
  <c r="F301" i="11"/>
  <c r="E301" i="11"/>
  <c r="F322" i="11"/>
  <c r="E322" i="11"/>
  <c r="E330" i="11"/>
  <c r="F341" i="11"/>
  <c r="G381" i="8" s="1"/>
  <c r="E341" i="11"/>
  <c r="F381" i="8" s="1"/>
  <c r="E347" i="11"/>
  <c r="E252" i="11"/>
  <c r="F255" i="11"/>
  <c r="E255" i="11"/>
  <c r="F268" i="11"/>
  <c r="E269" i="11"/>
  <c r="F276" i="11"/>
  <c r="E276" i="11"/>
  <c r="E284" i="11"/>
  <c r="F291" i="11"/>
  <c r="E292" i="11"/>
  <c r="F295" i="11"/>
  <c r="E295" i="11"/>
  <c r="F308" i="11"/>
  <c r="E309" i="11"/>
  <c r="F316" i="11"/>
  <c r="E316" i="11"/>
  <c r="E324" i="11"/>
  <c r="F331" i="11"/>
  <c r="E332" i="11"/>
  <c r="F335" i="11"/>
  <c r="G375" i="8" s="1"/>
  <c r="E335" i="11"/>
  <c r="F375" i="8" s="1"/>
  <c r="F348" i="11"/>
  <c r="E349" i="11"/>
  <c r="F356" i="11"/>
  <c r="E356" i="11"/>
  <c r="F259" i="11"/>
  <c r="E259" i="11"/>
  <c r="F299" i="11"/>
  <c r="E299" i="11"/>
  <c r="F320" i="11"/>
  <c r="E320" i="11"/>
  <c r="F360" i="11"/>
  <c r="E360" i="11"/>
  <c r="F282" i="11"/>
  <c r="E282" i="11"/>
  <c r="F293" i="11"/>
  <c r="E293" i="11"/>
  <c r="E307" i="11"/>
  <c r="F314" i="11"/>
  <c r="E314" i="11"/>
  <c r="F333" i="11"/>
  <c r="G373" i="8" s="1"/>
  <c r="E333" i="11"/>
  <c r="F373" i="8" s="1"/>
  <c r="F354" i="11"/>
  <c r="E354" i="11"/>
  <c r="E239" i="11"/>
  <c r="E235" i="11"/>
  <c r="E231" i="11"/>
  <c r="F227" i="11"/>
  <c r="F215" i="11"/>
  <c r="F211" i="11"/>
  <c r="E203" i="11"/>
  <c r="F257" i="11"/>
  <c r="E257" i="11"/>
  <c r="F270" i="11"/>
  <c r="F278" i="11"/>
  <c r="E278" i="11"/>
  <c r="F285" i="11"/>
  <c r="F297" i="11"/>
  <c r="E297" i="11"/>
  <c r="F310" i="11"/>
  <c r="F318" i="11"/>
  <c r="E318" i="11"/>
  <c r="F325" i="11"/>
  <c r="F337" i="11"/>
  <c r="G377" i="8" s="1"/>
  <c r="E337" i="11"/>
  <c r="F377" i="8" s="1"/>
  <c r="F350" i="11"/>
  <c r="E352" i="11"/>
  <c r="F358" i="11"/>
  <c r="E358" i="11"/>
  <c r="E199" i="11"/>
  <c r="E187" i="11"/>
  <c r="E183" i="11"/>
  <c r="F179" i="11"/>
  <c r="E171" i="11"/>
  <c r="E167" i="11"/>
  <c r="F163" i="11"/>
  <c r="F151" i="11"/>
  <c r="F147" i="11"/>
  <c r="E123" i="11"/>
  <c r="F228" i="11"/>
  <c r="E228" i="11"/>
  <c r="F180" i="11"/>
  <c r="E180" i="11"/>
  <c r="F160" i="11"/>
  <c r="E160" i="11"/>
  <c r="E124" i="11"/>
  <c r="F124" i="11"/>
  <c r="F232" i="11"/>
  <c r="E212" i="11"/>
  <c r="E188" i="11"/>
  <c r="F164" i="11"/>
  <c r="E140" i="11"/>
  <c r="F224" i="11"/>
  <c r="F204" i="11"/>
  <c r="F156" i="11"/>
  <c r="E132" i="11"/>
  <c r="E220" i="11"/>
  <c r="F174" i="11"/>
  <c r="E128" i="11"/>
  <c r="E241" i="11"/>
  <c r="E237" i="11"/>
  <c r="E233" i="11"/>
  <c r="E229" i="11"/>
  <c r="E225" i="11"/>
  <c r="E221" i="11"/>
  <c r="E208" i="11"/>
  <c r="F192" i="11"/>
  <c r="E184" i="11"/>
  <c r="E136" i="11"/>
  <c r="E158" i="11"/>
  <c r="F158" i="11"/>
  <c r="F231" i="11"/>
  <c r="F216" i="11"/>
  <c r="F200" i="11"/>
  <c r="F144" i="11"/>
  <c r="E236" i="11"/>
  <c r="F222" i="11"/>
  <c r="E215" i="11"/>
  <c r="F206" i="11"/>
  <c r="F183" i="11"/>
  <c r="F176" i="11"/>
  <c r="E168" i="11"/>
  <c r="F152" i="11"/>
  <c r="F142" i="11"/>
  <c r="F235" i="11"/>
  <c r="F167" i="11"/>
  <c r="E217" i="11"/>
  <c r="E213" i="11"/>
  <c r="E209" i="11"/>
  <c r="E205" i="11"/>
  <c r="E201" i="11"/>
  <c r="E197" i="11"/>
  <c r="E193" i="11"/>
  <c r="E189" i="11"/>
  <c r="E185" i="11"/>
  <c r="E181" i="11"/>
  <c r="E177" i="11"/>
  <c r="E173" i="11"/>
  <c r="E169" i="11"/>
  <c r="E165" i="11"/>
  <c r="E161" i="11"/>
  <c r="E157" i="11"/>
  <c r="E153" i="11"/>
  <c r="E149" i="11"/>
  <c r="E145" i="11"/>
  <c r="E141" i="11"/>
  <c r="E137" i="11"/>
  <c r="E133" i="11"/>
  <c r="E129" i="11"/>
  <c r="E125" i="11"/>
  <c r="F123" i="11"/>
  <c r="E127" i="11"/>
  <c r="F131" i="11"/>
  <c r="E135" i="11"/>
  <c r="F139" i="11"/>
  <c r="E143" i="11"/>
  <c r="E151" i="11"/>
  <c r="F155" i="11"/>
  <c r="E159" i="11"/>
  <c r="F171" i="11"/>
  <c r="E175" i="11"/>
  <c r="F187" i="11"/>
  <c r="E191" i="11"/>
  <c r="F195" i="11"/>
  <c r="F199" i="11"/>
  <c r="F203" i="11"/>
  <c r="E207" i="11"/>
  <c r="F219" i="11"/>
  <c r="E223" i="11"/>
  <c r="F238" i="11"/>
  <c r="F190" i="11"/>
  <c r="F126" i="11"/>
  <c r="E155" i="11"/>
  <c r="F135" i="11"/>
  <c r="F239" i="11"/>
  <c r="E227" i="11"/>
  <c r="F223" i="11"/>
  <c r="E211" i="11"/>
  <c r="F207" i="11"/>
  <c r="E195" i="11"/>
  <c r="F191" i="11"/>
  <c r="E179" i="11"/>
  <c r="F175" i="11"/>
  <c r="E163" i="11"/>
  <c r="F159" i="11"/>
  <c r="E147" i="11"/>
  <c r="F143" i="11"/>
  <c r="E131" i="11"/>
  <c r="F127" i="11"/>
  <c r="E139" i="11"/>
  <c r="F234" i="11"/>
  <c r="F218" i="11"/>
  <c r="F202" i="11"/>
  <c r="F186" i="11"/>
  <c r="F170" i="11"/>
  <c r="F138" i="11"/>
  <c r="F122" i="11"/>
  <c r="F230" i="11"/>
  <c r="F214" i="11"/>
  <c r="F198" i="11"/>
  <c r="F182" i="11"/>
  <c r="F166" i="11"/>
  <c r="F150" i="11"/>
  <c r="F134" i="11"/>
  <c r="F154" i="11"/>
  <c r="F226" i="11"/>
  <c r="F210" i="11"/>
  <c r="F194" i="11"/>
  <c r="F178" i="11"/>
  <c r="F162" i="11"/>
  <c r="F146" i="11"/>
  <c r="F130" i="11"/>
  <c r="F241" i="11"/>
  <c r="F237" i="11"/>
  <c r="F233" i="11"/>
  <c r="F229" i="11"/>
  <c r="F225" i="11"/>
  <c r="F221" i="11"/>
  <c r="F217" i="11"/>
  <c r="F213" i="11"/>
  <c r="F209" i="11"/>
  <c r="F205" i="11"/>
  <c r="F201" i="11"/>
  <c r="F197" i="11"/>
  <c r="F193" i="11"/>
  <c r="F189" i="11"/>
  <c r="F185" i="11"/>
  <c r="F181" i="11"/>
  <c r="F177" i="11"/>
  <c r="F173" i="11"/>
  <c r="F169" i="11"/>
  <c r="F165" i="11"/>
  <c r="F161" i="11"/>
  <c r="F157" i="11"/>
  <c r="F153" i="11"/>
  <c r="F149" i="11"/>
  <c r="F145" i="11"/>
  <c r="F141" i="11"/>
  <c r="F137" i="11"/>
  <c r="F133" i="11"/>
  <c r="F129" i="11"/>
  <c r="F125" i="11"/>
  <c r="Q236" i="2"/>
  <c r="Q232" i="2"/>
  <c r="R261" i="2"/>
  <c r="R257" i="2"/>
  <c r="R264" i="2"/>
  <c r="Q261" i="2"/>
  <c r="Q269" i="2"/>
  <c r="R263" i="2"/>
  <c r="R265" i="2"/>
  <c r="R267" i="2"/>
  <c r="Q262" i="2"/>
  <c r="Q264" i="2"/>
  <c r="Q266" i="2"/>
  <c r="Q268" i="2"/>
  <c r="Q270" i="2"/>
  <c r="Q250" i="2"/>
  <c r="Q252" i="2"/>
  <c r="Q254" i="2"/>
  <c r="Q256" i="2"/>
  <c r="Q258" i="2"/>
  <c r="R237" i="2"/>
  <c r="R233" i="2"/>
  <c r="R229" i="2"/>
  <c r="R236" i="2"/>
  <c r="R232" i="2"/>
  <c r="Q235" i="2"/>
  <c r="Q231" i="2"/>
  <c r="Q251" i="2"/>
  <c r="Q253" i="2"/>
  <c r="Q255" i="2"/>
  <c r="Q257" i="2"/>
  <c r="Q259" i="2"/>
  <c r="R235" i="2"/>
  <c r="R231" i="2"/>
  <c r="Q228" i="2"/>
  <c r="Q230" i="2"/>
  <c r="Q234" i="2"/>
  <c r="Q229" i="2"/>
  <c r="Q233" i="2"/>
  <c r="Q237" i="2"/>
  <c r="Q193" i="2"/>
  <c r="Q199" i="2"/>
  <c r="Q195" i="2"/>
  <c r="Q201" i="2"/>
  <c r="Q197" i="2"/>
  <c r="Q202" i="2"/>
  <c r="Q200" i="2"/>
  <c r="Q198" i="2"/>
  <c r="Q196" i="2"/>
  <c r="Q194" i="2"/>
  <c r="Q217" i="2"/>
  <c r="Q221" i="2"/>
  <c r="Q215" i="2"/>
  <c r="Q216" i="2"/>
  <c r="Q218" i="2"/>
  <c r="Q219" i="2"/>
  <c r="Q220" i="2"/>
  <c r="Q222" i="2"/>
  <c r="Q223" i="2"/>
  <c r="Q224" i="2"/>
  <c r="C34" i="19"/>
  <c r="C33" i="19"/>
  <c r="C32" i="19"/>
  <c r="C31" i="19"/>
  <c r="C30" i="19"/>
  <c r="C29" i="19"/>
  <c r="C28" i="19"/>
  <c r="C27" i="19"/>
  <c r="C26" i="19"/>
  <c r="C25" i="19"/>
  <c r="C373" i="8"/>
  <c r="C374" i="8"/>
  <c r="C375" i="8"/>
  <c r="C376" i="8"/>
  <c r="C377" i="8"/>
  <c r="C378" i="8"/>
  <c r="C379" i="8"/>
  <c r="C380" i="8"/>
  <c r="C381" i="8"/>
  <c r="C372" i="8"/>
  <c r="Q440" i="5"/>
  <c r="R440" i="5"/>
  <c r="Q441" i="5"/>
  <c r="R441" i="5"/>
  <c r="Q442" i="5"/>
  <c r="R442" i="5"/>
  <c r="Q443" i="5"/>
  <c r="R443" i="5"/>
  <c r="Q444" i="5"/>
  <c r="R444" i="5"/>
  <c r="Q445" i="5"/>
  <c r="R445" i="5"/>
  <c r="Q446" i="5"/>
  <c r="R446" i="5"/>
  <c r="Q447" i="5"/>
  <c r="R447" i="5"/>
  <c r="Q448" i="5"/>
  <c r="R448" i="5"/>
  <c r="Q449" i="5"/>
  <c r="R449" i="5"/>
  <c r="Q450" i="5"/>
  <c r="R450" i="5"/>
  <c r="Q451" i="5"/>
  <c r="R451" i="5"/>
  <c r="Q452" i="5"/>
  <c r="R452" i="5"/>
  <c r="Q453" i="5"/>
  <c r="R453" i="5"/>
  <c r="Q454" i="5"/>
  <c r="R454" i="5"/>
  <c r="Q455" i="5"/>
  <c r="R455" i="5"/>
  <c r="Q456" i="5"/>
  <c r="R456" i="5"/>
  <c r="Q457" i="5"/>
  <c r="R457" i="5"/>
  <c r="Q458" i="5"/>
  <c r="R458" i="5"/>
  <c r="Q459" i="5"/>
  <c r="R459" i="5"/>
  <c r="Q460" i="5"/>
  <c r="R460" i="5"/>
  <c r="Q461" i="5"/>
  <c r="R461" i="5"/>
  <c r="Q462" i="5"/>
  <c r="R462" i="5"/>
  <c r="Q463" i="5"/>
  <c r="R463" i="5"/>
  <c r="Q464" i="5"/>
  <c r="R464" i="5"/>
  <c r="Q465" i="5"/>
  <c r="R465" i="5"/>
  <c r="Q466" i="5"/>
  <c r="R466" i="5"/>
  <c r="Q467" i="5"/>
  <c r="R467" i="5"/>
  <c r="Q468" i="5"/>
  <c r="R468" i="5"/>
  <c r="Q469" i="5"/>
  <c r="R469" i="5"/>
  <c r="Q470" i="5"/>
  <c r="R470" i="5"/>
  <c r="Q471" i="5"/>
  <c r="R471" i="5"/>
  <c r="Q472" i="5"/>
  <c r="R472" i="5"/>
  <c r="Q473" i="5"/>
  <c r="R473" i="5"/>
  <c r="Q474" i="5"/>
  <c r="R474" i="5"/>
  <c r="Q475" i="5"/>
  <c r="R475" i="5"/>
  <c r="Q476" i="5"/>
  <c r="R476" i="5"/>
  <c r="Q477" i="5"/>
  <c r="R477" i="5"/>
  <c r="Q478" i="5"/>
  <c r="R478" i="5"/>
  <c r="Q479" i="5"/>
  <c r="R479" i="5"/>
  <c r="Q480" i="5"/>
  <c r="R480" i="5"/>
  <c r="Q481" i="5"/>
  <c r="R481" i="5"/>
  <c r="C321" i="8"/>
  <c r="O321" i="8" s="1"/>
  <c r="C322" i="8"/>
  <c r="I322" i="8" s="1"/>
  <c r="C323" i="8"/>
  <c r="O323" i="8" s="1"/>
  <c r="C320" i="8"/>
  <c r="G320" i="8" s="1"/>
  <c r="C470" i="5"/>
  <c r="C469" i="5"/>
  <c r="C468" i="5"/>
  <c r="C467" i="5"/>
  <c r="C466" i="5"/>
  <c r="C465" i="5"/>
  <c r="C464" i="5"/>
  <c r="C463" i="5"/>
  <c r="C462" i="5"/>
  <c r="C461" i="5"/>
  <c r="C424" i="5"/>
  <c r="C423" i="5"/>
  <c r="C422" i="5"/>
  <c r="C421" i="5"/>
  <c r="C420" i="5"/>
  <c r="C419" i="5"/>
  <c r="C418" i="5"/>
  <c r="C417" i="5"/>
  <c r="C416" i="5"/>
  <c r="C415" i="5"/>
  <c r="D394" i="5"/>
  <c r="D395" i="5"/>
  <c r="D396" i="5"/>
  <c r="D397" i="5"/>
  <c r="D398" i="5"/>
  <c r="D399" i="5"/>
  <c r="D400" i="5"/>
  <c r="D401" i="5"/>
  <c r="D402" i="5"/>
  <c r="D393" i="5"/>
  <c r="C330" i="8"/>
  <c r="C329" i="8"/>
  <c r="C245" i="8"/>
  <c r="C386" i="8"/>
  <c r="C387" i="8"/>
  <c r="C388" i="8"/>
  <c r="C389" i="8"/>
  <c r="C390" i="8"/>
  <c r="C391" i="8"/>
  <c r="C392" i="8"/>
  <c r="C393" i="8"/>
  <c r="C394" i="8"/>
  <c r="C385" i="8"/>
  <c r="C365" i="8"/>
  <c r="C366" i="8"/>
  <c r="C367" i="8"/>
  <c r="C368" i="8"/>
  <c r="C364" i="8"/>
  <c r="C370" i="5"/>
  <c r="C371" i="5"/>
  <c r="C372" i="5"/>
  <c r="C373" i="5"/>
  <c r="C374" i="5"/>
  <c r="C375" i="5"/>
  <c r="C376" i="5"/>
  <c r="C377" i="5"/>
  <c r="C378" i="5"/>
  <c r="C369" i="5"/>
  <c r="R663" i="5"/>
  <c r="R664" i="5"/>
  <c r="R665" i="5"/>
  <c r="R666" i="5"/>
  <c r="R667" i="5"/>
  <c r="R668" i="5"/>
  <c r="C335" i="8"/>
  <c r="F335" i="8" s="1"/>
  <c r="C334" i="8"/>
  <c r="G334" i="8" s="1"/>
  <c r="C244" i="8"/>
  <c r="C243" i="8"/>
  <c r="C242" i="8"/>
  <c r="C241" i="8"/>
  <c r="C240" i="8"/>
  <c r="C239" i="8"/>
  <c r="C238" i="8"/>
  <c r="C237" i="8"/>
  <c r="C236" i="8"/>
  <c r="C235" i="8"/>
  <c r="C230" i="8"/>
  <c r="C229" i="8"/>
  <c r="C228" i="8"/>
  <c r="C227" i="8"/>
  <c r="C226" i="8"/>
  <c r="C225" i="8"/>
  <c r="C224" i="8"/>
  <c r="C223" i="8"/>
  <c r="C222" i="8"/>
  <c r="C221" i="8"/>
  <c r="C216" i="8"/>
  <c r="C215" i="8"/>
  <c r="C214" i="8"/>
  <c r="C213" i="8"/>
  <c r="C212" i="8"/>
  <c r="C211" i="8"/>
  <c r="C210" i="8"/>
  <c r="C209" i="8"/>
  <c r="C208" i="8"/>
  <c r="C207" i="8"/>
  <c r="C202" i="8"/>
  <c r="C201" i="8"/>
  <c r="C200" i="8"/>
  <c r="C199" i="8"/>
  <c r="C198" i="8"/>
  <c r="C197" i="8"/>
  <c r="C196" i="8"/>
  <c r="C195" i="8"/>
  <c r="C194" i="8"/>
  <c r="C193" i="8"/>
  <c r="C188" i="8"/>
  <c r="C187" i="8"/>
  <c r="C186" i="8"/>
  <c r="C185" i="8"/>
  <c r="C184" i="8"/>
  <c r="C183" i="8"/>
  <c r="C182" i="8"/>
  <c r="C181" i="8"/>
  <c r="C180" i="8"/>
  <c r="C179" i="8"/>
  <c r="C175" i="8"/>
  <c r="C174" i="8"/>
  <c r="C173" i="8"/>
  <c r="C172" i="8"/>
  <c r="C171" i="8"/>
  <c r="C170" i="8"/>
  <c r="C169" i="8"/>
  <c r="C168" i="8"/>
  <c r="C167" i="8"/>
  <c r="C166" i="8"/>
  <c r="C161" i="8"/>
  <c r="C160" i="8"/>
  <c r="C159" i="8"/>
  <c r="C158" i="8"/>
  <c r="C157" i="8"/>
  <c r="C156" i="8"/>
  <c r="C155" i="8"/>
  <c r="C154" i="8"/>
  <c r="C153" i="8"/>
  <c r="C152" i="8"/>
  <c r="C115" i="8"/>
  <c r="C114" i="8"/>
  <c r="C113" i="8"/>
  <c r="C112" i="8"/>
  <c r="C111" i="8"/>
  <c r="C110" i="8"/>
  <c r="C109" i="8"/>
  <c r="C108" i="8"/>
  <c r="C107" i="8"/>
  <c r="C106" i="8"/>
  <c r="C102" i="8"/>
  <c r="C101" i="8"/>
  <c r="C100" i="8"/>
  <c r="C99" i="8"/>
  <c r="C98" i="8"/>
  <c r="C97" i="8"/>
  <c r="C96" i="8"/>
  <c r="C95" i="8"/>
  <c r="C94" i="8"/>
  <c r="C93" i="8"/>
  <c r="C90" i="8"/>
  <c r="C89" i="8"/>
  <c r="C88" i="8"/>
  <c r="C87" i="8"/>
  <c r="C86" i="8"/>
  <c r="C85" i="8"/>
  <c r="C84" i="8"/>
  <c r="C83" i="8"/>
  <c r="C82" i="8"/>
  <c r="C81" i="8"/>
  <c r="C69" i="8"/>
  <c r="C70" i="8"/>
  <c r="C71" i="8"/>
  <c r="C72" i="8"/>
  <c r="C73" i="8"/>
  <c r="C74" i="8"/>
  <c r="C75" i="8"/>
  <c r="C76" i="8"/>
  <c r="C77" i="8"/>
  <c r="C68" i="8"/>
  <c r="Q71" i="5"/>
  <c r="Q69" i="5"/>
  <c r="Q68" i="5"/>
  <c r="Q67" i="5"/>
  <c r="Q66" i="5"/>
  <c r="Q65" i="5"/>
  <c r="Q64" i="5"/>
  <c r="Q63" i="5"/>
  <c r="Q62" i="5"/>
  <c r="Q61" i="5"/>
  <c r="Q60" i="5"/>
  <c r="Q58" i="5"/>
  <c r="Q57" i="5"/>
  <c r="Q56" i="5"/>
  <c r="Q55" i="5"/>
  <c r="Q54" i="5"/>
  <c r="Q53" i="5"/>
  <c r="Q52" i="5"/>
  <c r="Q51" i="5"/>
  <c r="Q50" i="5"/>
  <c r="Q49" i="5"/>
  <c r="R47" i="5"/>
  <c r="R46" i="5"/>
  <c r="R45" i="5"/>
  <c r="R44" i="5"/>
  <c r="R43" i="5"/>
  <c r="R42" i="5"/>
  <c r="R41" i="5"/>
  <c r="R40" i="5"/>
  <c r="R39" i="5"/>
  <c r="R38" i="5"/>
  <c r="R29" i="5"/>
  <c r="R33" i="5"/>
  <c r="R28" i="5"/>
  <c r="R30" i="5"/>
  <c r="R31" i="5"/>
  <c r="R32" i="5"/>
  <c r="R34" i="5"/>
  <c r="R35" i="5"/>
  <c r="R36" i="5"/>
  <c r="R27" i="5"/>
  <c r="G345" i="8" l="1"/>
  <c r="J345" i="8"/>
  <c r="I345" i="8"/>
  <c r="O345" i="8"/>
  <c r="M345" i="8"/>
  <c r="F345" i="8"/>
  <c r="P345" i="8"/>
  <c r="K345" i="8"/>
  <c r="E345" i="8"/>
  <c r="L345" i="8"/>
  <c r="N345" i="8"/>
  <c r="H345" i="8"/>
  <c r="P330" i="8"/>
  <c r="F340" i="8"/>
  <c r="P329" i="8"/>
  <c r="I340" i="8"/>
  <c r="P321" i="8"/>
  <c r="P320" i="8"/>
  <c r="P323" i="8"/>
  <c r="P335" i="8"/>
  <c r="P334" i="8"/>
  <c r="P322" i="8"/>
  <c r="F329" i="8"/>
  <c r="O322" i="8"/>
  <c r="E340" i="8"/>
  <c r="P343" i="8"/>
  <c r="L343" i="8"/>
  <c r="H343" i="8"/>
  <c r="O342" i="8"/>
  <c r="K342" i="8"/>
  <c r="G342" i="8"/>
  <c r="N341" i="8"/>
  <c r="J341" i="8"/>
  <c r="F341" i="8"/>
  <c r="M340" i="8"/>
  <c r="F330" i="8"/>
  <c r="E343" i="8"/>
  <c r="O343" i="8"/>
  <c r="K343" i="8"/>
  <c r="G343" i="8"/>
  <c r="N342" i="8"/>
  <c r="J342" i="8"/>
  <c r="F342" i="8"/>
  <c r="M341" i="8"/>
  <c r="I341" i="8"/>
  <c r="P340" i="8"/>
  <c r="L340" i="8"/>
  <c r="H340" i="8"/>
  <c r="E342" i="8"/>
  <c r="N343" i="8"/>
  <c r="J343" i="8"/>
  <c r="F343" i="8"/>
  <c r="M342" i="8"/>
  <c r="I342" i="8"/>
  <c r="P341" i="8"/>
  <c r="L341" i="8"/>
  <c r="H341" i="8"/>
  <c r="O340" i="8"/>
  <c r="K340" i="8"/>
  <c r="G340" i="8"/>
  <c r="E341" i="8"/>
  <c r="M343" i="8"/>
  <c r="I343" i="8"/>
  <c r="P342" i="8"/>
  <c r="L342" i="8"/>
  <c r="H342" i="8"/>
  <c r="O341" i="8"/>
  <c r="K341" i="8"/>
  <c r="G341" i="8"/>
  <c r="N340" i="8"/>
  <c r="J340" i="8"/>
  <c r="O334" i="8"/>
  <c r="O329" i="8"/>
  <c r="O335" i="8"/>
  <c r="O330" i="8"/>
  <c r="O320" i="8"/>
  <c r="O325" i="8" s="1"/>
  <c r="F323" i="8"/>
  <c r="H321" i="8"/>
  <c r="L323" i="8"/>
  <c r="M323" i="8"/>
  <c r="N320" i="8"/>
  <c r="F322" i="8"/>
  <c r="J322" i="8"/>
  <c r="N322" i="8"/>
  <c r="H322" i="8"/>
  <c r="J320" i="8"/>
  <c r="K322" i="8"/>
  <c r="H323" i="8"/>
  <c r="L322" i="8"/>
  <c r="G322" i="8"/>
  <c r="F320" i="8"/>
  <c r="E321" i="8"/>
  <c r="K321" i="8"/>
  <c r="G321" i="8"/>
  <c r="J321" i="8"/>
  <c r="F321" i="8"/>
  <c r="I320" i="8"/>
  <c r="E323" i="8"/>
  <c r="K323" i="8"/>
  <c r="G323" i="8"/>
  <c r="M321" i="8"/>
  <c r="I321" i="8"/>
  <c r="L320" i="8"/>
  <c r="H320" i="8"/>
  <c r="E320" i="8"/>
  <c r="N321" i="8"/>
  <c r="M320" i="8"/>
  <c r="E322" i="8"/>
  <c r="M322" i="8"/>
  <c r="L321" i="8"/>
  <c r="K320" i="8"/>
  <c r="E329" i="8"/>
  <c r="I329" i="8"/>
  <c r="M330" i="8"/>
  <c r="M329" i="8"/>
  <c r="E330" i="8"/>
  <c r="I330" i="8"/>
  <c r="L329" i="8"/>
  <c r="H329" i="8"/>
  <c r="L330" i="8"/>
  <c r="H330" i="8"/>
  <c r="K329" i="8"/>
  <c r="G329" i="8"/>
  <c r="K330" i="8"/>
  <c r="G330" i="8"/>
  <c r="N329" i="8"/>
  <c r="J329" i="8"/>
  <c r="N330" i="8"/>
  <c r="J330" i="8"/>
  <c r="R383" i="5"/>
  <c r="R380" i="5"/>
  <c r="R381" i="5"/>
  <c r="R387" i="5"/>
  <c r="R382" i="5"/>
  <c r="R384" i="5"/>
  <c r="R385" i="5"/>
  <c r="R388" i="5"/>
  <c r="R389" i="5"/>
  <c r="R386" i="5"/>
  <c r="R369" i="5"/>
  <c r="R372" i="5"/>
  <c r="R373" i="5"/>
  <c r="R376" i="5"/>
  <c r="R377" i="5"/>
  <c r="R371" i="5"/>
  <c r="R374" i="5"/>
  <c r="R378" i="5"/>
  <c r="R370" i="5"/>
  <c r="R375" i="5"/>
  <c r="R365" i="5"/>
  <c r="R361" i="5"/>
  <c r="R367" i="5"/>
  <c r="R363" i="5"/>
  <c r="R359" i="5"/>
  <c r="R366" i="5"/>
  <c r="R362" i="5"/>
  <c r="R364" i="5"/>
  <c r="R360" i="5"/>
  <c r="R358" i="5"/>
  <c r="I335" i="8"/>
  <c r="J334" i="8"/>
  <c r="H335" i="8"/>
  <c r="N334" i="8"/>
  <c r="I334" i="8"/>
  <c r="M335" i="8"/>
  <c r="E334" i="8"/>
  <c r="M334" i="8"/>
  <c r="H334" i="8"/>
  <c r="E335" i="8"/>
  <c r="L335" i="8"/>
  <c r="L334" i="8"/>
  <c r="F334" i="8"/>
  <c r="K335" i="8"/>
  <c r="G335" i="8"/>
  <c r="K334" i="8"/>
  <c r="N335" i="8"/>
  <c r="J335" i="8"/>
  <c r="R181" i="5"/>
  <c r="R185" i="5"/>
  <c r="Q186" i="5"/>
  <c r="Q184" i="5"/>
  <c r="Q182" i="5"/>
  <c r="Q180" i="5"/>
  <c r="Q178" i="5"/>
  <c r="R184" i="5"/>
  <c r="R180" i="5"/>
  <c r="R177" i="5"/>
  <c r="Q177" i="5"/>
  <c r="Q183" i="5"/>
  <c r="Q179" i="5"/>
  <c r="R186" i="5"/>
  <c r="R182" i="5"/>
  <c r="R178" i="5"/>
  <c r="R183" i="5"/>
  <c r="R179" i="5"/>
  <c r="Q181" i="5"/>
  <c r="Q185" i="5"/>
  <c r="Q80" i="5"/>
  <c r="Q72" i="5"/>
  <c r="Q79" i="5"/>
  <c r="Q75" i="5"/>
  <c r="Q77" i="5"/>
  <c r="Q73" i="5"/>
  <c r="Q76" i="5"/>
  <c r="Q78" i="5"/>
  <c r="Q74" i="5"/>
  <c r="Q86" i="5"/>
  <c r="Q90" i="5"/>
  <c r="Q83" i="5"/>
  <c r="Q84" i="5"/>
  <c r="Q85" i="5"/>
  <c r="Q87" i="5"/>
  <c r="Q88" i="5"/>
  <c r="Q89" i="5"/>
  <c r="Q91" i="5"/>
  <c r="Q82" i="5"/>
  <c r="R89" i="2"/>
  <c r="R87" i="2"/>
  <c r="R86" i="2"/>
  <c r="R85" i="2"/>
  <c r="R83" i="2"/>
  <c r="R82" i="2"/>
  <c r="R81" i="2"/>
  <c r="R70" i="2"/>
  <c r="R73" i="2"/>
  <c r="R77" i="2"/>
  <c r="R71" i="2"/>
  <c r="R74" i="2"/>
  <c r="R75" i="2"/>
  <c r="R69" i="2"/>
  <c r="R67" i="2"/>
  <c r="R66" i="2"/>
  <c r="R65" i="2"/>
  <c r="R64" i="2"/>
  <c r="R63" i="2"/>
  <c r="R62" i="2"/>
  <c r="R61" i="2"/>
  <c r="R60" i="2"/>
  <c r="R59" i="2"/>
  <c r="R58" i="2"/>
  <c r="R56" i="2"/>
  <c r="R55" i="2"/>
  <c r="R54" i="2"/>
  <c r="R53" i="2"/>
  <c r="R52" i="2"/>
  <c r="R51" i="2"/>
  <c r="R50" i="2"/>
  <c r="R49" i="2"/>
  <c r="R48" i="2"/>
  <c r="R47" i="2"/>
  <c r="C65" i="8"/>
  <c r="C64" i="8"/>
  <c r="C63" i="8"/>
  <c r="C62" i="8"/>
  <c r="C61" i="8"/>
  <c r="C60" i="8"/>
  <c r="C59" i="8"/>
  <c r="C58" i="8"/>
  <c r="C57" i="8"/>
  <c r="C56" i="8"/>
  <c r="C55" i="8"/>
  <c r="C52" i="8"/>
  <c r="C51" i="8"/>
  <c r="C50" i="8"/>
  <c r="C49" i="8"/>
  <c r="C48" i="8"/>
  <c r="C47" i="8"/>
  <c r="C46" i="8"/>
  <c r="C45" i="8"/>
  <c r="C44" i="8"/>
  <c r="C43" i="8"/>
  <c r="C42" i="8"/>
  <c r="C39" i="8"/>
  <c r="C38" i="8"/>
  <c r="C37" i="8"/>
  <c r="C36" i="8"/>
  <c r="C35" i="8"/>
  <c r="C34" i="8"/>
  <c r="C33" i="8"/>
  <c r="C32" i="8"/>
  <c r="C31" i="8"/>
  <c r="C30" i="8"/>
  <c r="C29" i="8"/>
  <c r="C26" i="8"/>
  <c r="C25" i="8"/>
  <c r="C24" i="8"/>
  <c r="C23" i="8"/>
  <c r="C22" i="8"/>
  <c r="C21" i="8"/>
  <c r="C20" i="8"/>
  <c r="C19" i="8"/>
  <c r="C18" i="8"/>
  <c r="C17" i="8"/>
  <c r="C16" i="8"/>
  <c r="C13" i="8"/>
  <c r="C4" i="8"/>
  <c r="C5" i="8"/>
  <c r="C6" i="8"/>
  <c r="C7" i="8"/>
  <c r="C8" i="8"/>
  <c r="C9" i="8"/>
  <c r="C10" i="8"/>
  <c r="C11" i="8"/>
  <c r="C12" i="8"/>
  <c r="C3" i="8"/>
  <c r="D244" i="8"/>
  <c r="D243" i="8"/>
  <c r="D242" i="8"/>
  <c r="D241" i="8"/>
  <c r="D240" i="8"/>
  <c r="D239" i="8"/>
  <c r="D238" i="8"/>
  <c r="D237" i="8"/>
  <c r="D236" i="8"/>
  <c r="D235" i="8"/>
  <c r="P235" i="8" s="1"/>
  <c r="D230" i="8"/>
  <c r="D229" i="8"/>
  <c r="D228" i="8"/>
  <c r="D227" i="8"/>
  <c r="D226" i="8"/>
  <c r="D225" i="8"/>
  <c r="D224" i="8"/>
  <c r="D223" i="8"/>
  <c r="D222" i="8"/>
  <c r="D221" i="8"/>
  <c r="D216" i="8"/>
  <c r="D215" i="8"/>
  <c r="D214" i="8"/>
  <c r="D213" i="8"/>
  <c r="D212" i="8"/>
  <c r="D211" i="8"/>
  <c r="D210" i="8"/>
  <c r="D209" i="8"/>
  <c r="D208" i="8"/>
  <c r="D207" i="8"/>
  <c r="D202" i="8"/>
  <c r="D201" i="8"/>
  <c r="D200" i="8"/>
  <c r="D199" i="8"/>
  <c r="D198" i="8"/>
  <c r="D197" i="8"/>
  <c r="D196" i="8"/>
  <c r="D195" i="8"/>
  <c r="D194" i="8"/>
  <c r="D193" i="8"/>
  <c r="D188" i="8"/>
  <c r="D187" i="8"/>
  <c r="D186" i="8"/>
  <c r="D185" i="8"/>
  <c r="D184" i="8"/>
  <c r="D183" i="8"/>
  <c r="D182" i="8"/>
  <c r="D181" i="8"/>
  <c r="D180" i="8"/>
  <c r="D179" i="8"/>
  <c r="D175" i="8"/>
  <c r="D174" i="8"/>
  <c r="D173" i="8"/>
  <c r="D172" i="8"/>
  <c r="D171" i="8"/>
  <c r="D170" i="8"/>
  <c r="D169" i="8"/>
  <c r="D168" i="8"/>
  <c r="D167" i="8"/>
  <c r="D166" i="8"/>
  <c r="D161" i="8"/>
  <c r="D160" i="8"/>
  <c r="D159" i="8"/>
  <c r="D158" i="8"/>
  <c r="D157" i="8"/>
  <c r="D156" i="8"/>
  <c r="D155" i="8"/>
  <c r="D154" i="8"/>
  <c r="D153" i="8"/>
  <c r="D152" i="8"/>
  <c r="D115" i="8"/>
  <c r="D114" i="8"/>
  <c r="D113" i="8"/>
  <c r="D112" i="8"/>
  <c r="D111" i="8"/>
  <c r="D110" i="8"/>
  <c r="D109" i="8"/>
  <c r="D108" i="8"/>
  <c r="D107" i="8"/>
  <c r="D106" i="8"/>
  <c r="D102" i="8"/>
  <c r="D101" i="8"/>
  <c r="D100" i="8"/>
  <c r="D99" i="8"/>
  <c r="D98" i="8"/>
  <c r="D97" i="8"/>
  <c r="D96" i="8"/>
  <c r="D95" i="8"/>
  <c r="D94" i="8"/>
  <c r="D93" i="8"/>
  <c r="D90" i="8"/>
  <c r="O90" i="8" s="1"/>
  <c r="D89" i="8"/>
  <c r="O89" i="8" s="1"/>
  <c r="D88" i="8"/>
  <c r="O88" i="8" s="1"/>
  <c r="D87" i="8"/>
  <c r="O87" i="8" s="1"/>
  <c r="D86" i="8"/>
  <c r="O86" i="8" s="1"/>
  <c r="D85" i="8"/>
  <c r="O85" i="8" s="1"/>
  <c r="D84" i="8"/>
  <c r="O84" i="8" s="1"/>
  <c r="D83" i="8"/>
  <c r="O83" i="8" s="1"/>
  <c r="D82" i="8"/>
  <c r="O82" i="8" s="1"/>
  <c r="D81" i="8"/>
  <c r="O81" i="8" s="1"/>
  <c r="D77" i="8"/>
  <c r="O77" i="8" s="1"/>
  <c r="D76" i="8"/>
  <c r="O76" i="8" s="1"/>
  <c r="D75" i="8"/>
  <c r="O75" i="8" s="1"/>
  <c r="D74" i="8"/>
  <c r="O74" i="8" s="1"/>
  <c r="D73" i="8"/>
  <c r="O73" i="8" s="1"/>
  <c r="D72" i="8"/>
  <c r="O72" i="8" s="1"/>
  <c r="D71" i="8"/>
  <c r="O71" i="8" s="1"/>
  <c r="D70" i="8"/>
  <c r="O70" i="8" s="1"/>
  <c r="D69" i="8"/>
  <c r="O69" i="8" s="1"/>
  <c r="D68" i="8"/>
  <c r="O68" i="8" s="1"/>
  <c r="D64" i="8"/>
  <c r="D63" i="8"/>
  <c r="D62" i="8"/>
  <c r="D61" i="8"/>
  <c r="D60" i="8"/>
  <c r="D59" i="8"/>
  <c r="D58" i="8"/>
  <c r="D57" i="8"/>
  <c r="D56" i="8"/>
  <c r="D55" i="8"/>
  <c r="D51" i="8"/>
  <c r="O51" i="8" s="1"/>
  <c r="D50" i="8"/>
  <c r="D49" i="8"/>
  <c r="P49" i="8" s="1"/>
  <c r="D48" i="8"/>
  <c r="O48" i="8" s="1"/>
  <c r="D47" i="8"/>
  <c r="O47" i="8" s="1"/>
  <c r="D46" i="8"/>
  <c r="P46" i="8" s="1"/>
  <c r="D45" i="8"/>
  <c r="P45" i="8" s="1"/>
  <c r="D44" i="8"/>
  <c r="O44" i="8" s="1"/>
  <c r="D43" i="8"/>
  <c r="O43" i="8" s="1"/>
  <c r="D42" i="8"/>
  <c r="P42" i="8" s="1"/>
  <c r="D38" i="8"/>
  <c r="P38" i="8" s="1"/>
  <c r="D37" i="8"/>
  <c r="O37" i="8" s="1"/>
  <c r="D36" i="8"/>
  <c r="O36" i="8" s="1"/>
  <c r="D35" i="8"/>
  <c r="P35" i="8" s="1"/>
  <c r="D34" i="8"/>
  <c r="P34" i="8" s="1"/>
  <c r="D33" i="8"/>
  <c r="O33" i="8" s="1"/>
  <c r="D32" i="8"/>
  <c r="O32" i="8" s="1"/>
  <c r="D31" i="8"/>
  <c r="P31" i="8" s="1"/>
  <c r="D30" i="8"/>
  <c r="P30" i="8" s="1"/>
  <c r="D29" i="8"/>
  <c r="O29" i="8" s="1"/>
  <c r="D25" i="8"/>
  <c r="O25" i="8" s="1"/>
  <c r="D24" i="8"/>
  <c r="P24" i="8" s="1"/>
  <c r="D23" i="8"/>
  <c r="P23" i="8" s="1"/>
  <c r="D22" i="8"/>
  <c r="O22" i="8" s="1"/>
  <c r="D21" i="8"/>
  <c r="O21" i="8" s="1"/>
  <c r="D20" i="8"/>
  <c r="P20" i="8" s="1"/>
  <c r="D19" i="8"/>
  <c r="P19" i="8" s="1"/>
  <c r="D18" i="8"/>
  <c r="M18" i="8" s="1"/>
  <c r="D17" i="8"/>
  <c r="D16" i="8"/>
  <c r="P16" i="8" s="1"/>
  <c r="D12" i="8"/>
  <c r="P12" i="8" s="1"/>
  <c r="D11" i="8"/>
  <c r="O11" i="8" s="1"/>
  <c r="O63" i="8" s="1"/>
  <c r="D10" i="8"/>
  <c r="J10" i="8" s="1"/>
  <c r="D9" i="8"/>
  <c r="P9" i="8" s="1"/>
  <c r="D8" i="8"/>
  <c r="P8" i="8" s="1"/>
  <c r="D7" i="8"/>
  <c r="K7" i="8" s="1"/>
  <c r="D6" i="8"/>
  <c r="F6" i="8" s="1"/>
  <c r="D5" i="8"/>
  <c r="P5" i="8" s="1"/>
  <c r="D4" i="8"/>
  <c r="P4" i="8" s="1"/>
  <c r="D3" i="8"/>
  <c r="P3" i="8" s="1"/>
  <c r="R88" i="2"/>
  <c r="R84" i="2"/>
  <c r="R80" i="2"/>
  <c r="R45" i="2"/>
  <c r="R44" i="2"/>
  <c r="R43" i="2"/>
  <c r="R42" i="2"/>
  <c r="R41" i="2"/>
  <c r="R40" i="2"/>
  <c r="R39" i="2"/>
  <c r="R38" i="2"/>
  <c r="R37" i="2"/>
  <c r="R36" i="2"/>
  <c r="R34" i="2"/>
  <c r="R33" i="2"/>
  <c r="R32" i="2"/>
  <c r="R31" i="2"/>
  <c r="R30" i="2"/>
  <c r="R29" i="2"/>
  <c r="R28" i="2"/>
  <c r="R27" i="2"/>
  <c r="R26" i="2"/>
  <c r="R25" i="2"/>
  <c r="R23" i="2"/>
  <c r="R22" i="2"/>
  <c r="R21" i="2"/>
  <c r="R20" i="2"/>
  <c r="R19" i="2"/>
  <c r="R18" i="2"/>
  <c r="R17" i="2"/>
  <c r="R16" i="2"/>
  <c r="R15" i="2"/>
  <c r="R14" i="2"/>
  <c r="G75" i="8" l="1"/>
  <c r="K75" i="8"/>
  <c r="H75" i="8"/>
  <c r="L75" i="8"/>
  <c r="I75" i="8"/>
  <c r="J75" i="8"/>
  <c r="E75" i="8"/>
  <c r="M75" i="8"/>
  <c r="F75" i="8"/>
  <c r="N75" i="8"/>
  <c r="N82" i="8"/>
  <c r="J82" i="8"/>
  <c r="F82" i="8"/>
  <c r="M82" i="8"/>
  <c r="I82" i="8"/>
  <c r="E82" i="8"/>
  <c r="L82" i="8"/>
  <c r="H82" i="8"/>
  <c r="K82" i="8"/>
  <c r="G82" i="8"/>
  <c r="N90" i="8"/>
  <c r="J90" i="8"/>
  <c r="F90" i="8"/>
  <c r="M90" i="8"/>
  <c r="I90" i="8"/>
  <c r="E90" i="8"/>
  <c r="L90" i="8"/>
  <c r="H90" i="8"/>
  <c r="K90" i="8"/>
  <c r="G90" i="8"/>
  <c r="H68" i="8"/>
  <c r="L68" i="8"/>
  <c r="I68" i="8"/>
  <c r="M68" i="8"/>
  <c r="E68" i="8"/>
  <c r="F68" i="8"/>
  <c r="J68" i="8"/>
  <c r="N68" i="8"/>
  <c r="G68" i="8"/>
  <c r="K68" i="8"/>
  <c r="H72" i="8"/>
  <c r="L72" i="8"/>
  <c r="I72" i="8"/>
  <c r="M72" i="8"/>
  <c r="F72" i="8"/>
  <c r="N72" i="8"/>
  <c r="E72" i="8"/>
  <c r="G72" i="8"/>
  <c r="K72" i="8"/>
  <c r="J72" i="8"/>
  <c r="N83" i="8"/>
  <c r="J83" i="8"/>
  <c r="F83" i="8"/>
  <c r="M83" i="8"/>
  <c r="I83" i="8"/>
  <c r="E83" i="8"/>
  <c r="L83" i="8"/>
  <c r="H83" i="8"/>
  <c r="K83" i="8"/>
  <c r="G83" i="8"/>
  <c r="N87" i="8"/>
  <c r="J87" i="8"/>
  <c r="F87" i="8"/>
  <c r="M87" i="8"/>
  <c r="I87" i="8"/>
  <c r="E87" i="8"/>
  <c r="L87" i="8"/>
  <c r="H87" i="8"/>
  <c r="K87" i="8"/>
  <c r="G87" i="8"/>
  <c r="G71" i="8"/>
  <c r="K71" i="8"/>
  <c r="H71" i="8"/>
  <c r="L71" i="8"/>
  <c r="M71" i="8"/>
  <c r="N71" i="8"/>
  <c r="I71" i="8"/>
  <c r="F71" i="8"/>
  <c r="J71" i="8"/>
  <c r="E71" i="8"/>
  <c r="N86" i="8"/>
  <c r="J86" i="8"/>
  <c r="F86" i="8"/>
  <c r="M86" i="8"/>
  <c r="I86" i="8"/>
  <c r="E86" i="8"/>
  <c r="L86" i="8"/>
  <c r="H86" i="8"/>
  <c r="K86" i="8"/>
  <c r="G86" i="8"/>
  <c r="H76" i="8"/>
  <c r="L76" i="8"/>
  <c r="I76" i="8"/>
  <c r="M76" i="8"/>
  <c r="J76" i="8"/>
  <c r="N76" i="8"/>
  <c r="G76" i="8"/>
  <c r="K76" i="8"/>
  <c r="F76" i="8"/>
  <c r="E76" i="8"/>
  <c r="I69" i="8"/>
  <c r="M69" i="8"/>
  <c r="E69" i="8"/>
  <c r="F69" i="8"/>
  <c r="J69" i="8"/>
  <c r="N69" i="8"/>
  <c r="G69" i="8"/>
  <c r="L69" i="8"/>
  <c r="H69" i="8"/>
  <c r="K69" i="8"/>
  <c r="I73" i="8"/>
  <c r="M73" i="8"/>
  <c r="E73" i="8"/>
  <c r="F73" i="8"/>
  <c r="J73" i="8"/>
  <c r="N73" i="8"/>
  <c r="H73" i="8"/>
  <c r="K73" i="8"/>
  <c r="L73" i="8"/>
  <c r="G73" i="8"/>
  <c r="I77" i="8"/>
  <c r="M77" i="8"/>
  <c r="E77" i="8"/>
  <c r="F77" i="8"/>
  <c r="J77" i="8"/>
  <c r="N77" i="8"/>
  <c r="L77" i="8"/>
  <c r="G77" i="8"/>
  <c r="K77" i="8"/>
  <c r="H77" i="8"/>
  <c r="N84" i="8"/>
  <c r="J84" i="8"/>
  <c r="F84" i="8"/>
  <c r="M84" i="8"/>
  <c r="I84" i="8"/>
  <c r="E84" i="8"/>
  <c r="L84" i="8"/>
  <c r="H84" i="8"/>
  <c r="K84" i="8"/>
  <c r="G84" i="8"/>
  <c r="N88" i="8"/>
  <c r="J88" i="8"/>
  <c r="F88" i="8"/>
  <c r="M88" i="8"/>
  <c r="I88" i="8"/>
  <c r="E88" i="8"/>
  <c r="L88" i="8"/>
  <c r="H88" i="8"/>
  <c r="K88" i="8"/>
  <c r="G88" i="8"/>
  <c r="F70" i="8"/>
  <c r="J70" i="8"/>
  <c r="N70" i="8"/>
  <c r="G70" i="8"/>
  <c r="K70" i="8"/>
  <c r="E70" i="8"/>
  <c r="I70" i="8"/>
  <c r="L70" i="8"/>
  <c r="M70" i="8"/>
  <c r="H70" i="8"/>
  <c r="F74" i="8"/>
  <c r="J74" i="8"/>
  <c r="N74" i="8"/>
  <c r="G74" i="8"/>
  <c r="K74" i="8"/>
  <c r="E74" i="8"/>
  <c r="M74" i="8"/>
  <c r="H74" i="8"/>
  <c r="I74" i="8"/>
  <c r="L74" i="8"/>
  <c r="N81" i="8"/>
  <c r="J81" i="8"/>
  <c r="F81" i="8"/>
  <c r="M81" i="8"/>
  <c r="I81" i="8"/>
  <c r="E81" i="8"/>
  <c r="L81" i="8"/>
  <c r="H81" i="8"/>
  <c r="K81" i="8"/>
  <c r="G81" i="8"/>
  <c r="N85" i="8"/>
  <c r="J85" i="8"/>
  <c r="F85" i="8"/>
  <c r="M85" i="8"/>
  <c r="I85" i="8"/>
  <c r="E85" i="8"/>
  <c r="L85" i="8"/>
  <c r="H85" i="8"/>
  <c r="K85" i="8"/>
  <c r="G85" i="8"/>
  <c r="N89" i="8"/>
  <c r="J89" i="8"/>
  <c r="F89" i="8"/>
  <c r="M89" i="8"/>
  <c r="I89" i="8"/>
  <c r="E89" i="8"/>
  <c r="L89" i="8"/>
  <c r="H89" i="8"/>
  <c r="K89" i="8"/>
  <c r="G89" i="8"/>
  <c r="O17" i="8"/>
  <c r="E17" i="8"/>
  <c r="R345" i="8"/>
  <c r="P325" i="8"/>
  <c r="R343" i="8"/>
  <c r="P50" i="8"/>
  <c r="E50" i="8"/>
  <c r="D404" i="8"/>
  <c r="D406" i="8"/>
  <c r="E405" i="8"/>
  <c r="E404" i="8"/>
  <c r="D403" i="8"/>
  <c r="D405" i="8"/>
  <c r="D400" i="8"/>
  <c r="D402" i="8"/>
  <c r="E401" i="8"/>
  <c r="E400" i="8"/>
  <c r="D399" i="8"/>
  <c r="D401" i="8"/>
  <c r="F344" i="8"/>
  <c r="R342" i="8"/>
  <c r="G344" i="8"/>
  <c r="P17" i="8"/>
  <c r="P25" i="8"/>
  <c r="P36" i="8"/>
  <c r="P47" i="8"/>
  <c r="P18" i="8"/>
  <c r="P29" i="8"/>
  <c r="P55" i="8" s="1"/>
  <c r="P37" i="8"/>
  <c r="P48" i="8"/>
  <c r="P21" i="8"/>
  <c r="P32" i="8"/>
  <c r="P43" i="8"/>
  <c r="P51" i="8"/>
  <c r="P22" i="8"/>
  <c r="P33" i="8"/>
  <c r="P44" i="8"/>
  <c r="O222" i="8"/>
  <c r="P222" i="8"/>
  <c r="O239" i="8"/>
  <c r="P239" i="8"/>
  <c r="O224" i="8"/>
  <c r="P224" i="8"/>
  <c r="O228" i="8"/>
  <c r="P228" i="8"/>
  <c r="O236" i="8"/>
  <c r="P236" i="8"/>
  <c r="O240" i="8"/>
  <c r="P240" i="8"/>
  <c r="O244" i="8"/>
  <c r="P244" i="8"/>
  <c r="O226" i="8"/>
  <c r="P226" i="8"/>
  <c r="O230" i="8"/>
  <c r="P230" i="8"/>
  <c r="O238" i="8"/>
  <c r="P238" i="8"/>
  <c r="O242" i="8"/>
  <c r="P242" i="8"/>
  <c r="O223" i="8"/>
  <c r="P223" i="8"/>
  <c r="O227" i="8"/>
  <c r="P227" i="8"/>
  <c r="O243" i="8"/>
  <c r="P243" i="8"/>
  <c r="O221" i="8"/>
  <c r="P221" i="8"/>
  <c r="O225" i="8"/>
  <c r="P225" i="8"/>
  <c r="O229" i="8"/>
  <c r="P229" i="8"/>
  <c r="O237" i="8"/>
  <c r="P237" i="8"/>
  <c r="O241" i="8"/>
  <c r="P241" i="8"/>
  <c r="P11" i="8"/>
  <c r="P7" i="8"/>
  <c r="P10" i="8"/>
  <c r="P6" i="8"/>
  <c r="I344" i="8"/>
  <c r="H344" i="8"/>
  <c r="J344" i="8"/>
  <c r="K344" i="8"/>
  <c r="M344" i="8"/>
  <c r="R340" i="8"/>
  <c r="N344" i="8"/>
  <c r="O344" i="8"/>
  <c r="P344" i="8"/>
  <c r="L344" i="8"/>
  <c r="E344" i="8"/>
  <c r="R341" i="8"/>
  <c r="E235" i="8"/>
  <c r="O235" i="8"/>
  <c r="I228" i="8"/>
  <c r="M228" i="8"/>
  <c r="E228" i="8"/>
  <c r="G228" i="8"/>
  <c r="F228" i="8"/>
  <c r="J228" i="8"/>
  <c r="N228" i="8"/>
  <c r="K228" i="8"/>
  <c r="H228" i="8"/>
  <c r="L228" i="8"/>
  <c r="L244" i="8"/>
  <c r="H244" i="8"/>
  <c r="J244" i="8"/>
  <c r="E244" i="8"/>
  <c r="K244" i="8"/>
  <c r="G244" i="8"/>
  <c r="N244" i="8"/>
  <c r="F244" i="8"/>
  <c r="M244" i="8"/>
  <c r="I244" i="8"/>
  <c r="F225" i="8"/>
  <c r="J225" i="8"/>
  <c r="N225" i="8"/>
  <c r="L225" i="8"/>
  <c r="G225" i="8"/>
  <c r="K225" i="8"/>
  <c r="E225" i="8"/>
  <c r="H225" i="8"/>
  <c r="M225" i="8"/>
  <c r="I225" i="8"/>
  <c r="L237" i="8"/>
  <c r="H237" i="8"/>
  <c r="N237" i="8"/>
  <c r="K237" i="8"/>
  <c r="G237" i="8"/>
  <c r="J237" i="8"/>
  <c r="F237" i="8"/>
  <c r="I237" i="8"/>
  <c r="M237" i="8"/>
  <c r="E237" i="8"/>
  <c r="G222" i="8"/>
  <c r="K222" i="8"/>
  <c r="M222" i="8"/>
  <c r="H222" i="8"/>
  <c r="L222" i="8"/>
  <c r="I222" i="8"/>
  <c r="E222" i="8"/>
  <c r="N222" i="8"/>
  <c r="F222" i="8"/>
  <c r="J222" i="8"/>
  <c r="G226" i="8"/>
  <c r="K226" i="8"/>
  <c r="M226" i="8"/>
  <c r="H226" i="8"/>
  <c r="L226" i="8"/>
  <c r="I226" i="8"/>
  <c r="E226" i="8"/>
  <c r="J226" i="8"/>
  <c r="N226" i="8"/>
  <c r="F226" i="8"/>
  <c r="G230" i="8"/>
  <c r="K230" i="8"/>
  <c r="M230" i="8"/>
  <c r="H230" i="8"/>
  <c r="L230" i="8"/>
  <c r="I230" i="8"/>
  <c r="E230" i="8"/>
  <c r="F230" i="8"/>
  <c r="J230" i="8"/>
  <c r="N230" i="8"/>
  <c r="L238" i="8"/>
  <c r="H238" i="8"/>
  <c r="J238" i="8"/>
  <c r="K238" i="8"/>
  <c r="G238" i="8"/>
  <c r="N238" i="8"/>
  <c r="F238" i="8"/>
  <c r="M238" i="8"/>
  <c r="I238" i="8"/>
  <c r="E238" i="8"/>
  <c r="L242" i="8"/>
  <c r="H242" i="8"/>
  <c r="N242" i="8"/>
  <c r="K242" i="8"/>
  <c r="G242" i="8"/>
  <c r="J242" i="8"/>
  <c r="F242" i="8"/>
  <c r="M242" i="8"/>
  <c r="E242" i="8"/>
  <c r="I242" i="8"/>
  <c r="I224" i="8"/>
  <c r="M224" i="8"/>
  <c r="E224" i="8"/>
  <c r="F224" i="8"/>
  <c r="J224" i="8"/>
  <c r="N224" i="8"/>
  <c r="K224" i="8"/>
  <c r="G224" i="8"/>
  <c r="L224" i="8"/>
  <c r="H224" i="8"/>
  <c r="L236" i="8"/>
  <c r="H236" i="8"/>
  <c r="N236" i="8"/>
  <c r="F236" i="8"/>
  <c r="K236" i="8"/>
  <c r="G236" i="8"/>
  <c r="J236" i="8"/>
  <c r="E236" i="8"/>
  <c r="I236" i="8"/>
  <c r="M236" i="8"/>
  <c r="L240" i="8"/>
  <c r="H240" i="8"/>
  <c r="F240" i="8"/>
  <c r="I240" i="8"/>
  <c r="K240" i="8"/>
  <c r="G240" i="8"/>
  <c r="N240" i="8"/>
  <c r="J240" i="8"/>
  <c r="M240" i="8"/>
  <c r="E240" i="8"/>
  <c r="H3" i="8"/>
  <c r="E3" i="8"/>
  <c r="F221" i="8"/>
  <c r="J221" i="8"/>
  <c r="N221" i="8"/>
  <c r="E221" i="8"/>
  <c r="L221" i="8"/>
  <c r="G221" i="8"/>
  <c r="K221" i="8"/>
  <c r="H221" i="8"/>
  <c r="I221" i="8"/>
  <c r="M221" i="8"/>
  <c r="F229" i="8"/>
  <c r="J229" i="8"/>
  <c r="N229" i="8"/>
  <c r="L229" i="8"/>
  <c r="G229" i="8"/>
  <c r="K229" i="8"/>
  <c r="E229" i="8"/>
  <c r="H229" i="8"/>
  <c r="I229" i="8"/>
  <c r="M229" i="8"/>
  <c r="L241" i="8"/>
  <c r="H241" i="8"/>
  <c r="N241" i="8"/>
  <c r="F241" i="8"/>
  <c r="M241" i="8"/>
  <c r="K241" i="8"/>
  <c r="G241" i="8"/>
  <c r="J241" i="8"/>
  <c r="E241" i="8"/>
  <c r="I241" i="8"/>
  <c r="H223" i="8"/>
  <c r="L223" i="8"/>
  <c r="J223" i="8"/>
  <c r="I223" i="8"/>
  <c r="M223" i="8"/>
  <c r="F223" i="8"/>
  <c r="N223" i="8"/>
  <c r="K223" i="8"/>
  <c r="G223" i="8"/>
  <c r="E223" i="8"/>
  <c r="H227" i="8"/>
  <c r="L227" i="8"/>
  <c r="I227" i="8"/>
  <c r="M227" i="8"/>
  <c r="F227" i="8"/>
  <c r="J227" i="8"/>
  <c r="N227" i="8"/>
  <c r="G227" i="8"/>
  <c r="E227" i="8"/>
  <c r="K227" i="8"/>
  <c r="L235" i="8"/>
  <c r="H235" i="8"/>
  <c r="F235" i="8"/>
  <c r="K235" i="8"/>
  <c r="G235" i="8"/>
  <c r="N235" i="8"/>
  <c r="J235" i="8"/>
  <c r="I235" i="8"/>
  <c r="M235" i="8"/>
  <c r="L239" i="8"/>
  <c r="H239" i="8"/>
  <c r="J239" i="8"/>
  <c r="E239" i="8"/>
  <c r="K239" i="8"/>
  <c r="G239" i="8"/>
  <c r="N239" i="8"/>
  <c r="F239" i="8"/>
  <c r="M239" i="8"/>
  <c r="I239" i="8"/>
  <c r="L243" i="8"/>
  <c r="H243" i="8"/>
  <c r="E243" i="8"/>
  <c r="K243" i="8"/>
  <c r="G243" i="8"/>
  <c r="N243" i="8"/>
  <c r="J243" i="8"/>
  <c r="F243" i="8"/>
  <c r="M243" i="8"/>
  <c r="I243" i="8"/>
  <c r="J323" i="8"/>
  <c r="N323" i="8"/>
  <c r="N325" i="8" s="1"/>
  <c r="I323" i="8"/>
  <c r="R321" i="8"/>
  <c r="R320" i="8"/>
  <c r="R322" i="8"/>
  <c r="S388" i="5"/>
  <c r="S387" i="5"/>
  <c r="S385" i="5"/>
  <c r="S386" i="5"/>
  <c r="S384" i="5"/>
  <c r="S381" i="5"/>
  <c r="S389" i="5"/>
  <c r="S382" i="5"/>
  <c r="S383" i="5"/>
  <c r="S380" i="5"/>
  <c r="S378" i="5"/>
  <c r="S376" i="5"/>
  <c r="S374" i="5"/>
  <c r="S373" i="5"/>
  <c r="S375" i="5"/>
  <c r="S371" i="5"/>
  <c r="S372" i="5"/>
  <c r="S369" i="5"/>
  <c r="S370" i="5"/>
  <c r="S377" i="5"/>
  <c r="S364" i="5"/>
  <c r="S363" i="5"/>
  <c r="S362" i="5"/>
  <c r="S367" i="5"/>
  <c r="S358" i="5"/>
  <c r="S366" i="5"/>
  <c r="S361" i="5"/>
  <c r="S360" i="5"/>
  <c r="S359" i="5"/>
  <c r="S365" i="5"/>
  <c r="G193" i="8"/>
  <c r="K193" i="8"/>
  <c r="O193" i="8"/>
  <c r="H193" i="8"/>
  <c r="L193" i="8"/>
  <c r="P193" i="8"/>
  <c r="E193" i="8"/>
  <c r="F193" i="8"/>
  <c r="N193" i="8"/>
  <c r="I193" i="8"/>
  <c r="M193" i="8"/>
  <c r="J193" i="8"/>
  <c r="G201" i="8"/>
  <c r="K201" i="8"/>
  <c r="O201" i="8"/>
  <c r="H201" i="8"/>
  <c r="L201" i="8"/>
  <c r="P201" i="8"/>
  <c r="I201" i="8"/>
  <c r="M201" i="8"/>
  <c r="J201" i="8"/>
  <c r="N201" i="8"/>
  <c r="F201" i="8"/>
  <c r="E201" i="8"/>
  <c r="M213" i="8"/>
  <c r="I213" i="8"/>
  <c r="E213" i="8"/>
  <c r="P213" i="8"/>
  <c r="L213" i="8"/>
  <c r="H213" i="8"/>
  <c r="N213" i="8"/>
  <c r="F213" i="8"/>
  <c r="O213" i="8"/>
  <c r="K213" i="8"/>
  <c r="G213" i="8"/>
  <c r="J213" i="8"/>
  <c r="G194" i="8"/>
  <c r="K194" i="8"/>
  <c r="O194" i="8"/>
  <c r="E194" i="8"/>
  <c r="J194" i="8"/>
  <c r="H194" i="8"/>
  <c r="L194" i="8"/>
  <c r="P194" i="8"/>
  <c r="N194" i="8"/>
  <c r="I194" i="8"/>
  <c r="M194" i="8"/>
  <c r="F194" i="8"/>
  <c r="G198" i="8"/>
  <c r="K198" i="8"/>
  <c r="O198" i="8"/>
  <c r="E198" i="8"/>
  <c r="H198" i="8"/>
  <c r="L198" i="8"/>
  <c r="P198" i="8"/>
  <c r="I198" i="8"/>
  <c r="M198" i="8"/>
  <c r="N198" i="8"/>
  <c r="F198" i="8"/>
  <c r="J198" i="8"/>
  <c r="G202" i="8"/>
  <c r="K202" i="8"/>
  <c r="O202" i="8"/>
  <c r="E202" i="8"/>
  <c r="H202" i="8"/>
  <c r="L202" i="8"/>
  <c r="P202" i="8"/>
  <c r="I202" i="8"/>
  <c r="M202" i="8"/>
  <c r="N202" i="8"/>
  <c r="F202" i="8"/>
  <c r="J202" i="8"/>
  <c r="P210" i="8"/>
  <c r="L210" i="8"/>
  <c r="H210" i="8"/>
  <c r="O210" i="8"/>
  <c r="K210" i="8"/>
  <c r="G210" i="8"/>
  <c r="M210" i="8"/>
  <c r="I210" i="8"/>
  <c r="N210" i="8"/>
  <c r="J210" i="8"/>
  <c r="F210" i="8"/>
  <c r="E210" i="8"/>
  <c r="P214" i="8"/>
  <c r="L214" i="8"/>
  <c r="H214" i="8"/>
  <c r="O214" i="8"/>
  <c r="K214" i="8"/>
  <c r="G214" i="8"/>
  <c r="I214" i="8"/>
  <c r="N214" i="8"/>
  <c r="J214" i="8"/>
  <c r="F214" i="8"/>
  <c r="M214" i="8"/>
  <c r="E214" i="8"/>
  <c r="G197" i="8"/>
  <c r="K197" i="8"/>
  <c r="O197" i="8"/>
  <c r="H197" i="8"/>
  <c r="L197" i="8"/>
  <c r="P197" i="8"/>
  <c r="I197" i="8"/>
  <c r="M197" i="8"/>
  <c r="J197" i="8"/>
  <c r="N197" i="8"/>
  <c r="E197" i="8"/>
  <c r="F197" i="8"/>
  <c r="M209" i="8"/>
  <c r="I209" i="8"/>
  <c r="E209" i="8"/>
  <c r="P209" i="8"/>
  <c r="L209" i="8"/>
  <c r="H209" i="8"/>
  <c r="N209" i="8"/>
  <c r="F209" i="8"/>
  <c r="O209" i="8"/>
  <c r="K209" i="8"/>
  <c r="G209" i="8"/>
  <c r="J209" i="8"/>
  <c r="G195" i="8"/>
  <c r="K195" i="8"/>
  <c r="O195" i="8"/>
  <c r="N195" i="8"/>
  <c r="H195" i="8"/>
  <c r="L195" i="8"/>
  <c r="P195" i="8"/>
  <c r="E195" i="8"/>
  <c r="J195" i="8"/>
  <c r="I195" i="8"/>
  <c r="M195" i="8"/>
  <c r="F195" i="8"/>
  <c r="G199" i="8"/>
  <c r="K199" i="8"/>
  <c r="O199" i="8"/>
  <c r="H199" i="8"/>
  <c r="L199" i="8"/>
  <c r="P199" i="8"/>
  <c r="E199" i="8"/>
  <c r="I199" i="8"/>
  <c r="M199" i="8"/>
  <c r="F199" i="8"/>
  <c r="J199" i="8"/>
  <c r="N199" i="8"/>
  <c r="O207" i="8"/>
  <c r="K207" i="8"/>
  <c r="G207" i="8"/>
  <c r="N207" i="8"/>
  <c r="J207" i="8"/>
  <c r="F207" i="8"/>
  <c r="L207" i="8"/>
  <c r="M207" i="8"/>
  <c r="I207" i="8"/>
  <c r="E207" i="8"/>
  <c r="P207" i="8"/>
  <c r="H207" i="8"/>
  <c r="O211" i="8"/>
  <c r="K211" i="8"/>
  <c r="G211" i="8"/>
  <c r="N211" i="8"/>
  <c r="J211" i="8"/>
  <c r="F211" i="8"/>
  <c r="P211" i="8"/>
  <c r="H211" i="8"/>
  <c r="M211" i="8"/>
  <c r="I211" i="8"/>
  <c r="E211" i="8"/>
  <c r="L211" i="8"/>
  <c r="O215" i="8"/>
  <c r="K215" i="8"/>
  <c r="G215" i="8"/>
  <c r="N215" i="8"/>
  <c r="J215" i="8"/>
  <c r="F215" i="8"/>
  <c r="P215" i="8"/>
  <c r="M215" i="8"/>
  <c r="I215" i="8"/>
  <c r="E215" i="8"/>
  <c r="L215" i="8"/>
  <c r="H215" i="8"/>
  <c r="G196" i="8"/>
  <c r="K196" i="8"/>
  <c r="O196" i="8"/>
  <c r="H196" i="8"/>
  <c r="L196" i="8"/>
  <c r="P196" i="8"/>
  <c r="I196" i="8"/>
  <c r="M196" i="8"/>
  <c r="E196" i="8"/>
  <c r="F196" i="8"/>
  <c r="J196" i="8"/>
  <c r="N196" i="8"/>
  <c r="G200" i="8"/>
  <c r="K200" i="8"/>
  <c r="O200" i="8"/>
  <c r="H200" i="8"/>
  <c r="L200" i="8"/>
  <c r="P200" i="8"/>
  <c r="I200" i="8"/>
  <c r="M200" i="8"/>
  <c r="E200" i="8"/>
  <c r="F200" i="8"/>
  <c r="J200" i="8"/>
  <c r="N200" i="8"/>
  <c r="N208" i="8"/>
  <c r="J208" i="8"/>
  <c r="F208" i="8"/>
  <c r="K208" i="8"/>
  <c r="M208" i="8"/>
  <c r="I208" i="8"/>
  <c r="E208" i="8"/>
  <c r="G208" i="8"/>
  <c r="P208" i="8"/>
  <c r="L208" i="8"/>
  <c r="H208" i="8"/>
  <c r="O208" i="8"/>
  <c r="N212" i="8"/>
  <c r="J212" i="8"/>
  <c r="F212" i="8"/>
  <c r="M212" i="8"/>
  <c r="I212" i="8"/>
  <c r="E212" i="8"/>
  <c r="K212" i="8"/>
  <c r="P212" i="8"/>
  <c r="L212" i="8"/>
  <c r="H212" i="8"/>
  <c r="O212" i="8"/>
  <c r="G212" i="8"/>
  <c r="N216" i="8"/>
  <c r="J216" i="8"/>
  <c r="F216" i="8"/>
  <c r="M216" i="8"/>
  <c r="I216" i="8"/>
  <c r="E216" i="8"/>
  <c r="K216" i="8"/>
  <c r="P216" i="8"/>
  <c r="L216" i="8"/>
  <c r="H216" i="8"/>
  <c r="O216" i="8"/>
  <c r="G216" i="8"/>
  <c r="F166" i="8"/>
  <c r="J166" i="8"/>
  <c r="N166" i="8"/>
  <c r="I166" i="8"/>
  <c r="G166" i="8"/>
  <c r="K166" i="8"/>
  <c r="O166" i="8"/>
  <c r="H166" i="8"/>
  <c r="L166" i="8"/>
  <c r="P166" i="8"/>
  <c r="M166" i="8"/>
  <c r="E166" i="8"/>
  <c r="F174" i="8"/>
  <c r="J174" i="8"/>
  <c r="N174" i="8"/>
  <c r="G174" i="8"/>
  <c r="K174" i="8"/>
  <c r="O174" i="8"/>
  <c r="E174" i="8"/>
  <c r="M174" i="8"/>
  <c r="H174" i="8"/>
  <c r="L174" i="8"/>
  <c r="P174" i="8"/>
  <c r="I174" i="8"/>
  <c r="N181" i="8"/>
  <c r="J181" i="8"/>
  <c r="F181" i="8"/>
  <c r="O181" i="8"/>
  <c r="M181" i="8"/>
  <c r="I181" i="8"/>
  <c r="E181" i="8"/>
  <c r="G181" i="8"/>
  <c r="P181" i="8"/>
  <c r="L181" i="8"/>
  <c r="H181" i="8"/>
  <c r="K181" i="8"/>
  <c r="N185" i="8"/>
  <c r="J185" i="8"/>
  <c r="F185" i="8"/>
  <c r="G185" i="8"/>
  <c r="M185" i="8"/>
  <c r="I185" i="8"/>
  <c r="E185" i="8"/>
  <c r="K185" i="8"/>
  <c r="P185" i="8"/>
  <c r="L185" i="8"/>
  <c r="H185" i="8"/>
  <c r="O185" i="8"/>
  <c r="G167" i="8"/>
  <c r="K167" i="8"/>
  <c r="O167" i="8"/>
  <c r="J167" i="8"/>
  <c r="H167" i="8"/>
  <c r="L167" i="8"/>
  <c r="P167" i="8"/>
  <c r="F167" i="8"/>
  <c r="I167" i="8"/>
  <c r="M167" i="8"/>
  <c r="E167" i="8"/>
  <c r="N167" i="8"/>
  <c r="G171" i="8"/>
  <c r="K171" i="8"/>
  <c r="O171" i="8"/>
  <c r="J171" i="8"/>
  <c r="N171" i="8"/>
  <c r="H171" i="8"/>
  <c r="L171" i="8"/>
  <c r="P171" i="8"/>
  <c r="F171" i="8"/>
  <c r="I171" i="8"/>
  <c r="M171" i="8"/>
  <c r="E171" i="8"/>
  <c r="G175" i="8"/>
  <c r="K175" i="8"/>
  <c r="O175" i="8"/>
  <c r="F175" i="8"/>
  <c r="H175" i="8"/>
  <c r="L175" i="8"/>
  <c r="P175" i="8"/>
  <c r="N175" i="8"/>
  <c r="I175" i="8"/>
  <c r="M175" i="8"/>
  <c r="E175" i="8"/>
  <c r="J175" i="8"/>
  <c r="N182" i="8"/>
  <c r="J182" i="8"/>
  <c r="F182" i="8"/>
  <c r="G182" i="8"/>
  <c r="M182" i="8"/>
  <c r="I182" i="8"/>
  <c r="E182" i="8"/>
  <c r="K182" i="8"/>
  <c r="P182" i="8"/>
  <c r="L182" i="8"/>
  <c r="H182" i="8"/>
  <c r="O182" i="8"/>
  <c r="N186" i="8"/>
  <c r="J186" i="8"/>
  <c r="F186" i="8"/>
  <c r="G186" i="8"/>
  <c r="M186" i="8"/>
  <c r="I186" i="8"/>
  <c r="E186" i="8"/>
  <c r="K186" i="8"/>
  <c r="P186" i="8"/>
  <c r="L186" i="8"/>
  <c r="H186" i="8"/>
  <c r="O186" i="8"/>
  <c r="F170" i="8"/>
  <c r="J170" i="8"/>
  <c r="N170" i="8"/>
  <c r="I170" i="8"/>
  <c r="G170" i="8"/>
  <c r="K170" i="8"/>
  <c r="O170" i="8"/>
  <c r="E170" i="8"/>
  <c r="H170" i="8"/>
  <c r="L170" i="8"/>
  <c r="P170" i="8"/>
  <c r="M170" i="8"/>
  <c r="H168" i="8"/>
  <c r="L168" i="8"/>
  <c r="P168" i="8"/>
  <c r="G168" i="8"/>
  <c r="I168" i="8"/>
  <c r="M168" i="8"/>
  <c r="K168" i="8"/>
  <c r="F168" i="8"/>
  <c r="J168" i="8"/>
  <c r="N168" i="8"/>
  <c r="O168" i="8"/>
  <c r="E168" i="8"/>
  <c r="H172" i="8"/>
  <c r="L172" i="8"/>
  <c r="P172" i="8"/>
  <c r="G172" i="8"/>
  <c r="O172" i="8"/>
  <c r="I172" i="8"/>
  <c r="M172" i="8"/>
  <c r="F172" i="8"/>
  <c r="J172" i="8"/>
  <c r="N172" i="8"/>
  <c r="K172" i="8"/>
  <c r="E172" i="8"/>
  <c r="N179" i="8"/>
  <c r="J179" i="8"/>
  <c r="F179" i="8"/>
  <c r="O179" i="8"/>
  <c r="M179" i="8"/>
  <c r="I179" i="8"/>
  <c r="E179" i="8"/>
  <c r="G179" i="8"/>
  <c r="P179" i="8"/>
  <c r="L179" i="8"/>
  <c r="H179" i="8"/>
  <c r="K179" i="8"/>
  <c r="N183" i="8"/>
  <c r="J183" i="8"/>
  <c r="F183" i="8"/>
  <c r="K183" i="8"/>
  <c r="M183" i="8"/>
  <c r="I183" i="8"/>
  <c r="E183" i="8"/>
  <c r="G183" i="8"/>
  <c r="P183" i="8"/>
  <c r="L183" i="8"/>
  <c r="H183" i="8"/>
  <c r="O183" i="8"/>
  <c r="N187" i="8"/>
  <c r="J187" i="8"/>
  <c r="F187" i="8"/>
  <c r="K187" i="8"/>
  <c r="M187" i="8"/>
  <c r="I187" i="8"/>
  <c r="E187" i="8"/>
  <c r="G187" i="8"/>
  <c r="P187" i="8"/>
  <c r="L187" i="8"/>
  <c r="H187" i="8"/>
  <c r="O187" i="8"/>
  <c r="I169" i="8"/>
  <c r="M169" i="8"/>
  <c r="E169" i="8"/>
  <c r="H169" i="8"/>
  <c r="F169" i="8"/>
  <c r="J169" i="8"/>
  <c r="N169" i="8"/>
  <c r="P169" i="8"/>
  <c r="G169" i="8"/>
  <c r="K169" i="8"/>
  <c r="O169" i="8"/>
  <c r="L169" i="8"/>
  <c r="I173" i="8"/>
  <c r="M173" i="8"/>
  <c r="E173" i="8"/>
  <c r="L173" i="8"/>
  <c r="F173" i="8"/>
  <c r="J173" i="8"/>
  <c r="N173" i="8"/>
  <c r="H173" i="8"/>
  <c r="P173" i="8"/>
  <c r="G173" i="8"/>
  <c r="K173" i="8"/>
  <c r="O173" i="8"/>
  <c r="N180" i="8"/>
  <c r="J180" i="8"/>
  <c r="F180" i="8"/>
  <c r="M180" i="8"/>
  <c r="I180" i="8"/>
  <c r="E180" i="8"/>
  <c r="K180" i="8"/>
  <c r="P180" i="8"/>
  <c r="L180" i="8"/>
  <c r="H180" i="8"/>
  <c r="O180" i="8"/>
  <c r="G180" i="8"/>
  <c r="N184" i="8"/>
  <c r="J184" i="8"/>
  <c r="F184" i="8"/>
  <c r="G184" i="8"/>
  <c r="M184" i="8"/>
  <c r="I184" i="8"/>
  <c r="E184" i="8"/>
  <c r="K184" i="8"/>
  <c r="P184" i="8"/>
  <c r="L184" i="8"/>
  <c r="H184" i="8"/>
  <c r="O184" i="8"/>
  <c r="N188" i="8"/>
  <c r="J188" i="8"/>
  <c r="F188" i="8"/>
  <c r="O188" i="8"/>
  <c r="M188" i="8"/>
  <c r="I188" i="8"/>
  <c r="E188" i="8"/>
  <c r="G188" i="8"/>
  <c r="P188" i="8"/>
  <c r="L188" i="8"/>
  <c r="H188" i="8"/>
  <c r="K188" i="8"/>
  <c r="P64" i="8"/>
  <c r="P60" i="8"/>
  <c r="P56" i="8"/>
  <c r="P61" i="8"/>
  <c r="P57" i="8"/>
  <c r="O10" i="8"/>
  <c r="O62" i="8" s="1"/>
  <c r="L7" i="8"/>
  <c r="I17" i="8"/>
  <c r="M11" i="8"/>
  <c r="I11" i="8"/>
  <c r="L6" i="8"/>
  <c r="O3" i="8"/>
  <c r="O55" i="8" s="1"/>
  <c r="K18" i="8"/>
  <c r="H11" i="8"/>
  <c r="G7" i="8"/>
  <c r="I3" i="8"/>
  <c r="G6" i="8"/>
  <c r="N17" i="8"/>
  <c r="F18" i="8"/>
  <c r="G8" i="8"/>
  <c r="K8" i="8"/>
  <c r="O8" i="8"/>
  <c r="M19" i="8"/>
  <c r="L19" i="8"/>
  <c r="H19" i="8"/>
  <c r="N30" i="8"/>
  <c r="J30" i="8"/>
  <c r="F30" i="8"/>
  <c r="M30" i="8"/>
  <c r="I30" i="8"/>
  <c r="E30" i="8"/>
  <c r="L30" i="8"/>
  <c r="H30" i="8"/>
  <c r="N38" i="8"/>
  <c r="J38" i="8"/>
  <c r="F38" i="8"/>
  <c r="M38" i="8"/>
  <c r="I38" i="8"/>
  <c r="E38" i="8"/>
  <c r="L38" i="8"/>
  <c r="H38" i="8"/>
  <c r="N49" i="8"/>
  <c r="J49" i="8"/>
  <c r="F49" i="8"/>
  <c r="M49" i="8"/>
  <c r="I49" i="8"/>
  <c r="E49" i="8"/>
  <c r="L49" i="8"/>
  <c r="H49" i="8"/>
  <c r="H5" i="8"/>
  <c r="L5" i="8"/>
  <c r="H9" i="8"/>
  <c r="L9" i="8"/>
  <c r="N20" i="8"/>
  <c r="J20" i="8"/>
  <c r="F20" i="8"/>
  <c r="M20" i="8"/>
  <c r="I20" i="8"/>
  <c r="E20" i="8"/>
  <c r="L20" i="8"/>
  <c r="H20" i="8"/>
  <c r="N31" i="8"/>
  <c r="J31" i="8"/>
  <c r="F31" i="8"/>
  <c r="M31" i="8"/>
  <c r="I31" i="8"/>
  <c r="E31" i="8"/>
  <c r="L31" i="8"/>
  <c r="H31" i="8"/>
  <c r="N50" i="8"/>
  <c r="J50" i="8"/>
  <c r="F50" i="8"/>
  <c r="M50" i="8"/>
  <c r="I50" i="8"/>
  <c r="L50" i="8"/>
  <c r="H50" i="8"/>
  <c r="G4" i="8"/>
  <c r="K4" i="8"/>
  <c r="O4" i="8"/>
  <c r="G12" i="8"/>
  <c r="K12" i="8"/>
  <c r="N23" i="8"/>
  <c r="J23" i="8"/>
  <c r="F23" i="8"/>
  <c r="M23" i="8"/>
  <c r="I23" i="8"/>
  <c r="E23" i="8"/>
  <c r="L23" i="8"/>
  <c r="H23" i="8"/>
  <c r="N34" i="8"/>
  <c r="J34" i="8"/>
  <c r="F34" i="8"/>
  <c r="M34" i="8"/>
  <c r="I34" i="8"/>
  <c r="E34" i="8"/>
  <c r="L34" i="8"/>
  <c r="H34" i="8"/>
  <c r="N45" i="8"/>
  <c r="J45" i="8"/>
  <c r="F45" i="8"/>
  <c r="M45" i="8"/>
  <c r="I45" i="8"/>
  <c r="E45" i="8"/>
  <c r="L45" i="8"/>
  <c r="H45" i="8"/>
  <c r="L16" i="8"/>
  <c r="H16" i="8"/>
  <c r="N24" i="8"/>
  <c r="J24" i="8"/>
  <c r="F24" i="8"/>
  <c r="M24" i="8"/>
  <c r="I24" i="8"/>
  <c r="E24" i="8"/>
  <c r="L24" i="8"/>
  <c r="H24" i="8"/>
  <c r="N35" i="8"/>
  <c r="J35" i="8"/>
  <c r="F35" i="8"/>
  <c r="M35" i="8"/>
  <c r="I35" i="8"/>
  <c r="E35" i="8"/>
  <c r="L35" i="8"/>
  <c r="H35" i="8"/>
  <c r="N42" i="8"/>
  <c r="J42" i="8"/>
  <c r="F42" i="8"/>
  <c r="M42" i="8"/>
  <c r="I42" i="8"/>
  <c r="E42" i="8"/>
  <c r="L42" i="8"/>
  <c r="H42" i="8"/>
  <c r="N46" i="8"/>
  <c r="J46" i="8"/>
  <c r="F46" i="8"/>
  <c r="M46" i="8"/>
  <c r="I46" i="8"/>
  <c r="E46" i="8"/>
  <c r="L46" i="8"/>
  <c r="H46" i="8"/>
  <c r="E9" i="8"/>
  <c r="E5" i="8"/>
  <c r="N12" i="8"/>
  <c r="I12" i="8"/>
  <c r="N5" i="8"/>
  <c r="I5" i="8"/>
  <c r="N4" i="8"/>
  <c r="I4" i="8"/>
  <c r="O23" i="8"/>
  <c r="O24" i="8"/>
  <c r="O45" i="8"/>
  <c r="O46" i="8"/>
  <c r="I10" i="8"/>
  <c r="M10" i="8"/>
  <c r="N21" i="8"/>
  <c r="J21" i="8"/>
  <c r="F21" i="8"/>
  <c r="M21" i="8"/>
  <c r="I21" i="8"/>
  <c r="E21" i="8"/>
  <c r="L21" i="8"/>
  <c r="H21" i="8"/>
  <c r="N36" i="8"/>
  <c r="J36" i="8"/>
  <c r="J62" i="8" s="1"/>
  <c r="F36" i="8"/>
  <c r="M36" i="8"/>
  <c r="I36" i="8"/>
  <c r="E36" i="8"/>
  <c r="L36" i="8"/>
  <c r="H36" i="8"/>
  <c r="N47" i="8"/>
  <c r="J47" i="8"/>
  <c r="F47" i="8"/>
  <c r="M47" i="8"/>
  <c r="I47" i="8"/>
  <c r="E47" i="8"/>
  <c r="L47" i="8"/>
  <c r="H47" i="8"/>
  <c r="N51" i="8"/>
  <c r="J51" i="8"/>
  <c r="F51" i="8"/>
  <c r="M51" i="8"/>
  <c r="I51" i="8"/>
  <c r="E51" i="8"/>
  <c r="L51" i="8"/>
  <c r="H51" i="8"/>
  <c r="E12" i="8"/>
  <c r="N10" i="8"/>
  <c r="H10" i="8"/>
  <c r="O9" i="8"/>
  <c r="J9" i="8"/>
  <c r="J8" i="8"/>
  <c r="J60" i="8" s="1"/>
  <c r="K6" i="8"/>
  <c r="M5" i="8"/>
  <c r="G5" i="8"/>
  <c r="M4" i="8"/>
  <c r="H4" i="8"/>
  <c r="M3" i="8"/>
  <c r="G16" i="8"/>
  <c r="M16" i="8"/>
  <c r="J17" i="8"/>
  <c r="G18" i="8"/>
  <c r="E19" i="8"/>
  <c r="J19" i="8"/>
  <c r="K9" i="8"/>
  <c r="F9" i="8"/>
  <c r="L8" i="8"/>
  <c r="F8" i="8"/>
  <c r="F16" i="8"/>
  <c r="K16" i="8"/>
  <c r="I19" i="8"/>
  <c r="O19" i="8"/>
  <c r="O20" i="8"/>
  <c r="O30" i="8"/>
  <c r="O31" i="8"/>
  <c r="O34" i="8"/>
  <c r="O35" i="8"/>
  <c r="O38" i="8"/>
  <c r="O42" i="8"/>
  <c r="O49" i="8"/>
  <c r="O50" i="8"/>
  <c r="I6" i="8"/>
  <c r="M6" i="8"/>
  <c r="L17" i="8"/>
  <c r="H17" i="8"/>
  <c r="N25" i="8"/>
  <c r="J25" i="8"/>
  <c r="F25" i="8"/>
  <c r="M25" i="8"/>
  <c r="I25" i="8"/>
  <c r="E25" i="8"/>
  <c r="L25" i="8"/>
  <c r="H25" i="8"/>
  <c r="N32" i="8"/>
  <c r="J32" i="8"/>
  <c r="F32" i="8"/>
  <c r="F58" i="8" s="1"/>
  <c r="M32" i="8"/>
  <c r="I32" i="8"/>
  <c r="E32" i="8"/>
  <c r="L32" i="8"/>
  <c r="H32" i="8"/>
  <c r="N43" i="8"/>
  <c r="J43" i="8"/>
  <c r="F43" i="8"/>
  <c r="M43" i="8"/>
  <c r="I43" i="8"/>
  <c r="E43" i="8"/>
  <c r="L43" i="8"/>
  <c r="H43" i="8"/>
  <c r="E8" i="8"/>
  <c r="E4" i="8"/>
  <c r="M12" i="8"/>
  <c r="H12" i="8"/>
  <c r="F3" i="8"/>
  <c r="J3" i="8"/>
  <c r="N3" i="8"/>
  <c r="F7" i="8"/>
  <c r="J7" i="8"/>
  <c r="N7" i="8"/>
  <c r="F11" i="8"/>
  <c r="J11" i="8"/>
  <c r="N11" i="8"/>
  <c r="L18" i="8"/>
  <c r="H18" i="8"/>
  <c r="N22" i="8"/>
  <c r="J22" i="8"/>
  <c r="F22" i="8"/>
  <c r="M22" i="8"/>
  <c r="I22" i="8"/>
  <c r="E22" i="8"/>
  <c r="L22" i="8"/>
  <c r="H22" i="8"/>
  <c r="N29" i="8"/>
  <c r="J29" i="8"/>
  <c r="F29" i="8"/>
  <c r="M29" i="8"/>
  <c r="I29" i="8"/>
  <c r="E29" i="8"/>
  <c r="L29" i="8"/>
  <c r="H29" i="8"/>
  <c r="N33" i="8"/>
  <c r="J33" i="8"/>
  <c r="F33" i="8"/>
  <c r="M33" i="8"/>
  <c r="I33" i="8"/>
  <c r="E33" i="8"/>
  <c r="L33" i="8"/>
  <c r="H33" i="8"/>
  <c r="N37" i="8"/>
  <c r="J37" i="8"/>
  <c r="F37" i="8"/>
  <c r="M37" i="8"/>
  <c r="I37" i="8"/>
  <c r="E37" i="8"/>
  <c r="L37" i="8"/>
  <c r="H37" i="8"/>
  <c r="N44" i="8"/>
  <c r="J44" i="8"/>
  <c r="F44" i="8"/>
  <c r="M44" i="8"/>
  <c r="I44" i="8"/>
  <c r="E44" i="8"/>
  <c r="L44" i="8"/>
  <c r="H44" i="8"/>
  <c r="N48" i="8"/>
  <c r="J48" i="8"/>
  <c r="F48" i="8"/>
  <c r="M48" i="8"/>
  <c r="I48" i="8"/>
  <c r="E48" i="8"/>
  <c r="L48" i="8"/>
  <c r="H48" i="8"/>
  <c r="E11" i="8"/>
  <c r="E7" i="8"/>
  <c r="E59" i="8" s="1"/>
  <c r="L12" i="8"/>
  <c r="F12" i="8"/>
  <c r="L11" i="8"/>
  <c r="G11" i="8"/>
  <c r="L10" i="8"/>
  <c r="G10" i="8"/>
  <c r="N9" i="8"/>
  <c r="I9" i="8"/>
  <c r="N8" i="8"/>
  <c r="I8" i="8"/>
  <c r="O7" i="8"/>
  <c r="O59" i="8" s="1"/>
  <c r="I7" i="8"/>
  <c r="O6" i="8"/>
  <c r="O58" i="8" s="1"/>
  <c r="J6" i="8"/>
  <c r="K5" i="8"/>
  <c r="F5" i="8"/>
  <c r="L4" i="8"/>
  <c r="F4" i="8"/>
  <c r="L3" i="8"/>
  <c r="G3" i="8"/>
  <c r="I16" i="8"/>
  <c r="N16" i="8"/>
  <c r="F17" i="8"/>
  <c r="K17" i="8"/>
  <c r="I18" i="8"/>
  <c r="N18" i="8"/>
  <c r="F19" i="8"/>
  <c r="K19" i="8"/>
  <c r="G20" i="8"/>
  <c r="G21" i="8"/>
  <c r="G22" i="8"/>
  <c r="G23" i="8"/>
  <c r="G24" i="8"/>
  <c r="G25" i="8"/>
  <c r="G29" i="8"/>
  <c r="G30" i="8"/>
  <c r="G31" i="8"/>
  <c r="G32" i="8"/>
  <c r="G33" i="8"/>
  <c r="G34" i="8"/>
  <c r="G35" i="8"/>
  <c r="G36" i="8"/>
  <c r="G37" i="8"/>
  <c r="G38" i="8"/>
  <c r="G42" i="8"/>
  <c r="G43" i="8"/>
  <c r="G44" i="8"/>
  <c r="G45" i="8"/>
  <c r="G46" i="8"/>
  <c r="G47" i="8"/>
  <c r="G48" i="8"/>
  <c r="G49" i="8"/>
  <c r="G50" i="8"/>
  <c r="G51" i="8"/>
  <c r="E10" i="8"/>
  <c r="E6" i="8"/>
  <c r="O12" i="8"/>
  <c r="J12" i="8"/>
  <c r="K11" i="8"/>
  <c r="K10" i="8"/>
  <c r="F10" i="8"/>
  <c r="M9" i="8"/>
  <c r="G9" i="8"/>
  <c r="M8" i="8"/>
  <c r="H8" i="8"/>
  <c r="M7" i="8"/>
  <c r="M59" i="8" s="1"/>
  <c r="H7" i="8"/>
  <c r="N6" i="8"/>
  <c r="H6" i="8"/>
  <c r="O5" i="8"/>
  <c r="J5" i="8"/>
  <c r="J4" i="8"/>
  <c r="K3" i="8"/>
  <c r="E16" i="8"/>
  <c r="J16" i="8"/>
  <c r="O16" i="8"/>
  <c r="G17" i="8"/>
  <c r="M17" i="8"/>
  <c r="E18" i="8"/>
  <c r="J18" i="8"/>
  <c r="O18" i="8"/>
  <c r="G19" i="8"/>
  <c r="N19" i="8"/>
  <c r="K20" i="8"/>
  <c r="K21" i="8"/>
  <c r="K22" i="8"/>
  <c r="K23" i="8"/>
  <c r="K24" i="8"/>
  <c r="K25" i="8"/>
  <c r="K29" i="8"/>
  <c r="K30" i="8"/>
  <c r="K31" i="8"/>
  <c r="K32" i="8"/>
  <c r="K33" i="8"/>
  <c r="K59" i="8" s="1"/>
  <c r="K34" i="8"/>
  <c r="K35" i="8"/>
  <c r="K36" i="8"/>
  <c r="K37" i="8"/>
  <c r="K38" i="8"/>
  <c r="K42" i="8"/>
  <c r="K43" i="8"/>
  <c r="K44" i="8"/>
  <c r="K45" i="8"/>
  <c r="K46" i="8"/>
  <c r="K47" i="8"/>
  <c r="K48" i="8"/>
  <c r="K49" i="8"/>
  <c r="K50" i="8"/>
  <c r="K51" i="8"/>
  <c r="R78" i="2"/>
  <c r="R76" i="2"/>
  <c r="R72" i="2"/>
  <c r="E403" i="8" s="1"/>
  <c r="R213" i="2"/>
  <c r="R212" i="2"/>
  <c r="R211" i="2"/>
  <c r="R210" i="2"/>
  <c r="R209" i="2"/>
  <c r="R208" i="2"/>
  <c r="R207" i="2"/>
  <c r="R206" i="2"/>
  <c r="R205" i="2"/>
  <c r="R204" i="2"/>
  <c r="R183" i="2"/>
  <c r="R184" i="2"/>
  <c r="R185" i="2"/>
  <c r="R186" i="2"/>
  <c r="R187" i="2"/>
  <c r="R188" i="2"/>
  <c r="R189" i="2"/>
  <c r="R190" i="2"/>
  <c r="R191" i="2"/>
  <c r="R182" i="2"/>
  <c r="R85" i="8" l="1"/>
  <c r="R86" i="8"/>
  <c r="R87" i="8"/>
  <c r="R90" i="8"/>
  <c r="R88" i="8"/>
  <c r="R89" i="8"/>
  <c r="R81" i="8"/>
  <c r="R84" i="8"/>
  <c r="R83" i="8"/>
  <c r="R82" i="8"/>
  <c r="F60" i="8"/>
  <c r="F61" i="8"/>
  <c r="R344" i="8"/>
  <c r="E64" i="8"/>
  <c r="F403" i="8"/>
  <c r="I57" i="8"/>
  <c r="H56" i="8"/>
  <c r="M64" i="8"/>
  <c r="D408" i="8"/>
  <c r="D412" i="8" s="1"/>
  <c r="D407" i="8"/>
  <c r="D411" i="8" s="1"/>
  <c r="D409" i="8"/>
  <c r="D413" i="8" s="1"/>
  <c r="D410" i="8"/>
  <c r="D414" i="8" s="1"/>
  <c r="F404" i="8"/>
  <c r="E409" i="8"/>
  <c r="E413" i="8" s="1"/>
  <c r="E408" i="8"/>
  <c r="F405" i="8"/>
  <c r="F400" i="8"/>
  <c r="F401" i="8"/>
  <c r="E399" i="8"/>
  <c r="P59" i="8"/>
  <c r="P58" i="8"/>
  <c r="P62" i="8"/>
  <c r="P63" i="8"/>
  <c r="H55" i="8"/>
  <c r="E58" i="8"/>
  <c r="F57" i="8"/>
  <c r="F62" i="8"/>
  <c r="L62" i="8"/>
  <c r="J57" i="8"/>
  <c r="E55" i="8"/>
  <c r="R323" i="8"/>
  <c r="L56" i="8"/>
  <c r="L64" i="8"/>
  <c r="O57" i="8"/>
  <c r="M61" i="8"/>
  <c r="F56" i="8"/>
  <c r="J58" i="8"/>
  <c r="F64" i="8"/>
  <c r="F63" i="8"/>
  <c r="H64" i="8"/>
  <c r="K61" i="8"/>
  <c r="M57" i="8"/>
  <c r="G56" i="8"/>
  <c r="H57" i="8"/>
  <c r="O60" i="8"/>
  <c r="I61" i="8"/>
  <c r="L60" i="8"/>
  <c r="M56" i="8"/>
  <c r="H59" i="8"/>
  <c r="G61" i="8"/>
  <c r="K63" i="8"/>
  <c r="L55" i="8"/>
  <c r="K57" i="8"/>
  <c r="N61" i="8"/>
  <c r="L63" i="8"/>
  <c r="J63" i="8"/>
  <c r="F59" i="8"/>
  <c r="G57" i="8"/>
  <c r="J61" i="8"/>
  <c r="N56" i="8"/>
  <c r="N64" i="8"/>
  <c r="L57" i="8"/>
  <c r="L58" i="8"/>
  <c r="L59" i="8"/>
  <c r="I58" i="8"/>
  <c r="K56" i="8"/>
  <c r="G59" i="8"/>
  <c r="G62" i="8"/>
  <c r="N55" i="8"/>
  <c r="E57" i="8"/>
  <c r="H63" i="8"/>
  <c r="I63" i="8"/>
  <c r="K55" i="8"/>
  <c r="H58" i="8"/>
  <c r="H60" i="8"/>
  <c r="O64" i="8"/>
  <c r="N60" i="8"/>
  <c r="N59" i="8"/>
  <c r="J55" i="8"/>
  <c r="K58" i="8"/>
  <c r="H62" i="8"/>
  <c r="I62" i="8"/>
  <c r="N57" i="8"/>
  <c r="E61" i="8"/>
  <c r="G64" i="8"/>
  <c r="L61" i="8"/>
  <c r="K60" i="8"/>
  <c r="G58" i="8"/>
  <c r="M63" i="8"/>
  <c r="J64" i="8"/>
  <c r="I60" i="8"/>
  <c r="M55" i="8"/>
  <c r="O61" i="8"/>
  <c r="M62" i="8"/>
  <c r="K64" i="8"/>
  <c r="J56" i="8"/>
  <c r="N58" i="8"/>
  <c r="M60" i="8"/>
  <c r="K62" i="8"/>
  <c r="G55" i="8"/>
  <c r="I59" i="8"/>
  <c r="G63" i="8"/>
  <c r="N63" i="8"/>
  <c r="J59" i="8"/>
  <c r="F55" i="8"/>
  <c r="E56" i="8"/>
  <c r="M58" i="8"/>
  <c r="N62" i="8"/>
  <c r="I56" i="8"/>
  <c r="I64" i="8"/>
  <c r="O56" i="8"/>
  <c r="H61" i="8"/>
  <c r="G60" i="8"/>
  <c r="I55" i="8"/>
  <c r="E62" i="8"/>
  <c r="E63" i="8"/>
  <c r="E60" i="8"/>
  <c r="Q239" i="2"/>
  <c r="F408" i="8" l="1"/>
  <c r="E412" i="8"/>
  <c r="F412" i="8" s="1"/>
  <c r="F413" i="8"/>
  <c r="F409" i="8"/>
  <c r="F399" i="8"/>
  <c r="E407" i="8"/>
  <c r="F407" i="8" s="1"/>
  <c r="E39" i="8"/>
  <c r="E52" i="8"/>
  <c r="E411" i="8" l="1"/>
  <c r="F411" i="8" s="1"/>
  <c r="R662" i="5"/>
  <c r="R661" i="5"/>
  <c r="R655" i="5"/>
  <c r="R649" i="5"/>
  <c r="R334" i="8" l="1"/>
  <c r="R335" i="8"/>
  <c r="R396" i="5"/>
  <c r="Q396" i="5"/>
  <c r="R395" i="5"/>
  <c r="Q395" i="5"/>
  <c r="R394" i="5"/>
  <c r="Q394" i="5"/>
  <c r="R393" i="5"/>
  <c r="Q393" i="5"/>
  <c r="R329" i="8" l="1"/>
  <c r="R485" i="5" l="1"/>
  <c r="R509" i="5" s="1"/>
  <c r="Q485" i="5"/>
  <c r="Q509" i="5" s="1"/>
  <c r="R439" i="5" l="1"/>
  <c r="Q439" i="5"/>
  <c r="R3" i="18"/>
  <c r="R273" i="8" l="1"/>
  <c r="R259" i="8"/>
  <c r="R269" i="8" s="1"/>
  <c r="M325" i="8"/>
  <c r="Q323" i="8"/>
  <c r="Q322" i="8"/>
  <c r="Q321" i="8"/>
  <c r="L325" i="8"/>
  <c r="K325" i="8"/>
  <c r="G325" i="8"/>
  <c r="J325" i="8"/>
  <c r="F325" i="8"/>
  <c r="H325" i="8"/>
  <c r="E325" i="8"/>
  <c r="I325" i="8"/>
  <c r="R325" i="8"/>
  <c r="R249" i="8"/>
  <c r="R255" i="8" s="1"/>
  <c r="R330" i="8" l="1"/>
  <c r="Q325" i="8"/>
  <c r="R241" i="8" l="1"/>
  <c r="Q241" i="8"/>
  <c r="R237" i="8"/>
  <c r="Q237" i="8"/>
  <c r="R242" i="8"/>
  <c r="Q242" i="8"/>
  <c r="R238" i="8"/>
  <c r="Q238" i="8"/>
  <c r="R243" i="8"/>
  <c r="Q243" i="8"/>
  <c r="R239" i="8"/>
  <c r="Q239" i="8"/>
  <c r="R235" i="8"/>
  <c r="Q235" i="8"/>
  <c r="Q244" i="8"/>
  <c r="R244" i="8"/>
  <c r="Q240" i="8"/>
  <c r="R240" i="8"/>
  <c r="Q236" i="8"/>
  <c r="R236" i="8"/>
  <c r="E245" i="8"/>
  <c r="J245" i="8"/>
  <c r="P245" i="8"/>
  <c r="L245" i="8"/>
  <c r="H245" i="8"/>
  <c r="I245" i="8"/>
  <c r="N245" i="8"/>
  <c r="M245" i="8"/>
  <c r="O245" i="8"/>
  <c r="K245" i="8"/>
  <c r="G245" i="8"/>
  <c r="F245" i="8"/>
  <c r="Q209" i="2"/>
  <c r="Q211" i="2"/>
  <c r="Q207" i="2"/>
  <c r="Q213" i="2"/>
  <c r="Q205" i="2"/>
  <c r="Q210" i="2"/>
  <c r="Q206" i="2"/>
  <c r="Q208" i="2"/>
  <c r="Q212" i="2"/>
  <c r="Q204" i="2"/>
  <c r="R245" i="8" l="1"/>
  <c r="C12" i="11" l="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F13" i="11"/>
  <c r="F14" i="11"/>
  <c r="F16" i="11"/>
  <c r="E17" i="11"/>
  <c r="F18" i="11"/>
  <c r="F20" i="11"/>
  <c r="E21" i="11"/>
  <c r="F22" i="11"/>
  <c r="F24" i="11"/>
  <c r="F25" i="11"/>
  <c r="F26" i="11"/>
  <c r="E28" i="11"/>
  <c r="E29" i="11"/>
  <c r="E30" i="11"/>
  <c r="E32" i="11"/>
  <c r="E33" i="11"/>
  <c r="E34" i="11"/>
  <c r="E36" i="11"/>
  <c r="F37" i="11"/>
  <c r="E38" i="11"/>
  <c r="E40" i="11"/>
  <c r="F41" i="11"/>
  <c r="E42" i="11"/>
  <c r="F44" i="11"/>
  <c r="F45" i="11"/>
  <c r="E46" i="11"/>
  <c r="F48" i="11"/>
  <c r="F49" i="11"/>
  <c r="F50" i="11"/>
  <c r="F52" i="11"/>
  <c r="F53" i="11"/>
  <c r="F54" i="11"/>
  <c r="E56" i="11"/>
  <c r="F57" i="11"/>
  <c r="E58" i="11"/>
  <c r="E60" i="11"/>
  <c r="F61" i="11"/>
  <c r="F62" i="11"/>
  <c r="E64" i="11"/>
  <c r="E65" i="11"/>
  <c r="F66" i="11"/>
  <c r="E68" i="11"/>
  <c r="E12" i="11"/>
  <c r="H113" i="11"/>
  <c r="H114" i="11" s="1"/>
  <c r="H115" i="11" s="1"/>
  <c r="H116" i="11" s="1"/>
  <c r="H117" i="11" s="1"/>
  <c r="H118" i="11" s="1"/>
  <c r="H119" i="11" s="1"/>
  <c r="H120" i="11" s="1"/>
  <c r="H121" i="11" s="1"/>
  <c r="H103" i="11"/>
  <c r="H104" i="11" s="1"/>
  <c r="H105" i="11" s="1"/>
  <c r="H106" i="11" s="1"/>
  <c r="H107" i="11" s="1"/>
  <c r="H108" i="11" s="1"/>
  <c r="H109" i="11" s="1"/>
  <c r="H110" i="11" s="1"/>
  <c r="H111" i="11" s="1"/>
  <c r="H93" i="11"/>
  <c r="H94" i="11" s="1"/>
  <c r="H95" i="11" s="1"/>
  <c r="H96" i="11" s="1"/>
  <c r="H97" i="11" s="1"/>
  <c r="H98" i="11" s="1"/>
  <c r="H99" i="11" s="1"/>
  <c r="H100" i="11" s="1"/>
  <c r="H101" i="11" s="1"/>
  <c r="H83" i="11"/>
  <c r="H84" i="11" s="1"/>
  <c r="H85" i="11" s="1"/>
  <c r="H86" i="11" s="1"/>
  <c r="H87" i="11" s="1"/>
  <c r="H88" i="11" s="1"/>
  <c r="H89" i="11" s="1"/>
  <c r="H90" i="11" s="1"/>
  <c r="H91" i="11" s="1"/>
  <c r="H73" i="11"/>
  <c r="H74" i="11" s="1"/>
  <c r="H75" i="11" s="1"/>
  <c r="H76" i="11" s="1"/>
  <c r="H77" i="11" s="1"/>
  <c r="H78" i="11" s="1"/>
  <c r="H79" i="11" s="1"/>
  <c r="H80" i="11" s="1"/>
  <c r="H81" i="11" s="1"/>
  <c r="F67" i="11"/>
  <c r="E67" i="11"/>
  <c r="E66" i="11"/>
  <c r="F65" i="11"/>
  <c r="F64" i="11"/>
  <c r="H63" i="11"/>
  <c r="H64" i="11" s="1"/>
  <c r="H65" i="11" s="1"/>
  <c r="H66" i="11" s="1"/>
  <c r="H67" i="11" s="1"/>
  <c r="H68" i="11" s="1"/>
  <c r="H69" i="11" s="1"/>
  <c r="H70" i="11" s="1"/>
  <c r="H71" i="11" s="1"/>
  <c r="F63" i="11"/>
  <c r="E63" i="11"/>
  <c r="E62" i="11"/>
  <c r="F59" i="11"/>
  <c r="E59" i="11"/>
  <c r="F58" i="11"/>
  <c r="F56" i="11"/>
  <c r="F55" i="11"/>
  <c r="E55" i="11"/>
  <c r="E54" i="11"/>
  <c r="H53" i="11"/>
  <c r="H54" i="11" s="1"/>
  <c r="H55" i="11" s="1"/>
  <c r="H56" i="11" s="1"/>
  <c r="H57" i="11" s="1"/>
  <c r="H58" i="11" s="1"/>
  <c r="H59" i="11" s="1"/>
  <c r="H60" i="11" s="1"/>
  <c r="H61" i="11" s="1"/>
  <c r="E53" i="11"/>
  <c r="F51" i="11"/>
  <c r="E51" i="11"/>
  <c r="E50" i="11"/>
  <c r="E49" i="11"/>
  <c r="F47" i="11"/>
  <c r="E47" i="11"/>
  <c r="F46" i="11"/>
  <c r="E45" i="11"/>
  <c r="E44" i="11"/>
  <c r="H43" i="11"/>
  <c r="H44" i="11" s="1"/>
  <c r="H45" i="11" s="1"/>
  <c r="H46" i="11" s="1"/>
  <c r="H47" i="11" s="1"/>
  <c r="H48" i="11" s="1"/>
  <c r="H49" i="11" s="1"/>
  <c r="H50" i="11" s="1"/>
  <c r="H51" i="11" s="1"/>
  <c r="F43" i="11"/>
  <c r="E43" i="11"/>
  <c r="F42" i="11"/>
  <c r="F40" i="11"/>
  <c r="F39" i="11"/>
  <c r="E39" i="11"/>
  <c r="F38" i="11"/>
  <c r="F36" i="11"/>
  <c r="F35" i="11"/>
  <c r="E35" i="11"/>
  <c r="F34" i="11"/>
  <c r="H33" i="11"/>
  <c r="H34" i="11" s="1"/>
  <c r="H35" i="11" s="1"/>
  <c r="H36" i="11" s="1"/>
  <c r="H37" i="11" s="1"/>
  <c r="H38" i="11" s="1"/>
  <c r="H39" i="11" s="1"/>
  <c r="H40" i="11" s="1"/>
  <c r="H41" i="11" s="1"/>
  <c r="F32" i="11"/>
  <c r="F31" i="11"/>
  <c r="E31" i="11"/>
  <c r="F30" i="11"/>
  <c r="F28" i="11"/>
  <c r="F27" i="11"/>
  <c r="E27" i="11"/>
  <c r="E26" i="11"/>
  <c r="H23" i="11"/>
  <c r="H24" i="11" s="1"/>
  <c r="H25" i="11" s="1"/>
  <c r="H26" i="11" s="1"/>
  <c r="H27" i="11" s="1"/>
  <c r="H28" i="11" s="1"/>
  <c r="H29" i="11" s="1"/>
  <c r="H30" i="11" s="1"/>
  <c r="H31" i="11" s="1"/>
  <c r="F23" i="11"/>
  <c r="E23" i="11"/>
  <c r="E22" i="11"/>
  <c r="F21" i="11"/>
  <c r="E20" i="11"/>
  <c r="F19" i="11"/>
  <c r="E19" i="11"/>
  <c r="E18" i="11"/>
  <c r="F17" i="11"/>
  <c r="E16" i="11"/>
  <c r="F15" i="11"/>
  <c r="E15" i="11"/>
  <c r="E14" i="11"/>
  <c r="H13" i="11"/>
  <c r="H14" i="11" s="1"/>
  <c r="H15" i="11" s="1"/>
  <c r="H16" i="11" s="1"/>
  <c r="H17" i="11" s="1"/>
  <c r="H18" i="11" s="1"/>
  <c r="H19" i="11" s="1"/>
  <c r="H20" i="11" s="1"/>
  <c r="H21" i="11" s="1"/>
  <c r="F12" i="11"/>
  <c r="Q174" i="8" l="1"/>
  <c r="Q170" i="8"/>
  <c r="Q169" i="8"/>
  <c r="Q166" i="8"/>
  <c r="Q172" i="8"/>
  <c r="Q168" i="8"/>
  <c r="Q173" i="8"/>
  <c r="Q175" i="8"/>
  <c r="Q171" i="8"/>
  <c r="Q167" i="8"/>
  <c r="R174" i="8"/>
  <c r="R170" i="8"/>
  <c r="R169" i="8"/>
  <c r="R166" i="8"/>
  <c r="R172" i="8"/>
  <c r="R168" i="8"/>
  <c r="R173" i="8"/>
  <c r="R175" i="8"/>
  <c r="R171" i="8"/>
  <c r="R167" i="8"/>
  <c r="K176" i="8"/>
  <c r="M176" i="8"/>
  <c r="I176" i="8"/>
  <c r="O176" i="8"/>
  <c r="G176" i="8"/>
  <c r="P176" i="8"/>
  <c r="L176" i="8"/>
  <c r="H176" i="8"/>
  <c r="N176" i="8"/>
  <c r="J176" i="8"/>
  <c r="F176" i="8"/>
  <c r="E176" i="8"/>
  <c r="F60" i="11"/>
  <c r="F68" i="11"/>
  <c r="E25" i="11"/>
  <c r="E57" i="11"/>
  <c r="E61" i="11"/>
  <c r="E13" i="11"/>
  <c r="E24" i="11"/>
  <c r="F29" i="11"/>
  <c r="F33" i="11"/>
  <c r="E37" i="11"/>
  <c r="E41" i="11"/>
  <c r="E48" i="11"/>
  <c r="E52" i="11"/>
  <c r="R348" i="5"/>
  <c r="R350" i="5"/>
  <c r="R352" i="5"/>
  <c r="R356" i="5"/>
  <c r="R349" i="5"/>
  <c r="R353" i="5"/>
  <c r="R354" i="5"/>
  <c r="R347" i="5"/>
  <c r="Q248" i="2"/>
  <c r="Q247" i="2"/>
  <c r="Q246" i="2"/>
  <c r="Q245" i="2"/>
  <c r="Q244" i="2"/>
  <c r="Q243" i="2"/>
  <c r="Q242" i="2"/>
  <c r="Q241" i="2"/>
  <c r="Q240" i="2"/>
  <c r="R272" i="5"/>
  <c r="R271" i="5"/>
  <c r="R270" i="5"/>
  <c r="R269" i="5"/>
  <c r="R268" i="5"/>
  <c r="R267" i="5"/>
  <c r="R266" i="5"/>
  <c r="R265" i="5"/>
  <c r="R264" i="5"/>
  <c r="R251" i="5"/>
  <c r="R259" i="5"/>
  <c r="Q252" i="5"/>
  <c r="Q256" i="5"/>
  <c r="P274" i="5"/>
  <c r="O274" i="5"/>
  <c r="N274" i="5"/>
  <c r="M274" i="5"/>
  <c r="L274" i="5"/>
  <c r="K274" i="5"/>
  <c r="J274" i="5"/>
  <c r="I274" i="5"/>
  <c r="H274" i="5"/>
  <c r="G274" i="5"/>
  <c r="F274" i="5"/>
  <c r="E274" i="5"/>
  <c r="R273" i="5"/>
  <c r="Q273" i="5"/>
  <c r="Q272" i="5"/>
  <c r="Q271" i="5"/>
  <c r="Q270" i="5"/>
  <c r="Q269" i="5"/>
  <c r="Q268" i="5"/>
  <c r="Q266" i="5"/>
  <c r="Q264" i="5"/>
  <c r="Q187" i="8" l="1"/>
  <c r="Q183" i="8"/>
  <c r="Q186" i="8"/>
  <c r="Q179" i="8"/>
  <c r="Q185" i="8"/>
  <c r="Q181" i="8"/>
  <c r="Q176" i="8"/>
  <c r="Q182" i="8"/>
  <c r="Q188" i="8"/>
  <c r="Q184" i="8"/>
  <c r="Q180" i="8"/>
  <c r="R230" i="8"/>
  <c r="Q230" i="8"/>
  <c r="R226" i="8"/>
  <c r="Q226" i="8"/>
  <c r="R222" i="8"/>
  <c r="Q222" i="8"/>
  <c r="R227" i="8"/>
  <c r="Q227" i="8"/>
  <c r="R223" i="8"/>
  <c r="Q223" i="8"/>
  <c r="Q228" i="8"/>
  <c r="R228" i="8"/>
  <c r="Q224" i="8"/>
  <c r="R224" i="8"/>
  <c r="R229" i="8"/>
  <c r="Q229" i="8"/>
  <c r="R225" i="8"/>
  <c r="Q225" i="8"/>
  <c r="R221" i="8"/>
  <c r="Q221" i="8"/>
  <c r="R181" i="8"/>
  <c r="R199" i="8"/>
  <c r="R209" i="8"/>
  <c r="R179" i="8"/>
  <c r="R185" i="8"/>
  <c r="R193" i="8"/>
  <c r="R195" i="8"/>
  <c r="R207" i="8"/>
  <c r="R213" i="8"/>
  <c r="R184" i="8"/>
  <c r="R202" i="8"/>
  <c r="R194" i="8"/>
  <c r="R216" i="8"/>
  <c r="R208" i="8"/>
  <c r="R187" i="8"/>
  <c r="R201" i="8"/>
  <c r="R197" i="8"/>
  <c r="R215" i="8"/>
  <c r="R211" i="8"/>
  <c r="R188" i="8"/>
  <c r="R180" i="8"/>
  <c r="R198" i="8"/>
  <c r="R212" i="8"/>
  <c r="R183" i="8"/>
  <c r="R186" i="8"/>
  <c r="R182" i="8"/>
  <c r="R200" i="8"/>
  <c r="R196" i="8"/>
  <c r="R214" i="8"/>
  <c r="R210" i="8"/>
  <c r="R176" i="8"/>
  <c r="L231" i="8"/>
  <c r="J231" i="8"/>
  <c r="N231" i="8"/>
  <c r="F231" i="8"/>
  <c r="P231" i="8"/>
  <c r="H231" i="8"/>
  <c r="I231" i="8"/>
  <c r="E231" i="8"/>
  <c r="O231" i="8"/>
  <c r="K231" i="8"/>
  <c r="G231" i="8"/>
  <c r="M231" i="8"/>
  <c r="R355" i="5"/>
  <c r="R351" i="5"/>
  <c r="F189" i="8"/>
  <c r="Q189" i="2"/>
  <c r="Q185" i="2"/>
  <c r="Q191" i="2"/>
  <c r="Q187" i="2"/>
  <c r="Q183" i="2"/>
  <c r="Q190" i="2"/>
  <c r="Q186" i="2"/>
  <c r="Q188" i="2"/>
  <c r="Q184" i="2"/>
  <c r="Q182" i="2"/>
  <c r="R246" i="2"/>
  <c r="R242" i="2"/>
  <c r="R247" i="2"/>
  <c r="R243" i="2"/>
  <c r="R248" i="2"/>
  <c r="R244" i="2"/>
  <c r="R240" i="2"/>
  <c r="R245" i="2"/>
  <c r="R241" i="2"/>
  <c r="R239" i="2"/>
  <c r="M189" i="8"/>
  <c r="I189" i="8"/>
  <c r="G189" i="8"/>
  <c r="L189" i="8"/>
  <c r="H189" i="8"/>
  <c r="K189" i="8"/>
  <c r="O189" i="8"/>
  <c r="N189" i="8"/>
  <c r="J189" i="8"/>
  <c r="P189" i="8"/>
  <c r="E189" i="8"/>
  <c r="R274" i="5"/>
  <c r="Q254" i="5"/>
  <c r="R256" i="5"/>
  <c r="Q267" i="5"/>
  <c r="R258" i="5"/>
  <c r="R254" i="5"/>
  <c r="R250" i="5"/>
  <c r="R257" i="5"/>
  <c r="R255" i="5"/>
  <c r="R253" i="5"/>
  <c r="Q265" i="5"/>
  <c r="Q250" i="5"/>
  <c r="R252" i="5"/>
  <c r="Q258" i="5"/>
  <c r="Q259" i="5"/>
  <c r="Q255" i="5"/>
  <c r="Q251" i="5"/>
  <c r="Q257" i="5"/>
  <c r="Q253" i="5"/>
  <c r="Q274" i="5"/>
  <c r="Q189" i="8" l="1"/>
  <c r="R231" i="8"/>
  <c r="R189" i="8"/>
  <c r="S350" i="5"/>
  <c r="S356" i="5"/>
  <c r="S353" i="5"/>
  <c r="S349" i="5"/>
  <c r="S347" i="5"/>
  <c r="S351" i="5"/>
  <c r="S352" i="5"/>
  <c r="S355" i="5"/>
  <c r="S348" i="5"/>
  <c r="S354" i="5"/>
  <c r="R260" i="5"/>
  <c r="Q260" i="5"/>
  <c r="D364" i="8" l="1"/>
  <c r="E364" i="8" s="1"/>
  <c r="D365" i="8"/>
  <c r="E365" i="8" s="1"/>
  <c r="D368" i="8"/>
  <c r="E368" i="8" s="1"/>
  <c r="D366" i="8"/>
  <c r="E366" i="8" s="1"/>
  <c r="D367" i="8"/>
  <c r="E367" i="8" s="1"/>
  <c r="N161" i="5" l="1"/>
  <c r="N203" i="8" s="1"/>
  <c r="M161" i="5"/>
  <c r="M203" i="8" s="1"/>
  <c r="H161" i="5"/>
  <c r="H203" i="8" s="1"/>
  <c r="P161" i="5"/>
  <c r="P203" i="8" s="1"/>
  <c r="L161" i="5"/>
  <c r="L203" i="8" s="1"/>
  <c r="O161" i="5"/>
  <c r="O203" i="8" s="1"/>
  <c r="K161" i="5"/>
  <c r="K203" i="8" s="1"/>
  <c r="J161" i="5"/>
  <c r="J203" i="8" s="1"/>
  <c r="F161" i="5"/>
  <c r="F203" i="8" s="1"/>
  <c r="G161" i="5"/>
  <c r="G203" i="8" s="1"/>
  <c r="I161" i="5"/>
  <c r="I203" i="8" s="1"/>
  <c r="L174" i="5"/>
  <c r="L217" i="8" s="1"/>
  <c r="P174" i="5"/>
  <c r="P217" i="8" s="1"/>
  <c r="H174" i="5"/>
  <c r="H217" i="8" s="1"/>
  <c r="G174" i="5"/>
  <c r="G217" i="8" s="1"/>
  <c r="K174" i="5"/>
  <c r="K217" i="8" s="1"/>
  <c r="O174" i="5"/>
  <c r="O217" i="8" s="1"/>
  <c r="F174" i="5"/>
  <c r="F217" i="8" s="1"/>
  <c r="J174" i="5"/>
  <c r="J217" i="8" s="1"/>
  <c r="N174" i="5"/>
  <c r="N217" i="8" s="1"/>
  <c r="R164" i="5"/>
  <c r="I174" i="5"/>
  <c r="I217" i="8" s="1"/>
  <c r="M174" i="5"/>
  <c r="M217" i="8" s="1"/>
  <c r="R165" i="5"/>
  <c r="R166" i="5"/>
  <c r="R167" i="5"/>
  <c r="R168" i="5"/>
  <c r="R169" i="5"/>
  <c r="R170" i="5"/>
  <c r="R171" i="5"/>
  <c r="R172" i="5"/>
  <c r="R173" i="5"/>
  <c r="Q165" i="5"/>
  <c r="Q208" i="8" s="1"/>
  <c r="Q167" i="5"/>
  <c r="Q210" i="8" s="1"/>
  <c r="Q169" i="5"/>
  <c r="Q212" i="8" s="1"/>
  <c r="Q171" i="5"/>
  <c r="Q214" i="8" s="1"/>
  <c r="Q173" i="5"/>
  <c r="Q216" i="8" s="1"/>
  <c r="Q164" i="5"/>
  <c r="Q207" i="8" s="1"/>
  <c r="Q166" i="5"/>
  <c r="Q209" i="8" s="1"/>
  <c r="Q168" i="5"/>
  <c r="Q211" i="8" s="1"/>
  <c r="Q170" i="5"/>
  <c r="Q213" i="8" s="1"/>
  <c r="Q172" i="5"/>
  <c r="Q215" i="8" s="1"/>
  <c r="E174" i="5"/>
  <c r="E217" i="8" s="1"/>
  <c r="R159" i="5"/>
  <c r="R155" i="5"/>
  <c r="R151" i="5"/>
  <c r="R157" i="5"/>
  <c r="R153" i="5"/>
  <c r="R154" i="5"/>
  <c r="R160" i="5"/>
  <c r="R156" i="5"/>
  <c r="R152" i="5"/>
  <c r="R158" i="5"/>
  <c r="Q151" i="5"/>
  <c r="Q193" i="8" s="1"/>
  <c r="Q153" i="5"/>
  <c r="Q195" i="8" s="1"/>
  <c r="Q155" i="5"/>
  <c r="Q197" i="8" s="1"/>
  <c r="Q157" i="5"/>
  <c r="Q199" i="8" s="1"/>
  <c r="Q159" i="5"/>
  <c r="Q201" i="8" s="1"/>
  <c r="E161" i="5"/>
  <c r="E203" i="8" s="1"/>
  <c r="Q152" i="5"/>
  <c r="Q194" i="8" s="1"/>
  <c r="Q154" i="5"/>
  <c r="Q196" i="8" s="1"/>
  <c r="Q156" i="5"/>
  <c r="Q198" i="8" s="1"/>
  <c r="Q158" i="5"/>
  <c r="Q200" i="8" s="1"/>
  <c r="Q160" i="5"/>
  <c r="Q202" i="8" s="1"/>
  <c r="F385" i="8"/>
  <c r="F386" i="8"/>
  <c r="F387" i="8"/>
  <c r="F388" i="8"/>
  <c r="F389" i="8"/>
  <c r="F390" i="8"/>
  <c r="F391" i="8"/>
  <c r="F392" i="8"/>
  <c r="F393" i="8"/>
  <c r="F394" i="8"/>
  <c r="E385" i="8"/>
  <c r="E386" i="8"/>
  <c r="E387" i="8"/>
  <c r="E388" i="8"/>
  <c r="E389" i="8"/>
  <c r="E390" i="8"/>
  <c r="E391" i="8"/>
  <c r="E392" i="8"/>
  <c r="E393" i="8"/>
  <c r="E394" i="8"/>
  <c r="R203" i="8" l="1"/>
  <c r="R217" i="8"/>
  <c r="R174" i="5"/>
  <c r="Q174" i="5"/>
  <c r="Q217" i="8" s="1"/>
  <c r="G394" i="8"/>
  <c r="G390" i="8"/>
  <c r="G386" i="8"/>
  <c r="G393" i="8"/>
  <c r="G389" i="8"/>
  <c r="G385" i="8"/>
  <c r="G392" i="8"/>
  <c r="G388" i="8"/>
  <c r="G391" i="8"/>
  <c r="G387" i="8"/>
  <c r="Q161" i="5"/>
  <c r="Q203" i="8" s="1"/>
  <c r="R161" i="5"/>
  <c r="E395" i="8"/>
  <c r="F395" i="8"/>
  <c r="G395" i="8" l="1"/>
  <c r="F93" i="8" l="1"/>
  <c r="G93" i="8"/>
  <c r="H93" i="8"/>
  <c r="I93" i="8"/>
  <c r="J93" i="8"/>
  <c r="K93" i="8"/>
  <c r="L93" i="8"/>
  <c r="M93" i="8"/>
  <c r="N93" i="8"/>
  <c r="O93" i="8"/>
  <c r="P93" i="8"/>
  <c r="F94" i="8"/>
  <c r="G94" i="8"/>
  <c r="H94" i="8"/>
  <c r="I94" i="8"/>
  <c r="J94" i="8"/>
  <c r="K94" i="8"/>
  <c r="L94" i="8"/>
  <c r="M94" i="8"/>
  <c r="N94" i="8"/>
  <c r="O94" i="8"/>
  <c r="P94" i="8"/>
  <c r="F95" i="8"/>
  <c r="G95" i="8"/>
  <c r="H95" i="8"/>
  <c r="I95" i="8"/>
  <c r="J95" i="8"/>
  <c r="K95" i="8"/>
  <c r="L95" i="8"/>
  <c r="M95" i="8"/>
  <c r="N95" i="8"/>
  <c r="O95" i="8"/>
  <c r="P95" i="8"/>
  <c r="F96" i="8"/>
  <c r="G96" i="8"/>
  <c r="H96" i="8"/>
  <c r="I96" i="8"/>
  <c r="J96" i="8"/>
  <c r="K96" i="8"/>
  <c r="L96" i="8"/>
  <c r="M96" i="8"/>
  <c r="N96" i="8"/>
  <c r="O96" i="8"/>
  <c r="P96" i="8"/>
  <c r="F97" i="8"/>
  <c r="G97" i="8"/>
  <c r="H97" i="8"/>
  <c r="I97" i="8"/>
  <c r="J97" i="8"/>
  <c r="K97" i="8"/>
  <c r="L97" i="8"/>
  <c r="M97" i="8"/>
  <c r="N97" i="8"/>
  <c r="O97" i="8"/>
  <c r="P97" i="8"/>
  <c r="F98" i="8"/>
  <c r="G98" i="8"/>
  <c r="H98" i="8"/>
  <c r="I98" i="8"/>
  <c r="J98" i="8"/>
  <c r="K98" i="8"/>
  <c r="L98" i="8"/>
  <c r="M98" i="8"/>
  <c r="N98" i="8"/>
  <c r="O98" i="8"/>
  <c r="P98" i="8"/>
  <c r="F99" i="8"/>
  <c r="G99" i="8"/>
  <c r="H99" i="8"/>
  <c r="I99" i="8"/>
  <c r="J99" i="8"/>
  <c r="K99" i="8"/>
  <c r="L99" i="8"/>
  <c r="M99" i="8"/>
  <c r="N99" i="8"/>
  <c r="O99" i="8"/>
  <c r="P99" i="8"/>
  <c r="F100" i="8"/>
  <c r="G100" i="8"/>
  <c r="H100" i="8"/>
  <c r="I100" i="8"/>
  <c r="J100" i="8"/>
  <c r="K100" i="8"/>
  <c r="L100" i="8"/>
  <c r="M100" i="8"/>
  <c r="N100" i="8"/>
  <c r="O100" i="8"/>
  <c r="P100" i="8"/>
  <c r="F101" i="8"/>
  <c r="G101" i="8"/>
  <c r="H101" i="8"/>
  <c r="I101" i="8"/>
  <c r="J101" i="8"/>
  <c r="K101" i="8"/>
  <c r="L101" i="8"/>
  <c r="M101" i="8"/>
  <c r="N101" i="8"/>
  <c r="O101" i="8"/>
  <c r="P101" i="8"/>
  <c r="F102" i="8"/>
  <c r="G102" i="8"/>
  <c r="H102" i="8"/>
  <c r="I102" i="8"/>
  <c r="J102" i="8"/>
  <c r="K102" i="8"/>
  <c r="L102" i="8"/>
  <c r="M102" i="8"/>
  <c r="N102" i="8"/>
  <c r="O102" i="8"/>
  <c r="P102" i="8"/>
  <c r="E94" i="8"/>
  <c r="E95" i="8"/>
  <c r="E96" i="8"/>
  <c r="E97" i="8"/>
  <c r="E98" i="8"/>
  <c r="E99" i="8"/>
  <c r="E100" i="8"/>
  <c r="E101" i="8"/>
  <c r="E102" i="8"/>
  <c r="E93" i="8"/>
  <c r="R24" i="5"/>
  <c r="R23" i="5"/>
  <c r="R22" i="5"/>
  <c r="R21" i="5"/>
  <c r="R20" i="5"/>
  <c r="R19" i="5"/>
  <c r="R18" i="5"/>
  <c r="R17" i="5"/>
  <c r="R16" i="5"/>
  <c r="R15" i="5"/>
  <c r="Q24" i="5"/>
  <c r="Q23" i="5"/>
  <c r="Q22" i="5"/>
  <c r="Q21" i="5"/>
  <c r="Q20" i="5"/>
  <c r="Q19" i="5"/>
  <c r="Q18" i="5"/>
  <c r="Q17" i="5"/>
  <c r="Q15" i="5"/>
  <c r="E111" i="8"/>
  <c r="F111" i="8"/>
  <c r="G111" i="8"/>
  <c r="H111" i="8"/>
  <c r="I111" i="8"/>
  <c r="J111" i="8"/>
  <c r="K111" i="8"/>
  <c r="L111" i="8"/>
  <c r="M111" i="8"/>
  <c r="N111" i="8"/>
  <c r="O111" i="8"/>
  <c r="P111" i="8"/>
  <c r="E112" i="8"/>
  <c r="F112" i="8"/>
  <c r="G112" i="8"/>
  <c r="H112" i="8"/>
  <c r="I112" i="8"/>
  <c r="J112" i="8"/>
  <c r="K112" i="8"/>
  <c r="L112" i="8"/>
  <c r="M112" i="8"/>
  <c r="N112" i="8"/>
  <c r="O112" i="8"/>
  <c r="P112" i="8"/>
  <c r="E113" i="8"/>
  <c r="F113" i="8"/>
  <c r="G113" i="8"/>
  <c r="H113" i="8"/>
  <c r="I113" i="8"/>
  <c r="J113" i="8"/>
  <c r="K113" i="8"/>
  <c r="L113" i="8"/>
  <c r="M113" i="8"/>
  <c r="N113" i="8"/>
  <c r="O113" i="8"/>
  <c r="P113" i="8"/>
  <c r="E114" i="8"/>
  <c r="F114" i="8"/>
  <c r="G114" i="8"/>
  <c r="H114" i="8"/>
  <c r="I114" i="8"/>
  <c r="J114" i="8"/>
  <c r="K114" i="8"/>
  <c r="L114" i="8"/>
  <c r="M114" i="8"/>
  <c r="N114" i="8"/>
  <c r="O114" i="8"/>
  <c r="P114" i="8"/>
  <c r="E115" i="8"/>
  <c r="F115" i="8"/>
  <c r="G115" i="8"/>
  <c r="H115" i="8"/>
  <c r="I115" i="8"/>
  <c r="J115" i="8"/>
  <c r="K115" i="8"/>
  <c r="L115" i="8"/>
  <c r="M115" i="8"/>
  <c r="N115" i="8"/>
  <c r="O115" i="8"/>
  <c r="P115" i="8"/>
  <c r="G31" i="9"/>
  <c r="G30" i="9"/>
  <c r="G29" i="9"/>
  <c r="G28" i="9"/>
  <c r="G27" i="9"/>
  <c r="F137" i="8"/>
  <c r="G137" i="8"/>
  <c r="H137" i="8"/>
  <c r="I137" i="8"/>
  <c r="J137" i="8"/>
  <c r="K137" i="8"/>
  <c r="L137" i="8"/>
  <c r="M137" i="8"/>
  <c r="N137" i="8"/>
  <c r="O137" i="8"/>
  <c r="P137" i="8"/>
  <c r="F138" i="8"/>
  <c r="G138" i="8"/>
  <c r="H138" i="8"/>
  <c r="I138" i="8"/>
  <c r="J138" i="8"/>
  <c r="K138" i="8"/>
  <c r="L138" i="8"/>
  <c r="M138" i="8"/>
  <c r="N138" i="8"/>
  <c r="O138" i="8"/>
  <c r="P138" i="8"/>
  <c r="F139" i="8"/>
  <c r="G139" i="8"/>
  <c r="H139" i="8"/>
  <c r="I139" i="8"/>
  <c r="J139" i="8"/>
  <c r="K139" i="8"/>
  <c r="L139" i="8"/>
  <c r="M139" i="8"/>
  <c r="N139" i="8"/>
  <c r="O139" i="8"/>
  <c r="P139" i="8"/>
  <c r="F140" i="8"/>
  <c r="G140" i="8"/>
  <c r="H140" i="8"/>
  <c r="I140" i="8"/>
  <c r="J140" i="8"/>
  <c r="K140" i="8"/>
  <c r="L140" i="8"/>
  <c r="M140" i="8"/>
  <c r="N140" i="8"/>
  <c r="O140" i="8"/>
  <c r="P140" i="8"/>
  <c r="F141" i="8"/>
  <c r="G141" i="8"/>
  <c r="H141" i="8"/>
  <c r="I141" i="8"/>
  <c r="J141" i="8"/>
  <c r="K141" i="8"/>
  <c r="L141" i="8"/>
  <c r="M141" i="8"/>
  <c r="N141" i="8"/>
  <c r="O141" i="8"/>
  <c r="P141" i="8"/>
  <c r="F142" i="8"/>
  <c r="G142" i="8"/>
  <c r="H142" i="8"/>
  <c r="I142" i="8"/>
  <c r="J142" i="8"/>
  <c r="K142" i="8"/>
  <c r="L142" i="8"/>
  <c r="M142" i="8"/>
  <c r="N142" i="8"/>
  <c r="O142" i="8"/>
  <c r="P142" i="8"/>
  <c r="F143" i="8"/>
  <c r="G143" i="8"/>
  <c r="H143" i="8"/>
  <c r="I143" i="8"/>
  <c r="J143" i="8"/>
  <c r="K143" i="8"/>
  <c r="L143" i="8"/>
  <c r="M143" i="8"/>
  <c r="N143" i="8"/>
  <c r="O143" i="8"/>
  <c r="P143" i="8"/>
  <c r="F144" i="8"/>
  <c r="G144" i="8"/>
  <c r="H144" i="8"/>
  <c r="I144" i="8"/>
  <c r="J144" i="8"/>
  <c r="K144" i="8"/>
  <c r="L144" i="8"/>
  <c r="M144" i="8"/>
  <c r="N144" i="8"/>
  <c r="O144" i="8"/>
  <c r="P144" i="8"/>
  <c r="E143" i="8"/>
  <c r="E141" i="8"/>
  <c r="E139" i="8"/>
  <c r="E138" i="8"/>
  <c r="E140" i="8"/>
  <c r="E142" i="8"/>
  <c r="E144" i="8"/>
  <c r="F145" i="8"/>
  <c r="G145" i="8"/>
  <c r="H145" i="8"/>
  <c r="I145" i="8"/>
  <c r="J145" i="8"/>
  <c r="K145" i="8"/>
  <c r="L145" i="8"/>
  <c r="M145" i="8"/>
  <c r="N145" i="8"/>
  <c r="O145" i="8"/>
  <c r="P145" i="8"/>
  <c r="F146" i="8"/>
  <c r="G146" i="8"/>
  <c r="H146" i="8"/>
  <c r="I146" i="8"/>
  <c r="J146" i="8"/>
  <c r="K146" i="8"/>
  <c r="L146" i="8"/>
  <c r="M146" i="8"/>
  <c r="N146" i="8"/>
  <c r="O146" i="8"/>
  <c r="P146" i="8"/>
  <c r="E146" i="8"/>
  <c r="E145" i="8"/>
  <c r="E137" i="8"/>
  <c r="G11" i="9"/>
  <c r="G10" i="9"/>
  <c r="G9" i="9"/>
  <c r="G8" i="9"/>
  <c r="G7" i="9"/>
  <c r="G106" i="5"/>
  <c r="H106" i="5"/>
  <c r="I106" i="5"/>
  <c r="K106" i="5"/>
  <c r="L106" i="5"/>
  <c r="M106" i="5"/>
  <c r="O106" i="5"/>
  <c r="F106" i="5"/>
  <c r="J106" i="5"/>
  <c r="N106" i="5"/>
  <c r="E106" i="5"/>
  <c r="R106" i="5" s="1"/>
  <c r="F134" i="5"/>
  <c r="G134" i="5"/>
  <c r="H134" i="5"/>
  <c r="I134" i="5"/>
  <c r="J134" i="5"/>
  <c r="K134" i="5"/>
  <c r="L134" i="5"/>
  <c r="M134" i="5"/>
  <c r="N134" i="5"/>
  <c r="O134" i="5"/>
  <c r="P134" i="5"/>
  <c r="E134" i="5"/>
  <c r="R134" i="5" s="1"/>
  <c r="F28" i="8"/>
  <c r="G28" i="8"/>
  <c r="H28" i="8"/>
  <c r="I28" i="8"/>
  <c r="J28" i="8"/>
  <c r="K28" i="8"/>
  <c r="L28" i="8"/>
  <c r="M28" i="8"/>
  <c r="N28" i="8"/>
  <c r="O28" i="8"/>
  <c r="P28" i="8"/>
  <c r="E28" i="8"/>
  <c r="F152" i="8"/>
  <c r="G152" i="8"/>
  <c r="H152" i="8"/>
  <c r="I152" i="8"/>
  <c r="J152" i="8"/>
  <c r="K152" i="8"/>
  <c r="L152" i="8"/>
  <c r="M152" i="8"/>
  <c r="N152" i="8"/>
  <c r="O152" i="8"/>
  <c r="P152" i="8"/>
  <c r="F153" i="8"/>
  <c r="G153" i="8"/>
  <c r="H153" i="8"/>
  <c r="I153" i="8"/>
  <c r="J153" i="8"/>
  <c r="K153" i="8"/>
  <c r="L153" i="8"/>
  <c r="M153" i="8"/>
  <c r="N153" i="8"/>
  <c r="O153" i="8"/>
  <c r="P153" i="8"/>
  <c r="F154" i="8"/>
  <c r="G154" i="8"/>
  <c r="H154" i="8"/>
  <c r="I154" i="8"/>
  <c r="J154" i="8"/>
  <c r="K154" i="8"/>
  <c r="L154" i="8"/>
  <c r="M154" i="8"/>
  <c r="N154" i="8"/>
  <c r="O154" i="8"/>
  <c r="P154" i="8"/>
  <c r="F155" i="8"/>
  <c r="G155" i="8"/>
  <c r="H155" i="8"/>
  <c r="I155" i="8"/>
  <c r="J155" i="8"/>
  <c r="K155" i="8"/>
  <c r="L155" i="8"/>
  <c r="M155" i="8"/>
  <c r="N155" i="8"/>
  <c r="O155" i="8"/>
  <c r="P155" i="8"/>
  <c r="F156" i="8"/>
  <c r="G156" i="8"/>
  <c r="H156" i="8"/>
  <c r="I156" i="8"/>
  <c r="J156" i="8"/>
  <c r="K156" i="8"/>
  <c r="L156" i="8"/>
  <c r="M156" i="8"/>
  <c r="N156" i="8"/>
  <c r="O156" i="8"/>
  <c r="P156" i="8"/>
  <c r="F157" i="8"/>
  <c r="G157" i="8"/>
  <c r="H157" i="8"/>
  <c r="I157" i="8"/>
  <c r="J157" i="8"/>
  <c r="K157" i="8"/>
  <c r="L157" i="8"/>
  <c r="M157" i="8"/>
  <c r="N157" i="8"/>
  <c r="O157" i="8"/>
  <c r="P157" i="8"/>
  <c r="F158" i="8"/>
  <c r="G158" i="8"/>
  <c r="H158" i="8"/>
  <c r="I158" i="8"/>
  <c r="J158" i="8"/>
  <c r="K158" i="8"/>
  <c r="L158" i="8"/>
  <c r="M158" i="8"/>
  <c r="N158" i="8"/>
  <c r="O158" i="8"/>
  <c r="P158" i="8"/>
  <c r="F159" i="8"/>
  <c r="G159" i="8"/>
  <c r="H159" i="8"/>
  <c r="I159" i="8"/>
  <c r="J159" i="8"/>
  <c r="K159" i="8"/>
  <c r="L159" i="8"/>
  <c r="M159" i="8"/>
  <c r="N159" i="8"/>
  <c r="O159" i="8"/>
  <c r="P159" i="8"/>
  <c r="F160" i="8"/>
  <c r="G160" i="8"/>
  <c r="H160" i="8"/>
  <c r="I160" i="8"/>
  <c r="J160" i="8"/>
  <c r="K160" i="8"/>
  <c r="L160" i="8"/>
  <c r="M160" i="8"/>
  <c r="N160" i="8"/>
  <c r="O160" i="8"/>
  <c r="P160" i="8"/>
  <c r="F161" i="8"/>
  <c r="G161" i="8"/>
  <c r="H161" i="8"/>
  <c r="I161" i="8"/>
  <c r="J161" i="8"/>
  <c r="K161" i="8"/>
  <c r="L161" i="8"/>
  <c r="M161" i="8"/>
  <c r="N161" i="8"/>
  <c r="O161" i="8"/>
  <c r="P161" i="8"/>
  <c r="E153" i="8"/>
  <c r="E154" i="8"/>
  <c r="E155" i="8"/>
  <c r="E156" i="8"/>
  <c r="E157" i="8"/>
  <c r="E158" i="8"/>
  <c r="E159" i="8"/>
  <c r="E160" i="8"/>
  <c r="E161" i="8"/>
  <c r="E152" i="8"/>
  <c r="F148" i="5"/>
  <c r="G148" i="5"/>
  <c r="H148" i="5"/>
  <c r="I148" i="5"/>
  <c r="J148" i="5"/>
  <c r="K148" i="5"/>
  <c r="L148" i="5"/>
  <c r="M148" i="5"/>
  <c r="N148" i="5"/>
  <c r="O148" i="5"/>
  <c r="P148" i="5"/>
  <c r="E148" i="5"/>
  <c r="R148" i="5" s="1"/>
  <c r="P52" i="8"/>
  <c r="E24" i="20" l="1"/>
  <c r="Q82" i="8"/>
  <c r="D24" i="20" s="1"/>
  <c r="E29" i="20"/>
  <c r="Q87" i="8"/>
  <c r="D29" i="20" s="1"/>
  <c r="Q90" i="8"/>
  <c r="D32" i="20" s="1"/>
  <c r="E32" i="20"/>
  <c r="Q88" i="8"/>
  <c r="D30" i="20" s="1"/>
  <c r="E30" i="20"/>
  <c r="Q84" i="8"/>
  <c r="D26" i="20" s="1"/>
  <c r="E26" i="20"/>
  <c r="Q89" i="8"/>
  <c r="D31" i="20" s="1"/>
  <c r="E31" i="20"/>
  <c r="Q86" i="8"/>
  <c r="D28" i="20" s="1"/>
  <c r="E28" i="20"/>
  <c r="E25" i="20"/>
  <c r="Q83" i="8"/>
  <c r="D25" i="20" s="1"/>
  <c r="Q85" i="8"/>
  <c r="D27" i="20" s="1"/>
  <c r="E27" i="20"/>
  <c r="E23" i="20"/>
  <c r="Q81" i="8"/>
  <c r="D23" i="20" s="1"/>
  <c r="R115" i="8"/>
  <c r="R114" i="8"/>
  <c r="R113" i="8"/>
  <c r="R112" i="8"/>
  <c r="R111" i="8"/>
  <c r="R44" i="8"/>
  <c r="R98" i="8"/>
  <c r="R102" i="8"/>
  <c r="R94" i="8"/>
  <c r="R64" i="8"/>
  <c r="R12" i="8"/>
  <c r="R11" i="8"/>
  <c r="R10" i="8"/>
  <c r="R9" i="8"/>
  <c r="R8" i="8"/>
  <c r="R25" i="8"/>
  <c r="R24" i="8"/>
  <c r="R23" i="8"/>
  <c r="R22" i="8"/>
  <c r="R21" i="8"/>
  <c r="R38" i="8"/>
  <c r="R37" i="8"/>
  <c r="R36" i="8"/>
  <c r="R35" i="8"/>
  <c r="R34" i="8"/>
  <c r="R51" i="8"/>
  <c r="R50" i="8"/>
  <c r="R49" i="8"/>
  <c r="R48" i="8"/>
  <c r="R47" i="8"/>
  <c r="R93" i="8"/>
  <c r="R99" i="8"/>
  <c r="R95" i="8"/>
  <c r="R101" i="8"/>
  <c r="R97" i="8"/>
  <c r="R43" i="8"/>
  <c r="R42" i="8"/>
  <c r="R100" i="8"/>
  <c r="R96" i="8"/>
  <c r="R25" i="5"/>
  <c r="Q25" i="5"/>
  <c r="Q16" i="5"/>
  <c r="Q11" i="5"/>
  <c r="Q7" i="5"/>
  <c r="Q10" i="5"/>
  <c r="Q6" i="5"/>
  <c r="Q9" i="5"/>
  <c r="Q5" i="5"/>
  <c r="Q12" i="5"/>
  <c r="Q8" i="5"/>
  <c r="Q4" i="5"/>
  <c r="Q3" i="5"/>
  <c r="R11" i="5"/>
  <c r="R6" i="5"/>
  <c r="R9" i="5"/>
  <c r="R5" i="5"/>
  <c r="R7" i="5"/>
  <c r="R10" i="5"/>
  <c r="R12" i="5"/>
  <c r="R8" i="5"/>
  <c r="R4" i="5"/>
  <c r="R3" i="5"/>
  <c r="O162" i="8"/>
  <c r="P162" i="8"/>
  <c r="G37" i="9"/>
  <c r="G40" i="9"/>
  <c r="G41" i="9"/>
  <c r="G39" i="9"/>
  <c r="G38" i="9"/>
  <c r="G20" i="9"/>
  <c r="G17" i="9"/>
  <c r="G18" i="9"/>
  <c r="G21" i="9"/>
  <c r="G19" i="9"/>
  <c r="N162" i="8"/>
  <c r="J162" i="8"/>
  <c r="F162" i="8"/>
  <c r="E162" i="8"/>
  <c r="M162" i="8"/>
  <c r="I162" i="8"/>
  <c r="L162" i="8"/>
  <c r="K162" i="8"/>
  <c r="G162" i="8"/>
  <c r="P106" i="5"/>
  <c r="N120" i="5"/>
  <c r="J120" i="5"/>
  <c r="F120" i="5"/>
  <c r="P120" i="5"/>
  <c r="L120" i="5"/>
  <c r="H120" i="5"/>
  <c r="O120" i="5"/>
  <c r="K120" i="5"/>
  <c r="G120" i="5"/>
  <c r="E120" i="5"/>
  <c r="M120" i="5"/>
  <c r="I120" i="5"/>
  <c r="H162" i="8"/>
  <c r="R11" i="2"/>
  <c r="R10" i="2"/>
  <c r="R8" i="2"/>
  <c r="R9" i="2"/>
  <c r="R12" i="2"/>
  <c r="R120" i="5" l="1"/>
  <c r="F23" i="20"/>
  <c r="F25" i="20"/>
  <c r="F29" i="20"/>
  <c r="F27" i="20"/>
  <c r="F28" i="20"/>
  <c r="F26" i="20"/>
  <c r="F31" i="20"/>
  <c r="F30" i="20"/>
  <c r="F24" i="20"/>
  <c r="F32" i="20"/>
  <c r="R74" i="8"/>
  <c r="R60" i="8"/>
  <c r="R62" i="8"/>
  <c r="R76" i="8"/>
  <c r="R61" i="8"/>
  <c r="R63" i="8"/>
  <c r="R77" i="8"/>
  <c r="R73" i="8"/>
  <c r="R75" i="8"/>
  <c r="Q13" i="5"/>
  <c r="R13" i="5"/>
  <c r="E127" i="8" l="1"/>
  <c r="P78" i="8"/>
  <c r="P65" i="8"/>
  <c r="P39" i="8"/>
  <c r="P26" i="8"/>
  <c r="E26" i="8"/>
  <c r="O39" i="8" l="1"/>
  <c r="O26" i="8"/>
  <c r="N39" i="8"/>
  <c r="N26" i="8"/>
  <c r="N52" i="8"/>
  <c r="G52" i="8"/>
  <c r="K52" i="8"/>
  <c r="O52" i="8"/>
  <c r="F52" i="8"/>
  <c r="J52" i="8"/>
  <c r="M26" i="8"/>
  <c r="L26" i="8"/>
  <c r="H26" i="8"/>
  <c r="K39" i="8"/>
  <c r="G39" i="8"/>
  <c r="H52" i="8"/>
  <c r="L52" i="8"/>
  <c r="K26" i="8"/>
  <c r="G26" i="8"/>
  <c r="J39" i="8"/>
  <c r="F39" i="8"/>
  <c r="I52" i="8"/>
  <c r="M52" i="8"/>
  <c r="J26" i="8"/>
  <c r="F26" i="8"/>
  <c r="M39" i="8"/>
  <c r="I39" i="8"/>
  <c r="I26" i="8"/>
  <c r="L39" i="8"/>
  <c r="H39" i="8"/>
  <c r="R20" i="8"/>
  <c r="R33" i="8"/>
  <c r="R19" i="8"/>
  <c r="R32" i="8"/>
  <c r="R18" i="8"/>
  <c r="R31" i="8"/>
  <c r="R16" i="8"/>
  <c r="R17" i="8"/>
  <c r="R29" i="8"/>
  <c r="R30" i="8"/>
  <c r="R45" i="8"/>
  <c r="R46" i="8"/>
  <c r="R4" i="2"/>
  <c r="R5" i="2"/>
  <c r="R6" i="2"/>
  <c r="R7" i="2"/>
  <c r="R3" i="2"/>
  <c r="E406" i="8" l="1"/>
  <c r="F406" i="8" s="1"/>
  <c r="E402" i="8"/>
  <c r="R39" i="8"/>
  <c r="R52" i="8"/>
  <c r="R26" i="8"/>
  <c r="N78" i="8"/>
  <c r="J78" i="8"/>
  <c r="F78" i="8"/>
  <c r="O78" i="8"/>
  <c r="K78" i="8"/>
  <c r="G78" i="8"/>
  <c r="M78" i="8"/>
  <c r="I78" i="8"/>
  <c r="E78" i="8"/>
  <c r="L78" i="8"/>
  <c r="R69" i="8"/>
  <c r="R72" i="8"/>
  <c r="R70" i="8"/>
  <c r="G3" i="9"/>
  <c r="G4" i="9"/>
  <c r="G5" i="9"/>
  <c r="G6" i="9"/>
  <c r="G12" i="9"/>
  <c r="G13" i="9"/>
  <c r="G14" i="9"/>
  <c r="G15" i="9"/>
  <c r="G16" i="9"/>
  <c r="G22" i="9"/>
  <c r="G23" i="9"/>
  <c r="G24" i="9"/>
  <c r="G25" i="9"/>
  <c r="G26" i="9"/>
  <c r="G32" i="9"/>
  <c r="G33" i="9"/>
  <c r="G34" i="9"/>
  <c r="G35" i="9"/>
  <c r="G36" i="9"/>
  <c r="G2" i="9"/>
  <c r="F402" i="8" l="1"/>
  <c r="E410" i="8"/>
  <c r="F410" i="8" s="1"/>
  <c r="R68" i="8"/>
  <c r="H78" i="8"/>
  <c r="R71" i="8"/>
  <c r="E414" i="8" l="1"/>
  <c r="F414" i="8" s="1"/>
  <c r="L65" i="8"/>
  <c r="H65" i="8"/>
  <c r="O65" i="8"/>
  <c r="K65" i="8"/>
  <c r="G65" i="8"/>
  <c r="N65" i="8"/>
  <c r="J65" i="8"/>
  <c r="F65" i="8"/>
  <c r="M65" i="8"/>
  <c r="I65" i="8"/>
  <c r="E65" i="8"/>
  <c r="R59" i="8"/>
  <c r="R58" i="8"/>
  <c r="R57" i="8"/>
  <c r="R56" i="8"/>
  <c r="P13" i="8"/>
  <c r="E106" i="8"/>
  <c r="F106" i="8"/>
  <c r="G106" i="8"/>
  <c r="H106" i="8"/>
  <c r="I106" i="8"/>
  <c r="J106" i="8"/>
  <c r="K106" i="8"/>
  <c r="L106" i="8"/>
  <c r="M106" i="8"/>
  <c r="N106" i="8"/>
  <c r="O106" i="8"/>
  <c r="P106" i="8"/>
  <c r="E107" i="8"/>
  <c r="F107" i="8"/>
  <c r="G107" i="8"/>
  <c r="H107" i="8"/>
  <c r="I107" i="8"/>
  <c r="J107" i="8"/>
  <c r="K107" i="8"/>
  <c r="L107" i="8"/>
  <c r="M107" i="8"/>
  <c r="N107" i="8"/>
  <c r="O107" i="8"/>
  <c r="P107" i="8"/>
  <c r="E108" i="8"/>
  <c r="F108" i="8"/>
  <c r="G108" i="8"/>
  <c r="H108" i="8"/>
  <c r="I108" i="8"/>
  <c r="J108" i="8"/>
  <c r="K108" i="8"/>
  <c r="L108" i="8"/>
  <c r="M108" i="8"/>
  <c r="N108" i="8"/>
  <c r="O108" i="8"/>
  <c r="P108" i="8"/>
  <c r="E109" i="8"/>
  <c r="F109" i="8"/>
  <c r="G109" i="8"/>
  <c r="H109" i="8"/>
  <c r="I109" i="8"/>
  <c r="J109" i="8"/>
  <c r="K109" i="8"/>
  <c r="L109" i="8"/>
  <c r="M109" i="8"/>
  <c r="N109" i="8"/>
  <c r="O109" i="8"/>
  <c r="P109" i="8"/>
  <c r="E110" i="8"/>
  <c r="F110" i="8"/>
  <c r="G110" i="8"/>
  <c r="H110" i="8"/>
  <c r="I110" i="8"/>
  <c r="J110" i="8"/>
  <c r="K110" i="8"/>
  <c r="L110" i="8"/>
  <c r="M110" i="8"/>
  <c r="N110" i="8"/>
  <c r="O110" i="8"/>
  <c r="P110" i="8"/>
  <c r="F127" i="8"/>
  <c r="G127" i="8"/>
  <c r="H127" i="8"/>
  <c r="I127" i="8"/>
  <c r="J127" i="8"/>
  <c r="K127" i="8"/>
  <c r="L127" i="8"/>
  <c r="M127" i="8"/>
  <c r="N127" i="8"/>
  <c r="O127" i="8"/>
  <c r="P127" i="8"/>
  <c r="E128" i="8"/>
  <c r="F128" i="8"/>
  <c r="G128" i="8"/>
  <c r="H128" i="8"/>
  <c r="I128" i="8"/>
  <c r="J128" i="8"/>
  <c r="K128" i="8"/>
  <c r="L128" i="8"/>
  <c r="M128" i="8"/>
  <c r="N128" i="8"/>
  <c r="O128" i="8"/>
  <c r="P128" i="8"/>
  <c r="E129" i="8"/>
  <c r="F129" i="8"/>
  <c r="G129" i="8"/>
  <c r="H129" i="8"/>
  <c r="I129" i="8"/>
  <c r="J129" i="8"/>
  <c r="K129" i="8"/>
  <c r="L129" i="8"/>
  <c r="M129" i="8"/>
  <c r="N129" i="8"/>
  <c r="O129" i="8"/>
  <c r="P129" i="8"/>
  <c r="E130" i="8"/>
  <c r="F130" i="8"/>
  <c r="G130" i="8"/>
  <c r="H130" i="8"/>
  <c r="I130" i="8"/>
  <c r="J130" i="8"/>
  <c r="K130" i="8"/>
  <c r="L130" i="8"/>
  <c r="M130" i="8"/>
  <c r="N130" i="8"/>
  <c r="O130" i="8"/>
  <c r="P130" i="8"/>
  <c r="E131" i="8"/>
  <c r="F131" i="8"/>
  <c r="G131" i="8"/>
  <c r="H131" i="8"/>
  <c r="I131" i="8"/>
  <c r="J131" i="8"/>
  <c r="K131" i="8"/>
  <c r="L131" i="8"/>
  <c r="M131" i="8"/>
  <c r="N131" i="8"/>
  <c r="O131" i="8"/>
  <c r="P131" i="8"/>
  <c r="E132" i="8"/>
  <c r="F132" i="8"/>
  <c r="G132" i="8"/>
  <c r="H132" i="8"/>
  <c r="I132" i="8"/>
  <c r="J132" i="8"/>
  <c r="K132" i="8"/>
  <c r="L132" i="8"/>
  <c r="M132" i="8"/>
  <c r="N132" i="8"/>
  <c r="O132" i="8"/>
  <c r="P132" i="8"/>
  <c r="E133" i="8"/>
  <c r="F133" i="8"/>
  <c r="G133" i="8"/>
  <c r="H133" i="8"/>
  <c r="I133" i="8"/>
  <c r="J133" i="8"/>
  <c r="K133" i="8"/>
  <c r="L133" i="8"/>
  <c r="M133" i="8"/>
  <c r="N133" i="8"/>
  <c r="O133" i="8"/>
  <c r="P133" i="8"/>
  <c r="E134" i="8"/>
  <c r="F134" i="8"/>
  <c r="G134" i="8"/>
  <c r="H134" i="8"/>
  <c r="I134" i="8"/>
  <c r="J134" i="8"/>
  <c r="K134" i="8"/>
  <c r="L134" i="8"/>
  <c r="M134" i="8"/>
  <c r="N134" i="8"/>
  <c r="O134" i="8"/>
  <c r="P134" i="8"/>
  <c r="E135" i="8"/>
  <c r="F135" i="8"/>
  <c r="G135" i="8"/>
  <c r="H135" i="8"/>
  <c r="I135" i="8"/>
  <c r="J135" i="8"/>
  <c r="K135" i="8"/>
  <c r="L135" i="8"/>
  <c r="M135" i="8"/>
  <c r="N135" i="8"/>
  <c r="O135" i="8"/>
  <c r="P135" i="8"/>
  <c r="E136" i="8"/>
  <c r="F136" i="8"/>
  <c r="G136" i="8"/>
  <c r="H136" i="8"/>
  <c r="I136" i="8"/>
  <c r="J136" i="8"/>
  <c r="K136" i="8"/>
  <c r="L136" i="8"/>
  <c r="M136" i="8"/>
  <c r="N136" i="8"/>
  <c r="O136" i="8"/>
  <c r="P136" i="8"/>
  <c r="R110" i="8" l="1"/>
  <c r="R108" i="8"/>
  <c r="R107" i="8"/>
  <c r="R106" i="8"/>
  <c r="R109" i="8"/>
  <c r="O13" i="8"/>
  <c r="N13" i="8"/>
  <c r="R55" i="8"/>
  <c r="M13" i="8"/>
  <c r="I13" i="8"/>
  <c r="E13" i="8"/>
  <c r="J13" i="8"/>
  <c r="L13" i="8"/>
  <c r="H13" i="8"/>
  <c r="R65" i="8"/>
  <c r="F13" i="8"/>
  <c r="K13" i="8"/>
  <c r="G13" i="8"/>
  <c r="R7" i="8"/>
  <c r="R6" i="8"/>
  <c r="R5" i="8"/>
  <c r="R4" i="8"/>
  <c r="R3" i="8"/>
  <c r="E116" i="8"/>
  <c r="P149" i="8"/>
  <c r="K116" i="8"/>
  <c r="M116" i="8"/>
  <c r="I116" i="8"/>
  <c r="P116" i="8"/>
  <c r="L116" i="8"/>
  <c r="H116" i="8"/>
  <c r="P148" i="8"/>
  <c r="O116" i="8"/>
  <c r="G116" i="8"/>
  <c r="O149" i="8"/>
  <c r="O148" i="8"/>
  <c r="N116" i="8"/>
  <c r="J116" i="8"/>
  <c r="F116" i="8"/>
  <c r="N148" i="8"/>
  <c r="N149" i="8"/>
  <c r="M149" i="8"/>
  <c r="M148" i="8"/>
  <c r="L149" i="8"/>
  <c r="L148" i="8"/>
  <c r="E148" i="8"/>
  <c r="K149" i="8"/>
  <c r="G149" i="8"/>
  <c r="K148" i="8"/>
  <c r="G148" i="8"/>
  <c r="J149" i="8"/>
  <c r="F149" i="8"/>
  <c r="J148" i="8"/>
  <c r="F148" i="8"/>
  <c r="I149" i="8"/>
  <c r="E149" i="8"/>
  <c r="I148" i="8"/>
  <c r="H149" i="8"/>
  <c r="H148" i="8"/>
  <c r="R116" i="8" l="1"/>
</calcChain>
</file>

<file path=xl/sharedStrings.xml><?xml version="1.0" encoding="utf-8"?>
<sst xmlns="http://schemas.openxmlformats.org/spreadsheetml/2006/main" count="8521" uniqueCount="175">
  <si>
    <t>Revenue</t>
  </si>
  <si>
    <t>Efficiency</t>
  </si>
  <si>
    <t>January</t>
  </si>
  <si>
    <t>February</t>
  </si>
  <si>
    <t>March</t>
  </si>
  <si>
    <t>April</t>
  </si>
  <si>
    <t>May</t>
  </si>
  <si>
    <t>June</t>
  </si>
  <si>
    <t>July</t>
  </si>
  <si>
    <t>August</t>
  </si>
  <si>
    <t>September</t>
  </si>
  <si>
    <t>October</t>
  </si>
  <si>
    <t>November</t>
  </si>
  <si>
    <t>December</t>
  </si>
  <si>
    <t>Months</t>
  </si>
  <si>
    <t>Total</t>
  </si>
  <si>
    <t>Turnover Rate</t>
  </si>
  <si>
    <t>Avg. White</t>
  </si>
  <si>
    <t>Avg. Blue</t>
  </si>
  <si>
    <t>Plan</t>
  </si>
  <si>
    <t>Actual</t>
  </si>
  <si>
    <t>Var</t>
  </si>
  <si>
    <t>J</t>
  </si>
  <si>
    <t>A</t>
  </si>
  <si>
    <t>S</t>
  </si>
  <si>
    <t>O</t>
  </si>
  <si>
    <t>N</t>
  </si>
  <si>
    <t>D</t>
  </si>
  <si>
    <t>F</t>
  </si>
  <si>
    <t>M</t>
  </si>
  <si>
    <t>G Profit</t>
  </si>
  <si>
    <t>Selection</t>
  </si>
  <si>
    <t>Month #</t>
  </si>
  <si>
    <t>Dept</t>
  </si>
  <si>
    <t>CY</t>
  </si>
  <si>
    <t>Projects</t>
  </si>
  <si>
    <t>Risks</t>
  </si>
  <si>
    <t>Offices</t>
  </si>
  <si>
    <t>ROI</t>
  </si>
  <si>
    <t>ROA</t>
  </si>
  <si>
    <t>YTD</t>
  </si>
  <si>
    <t>Type</t>
  </si>
  <si>
    <t>Jul</t>
  </si>
  <si>
    <t>Aug</t>
  </si>
  <si>
    <t>Sep</t>
  </si>
  <si>
    <t>Oct</t>
  </si>
  <si>
    <t>Nov</t>
  </si>
  <si>
    <t>Dec</t>
  </si>
  <si>
    <t>Jan</t>
  </si>
  <si>
    <t>Feb</t>
  </si>
  <si>
    <t>Mar</t>
  </si>
  <si>
    <t>Apr</t>
  </si>
  <si>
    <t>Jun</t>
  </si>
  <si>
    <t>Expense</t>
  </si>
  <si>
    <t>Description</t>
  </si>
  <si>
    <t>Region</t>
  </si>
  <si>
    <t>Net Clients</t>
  </si>
  <si>
    <t>City</t>
  </si>
  <si>
    <t>C Format</t>
  </si>
  <si>
    <t>Avg</t>
  </si>
  <si>
    <t>Leads</t>
  </si>
  <si>
    <t>Target</t>
  </si>
  <si>
    <t>&gt; target</t>
  </si>
  <si>
    <t>&lt; target</t>
  </si>
  <si>
    <t>Y</t>
  </si>
  <si>
    <t>Project Completions Plan</t>
  </si>
  <si>
    <t>Rank</t>
  </si>
  <si>
    <t>Month</t>
  </si>
  <si>
    <t>Mth No</t>
  </si>
  <si>
    <t>Short Mth</t>
  </si>
  <si>
    <t>Sound</t>
  </si>
  <si>
    <t>Drone</t>
  </si>
  <si>
    <t>Laptop</t>
  </si>
  <si>
    <t>Phone</t>
  </si>
  <si>
    <t>Europe</t>
  </si>
  <si>
    <t>Africa</t>
  </si>
  <si>
    <t>Asia Pac</t>
  </si>
  <si>
    <t>USA</t>
  </si>
  <si>
    <t>Canada</t>
  </si>
  <si>
    <t>Australia</t>
  </si>
  <si>
    <t>China</t>
  </si>
  <si>
    <t>India</t>
  </si>
  <si>
    <t>France</t>
  </si>
  <si>
    <t>Germany</t>
  </si>
  <si>
    <t>Facebook</t>
  </si>
  <si>
    <t>Followers</t>
  </si>
  <si>
    <t>Twitter</t>
  </si>
  <si>
    <t>Youtube</t>
  </si>
  <si>
    <t>Instagram</t>
  </si>
  <si>
    <t>LinkedIn</t>
  </si>
  <si>
    <t>Chart</t>
  </si>
  <si>
    <t>Average</t>
  </si>
  <si>
    <t>Resellers CY</t>
  </si>
  <si>
    <t>Resellers PY</t>
  </si>
  <si>
    <t>Market Cap</t>
  </si>
  <si>
    <t>Market Share</t>
  </si>
  <si>
    <t>Products</t>
  </si>
  <si>
    <t>Lines</t>
  </si>
  <si>
    <t>Regions</t>
  </si>
  <si>
    <t>Americas</t>
  </si>
  <si>
    <t>Change</t>
  </si>
  <si>
    <t>England</t>
  </si>
  <si>
    <t>Scotland</t>
  </si>
  <si>
    <t>Wales</t>
  </si>
  <si>
    <t>Ireland</t>
  </si>
  <si>
    <t>Italy</t>
  </si>
  <si>
    <t>Spain</t>
  </si>
  <si>
    <t>Greece</t>
  </si>
  <si>
    <t>Portugal</t>
  </si>
  <si>
    <t>Mexico</t>
  </si>
  <si>
    <t>Columbia</t>
  </si>
  <si>
    <t>Brazil</t>
  </si>
  <si>
    <t>Chile</t>
  </si>
  <si>
    <t>Venezuala</t>
  </si>
  <si>
    <t>Cuba</t>
  </si>
  <si>
    <t>Uraguay</t>
  </si>
  <si>
    <t>Argentina</t>
  </si>
  <si>
    <t>New Zealand</t>
  </si>
  <si>
    <t>Hong Kong</t>
  </si>
  <si>
    <t>Pakistan</t>
  </si>
  <si>
    <t>Bangladesh</t>
  </si>
  <si>
    <t>Vietnam</t>
  </si>
  <si>
    <t>Cambodia</t>
  </si>
  <si>
    <t>Laos</t>
  </si>
  <si>
    <t>Country</t>
  </si>
  <si>
    <t>South Africa</t>
  </si>
  <si>
    <t>Zimbabwe</t>
  </si>
  <si>
    <t>Nigeria</t>
  </si>
  <si>
    <t>Kenya</t>
  </si>
  <si>
    <t>Algeria</t>
  </si>
  <si>
    <t>Ethiopia</t>
  </si>
  <si>
    <t>Tunisia</t>
  </si>
  <si>
    <t>Libya</t>
  </si>
  <si>
    <t>Egypt</t>
  </si>
  <si>
    <t>Mauritius</t>
  </si>
  <si>
    <t>Currnet Mth</t>
  </si>
  <si>
    <t>Count</t>
  </si>
  <si>
    <t>Clients</t>
  </si>
  <si>
    <t>Footfall Change Prior Yr</t>
  </si>
  <si>
    <t>Margin</t>
  </si>
  <si>
    <t>FTE</t>
  </si>
  <si>
    <t>Footfall</t>
  </si>
  <si>
    <t>PY</t>
  </si>
  <si>
    <t>Top 5</t>
  </si>
  <si>
    <t>Bottom 5</t>
  </si>
  <si>
    <t>Selection Ffall</t>
  </si>
  <si>
    <r>
      <t xml:space="preserve">Footfall </t>
    </r>
    <r>
      <rPr>
        <sz val="11"/>
        <rFont val="Arial"/>
        <family val="2"/>
      </rPr>
      <t>▲</t>
    </r>
  </si>
  <si>
    <t>Change PM</t>
  </si>
  <si>
    <t>Followers on Social Media</t>
  </si>
  <si>
    <t>Hits 000</t>
  </si>
  <si>
    <t>Desc</t>
  </si>
  <si>
    <t>Bounce Rate</t>
  </si>
  <si>
    <t>Current Yr</t>
  </si>
  <si>
    <t>Prior Yr</t>
  </si>
  <si>
    <t>Social</t>
  </si>
  <si>
    <t>IP Location</t>
  </si>
  <si>
    <t>Date</t>
  </si>
  <si>
    <t>Month No</t>
  </si>
  <si>
    <t>Total Hits</t>
  </si>
  <si>
    <t>Mth Total</t>
  </si>
  <si>
    <t>Max</t>
  </si>
  <si>
    <t>Choice</t>
  </si>
  <si>
    <t>Mth High</t>
  </si>
  <si>
    <t>% of buyers per Page Visitor (trend)</t>
  </si>
  <si>
    <t>CM Change</t>
  </si>
  <si>
    <t>CM</t>
  </si>
  <si>
    <t>PM</t>
  </si>
  <si>
    <t>Cur Mth</t>
  </si>
  <si>
    <t>Pr Mth</t>
  </si>
  <si>
    <t>Actualive Users</t>
  </si>
  <si>
    <t>Project Completions Actual</t>
  </si>
  <si>
    <t>Actualive</t>
  </si>
  <si>
    <t>Actualive Mth</t>
  </si>
  <si>
    <t>Actualive users</t>
  </si>
  <si>
    <t>Actualive Social Users by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</si>
</sst>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_-&quot;$&quot;* #,##0.00_-;\-&quot;$&quot;* #,##0.00_-;_-&quot;$&quot;* &quot;-&quot;??_-;_-@_-"/>
    <numFmt numFmtId="165" formatCode="_-* #,##0.00_-;\-* #,##0.00_-;_-* &quot;-&quot;??_-;_-@_-"/>
    <numFmt numFmtId="166" formatCode="[$$-409]#,##0"/>
    <numFmt numFmtId="167" formatCode="0.0%"/>
    <numFmt numFmtId="168" formatCode="[$$-409]#,##0.00"/>
    <numFmt numFmtId="169" formatCode="_-&quot;$&quot;* #,##0_-;\-&quot;$&quot;* #,##0_-;_-&quot;$&quot;* &quot;-&quot;??_-;_-@_-"/>
    <numFmt numFmtId="170" formatCode="_-* #,##0_-;\-* #,##0_-;_-* &quot;-&quot;??_-;_-@_-"/>
    <numFmt numFmtId="171" formatCode="_-* #,##0.0_-;\-* #,##0.0_-;_-* &quot;-&quot;??_-;_-@_-"/>
    <numFmt numFmtId="172" formatCode="0.0"/>
    <numFmt numFmtId="173" formatCode="#,###,\ \k"/>
    <numFmt numFmtId="174" formatCode="0.0,,\ &quot;m&quot;"/>
    <numFmt numFmtId="175" formatCode="#,#00,,\ &quot;m&quot;"/>
  </numFmts>
  <fonts count="16" x14ac:knownFonts="1">
    <font>
      <sz val="11"/>
      <color theme="1"/>
      <name val="Calibri"/>
      <family val="2"/>
      <charset val="162"/>
      <scheme val="minor"/>
    </font>
    <font>
      <sz val="11"/>
      <color theme="1"/>
      <name val="Calibri"/>
      <family val="2"/>
      <charset val="162"/>
      <scheme val="minor"/>
    </font>
    <font>
      <sz val="10"/>
      <color theme="1"/>
      <name val="Calibri"/>
      <family val="2"/>
      <charset val="162"/>
      <scheme val="minor"/>
    </font>
    <font>
      <b/>
      <sz val="11"/>
      <color theme="0"/>
      <name val="Calibri"/>
      <family val="2"/>
      <scheme val="minor"/>
    </font>
    <font>
      <sz val="11"/>
      <color theme="0"/>
      <name val="Calibri"/>
      <family val="2"/>
      <charset val="162"/>
      <scheme val="minor"/>
    </font>
    <font>
      <sz val="11"/>
      <name val="Calibri"/>
      <family val="2"/>
      <charset val="162"/>
      <scheme val="minor"/>
    </font>
    <font>
      <b/>
      <sz val="11"/>
      <color theme="1"/>
      <name val="Calibri"/>
      <family val="2"/>
      <scheme val="minor"/>
    </font>
    <font>
      <sz val="11"/>
      <color theme="1"/>
      <name val="Calibri"/>
      <family val="2"/>
      <scheme val="minor"/>
    </font>
    <font>
      <sz val="11"/>
      <name val="Calibri"/>
      <family val="2"/>
      <scheme val="minor"/>
    </font>
    <font>
      <b/>
      <sz val="11"/>
      <color theme="0"/>
      <name val="Calibri"/>
      <family val="2"/>
      <charset val="162"/>
      <scheme val="minor"/>
    </font>
    <font>
      <sz val="11"/>
      <name val="Arial"/>
      <family val="2"/>
    </font>
    <font>
      <sz val="8"/>
      <color theme="1"/>
      <name val="Calibri"/>
      <family val="2"/>
      <charset val="162"/>
      <scheme val="minor"/>
    </font>
    <font>
      <sz val="12"/>
      <color rgb="FFFF0000"/>
      <name val="Calibri"/>
      <family val="2"/>
      <charset val="162"/>
      <scheme val="minor"/>
    </font>
    <font>
      <sz val="11"/>
      <color theme="1" tint="0.34998626667073579"/>
      <name val="Calibri"/>
      <family val="2"/>
      <charset val="162"/>
      <scheme val="minor"/>
    </font>
    <font>
      <b/>
      <sz val="11"/>
      <color theme="1" tint="0.34998626667073579"/>
      <name val="Calibri"/>
      <family val="2"/>
      <scheme val="minor"/>
    </font>
    <font>
      <sz val="8"/>
      <color rgb="FF000000"/>
      <name val="Tahoma"/>
      <family val="2"/>
    </font>
  </fonts>
  <fills count="12">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1" tint="0.34998626667073579"/>
        <bgColor indexed="64"/>
      </patternFill>
    </fill>
    <fill>
      <patternFill patternType="solid">
        <fgColor theme="4"/>
        <bgColor theme="4"/>
      </patternFill>
    </fill>
    <fill>
      <patternFill patternType="solid">
        <fgColor theme="4" tint="0.39997558519241921"/>
        <bgColor theme="4"/>
      </patternFill>
    </fill>
    <fill>
      <patternFill patternType="solid">
        <fgColor theme="5"/>
        <bgColor theme="4"/>
      </patternFill>
    </fill>
    <fill>
      <patternFill patternType="solid">
        <fgColor theme="5" tint="-0.249977111117893"/>
        <bgColor indexed="64"/>
      </patternFill>
    </fill>
    <fill>
      <patternFill patternType="solid">
        <fgColor rgb="FFFFC000"/>
        <bgColor indexed="64"/>
      </patternFill>
    </fill>
    <fill>
      <patternFill patternType="solid">
        <fgColor theme="0"/>
        <bgColor indexed="64"/>
      </patternFill>
    </fill>
    <fill>
      <patternFill patternType="solid">
        <fgColor theme="0" tint="-4.9989318521683403E-2"/>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bottom/>
      <diagonal/>
    </border>
    <border>
      <left/>
      <right/>
      <top/>
      <bottom style="thin">
        <color indexed="64"/>
      </bottom>
      <diagonal/>
    </border>
  </borders>
  <cellStyleXfs count="6">
    <xf numFmtId="0" fontId="0" fillId="0" borderId="0"/>
    <xf numFmtId="9"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0" fontId="7" fillId="0" borderId="0"/>
    <xf numFmtId="9" fontId="7" fillId="0" borderId="0" applyFont="0" applyFill="0" applyBorder="0" applyAlignment="0" applyProtection="0"/>
  </cellStyleXfs>
  <cellXfs count="73">
    <xf numFmtId="0" fontId="0" fillId="0" borderId="0" xfId="0"/>
    <xf numFmtId="166" fontId="2" fillId="0" borderId="0" xfId="0" applyNumberFormat="1" applyFont="1"/>
    <xf numFmtId="9" fontId="0" fillId="0" borderId="0" xfId="0" applyNumberFormat="1"/>
    <xf numFmtId="9" fontId="2" fillId="0" borderId="0" xfId="1" applyFont="1"/>
    <xf numFmtId="9" fontId="0" fillId="0" borderId="0" xfId="1" applyFont="1"/>
    <xf numFmtId="0" fontId="0" fillId="0" borderId="0" xfId="0" applyFill="1"/>
    <xf numFmtId="0" fontId="0" fillId="2" borderId="0" xfId="0" applyFill="1"/>
    <xf numFmtId="168" fontId="0" fillId="0" borderId="0" xfId="0" applyNumberFormat="1"/>
    <xf numFmtId="167" fontId="0" fillId="0" borderId="0" xfId="1" applyNumberFormat="1" applyFont="1"/>
    <xf numFmtId="0" fontId="4" fillId="3" borderId="0" xfId="0" applyFont="1" applyFill="1" applyAlignment="1">
      <alignment horizontal="right"/>
    </xf>
    <xf numFmtId="0" fontId="4" fillId="4" borderId="0" xfId="0" applyFont="1" applyFill="1"/>
    <xf numFmtId="0" fontId="3" fillId="3" borderId="0" xfId="0" applyFont="1" applyFill="1" applyAlignment="1">
      <alignment horizontal="right"/>
    </xf>
    <xf numFmtId="169" fontId="6" fillId="0" borderId="0" xfId="3" applyNumberFormat="1" applyFont="1"/>
    <xf numFmtId="0" fontId="4" fillId="3" borderId="0" xfId="0" applyFont="1" applyFill="1"/>
    <xf numFmtId="0" fontId="4" fillId="0" borderId="0" xfId="0" applyFont="1" applyFill="1"/>
    <xf numFmtId="0" fontId="5" fillId="0" borderId="0" xfId="0" applyFont="1" applyFill="1"/>
    <xf numFmtId="0" fontId="4" fillId="3" borderId="0" xfId="0" applyFont="1" applyFill="1" applyAlignment="1">
      <alignment horizontal="left"/>
    </xf>
    <xf numFmtId="165" fontId="0" fillId="0" borderId="0" xfId="2" applyFont="1"/>
    <xf numFmtId="170" fontId="0" fillId="0" borderId="0" xfId="2" applyNumberFormat="1" applyFont="1"/>
    <xf numFmtId="0" fontId="3" fillId="3" borderId="0" xfId="0" applyFont="1" applyFill="1"/>
    <xf numFmtId="10" fontId="0" fillId="0" borderId="0" xfId="0" applyNumberFormat="1"/>
    <xf numFmtId="167" fontId="0" fillId="0" borderId="0" xfId="0" applyNumberFormat="1"/>
    <xf numFmtId="165" fontId="2" fillId="0" borderId="0" xfId="2" applyFont="1"/>
    <xf numFmtId="165" fontId="0" fillId="0" borderId="0" xfId="0" applyNumberFormat="1"/>
    <xf numFmtId="171" fontId="0" fillId="0" borderId="0" xfId="2" applyNumberFormat="1" applyFont="1"/>
    <xf numFmtId="172" fontId="0" fillId="0" borderId="0" xfId="0" applyNumberFormat="1"/>
    <xf numFmtId="170" fontId="6" fillId="0" borderId="0" xfId="2" applyNumberFormat="1" applyFont="1"/>
    <xf numFmtId="170" fontId="7" fillId="0" borderId="0" xfId="2" applyNumberFormat="1" applyFont="1"/>
    <xf numFmtId="0" fontId="7" fillId="0" borderId="0" xfId="4"/>
    <xf numFmtId="0" fontId="3" fillId="5" borderId="3" xfId="4" applyFont="1" applyFill="1" applyBorder="1" applyAlignment="1">
      <alignment horizontal="center"/>
    </xf>
    <xf numFmtId="0" fontId="3" fillId="6" borderId="3" xfId="4" applyFont="1" applyFill="1" applyBorder="1" applyAlignment="1">
      <alignment horizontal="center"/>
    </xf>
    <xf numFmtId="0" fontId="3" fillId="7" borderId="3" xfId="4" applyFont="1" applyFill="1" applyBorder="1" applyAlignment="1">
      <alignment horizontal="center"/>
    </xf>
    <xf numFmtId="9" fontId="0" fillId="0" borderId="1" xfId="5" applyFont="1" applyFill="1" applyBorder="1" applyAlignment="1">
      <alignment horizontal="center"/>
    </xf>
    <xf numFmtId="9" fontId="0" fillId="0" borderId="2" xfId="5" applyFont="1" applyFill="1" applyBorder="1" applyAlignment="1">
      <alignment horizontal="center"/>
    </xf>
    <xf numFmtId="167" fontId="6" fillId="0" borderId="0" xfId="1" applyNumberFormat="1" applyFont="1"/>
    <xf numFmtId="0" fontId="7" fillId="0" borderId="0" xfId="4" applyFont="1" applyFill="1" applyBorder="1"/>
    <xf numFmtId="0" fontId="0" fillId="0" borderId="0" xfId="0" pivotButton="1"/>
    <xf numFmtId="170" fontId="0" fillId="0" borderId="0" xfId="0" applyNumberFormat="1"/>
    <xf numFmtId="0" fontId="8" fillId="0" borderId="0" xfId="0" applyFont="1"/>
    <xf numFmtId="0" fontId="5" fillId="2" borderId="0" xfId="0" applyFont="1" applyFill="1" applyAlignment="1">
      <alignment horizontal="left"/>
    </xf>
    <xf numFmtId="10" fontId="0" fillId="0" borderId="0" xfId="1" applyNumberFormat="1" applyFont="1"/>
    <xf numFmtId="170" fontId="2" fillId="0" borderId="0" xfId="2" applyNumberFormat="1" applyFont="1"/>
    <xf numFmtId="173" fontId="0" fillId="0" borderId="0" xfId="2" applyNumberFormat="1" applyFont="1"/>
    <xf numFmtId="170" fontId="4" fillId="3" borderId="0" xfId="2" applyNumberFormat="1" applyFont="1" applyFill="1" applyAlignment="1">
      <alignment horizontal="right"/>
    </xf>
    <xf numFmtId="170" fontId="3" fillId="3" borderId="0" xfId="2" applyNumberFormat="1" applyFont="1" applyFill="1" applyAlignment="1">
      <alignment horizontal="right"/>
    </xf>
    <xf numFmtId="0" fontId="4" fillId="3" borderId="0" xfId="0" applyFont="1" applyFill="1" applyAlignment="1">
      <alignment horizontal="center"/>
    </xf>
    <xf numFmtId="166" fontId="2" fillId="0" borderId="0" xfId="0" applyNumberFormat="1" applyFont="1" applyAlignment="1">
      <alignment horizontal="right"/>
    </xf>
    <xf numFmtId="174" fontId="0" fillId="0" borderId="0" xfId="2" applyNumberFormat="1" applyFont="1" applyFill="1"/>
    <xf numFmtId="0" fontId="4" fillId="8" borderId="0" xfId="0" applyFont="1" applyFill="1" applyAlignment="1">
      <alignment horizontal="right"/>
    </xf>
    <xf numFmtId="0" fontId="9" fillId="3" borderId="0" xfId="0" applyFont="1" applyFill="1"/>
    <xf numFmtId="170" fontId="0" fillId="0" borderId="0" xfId="2" applyNumberFormat="1" applyFont="1" applyFill="1"/>
    <xf numFmtId="9" fontId="6" fillId="0" borderId="0" xfId="1" applyFont="1"/>
    <xf numFmtId="0" fontId="6" fillId="0" borderId="0" xfId="0" applyFont="1"/>
    <xf numFmtId="0" fontId="3" fillId="9" borderId="0" xfId="0" applyFont="1" applyFill="1"/>
    <xf numFmtId="0" fontId="0" fillId="9" borderId="0" xfId="0" applyFill="1"/>
    <xf numFmtId="0" fontId="0" fillId="0" borderId="4" xfId="0" applyFill="1" applyBorder="1"/>
    <xf numFmtId="0" fontId="12" fillId="0" borderId="0" xfId="0" applyFont="1"/>
    <xf numFmtId="0" fontId="0" fillId="11" borderId="0" xfId="0" applyFill="1"/>
    <xf numFmtId="0" fontId="13" fillId="10" borderId="0" xfId="0" applyFont="1" applyFill="1"/>
    <xf numFmtId="170" fontId="13" fillId="10" borderId="0" xfId="2" applyNumberFormat="1" applyFont="1" applyFill="1"/>
    <xf numFmtId="0" fontId="14" fillId="10" borderId="0" xfId="0" applyFont="1" applyFill="1"/>
    <xf numFmtId="170" fontId="14" fillId="0" borderId="0" xfId="2" applyNumberFormat="1" applyFont="1"/>
    <xf numFmtId="170" fontId="6" fillId="0" borderId="0" xfId="0" applyNumberFormat="1" applyFont="1"/>
    <xf numFmtId="175" fontId="0" fillId="0" borderId="0" xfId="2" applyNumberFormat="1" applyFont="1"/>
    <xf numFmtId="14" fontId="0" fillId="0" borderId="0" xfId="0" applyNumberFormat="1"/>
    <xf numFmtId="14" fontId="4" fillId="3" borderId="0" xfId="0" applyNumberFormat="1" applyFont="1" applyFill="1"/>
    <xf numFmtId="0" fontId="4" fillId="9" borderId="0" xfId="0" applyFont="1" applyFill="1"/>
    <xf numFmtId="0" fontId="0" fillId="9" borderId="4" xfId="0" applyFill="1" applyBorder="1"/>
    <xf numFmtId="165" fontId="11" fillId="0" borderId="0" xfId="0" applyNumberFormat="1" applyFont="1"/>
    <xf numFmtId="0" fontId="13" fillId="0" borderId="0" xfId="0" applyFont="1"/>
    <xf numFmtId="0" fontId="14" fillId="0" borderId="0" xfId="0" applyFont="1"/>
    <xf numFmtId="0" fontId="14" fillId="0" borderId="0" xfId="0" applyFont="1" applyAlignment="1">
      <alignment horizontal="right"/>
    </xf>
    <xf numFmtId="0" fontId="0" fillId="0" borderId="0" xfId="0" applyAlignment="1"/>
  </cellXfs>
  <cellStyles count="6">
    <cellStyle name="Comma" xfId="2" builtinId="3"/>
    <cellStyle name="Currency" xfId="3" builtinId="4"/>
    <cellStyle name="Normal" xfId="0" builtinId="0"/>
    <cellStyle name="Normal 2" xfId="4"/>
    <cellStyle name="Percent" xfId="1" builtinId="5"/>
    <cellStyle name="Percent 2" xfId="5"/>
  </cellStyles>
  <dxfs count="7">
    <dxf>
      <font>
        <color theme="4" tint="-0.24994659260841701"/>
      </font>
    </dxf>
    <dxf>
      <font>
        <color theme="4" tint="-0.24994659260841701"/>
      </font>
    </dxf>
    <dxf>
      <font>
        <color theme="4" tint="-0.24994659260841701"/>
      </font>
    </dxf>
    <dxf>
      <font>
        <color theme="4" tint="-0.24994659260841701"/>
      </font>
    </dxf>
    <dxf>
      <font>
        <color theme="4" tint="-0.24994659260841701"/>
      </font>
    </dxf>
    <dxf>
      <fill>
        <patternFill patternType="none">
          <bgColor auto="1"/>
        </patternFill>
      </fill>
    </dxf>
    <dxf>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4">
      <tableStyleElement type="wholeTable" dxfId="6"/>
    </tableStyle>
    <tableStyle name="Slicer Style 2" pivot="0" table="0" count="3">
      <tableStyleElement type="headerRow" dxfId="5"/>
    </tableStyle>
  </tableStyles>
  <colors>
    <mruColors>
      <color rgb="FFFCDBC0"/>
      <color rgb="FFD16309"/>
      <color rgb="FFBC5908"/>
    </mruColors>
  </colors>
  <extLst>
    <ext xmlns:x14="http://schemas.microsoft.com/office/spreadsheetml/2009/9/main" uri="{46F421CA-312F-682f-3DD2-61675219B42D}">
      <x14:dxfs count="5">
        <dxf>
          <fill>
            <patternFill>
              <bgColor theme="9" tint="-0.24994659260841701"/>
            </patternFill>
          </fill>
        </dxf>
        <dxf>
          <fill>
            <patternFill>
              <bgColor theme="9" tint="0.39994506668294322"/>
            </patternFill>
          </fill>
        </dxf>
        <dxf>
          <font>
            <sz val="8"/>
            <color theme="0"/>
          </font>
          <fill>
            <patternFill>
              <bgColor theme="0" tint="-0.14996795556505021"/>
            </patternFill>
          </fill>
        </dxf>
        <dxf>
          <font>
            <sz val="9"/>
            <color theme="0"/>
          </font>
          <fill>
            <patternFill>
              <bgColor theme="4" tint="-0.24994659260841701"/>
            </patternFill>
          </fill>
        </dxf>
        <dxf>
          <font>
            <sz val="9"/>
            <color theme="0"/>
          </font>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s>
        </x14:slicerStyle>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Calc!$R$319</c:f>
              <c:strCache>
                <c:ptCount val="1"/>
                <c:pt idx="0">
                  <c:v>YTD</c:v>
                </c:pt>
              </c:strCache>
            </c:strRef>
          </c:tx>
          <c:spPr>
            <a:blipFill>
              <a:blip xmlns:r="http://schemas.openxmlformats.org/officeDocument/2006/relationships" r:embed="rId1"/>
              <a:stretch>
                <a:fillRect/>
              </a:stretch>
            </a:blipFill>
          </c:spPr>
          <c:invertIfNegative val="0"/>
          <c:val>
            <c:numRef>
              <c:f>Calc!$R$321</c:f>
              <c:numCache>
                <c:formatCode>#,###,\ \k</c:formatCode>
                <c:ptCount val="1"/>
                <c:pt idx="0">
                  <c:v>0</c:v>
                </c:pt>
              </c:numCache>
            </c:numRef>
          </c:val>
          <c:extLst>
            <c:ext xmlns:c16="http://schemas.microsoft.com/office/drawing/2014/chart" uri="{C3380CC4-5D6E-409C-BE32-E72D297353CC}">
              <c16:uniqueId val="{00000000-71D3-4FD4-8C66-F94C36E41E9A}"/>
            </c:ext>
          </c:extLst>
        </c:ser>
        <c:dLbls>
          <c:showLegendKey val="0"/>
          <c:showVal val="0"/>
          <c:showCatName val="0"/>
          <c:showSerName val="0"/>
          <c:showPercent val="0"/>
          <c:showBubbleSize val="0"/>
        </c:dLbls>
        <c:gapWidth val="150"/>
        <c:axId val="494580480"/>
        <c:axId val="496195456"/>
      </c:barChart>
      <c:catAx>
        <c:axId val="494580480"/>
        <c:scaling>
          <c:orientation val="minMax"/>
        </c:scaling>
        <c:delete val="1"/>
        <c:axPos val="b"/>
        <c:majorTickMark val="out"/>
        <c:minorTickMark val="none"/>
        <c:tickLblPos val="nextTo"/>
        <c:crossAx val="496195456"/>
        <c:crosses val="autoZero"/>
        <c:auto val="1"/>
        <c:lblAlgn val="ctr"/>
        <c:lblOffset val="100"/>
        <c:noMultiLvlLbl val="0"/>
      </c:catAx>
      <c:valAx>
        <c:axId val="496195456"/>
        <c:scaling>
          <c:orientation val="minMax"/>
        </c:scaling>
        <c:delete val="1"/>
        <c:axPos val="l"/>
        <c:numFmt formatCode="#,###,\ \k" sourceLinked="1"/>
        <c:majorTickMark val="out"/>
        <c:minorTickMark val="none"/>
        <c:tickLblPos val="nextTo"/>
        <c:crossAx val="494580480"/>
        <c:crosses val="autoZero"/>
        <c:crossBetween val="between"/>
      </c:valAx>
      <c:spPr>
        <a:noFill/>
      </c:spPr>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029965225997354E-2"/>
          <c:y val="0"/>
          <c:w val="0.97901234057848274"/>
          <c:h val="0.79109503203991394"/>
        </c:manualLayout>
      </c:layout>
      <c:barChart>
        <c:barDir val="col"/>
        <c:grouping val="clustered"/>
        <c:varyColors val="0"/>
        <c:ser>
          <c:idx val="0"/>
          <c:order val="0"/>
          <c:tx>
            <c:strRef>
              <c:f>Calc!$D$2</c:f>
              <c:strCache>
                <c:ptCount val="1"/>
                <c:pt idx="0">
                  <c:v>Country</c:v>
                </c:pt>
              </c:strCache>
            </c:strRef>
          </c:tx>
          <c:spPr>
            <a:solidFill>
              <a:schemeClr val="accent2"/>
            </a:solidFill>
            <a:ln>
              <a:noFill/>
            </a:ln>
            <a:effectLst/>
          </c:spPr>
          <c:invertIfNegative val="0"/>
          <c:cat>
            <c:strRef>
              <c:f>Calc!$E$28:$P$28</c:f>
              <c:strCache>
                <c:ptCount val="12"/>
                <c:pt idx="0">
                  <c:v>J</c:v>
                </c:pt>
                <c:pt idx="1">
                  <c:v>A</c:v>
                </c:pt>
                <c:pt idx="2">
                  <c:v>S</c:v>
                </c:pt>
                <c:pt idx="3">
                  <c:v>O</c:v>
                </c:pt>
                <c:pt idx="4">
                  <c:v>N</c:v>
                </c:pt>
                <c:pt idx="5">
                  <c:v>D</c:v>
                </c:pt>
                <c:pt idx="6">
                  <c:v>J</c:v>
                </c:pt>
                <c:pt idx="7">
                  <c:v>F</c:v>
                </c:pt>
                <c:pt idx="8">
                  <c:v>M</c:v>
                </c:pt>
                <c:pt idx="9">
                  <c:v>A</c:v>
                </c:pt>
                <c:pt idx="10">
                  <c:v>M</c:v>
                </c:pt>
                <c:pt idx="11">
                  <c:v>J</c:v>
                </c:pt>
              </c:strCache>
            </c:strRef>
          </c:cat>
          <c:val>
            <c:numRef>
              <c:f>Calc!$E$13:$P$13</c:f>
              <c:numCache>
                <c:formatCode>_-* #,##0_-;\-* #,##0_-;_-* "-"??_-;_-@_-</c:formatCode>
                <c:ptCount val="12"/>
                <c:pt idx="0">
                  <c:v>17801014.127999999</c:v>
                </c:pt>
                <c:pt idx="1">
                  <c:v>18418876.642800003</c:v>
                </c:pt>
                <c:pt idx="2">
                  <c:v>18680858.58072</c:v>
                </c:pt>
                <c:pt idx="3">
                  <c:v>17751515.410319999</c:v>
                </c:pt>
                <c:pt idx="4">
                  <c:v>18611713.998120002</c:v>
                </c:pt>
                <c:pt idx="5">
                  <c:v>18621547.030799996</c:v>
                </c:pt>
                <c:pt idx="6">
                  <c:v>17836019.191439997</c:v>
                </c:pt>
                <c:pt idx="7">
                  <c:v>#N/A</c:v>
                </c:pt>
                <c:pt idx="8">
                  <c:v>#N/A</c:v>
                </c:pt>
                <c:pt idx="9">
                  <c:v>#N/A</c:v>
                </c:pt>
                <c:pt idx="10">
                  <c:v>#N/A</c:v>
                </c:pt>
                <c:pt idx="11">
                  <c:v>#N/A</c:v>
                </c:pt>
              </c:numCache>
            </c:numRef>
          </c:val>
          <c:extLst>
            <c:ext xmlns:c16="http://schemas.microsoft.com/office/drawing/2014/chart" uri="{C3380CC4-5D6E-409C-BE32-E72D297353CC}">
              <c16:uniqueId val="{00000000-7759-4D81-B11A-A21554340CCF}"/>
            </c:ext>
          </c:extLst>
        </c:ser>
        <c:dLbls>
          <c:showLegendKey val="0"/>
          <c:showVal val="0"/>
          <c:showCatName val="0"/>
          <c:showSerName val="0"/>
          <c:showPercent val="0"/>
          <c:showBubbleSize val="0"/>
        </c:dLbls>
        <c:gapWidth val="20"/>
        <c:overlap val="100"/>
        <c:axId val="498123904"/>
        <c:axId val="498125440"/>
      </c:barChart>
      <c:lineChart>
        <c:grouping val="standard"/>
        <c:varyColors val="0"/>
        <c:ser>
          <c:idx val="1"/>
          <c:order val="1"/>
          <c:tx>
            <c:strRef>
              <c:f>Calc!$D$28</c:f>
              <c:strCache>
                <c:ptCount val="1"/>
                <c:pt idx="0">
                  <c:v>Country</c:v>
                </c:pt>
              </c:strCache>
            </c:strRef>
          </c:tx>
          <c:spPr>
            <a:ln w="28575" cap="rnd">
              <a:solidFill>
                <a:schemeClr val="accent6">
                  <a:lumMod val="60000"/>
                  <a:lumOff val="40000"/>
                </a:schemeClr>
              </a:solidFill>
              <a:round/>
              <a:tailEnd type="triangle" w="lg" len="lg"/>
            </a:ln>
            <a:effectLst/>
          </c:spPr>
          <c:marker>
            <c:symbol val="none"/>
          </c:marker>
          <c:val>
            <c:numRef>
              <c:f>Calc!$E$39:$P$39</c:f>
              <c:numCache>
                <c:formatCode>_-* #,##0_-;\-* #,##0_-;_-* "-"??_-;_-@_-</c:formatCode>
                <c:ptCount val="12"/>
                <c:pt idx="0">
                  <c:v>6736791.4185600001</c:v>
                </c:pt>
                <c:pt idx="1">
                  <c:v>6886208.9099700013</c:v>
                </c:pt>
                <c:pt idx="2">
                  <c:v>6842878.5000300007</c:v>
                </c:pt>
                <c:pt idx="3">
                  <c:v>7158413.0779000008</c:v>
                </c:pt>
                <c:pt idx="4">
                  <c:v>6986394.4301100001</c:v>
                </c:pt>
                <c:pt idx="5">
                  <c:v>7460306.89726</c:v>
                </c:pt>
                <c:pt idx="6">
                  <c:v>6690141.4493700014</c:v>
                </c:pt>
                <c:pt idx="7">
                  <c:v>#N/A</c:v>
                </c:pt>
                <c:pt idx="8">
                  <c:v>#N/A</c:v>
                </c:pt>
                <c:pt idx="9">
                  <c:v>#N/A</c:v>
                </c:pt>
                <c:pt idx="10">
                  <c:v>#N/A</c:v>
                </c:pt>
                <c:pt idx="11">
                  <c:v>#N/A</c:v>
                </c:pt>
              </c:numCache>
            </c:numRef>
          </c:val>
          <c:smooth val="1"/>
          <c:extLst>
            <c:ext xmlns:c16="http://schemas.microsoft.com/office/drawing/2014/chart" uri="{C3380CC4-5D6E-409C-BE32-E72D297353CC}">
              <c16:uniqueId val="{00000001-7759-4D81-B11A-A21554340CCF}"/>
            </c:ext>
          </c:extLst>
        </c:ser>
        <c:dLbls>
          <c:showLegendKey val="0"/>
          <c:showVal val="0"/>
          <c:showCatName val="0"/>
          <c:showSerName val="0"/>
          <c:showPercent val="0"/>
          <c:showBubbleSize val="0"/>
        </c:dLbls>
        <c:marker val="1"/>
        <c:smooth val="0"/>
        <c:axId val="498133248"/>
        <c:axId val="498131328"/>
      </c:lineChart>
      <c:catAx>
        <c:axId val="498123904"/>
        <c:scaling>
          <c:orientation val="minMax"/>
        </c:scaling>
        <c:delete val="0"/>
        <c:axPos val="b"/>
        <c:numFmt formatCode="General" sourceLinked="1"/>
        <c:majorTickMark val="none"/>
        <c:minorTickMark val="none"/>
        <c:tickLblPos val="nextTo"/>
        <c:txPr>
          <a:bodyPr/>
          <a:lstStyle/>
          <a:p>
            <a:pPr>
              <a:defRPr>
                <a:solidFill>
                  <a:schemeClr val="tx1">
                    <a:lumMod val="65000"/>
                    <a:lumOff val="35000"/>
                  </a:schemeClr>
                </a:solidFill>
              </a:defRPr>
            </a:pPr>
            <a:endParaRPr lang="en-US"/>
          </a:p>
        </c:txPr>
        <c:crossAx val="498125440"/>
        <c:crosses val="autoZero"/>
        <c:auto val="1"/>
        <c:lblAlgn val="ctr"/>
        <c:lblOffset val="100"/>
        <c:noMultiLvlLbl val="0"/>
      </c:catAx>
      <c:valAx>
        <c:axId val="498125440"/>
        <c:scaling>
          <c:orientation val="minMax"/>
        </c:scaling>
        <c:delete val="1"/>
        <c:axPos val="l"/>
        <c:numFmt formatCode="_-* #,##0_-;\-* #,##0_-;_-* &quot;-&quot;??_-;_-@_-" sourceLinked="1"/>
        <c:majorTickMark val="none"/>
        <c:minorTickMark val="none"/>
        <c:tickLblPos val="nextTo"/>
        <c:crossAx val="498123904"/>
        <c:crosses val="autoZero"/>
        <c:crossBetween val="between"/>
      </c:valAx>
      <c:valAx>
        <c:axId val="498131328"/>
        <c:scaling>
          <c:orientation val="minMax"/>
        </c:scaling>
        <c:delete val="1"/>
        <c:axPos val="r"/>
        <c:numFmt formatCode="_-* #,##0_-;\-* #,##0_-;_-* &quot;-&quot;??_-;_-@_-" sourceLinked="1"/>
        <c:majorTickMark val="out"/>
        <c:minorTickMark val="none"/>
        <c:tickLblPos val="nextTo"/>
        <c:crossAx val="498133248"/>
        <c:crosses val="max"/>
        <c:crossBetween val="between"/>
      </c:valAx>
      <c:catAx>
        <c:axId val="498133248"/>
        <c:scaling>
          <c:orientation val="minMax"/>
        </c:scaling>
        <c:delete val="1"/>
        <c:axPos val="b"/>
        <c:majorTickMark val="out"/>
        <c:minorTickMark val="none"/>
        <c:tickLblPos val="nextTo"/>
        <c:crossAx val="498131328"/>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chemeClr val="accent2"/>
            </a:solidFill>
            <a:ln w="25400">
              <a:solidFill>
                <a:schemeClr val="bg1"/>
              </a:solidFill>
            </a:ln>
          </c:spPr>
          <c:dPt>
            <c:idx val="0"/>
            <c:bubble3D val="0"/>
            <c:extLst>
              <c:ext xmlns:c16="http://schemas.microsoft.com/office/drawing/2014/chart" uri="{C3380CC4-5D6E-409C-BE32-E72D297353CC}">
                <c16:uniqueId val="{00000000-492F-4FE8-9B54-19A6733412DA}"/>
              </c:ext>
            </c:extLst>
          </c:dPt>
          <c:dPt>
            <c:idx val="1"/>
            <c:bubble3D val="0"/>
            <c:extLst>
              <c:ext xmlns:c16="http://schemas.microsoft.com/office/drawing/2014/chart" uri="{C3380CC4-5D6E-409C-BE32-E72D297353CC}">
                <c16:uniqueId val="{00000001-492F-4FE8-9B54-19A6733412DA}"/>
              </c:ext>
            </c:extLst>
          </c:dPt>
          <c:dPt>
            <c:idx val="2"/>
            <c:bubble3D val="0"/>
            <c:extLst>
              <c:ext xmlns:c16="http://schemas.microsoft.com/office/drawing/2014/chart" uri="{C3380CC4-5D6E-409C-BE32-E72D297353CC}">
                <c16:uniqueId val="{00000002-492F-4FE8-9B54-19A6733412DA}"/>
              </c:ext>
            </c:extLst>
          </c:dPt>
          <c:val>
            <c:numLit>
              <c:formatCode>General</c:formatCode>
              <c:ptCount val="3"/>
              <c:pt idx="0">
                <c:v>0.33</c:v>
              </c:pt>
              <c:pt idx="1">
                <c:v>0.33</c:v>
              </c:pt>
              <c:pt idx="2">
                <c:v>0.33</c:v>
              </c:pt>
            </c:numLit>
          </c:val>
          <c:extLst>
            <c:ext xmlns:c16="http://schemas.microsoft.com/office/drawing/2014/chart" uri="{C3380CC4-5D6E-409C-BE32-E72D297353CC}">
              <c16:uniqueId val="{00000003-492F-4FE8-9B54-19A6733412DA}"/>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chart>
  <c:spPr>
    <a:no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chemeClr val="accent6">
                <a:lumMod val="60000"/>
                <a:lumOff val="40000"/>
              </a:schemeClr>
            </a:solidFill>
            <a:ln w="25400">
              <a:solidFill>
                <a:schemeClr val="bg1"/>
              </a:solidFill>
            </a:ln>
          </c:spPr>
          <c:dPt>
            <c:idx val="0"/>
            <c:bubble3D val="0"/>
            <c:extLst>
              <c:ext xmlns:c16="http://schemas.microsoft.com/office/drawing/2014/chart" uri="{C3380CC4-5D6E-409C-BE32-E72D297353CC}">
                <c16:uniqueId val="{00000000-D1E3-4470-AA22-8A33B6B3D07A}"/>
              </c:ext>
            </c:extLst>
          </c:dPt>
          <c:dPt>
            <c:idx val="1"/>
            <c:bubble3D val="0"/>
            <c:extLst>
              <c:ext xmlns:c16="http://schemas.microsoft.com/office/drawing/2014/chart" uri="{C3380CC4-5D6E-409C-BE32-E72D297353CC}">
                <c16:uniqueId val="{00000001-D1E3-4470-AA22-8A33B6B3D07A}"/>
              </c:ext>
            </c:extLst>
          </c:dPt>
          <c:dPt>
            <c:idx val="2"/>
            <c:bubble3D val="0"/>
            <c:extLst>
              <c:ext xmlns:c16="http://schemas.microsoft.com/office/drawing/2014/chart" uri="{C3380CC4-5D6E-409C-BE32-E72D297353CC}">
                <c16:uniqueId val="{00000002-D1E3-4470-AA22-8A33B6B3D07A}"/>
              </c:ext>
            </c:extLst>
          </c:dPt>
          <c:val>
            <c:numLit>
              <c:formatCode>General</c:formatCode>
              <c:ptCount val="3"/>
              <c:pt idx="0">
                <c:v>0.33</c:v>
              </c:pt>
              <c:pt idx="1">
                <c:v>0.33</c:v>
              </c:pt>
              <c:pt idx="2">
                <c:v>0.33</c:v>
              </c:pt>
            </c:numLit>
          </c:val>
          <c:extLst>
            <c:ext xmlns:c16="http://schemas.microsoft.com/office/drawing/2014/chart" uri="{C3380CC4-5D6E-409C-BE32-E72D297353CC}">
              <c16:uniqueId val="{00000003-D1E3-4470-AA22-8A33B6B3D07A}"/>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chart>
  <c:spPr>
    <a:no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80604264957678"/>
          <c:y val="0.10516979192033986"/>
          <c:w val="0.89619395735042318"/>
          <c:h val="0.75701815623562518"/>
        </c:manualLayout>
      </c:layout>
      <c:lineChart>
        <c:grouping val="standard"/>
        <c:varyColors val="0"/>
        <c:ser>
          <c:idx val="0"/>
          <c:order val="0"/>
          <c:tx>
            <c:strRef>
              <c:f>Social!$H$36</c:f>
              <c:strCache>
                <c:ptCount val="1"/>
                <c:pt idx="0">
                  <c:v>Sound</c:v>
                </c:pt>
              </c:strCache>
            </c:strRef>
          </c:tx>
          <c:spPr>
            <a:ln>
              <a:solidFill>
                <a:schemeClr val="accent6">
                  <a:lumMod val="60000"/>
                  <a:lumOff val="40000"/>
                </a:schemeClr>
              </a:solidFill>
            </a:ln>
          </c:spPr>
          <c:marker>
            <c:symbol val="circle"/>
            <c:size val="7"/>
            <c:spPr>
              <a:solidFill>
                <a:srgbClr xmlns:mc="http://schemas.openxmlformats.org/markup-compatibility/2006" xmlns:a14="http://schemas.microsoft.com/office/drawing/2010/main" val="FFFFFF" mc:Ignorable="a14" a14:legacySpreadsheetColorIndex="9"/>
              </a:solidFill>
              <a:ln w="25400">
                <a:solidFill>
                  <a:srgbClr val="FF0000"/>
                </a:solidFill>
              </a:ln>
            </c:spPr>
          </c:marker>
          <c:cat>
            <c:numRef>
              <c:f>Social!$I$35:$N$35</c:f>
              <c:numCache>
                <c:formatCode>General</c:formatCode>
                <c:ptCount val="6"/>
                <c:pt idx="0">
                  <c:v>2012</c:v>
                </c:pt>
                <c:pt idx="1">
                  <c:v>2013</c:v>
                </c:pt>
                <c:pt idx="2">
                  <c:v>2014</c:v>
                </c:pt>
                <c:pt idx="3">
                  <c:v>2015</c:v>
                </c:pt>
                <c:pt idx="4">
                  <c:v>2016</c:v>
                </c:pt>
                <c:pt idx="5">
                  <c:v>2017</c:v>
                </c:pt>
              </c:numCache>
            </c:numRef>
          </c:cat>
          <c:val>
            <c:numRef>
              <c:f>Social!$I$36:$N$36</c:f>
              <c:numCache>
                <c:formatCode>_-* #,##0_-;\-* #,##0_-;_-* "-"??_-;_-@_-</c:formatCode>
                <c:ptCount val="6"/>
                <c:pt idx="0">
                  <c:v>738</c:v>
                </c:pt>
                <c:pt idx="1">
                  <c:v>1938</c:v>
                </c:pt>
                <c:pt idx="2">
                  <c:v>1731</c:v>
                </c:pt>
                <c:pt idx="3">
                  <c:v>1194</c:v>
                </c:pt>
                <c:pt idx="4">
                  <c:v>1589</c:v>
                </c:pt>
                <c:pt idx="5">
                  <c:v>2469</c:v>
                </c:pt>
              </c:numCache>
            </c:numRef>
          </c:val>
          <c:smooth val="1"/>
          <c:extLst>
            <c:ext xmlns:c16="http://schemas.microsoft.com/office/drawing/2014/chart" uri="{C3380CC4-5D6E-409C-BE32-E72D297353CC}">
              <c16:uniqueId val="{00000000-AE5F-4A24-8384-8947421974AB}"/>
            </c:ext>
          </c:extLst>
        </c:ser>
        <c:ser>
          <c:idx val="1"/>
          <c:order val="1"/>
          <c:tx>
            <c:strRef>
              <c:f>Social!$H$37</c:f>
              <c:strCache>
                <c:ptCount val="1"/>
                <c:pt idx="0">
                  <c:v>Laptop</c:v>
                </c:pt>
              </c:strCache>
            </c:strRef>
          </c:tx>
          <c:spPr>
            <a:ln>
              <a:solidFill>
                <a:schemeClr val="accent6">
                  <a:lumMod val="75000"/>
                </a:schemeClr>
              </a:solidFill>
            </a:ln>
          </c:spPr>
          <c:marker>
            <c:symbol val="circle"/>
            <c:size val="7"/>
            <c:spPr>
              <a:solidFill>
                <a:srgbClr xmlns:mc="http://schemas.openxmlformats.org/markup-compatibility/2006" xmlns:a14="http://schemas.microsoft.com/office/drawing/2010/main" val="FFFFFF" mc:Ignorable="a14" a14:legacySpreadsheetColorIndex="9"/>
              </a:solidFill>
              <a:ln w="25400"/>
            </c:spPr>
          </c:marker>
          <c:cat>
            <c:numRef>
              <c:f>Social!$I$35:$N$35</c:f>
              <c:numCache>
                <c:formatCode>General</c:formatCode>
                <c:ptCount val="6"/>
                <c:pt idx="0">
                  <c:v>2012</c:v>
                </c:pt>
                <c:pt idx="1">
                  <c:v>2013</c:v>
                </c:pt>
                <c:pt idx="2">
                  <c:v>2014</c:v>
                </c:pt>
                <c:pt idx="3">
                  <c:v>2015</c:v>
                </c:pt>
                <c:pt idx="4">
                  <c:v>2016</c:v>
                </c:pt>
                <c:pt idx="5">
                  <c:v>2017</c:v>
                </c:pt>
              </c:numCache>
            </c:numRef>
          </c:cat>
          <c:val>
            <c:numRef>
              <c:f>Social!$I$37:$N$37</c:f>
              <c:numCache>
                <c:formatCode>_-* #,##0_-;\-* #,##0_-;_-* "-"??_-;_-@_-</c:formatCode>
                <c:ptCount val="6"/>
                <c:pt idx="0">
                  <c:v>4663</c:v>
                </c:pt>
                <c:pt idx="1">
                  <c:v>2841</c:v>
                </c:pt>
                <c:pt idx="2">
                  <c:v>1042</c:v>
                </c:pt>
                <c:pt idx="3">
                  <c:v>2347</c:v>
                </c:pt>
                <c:pt idx="4">
                  <c:v>2656</c:v>
                </c:pt>
                <c:pt idx="5">
                  <c:v>3637</c:v>
                </c:pt>
              </c:numCache>
            </c:numRef>
          </c:val>
          <c:smooth val="1"/>
          <c:extLst>
            <c:ext xmlns:c16="http://schemas.microsoft.com/office/drawing/2014/chart" uri="{C3380CC4-5D6E-409C-BE32-E72D297353CC}">
              <c16:uniqueId val="{00000001-AE5F-4A24-8384-8947421974AB}"/>
            </c:ext>
          </c:extLst>
        </c:ser>
        <c:ser>
          <c:idx val="2"/>
          <c:order val="2"/>
          <c:tx>
            <c:strRef>
              <c:f>Social!$H$38</c:f>
              <c:strCache>
                <c:ptCount val="1"/>
                <c:pt idx="0">
                  <c:v>Phone</c:v>
                </c:pt>
              </c:strCache>
            </c:strRef>
          </c:tx>
          <c:spPr>
            <a:ln>
              <a:solidFill>
                <a:srgbClr val="FF0000"/>
              </a:solidFill>
            </a:ln>
          </c:spPr>
          <c:marker>
            <c:symbol val="circle"/>
            <c:size val="7"/>
            <c:spPr>
              <a:solidFill>
                <a:srgbClr xmlns:mc="http://schemas.openxmlformats.org/markup-compatibility/2006" xmlns:a14="http://schemas.microsoft.com/office/drawing/2010/main" val="FFFFFF" mc:Ignorable="a14" a14:legacySpreadsheetColorIndex="9"/>
              </a:solidFill>
              <a:ln w="25400">
                <a:solidFill>
                  <a:schemeClr val="accent6">
                    <a:lumMod val="75000"/>
                  </a:schemeClr>
                </a:solidFill>
              </a:ln>
            </c:spPr>
          </c:marker>
          <c:cat>
            <c:numRef>
              <c:f>Social!$I$35:$N$35</c:f>
              <c:numCache>
                <c:formatCode>General</c:formatCode>
                <c:ptCount val="6"/>
                <c:pt idx="0">
                  <c:v>2012</c:v>
                </c:pt>
                <c:pt idx="1">
                  <c:v>2013</c:v>
                </c:pt>
                <c:pt idx="2">
                  <c:v>2014</c:v>
                </c:pt>
                <c:pt idx="3">
                  <c:v>2015</c:v>
                </c:pt>
                <c:pt idx="4">
                  <c:v>2016</c:v>
                </c:pt>
                <c:pt idx="5">
                  <c:v>2017</c:v>
                </c:pt>
              </c:numCache>
            </c:numRef>
          </c:cat>
          <c:val>
            <c:numRef>
              <c:f>Social!$I$38:$N$38</c:f>
              <c:numCache>
                <c:formatCode>_-* #,##0_-;\-* #,##0_-;_-* "-"??_-;_-@_-</c:formatCode>
                <c:ptCount val="6"/>
                <c:pt idx="0">
                  <c:v>2727</c:v>
                </c:pt>
                <c:pt idx="1">
                  <c:v>1338</c:v>
                </c:pt>
                <c:pt idx="2">
                  <c:v>1188</c:v>
                </c:pt>
                <c:pt idx="3">
                  <c:v>872</c:v>
                </c:pt>
                <c:pt idx="4">
                  <c:v>2228</c:v>
                </c:pt>
                <c:pt idx="5">
                  <c:v>2216</c:v>
                </c:pt>
              </c:numCache>
            </c:numRef>
          </c:val>
          <c:smooth val="1"/>
          <c:extLst>
            <c:ext xmlns:c16="http://schemas.microsoft.com/office/drawing/2014/chart" uri="{C3380CC4-5D6E-409C-BE32-E72D297353CC}">
              <c16:uniqueId val="{00000002-AE5F-4A24-8384-8947421974AB}"/>
            </c:ext>
          </c:extLst>
        </c:ser>
        <c:ser>
          <c:idx val="3"/>
          <c:order val="3"/>
          <c:tx>
            <c:strRef>
              <c:f>Social!$H$39</c:f>
              <c:strCache>
                <c:ptCount val="1"/>
                <c:pt idx="0">
                  <c:v>Drone</c:v>
                </c:pt>
              </c:strCache>
            </c:strRef>
          </c:tx>
          <c:spPr>
            <a:ln>
              <a:solidFill>
                <a:schemeClr val="accent2">
                  <a:lumMod val="75000"/>
                </a:schemeClr>
              </a:solidFill>
            </a:ln>
          </c:spPr>
          <c:marker>
            <c:symbol val="circle"/>
            <c:size val="6"/>
            <c:spPr>
              <a:solidFill>
                <a:srgbClr xmlns:mc="http://schemas.openxmlformats.org/markup-compatibility/2006" xmlns:a14="http://schemas.microsoft.com/office/drawing/2010/main" val="FFFFFF" mc:Ignorable="a14" a14:legacySpreadsheetColorIndex="9"/>
              </a:solidFill>
              <a:ln w="25400">
                <a:solidFill>
                  <a:schemeClr val="accent2">
                    <a:lumMod val="40000"/>
                    <a:lumOff val="60000"/>
                  </a:schemeClr>
                </a:solidFill>
              </a:ln>
            </c:spPr>
          </c:marker>
          <c:cat>
            <c:numRef>
              <c:f>Social!$I$35:$N$35</c:f>
              <c:numCache>
                <c:formatCode>General</c:formatCode>
                <c:ptCount val="6"/>
                <c:pt idx="0">
                  <c:v>2012</c:v>
                </c:pt>
                <c:pt idx="1">
                  <c:v>2013</c:v>
                </c:pt>
                <c:pt idx="2">
                  <c:v>2014</c:v>
                </c:pt>
                <c:pt idx="3">
                  <c:v>2015</c:v>
                </c:pt>
                <c:pt idx="4">
                  <c:v>2016</c:v>
                </c:pt>
                <c:pt idx="5">
                  <c:v>2017</c:v>
                </c:pt>
              </c:numCache>
            </c:numRef>
          </c:cat>
          <c:val>
            <c:numRef>
              <c:f>Social!$I$39:$N$39</c:f>
              <c:numCache>
                <c:formatCode>_-* #,##0_-;\-* #,##0_-;_-* "-"??_-;_-@_-</c:formatCode>
                <c:ptCount val="6"/>
                <c:pt idx="0">
                  <c:v>1938</c:v>
                </c:pt>
                <c:pt idx="1">
                  <c:v>1662</c:v>
                </c:pt>
                <c:pt idx="2">
                  <c:v>1718</c:v>
                </c:pt>
                <c:pt idx="3">
                  <c:v>1688</c:v>
                </c:pt>
                <c:pt idx="4">
                  <c:v>2230</c:v>
                </c:pt>
                <c:pt idx="5">
                  <c:v>1062</c:v>
                </c:pt>
              </c:numCache>
            </c:numRef>
          </c:val>
          <c:smooth val="1"/>
          <c:extLst>
            <c:ext xmlns:c16="http://schemas.microsoft.com/office/drawing/2014/chart" uri="{C3380CC4-5D6E-409C-BE32-E72D297353CC}">
              <c16:uniqueId val="{00000003-AE5F-4A24-8384-8947421974AB}"/>
            </c:ext>
          </c:extLst>
        </c:ser>
        <c:dLbls>
          <c:showLegendKey val="0"/>
          <c:showVal val="0"/>
          <c:showCatName val="0"/>
          <c:showSerName val="0"/>
          <c:showPercent val="0"/>
          <c:showBubbleSize val="0"/>
        </c:dLbls>
        <c:marker val="1"/>
        <c:smooth val="0"/>
        <c:axId val="534125952"/>
        <c:axId val="534136320"/>
      </c:lineChart>
      <c:catAx>
        <c:axId val="534125952"/>
        <c:scaling>
          <c:orientation val="minMax"/>
        </c:scaling>
        <c:delete val="0"/>
        <c:axPos val="b"/>
        <c:numFmt formatCode="General" sourceLinked="1"/>
        <c:majorTickMark val="none"/>
        <c:minorTickMark val="none"/>
        <c:tickLblPos val="nextTo"/>
        <c:spPr>
          <a:ln>
            <a:noFill/>
          </a:ln>
        </c:spPr>
        <c:txPr>
          <a:bodyPr/>
          <a:lstStyle/>
          <a:p>
            <a:pPr>
              <a:defRPr>
                <a:solidFill>
                  <a:schemeClr val="tx1">
                    <a:lumMod val="65000"/>
                    <a:lumOff val="35000"/>
                  </a:schemeClr>
                </a:solidFill>
              </a:defRPr>
            </a:pPr>
            <a:endParaRPr lang="en-US"/>
          </a:p>
        </c:txPr>
        <c:crossAx val="534136320"/>
        <c:crosses val="autoZero"/>
        <c:auto val="1"/>
        <c:lblAlgn val="ctr"/>
        <c:lblOffset val="100"/>
        <c:noMultiLvlLbl val="0"/>
      </c:catAx>
      <c:valAx>
        <c:axId val="534136320"/>
        <c:scaling>
          <c:orientation val="minMax"/>
        </c:scaling>
        <c:delete val="0"/>
        <c:axPos val="l"/>
        <c:numFmt formatCode="0.0,\ \k" sourceLinked="0"/>
        <c:majorTickMark val="none"/>
        <c:minorTickMark val="none"/>
        <c:tickLblPos val="nextTo"/>
        <c:spPr>
          <a:ln>
            <a:noFill/>
          </a:ln>
        </c:spPr>
        <c:txPr>
          <a:bodyPr/>
          <a:lstStyle/>
          <a:p>
            <a:pPr>
              <a:defRPr>
                <a:solidFill>
                  <a:schemeClr val="tx1">
                    <a:lumMod val="65000"/>
                    <a:lumOff val="35000"/>
                  </a:schemeClr>
                </a:solidFill>
              </a:defRPr>
            </a:pPr>
            <a:endParaRPr lang="en-US"/>
          </a:p>
        </c:txPr>
        <c:crossAx val="534125952"/>
        <c:crosses val="autoZero"/>
        <c:crossBetween val="between"/>
      </c:valAx>
      <c:spPr>
        <a:noFill/>
        <a:ln>
          <a:noFill/>
        </a:ln>
      </c:spPr>
    </c:plotArea>
    <c:legend>
      <c:legendPos val="r"/>
      <c:layout>
        <c:manualLayout>
          <c:xMode val="edge"/>
          <c:yMode val="edge"/>
          <c:x val="0.10963489138325794"/>
          <c:y val="3.8621657441334691E-3"/>
          <c:w val="0.83536114368682624"/>
          <c:h val="7.560950714494020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WebCalc!$I$3</c:f>
              <c:strCache>
                <c:ptCount val="1"/>
                <c:pt idx="0">
                  <c:v>Choice</c:v>
                </c:pt>
              </c:strCache>
            </c:strRef>
          </c:tx>
          <c:spPr>
            <a:ln>
              <a:solidFill>
                <a:schemeClr val="accent6">
                  <a:lumMod val="60000"/>
                  <a:lumOff val="40000"/>
                </a:schemeClr>
              </a:solidFill>
            </a:ln>
          </c:spPr>
          <c:marker>
            <c:symbol val="none"/>
          </c:marker>
          <c:cat>
            <c:numRef>
              <c:f>WebCalc!$B$4:$B$368</c:f>
              <c:numCache>
                <c:formatCode>m/d/yyyy</c:formatCode>
                <c:ptCount val="365"/>
                <c:pt idx="0">
                  <c:v>42552</c:v>
                </c:pt>
                <c:pt idx="1">
                  <c:v>42553</c:v>
                </c:pt>
                <c:pt idx="2">
                  <c:v>42554</c:v>
                </c:pt>
                <c:pt idx="3">
                  <c:v>42555</c:v>
                </c:pt>
                <c:pt idx="4">
                  <c:v>42556</c:v>
                </c:pt>
                <c:pt idx="5">
                  <c:v>42557</c:v>
                </c:pt>
                <c:pt idx="6">
                  <c:v>42558</c:v>
                </c:pt>
                <c:pt idx="7">
                  <c:v>42559</c:v>
                </c:pt>
                <c:pt idx="8">
                  <c:v>42560</c:v>
                </c:pt>
                <c:pt idx="9">
                  <c:v>42561</c:v>
                </c:pt>
                <c:pt idx="10">
                  <c:v>42562</c:v>
                </c:pt>
                <c:pt idx="11">
                  <c:v>42563</c:v>
                </c:pt>
                <c:pt idx="12">
                  <c:v>42564</c:v>
                </c:pt>
                <c:pt idx="13">
                  <c:v>42565</c:v>
                </c:pt>
                <c:pt idx="14">
                  <c:v>42566</c:v>
                </c:pt>
                <c:pt idx="15">
                  <c:v>42567</c:v>
                </c:pt>
                <c:pt idx="16">
                  <c:v>42568</c:v>
                </c:pt>
                <c:pt idx="17">
                  <c:v>42569</c:v>
                </c:pt>
                <c:pt idx="18">
                  <c:v>42570</c:v>
                </c:pt>
                <c:pt idx="19">
                  <c:v>42571</c:v>
                </c:pt>
                <c:pt idx="20">
                  <c:v>42572</c:v>
                </c:pt>
                <c:pt idx="21">
                  <c:v>42573</c:v>
                </c:pt>
                <c:pt idx="22">
                  <c:v>42574</c:v>
                </c:pt>
                <c:pt idx="23">
                  <c:v>42575</c:v>
                </c:pt>
                <c:pt idx="24">
                  <c:v>42576</c:v>
                </c:pt>
                <c:pt idx="25">
                  <c:v>42577</c:v>
                </c:pt>
                <c:pt idx="26">
                  <c:v>42578</c:v>
                </c:pt>
                <c:pt idx="27">
                  <c:v>42579</c:v>
                </c:pt>
                <c:pt idx="28">
                  <c:v>42580</c:v>
                </c:pt>
                <c:pt idx="29">
                  <c:v>42581</c:v>
                </c:pt>
                <c:pt idx="30">
                  <c:v>42582</c:v>
                </c:pt>
                <c:pt idx="31">
                  <c:v>42583</c:v>
                </c:pt>
                <c:pt idx="32">
                  <c:v>42584</c:v>
                </c:pt>
                <c:pt idx="33">
                  <c:v>42585</c:v>
                </c:pt>
                <c:pt idx="34">
                  <c:v>42586</c:v>
                </c:pt>
                <c:pt idx="35">
                  <c:v>42587</c:v>
                </c:pt>
                <c:pt idx="36">
                  <c:v>42588</c:v>
                </c:pt>
                <c:pt idx="37">
                  <c:v>42589</c:v>
                </c:pt>
                <c:pt idx="38">
                  <c:v>42590</c:v>
                </c:pt>
                <c:pt idx="39">
                  <c:v>42591</c:v>
                </c:pt>
                <c:pt idx="40">
                  <c:v>42592</c:v>
                </c:pt>
                <c:pt idx="41">
                  <c:v>42593</c:v>
                </c:pt>
                <c:pt idx="42">
                  <c:v>42594</c:v>
                </c:pt>
                <c:pt idx="43">
                  <c:v>42595</c:v>
                </c:pt>
                <c:pt idx="44">
                  <c:v>42596</c:v>
                </c:pt>
                <c:pt idx="45">
                  <c:v>42597</c:v>
                </c:pt>
                <c:pt idx="46">
                  <c:v>42598</c:v>
                </c:pt>
                <c:pt idx="47">
                  <c:v>42599</c:v>
                </c:pt>
                <c:pt idx="48">
                  <c:v>42600</c:v>
                </c:pt>
                <c:pt idx="49">
                  <c:v>42601</c:v>
                </c:pt>
                <c:pt idx="50">
                  <c:v>42602</c:v>
                </c:pt>
                <c:pt idx="51">
                  <c:v>42603</c:v>
                </c:pt>
                <c:pt idx="52">
                  <c:v>42604</c:v>
                </c:pt>
                <c:pt idx="53">
                  <c:v>42605</c:v>
                </c:pt>
                <c:pt idx="54">
                  <c:v>42606</c:v>
                </c:pt>
                <c:pt idx="55">
                  <c:v>42607</c:v>
                </c:pt>
                <c:pt idx="56">
                  <c:v>42608</c:v>
                </c:pt>
                <c:pt idx="57">
                  <c:v>42609</c:v>
                </c:pt>
                <c:pt idx="58">
                  <c:v>42610</c:v>
                </c:pt>
                <c:pt idx="59">
                  <c:v>42611</c:v>
                </c:pt>
                <c:pt idx="60">
                  <c:v>42612</c:v>
                </c:pt>
                <c:pt idx="61">
                  <c:v>42613</c:v>
                </c:pt>
                <c:pt idx="62">
                  <c:v>42614</c:v>
                </c:pt>
                <c:pt idx="63">
                  <c:v>42615</c:v>
                </c:pt>
                <c:pt idx="64">
                  <c:v>42616</c:v>
                </c:pt>
                <c:pt idx="65">
                  <c:v>42617</c:v>
                </c:pt>
                <c:pt idx="66">
                  <c:v>42618</c:v>
                </c:pt>
                <c:pt idx="67">
                  <c:v>42619</c:v>
                </c:pt>
                <c:pt idx="68">
                  <c:v>42620</c:v>
                </c:pt>
                <c:pt idx="69">
                  <c:v>42621</c:v>
                </c:pt>
                <c:pt idx="70">
                  <c:v>42622</c:v>
                </c:pt>
                <c:pt idx="71">
                  <c:v>42623</c:v>
                </c:pt>
                <c:pt idx="72">
                  <c:v>42624</c:v>
                </c:pt>
                <c:pt idx="73">
                  <c:v>42625</c:v>
                </c:pt>
                <c:pt idx="74">
                  <c:v>42626</c:v>
                </c:pt>
                <c:pt idx="75">
                  <c:v>42627</c:v>
                </c:pt>
                <c:pt idx="76">
                  <c:v>42628</c:v>
                </c:pt>
                <c:pt idx="77">
                  <c:v>42629</c:v>
                </c:pt>
                <c:pt idx="78">
                  <c:v>42630</c:v>
                </c:pt>
                <c:pt idx="79">
                  <c:v>42631</c:v>
                </c:pt>
                <c:pt idx="80">
                  <c:v>42632</c:v>
                </c:pt>
                <c:pt idx="81">
                  <c:v>42633</c:v>
                </c:pt>
                <c:pt idx="82">
                  <c:v>42634</c:v>
                </c:pt>
                <c:pt idx="83">
                  <c:v>42635</c:v>
                </c:pt>
                <c:pt idx="84">
                  <c:v>42636</c:v>
                </c:pt>
                <c:pt idx="85">
                  <c:v>42637</c:v>
                </c:pt>
                <c:pt idx="86">
                  <c:v>42638</c:v>
                </c:pt>
                <c:pt idx="87">
                  <c:v>42639</c:v>
                </c:pt>
                <c:pt idx="88">
                  <c:v>42640</c:v>
                </c:pt>
                <c:pt idx="89">
                  <c:v>42641</c:v>
                </c:pt>
                <c:pt idx="90">
                  <c:v>42642</c:v>
                </c:pt>
                <c:pt idx="91">
                  <c:v>42643</c:v>
                </c:pt>
                <c:pt idx="92">
                  <c:v>42644</c:v>
                </c:pt>
                <c:pt idx="93">
                  <c:v>42645</c:v>
                </c:pt>
                <c:pt idx="94">
                  <c:v>42646</c:v>
                </c:pt>
                <c:pt idx="95">
                  <c:v>42647</c:v>
                </c:pt>
                <c:pt idx="96">
                  <c:v>42648</c:v>
                </c:pt>
                <c:pt idx="97">
                  <c:v>42649</c:v>
                </c:pt>
                <c:pt idx="98">
                  <c:v>42650</c:v>
                </c:pt>
                <c:pt idx="99">
                  <c:v>42651</c:v>
                </c:pt>
                <c:pt idx="100">
                  <c:v>42652</c:v>
                </c:pt>
                <c:pt idx="101">
                  <c:v>42653</c:v>
                </c:pt>
                <c:pt idx="102">
                  <c:v>42654</c:v>
                </c:pt>
                <c:pt idx="103">
                  <c:v>42655</c:v>
                </c:pt>
                <c:pt idx="104">
                  <c:v>42656</c:v>
                </c:pt>
                <c:pt idx="105">
                  <c:v>42657</c:v>
                </c:pt>
                <c:pt idx="106">
                  <c:v>42658</c:v>
                </c:pt>
                <c:pt idx="107">
                  <c:v>42659</c:v>
                </c:pt>
                <c:pt idx="108">
                  <c:v>42660</c:v>
                </c:pt>
                <c:pt idx="109">
                  <c:v>42661</c:v>
                </c:pt>
                <c:pt idx="110">
                  <c:v>42662</c:v>
                </c:pt>
                <c:pt idx="111">
                  <c:v>42663</c:v>
                </c:pt>
                <c:pt idx="112">
                  <c:v>42664</c:v>
                </c:pt>
                <c:pt idx="113">
                  <c:v>42665</c:v>
                </c:pt>
                <c:pt idx="114">
                  <c:v>42666</c:v>
                </c:pt>
                <c:pt idx="115">
                  <c:v>42667</c:v>
                </c:pt>
                <c:pt idx="116">
                  <c:v>42668</c:v>
                </c:pt>
                <c:pt idx="117">
                  <c:v>42669</c:v>
                </c:pt>
                <c:pt idx="118">
                  <c:v>42670</c:v>
                </c:pt>
                <c:pt idx="119">
                  <c:v>42671</c:v>
                </c:pt>
                <c:pt idx="120">
                  <c:v>42672</c:v>
                </c:pt>
                <c:pt idx="121">
                  <c:v>42673</c:v>
                </c:pt>
                <c:pt idx="122">
                  <c:v>42674</c:v>
                </c:pt>
                <c:pt idx="123">
                  <c:v>42675</c:v>
                </c:pt>
                <c:pt idx="124">
                  <c:v>42676</c:v>
                </c:pt>
                <c:pt idx="125">
                  <c:v>42677</c:v>
                </c:pt>
                <c:pt idx="126">
                  <c:v>42678</c:v>
                </c:pt>
                <c:pt idx="127">
                  <c:v>42679</c:v>
                </c:pt>
                <c:pt idx="128">
                  <c:v>42680</c:v>
                </c:pt>
                <c:pt idx="129">
                  <c:v>42681</c:v>
                </c:pt>
                <c:pt idx="130">
                  <c:v>42682</c:v>
                </c:pt>
                <c:pt idx="131">
                  <c:v>42683</c:v>
                </c:pt>
                <c:pt idx="132">
                  <c:v>42684</c:v>
                </c:pt>
                <c:pt idx="133">
                  <c:v>42685</c:v>
                </c:pt>
                <c:pt idx="134">
                  <c:v>42686</c:v>
                </c:pt>
                <c:pt idx="135">
                  <c:v>42687</c:v>
                </c:pt>
                <c:pt idx="136">
                  <c:v>42688</c:v>
                </c:pt>
                <c:pt idx="137">
                  <c:v>42689</c:v>
                </c:pt>
                <c:pt idx="138">
                  <c:v>42690</c:v>
                </c:pt>
                <c:pt idx="139">
                  <c:v>42691</c:v>
                </c:pt>
                <c:pt idx="140">
                  <c:v>42692</c:v>
                </c:pt>
                <c:pt idx="141">
                  <c:v>42693</c:v>
                </c:pt>
                <c:pt idx="142">
                  <c:v>42694</c:v>
                </c:pt>
                <c:pt idx="143">
                  <c:v>42695</c:v>
                </c:pt>
                <c:pt idx="144">
                  <c:v>42696</c:v>
                </c:pt>
                <c:pt idx="145">
                  <c:v>42697</c:v>
                </c:pt>
                <c:pt idx="146">
                  <c:v>42698</c:v>
                </c:pt>
                <c:pt idx="147">
                  <c:v>42699</c:v>
                </c:pt>
                <c:pt idx="148">
                  <c:v>42700</c:v>
                </c:pt>
                <c:pt idx="149">
                  <c:v>42701</c:v>
                </c:pt>
                <c:pt idx="150">
                  <c:v>42702</c:v>
                </c:pt>
                <c:pt idx="151">
                  <c:v>42703</c:v>
                </c:pt>
                <c:pt idx="152">
                  <c:v>42704</c:v>
                </c:pt>
                <c:pt idx="153">
                  <c:v>42705</c:v>
                </c:pt>
                <c:pt idx="154">
                  <c:v>42706</c:v>
                </c:pt>
                <c:pt idx="155">
                  <c:v>42707</c:v>
                </c:pt>
                <c:pt idx="156">
                  <c:v>42708</c:v>
                </c:pt>
                <c:pt idx="157">
                  <c:v>42709</c:v>
                </c:pt>
                <c:pt idx="158">
                  <c:v>42710</c:v>
                </c:pt>
                <c:pt idx="159">
                  <c:v>42711</c:v>
                </c:pt>
                <c:pt idx="160">
                  <c:v>42712</c:v>
                </c:pt>
                <c:pt idx="161">
                  <c:v>42713</c:v>
                </c:pt>
                <c:pt idx="162">
                  <c:v>42714</c:v>
                </c:pt>
                <c:pt idx="163">
                  <c:v>42715</c:v>
                </c:pt>
                <c:pt idx="164">
                  <c:v>42716</c:v>
                </c:pt>
                <c:pt idx="165">
                  <c:v>42717</c:v>
                </c:pt>
                <c:pt idx="166">
                  <c:v>42718</c:v>
                </c:pt>
                <c:pt idx="167">
                  <c:v>42719</c:v>
                </c:pt>
                <c:pt idx="168">
                  <c:v>42720</c:v>
                </c:pt>
                <c:pt idx="169">
                  <c:v>42721</c:v>
                </c:pt>
                <c:pt idx="170">
                  <c:v>42722</c:v>
                </c:pt>
                <c:pt idx="171">
                  <c:v>42723</c:v>
                </c:pt>
                <c:pt idx="172">
                  <c:v>42724</c:v>
                </c:pt>
                <c:pt idx="173">
                  <c:v>42725</c:v>
                </c:pt>
                <c:pt idx="174">
                  <c:v>42726</c:v>
                </c:pt>
                <c:pt idx="175">
                  <c:v>42727</c:v>
                </c:pt>
                <c:pt idx="176">
                  <c:v>42728</c:v>
                </c:pt>
                <c:pt idx="177">
                  <c:v>42729</c:v>
                </c:pt>
                <c:pt idx="178">
                  <c:v>42730</c:v>
                </c:pt>
                <c:pt idx="179">
                  <c:v>42731</c:v>
                </c:pt>
                <c:pt idx="180">
                  <c:v>42732</c:v>
                </c:pt>
                <c:pt idx="181">
                  <c:v>42733</c:v>
                </c:pt>
                <c:pt idx="182">
                  <c:v>42734</c:v>
                </c:pt>
                <c:pt idx="183">
                  <c:v>42735</c:v>
                </c:pt>
                <c:pt idx="184">
                  <c:v>42736</c:v>
                </c:pt>
                <c:pt idx="185">
                  <c:v>42737</c:v>
                </c:pt>
                <c:pt idx="186">
                  <c:v>42738</c:v>
                </c:pt>
                <c:pt idx="187">
                  <c:v>42739</c:v>
                </c:pt>
                <c:pt idx="188">
                  <c:v>42740</c:v>
                </c:pt>
                <c:pt idx="189">
                  <c:v>42741</c:v>
                </c:pt>
                <c:pt idx="190">
                  <c:v>42742</c:v>
                </c:pt>
                <c:pt idx="191">
                  <c:v>42743</c:v>
                </c:pt>
                <c:pt idx="192">
                  <c:v>42744</c:v>
                </c:pt>
                <c:pt idx="193">
                  <c:v>42745</c:v>
                </c:pt>
                <c:pt idx="194">
                  <c:v>42746</c:v>
                </c:pt>
                <c:pt idx="195">
                  <c:v>42747</c:v>
                </c:pt>
                <c:pt idx="196">
                  <c:v>42748</c:v>
                </c:pt>
                <c:pt idx="197">
                  <c:v>42749</c:v>
                </c:pt>
                <c:pt idx="198">
                  <c:v>42750</c:v>
                </c:pt>
                <c:pt idx="199">
                  <c:v>42751</c:v>
                </c:pt>
                <c:pt idx="200">
                  <c:v>42752</c:v>
                </c:pt>
                <c:pt idx="201">
                  <c:v>42753</c:v>
                </c:pt>
                <c:pt idx="202">
                  <c:v>42754</c:v>
                </c:pt>
                <c:pt idx="203">
                  <c:v>42755</c:v>
                </c:pt>
                <c:pt idx="204">
                  <c:v>42756</c:v>
                </c:pt>
                <c:pt idx="205">
                  <c:v>42757</c:v>
                </c:pt>
                <c:pt idx="206">
                  <c:v>42758</c:v>
                </c:pt>
                <c:pt idx="207">
                  <c:v>42759</c:v>
                </c:pt>
                <c:pt idx="208">
                  <c:v>42760</c:v>
                </c:pt>
                <c:pt idx="209">
                  <c:v>42761</c:v>
                </c:pt>
                <c:pt idx="210">
                  <c:v>42762</c:v>
                </c:pt>
                <c:pt idx="211">
                  <c:v>42763</c:v>
                </c:pt>
                <c:pt idx="212">
                  <c:v>42764</c:v>
                </c:pt>
                <c:pt idx="213">
                  <c:v>42765</c:v>
                </c:pt>
                <c:pt idx="214">
                  <c:v>42766</c:v>
                </c:pt>
                <c:pt idx="215">
                  <c:v>42767</c:v>
                </c:pt>
                <c:pt idx="216">
                  <c:v>42768</c:v>
                </c:pt>
                <c:pt idx="217">
                  <c:v>42769</c:v>
                </c:pt>
                <c:pt idx="218">
                  <c:v>42770</c:v>
                </c:pt>
                <c:pt idx="219">
                  <c:v>42771</c:v>
                </c:pt>
                <c:pt idx="220">
                  <c:v>42772</c:v>
                </c:pt>
                <c:pt idx="221">
                  <c:v>42773</c:v>
                </c:pt>
                <c:pt idx="222">
                  <c:v>42774</c:v>
                </c:pt>
                <c:pt idx="223">
                  <c:v>42775</c:v>
                </c:pt>
                <c:pt idx="224">
                  <c:v>42776</c:v>
                </c:pt>
                <c:pt idx="225">
                  <c:v>42777</c:v>
                </c:pt>
                <c:pt idx="226">
                  <c:v>42778</c:v>
                </c:pt>
                <c:pt idx="227">
                  <c:v>42779</c:v>
                </c:pt>
                <c:pt idx="228">
                  <c:v>42780</c:v>
                </c:pt>
                <c:pt idx="229">
                  <c:v>42781</c:v>
                </c:pt>
                <c:pt idx="230">
                  <c:v>42782</c:v>
                </c:pt>
                <c:pt idx="231">
                  <c:v>42783</c:v>
                </c:pt>
                <c:pt idx="232">
                  <c:v>42784</c:v>
                </c:pt>
                <c:pt idx="233">
                  <c:v>42785</c:v>
                </c:pt>
                <c:pt idx="234">
                  <c:v>42786</c:v>
                </c:pt>
                <c:pt idx="235">
                  <c:v>42787</c:v>
                </c:pt>
                <c:pt idx="236">
                  <c:v>42788</c:v>
                </c:pt>
                <c:pt idx="237">
                  <c:v>42789</c:v>
                </c:pt>
                <c:pt idx="238">
                  <c:v>42790</c:v>
                </c:pt>
                <c:pt idx="239">
                  <c:v>42791</c:v>
                </c:pt>
                <c:pt idx="240">
                  <c:v>42792</c:v>
                </c:pt>
                <c:pt idx="241">
                  <c:v>42793</c:v>
                </c:pt>
                <c:pt idx="242">
                  <c:v>42794</c:v>
                </c:pt>
                <c:pt idx="243">
                  <c:v>42795</c:v>
                </c:pt>
                <c:pt idx="244">
                  <c:v>42796</c:v>
                </c:pt>
                <c:pt idx="245">
                  <c:v>42797</c:v>
                </c:pt>
                <c:pt idx="246">
                  <c:v>42798</c:v>
                </c:pt>
                <c:pt idx="247">
                  <c:v>42799</c:v>
                </c:pt>
                <c:pt idx="248">
                  <c:v>42800</c:v>
                </c:pt>
                <c:pt idx="249">
                  <c:v>42801</c:v>
                </c:pt>
                <c:pt idx="250">
                  <c:v>42802</c:v>
                </c:pt>
                <c:pt idx="251">
                  <c:v>42803</c:v>
                </c:pt>
                <c:pt idx="252">
                  <c:v>42804</c:v>
                </c:pt>
                <c:pt idx="253">
                  <c:v>42805</c:v>
                </c:pt>
                <c:pt idx="254">
                  <c:v>42806</c:v>
                </c:pt>
                <c:pt idx="255">
                  <c:v>42807</c:v>
                </c:pt>
                <c:pt idx="256">
                  <c:v>42808</c:v>
                </c:pt>
                <c:pt idx="257">
                  <c:v>42809</c:v>
                </c:pt>
                <c:pt idx="258">
                  <c:v>42810</c:v>
                </c:pt>
                <c:pt idx="259">
                  <c:v>42811</c:v>
                </c:pt>
                <c:pt idx="260">
                  <c:v>42812</c:v>
                </c:pt>
                <c:pt idx="261">
                  <c:v>42813</c:v>
                </c:pt>
                <c:pt idx="262">
                  <c:v>42814</c:v>
                </c:pt>
                <c:pt idx="263">
                  <c:v>42815</c:v>
                </c:pt>
                <c:pt idx="264">
                  <c:v>42816</c:v>
                </c:pt>
                <c:pt idx="265">
                  <c:v>42817</c:v>
                </c:pt>
                <c:pt idx="266">
                  <c:v>42818</c:v>
                </c:pt>
                <c:pt idx="267">
                  <c:v>42819</c:v>
                </c:pt>
                <c:pt idx="268">
                  <c:v>42820</c:v>
                </c:pt>
                <c:pt idx="269">
                  <c:v>42821</c:v>
                </c:pt>
                <c:pt idx="270">
                  <c:v>42822</c:v>
                </c:pt>
                <c:pt idx="271">
                  <c:v>42823</c:v>
                </c:pt>
                <c:pt idx="272">
                  <c:v>42824</c:v>
                </c:pt>
                <c:pt idx="273">
                  <c:v>42825</c:v>
                </c:pt>
                <c:pt idx="274">
                  <c:v>42826</c:v>
                </c:pt>
                <c:pt idx="275">
                  <c:v>42827</c:v>
                </c:pt>
                <c:pt idx="276">
                  <c:v>42828</c:v>
                </c:pt>
                <c:pt idx="277">
                  <c:v>42829</c:v>
                </c:pt>
                <c:pt idx="278">
                  <c:v>42830</c:v>
                </c:pt>
                <c:pt idx="279">
                  <c:v>42831</c:v>
                </c:pt>
                <c:pt idx="280">
                  <c:v>42832</c:v>
                </c:pt>
                <c:pt idx="281">
                  <c:v>42833</c:v>
                </c:pt>
                <c:pt idx="282">
                  <c:v>42834</c:v>
                </c:pt>
                <c:pt idx="283">
                  <c:v>42835</c:v>
                </c:pt>
                <c:pt idx="284">
                  <c:v>42836</c:v>
                </c:pt>
                <c:pt idx="285">
                  <c:v>42837</c:v>
                </c:pt>
                <c:pt idx="286">
                  <c:v>42838</c:v>
                </c:pt>
                <c:pt idx="287">
                  <c:v>42839</c:v>
                </c:pt>
                <c:pt idx="288">
                  <c:v>42840</c:v>
                </c:pt>
                <c:pt idx="289">
                  <c:v>42841</c:v>
                </c:pt>
                <c:pt idx="290">
                  <c:v>42842</c:v>
                </c:pt>
                <c:pt idx="291">
                  <c:v>42843</c:v>
                </c:pt>
                <c:pt idx="292">
                  <c:v>42844</c:v>
                </c:pt>
                <c:pt idx="293">
                  <c:v>42845</c:v>
                </c:pt>
                <c:pt idx="294">
                  <c:v>42846</c:v>
                </c:pt>
                <c:pt idx="295">
                  <c:v>42847</c:v>
                </c:pt>
                <c:pt idx="296">
                  <c:v>42848</c:v>
                </c:pt>
                <c:pt idx="297">
                  <c:v>42849</c:v>
                </c:pt>
                <c:pt idx="298">
                  <c:v>42850</c:v>
                </c:pt>
                <c:pt idx="299">
                  <c:v>42851</c:v>
                </c:pt>
                <c:pt idx="300">
                  <c:v>42852</c:v>
                </c:pt>
                <c:pt idx="301">
                  <c:v>42853</c:v>
                </c:pt>
                <c:pt idx="302">
                  <c:v>42854</c:v>
                </c:pt>
                <c:pt idx="303">
                  <c:v>42855</c:v>
                </c:pt>
                <c:pt idx="304">
                  <c:v>42856</c:v>
                </c:pt>
                <c:pt idx="305">
                  <c:v>42857</c:v>
                </c:pt>
                <c:pt idx="306">
                  <c:v>42858</c:v>
                </c:pt>
                <c:pt idx="307">
                  <c:v>42859</c:v>
                </c:pt>
                <c:pt idx="308">
                  <c:v>42860</c:v>
                </c:pt>
                <c:pt idx="309">
                  <c:v>42861</c:v>
                </c:pt>
                <c:pt idx="310">
                  <c:v>42862</c:v>
                </c:pt>
                <c:pt idx="311">
                  <c:v>42863</c:v>
                </c:pt>
                <c:pt idx="312">
                  <c:v>42864</c:v>
                </c:pt>
                <c:pt idx="313">
                  <c:v>42865</c:v>
                </c:pt>
                <c:pt idx="314">
                  <c:v>42866</c:v>
                </c:pt>
                <c:pt idx="315">
                  <c:v>42867</c:v>
                </c:pt>
                <c:pt idx="316">
                  <c:v>42868</c:v>
                </c:pt>
                <c:pt idx="317">
                  <c:v>42869</c:v>
                </c:pt>
                <c:pt idx="318">
                  <c:v>42870</c:v>
                </c:pt>
                <c:pt idx="319">
                  <c:v>42871</c:v>
                </c:pt>
                <c:pt idx="320">
                  <c:v>42872</c:v>
                </c:pt>
                <c:pt idx="321">
                  <c:v>42873</c:v>
                </c:pt>
                <c:pt idx="322">
                  <c:v>42874</c:v>
                </c:pt>
                <c:pt idx="323">
                  <c:v>42875</c:v>
                </c:pt>
                <c:pt idx="324">
                  <c:v>42876</c:v>
                </c:pt>
                <c:pt idx="325">
                  <c:v>42877</c:v>
                </c:pt>
                <c:pt idx="326">
                  <c:v>42878</c:v>
                </c:pt>
                <c:pt idx="327">
                  <c:v>42879</c:v>
                </c:pt>
                <c:pt idx="328">
                  <c:v>42880</c:v>
                </c:pt>
                <c:pt idx="329">
                  <c:v>42881</c:v>
                </c:pt>
                <c:pt idx="330">
                  <c:v>42882</c:v>
                </c:pt>
                <c:pt idx="331">
                  <c:v>42883</c:v>
                </c:pt>
                <c:pt idx="332">
                  <c:v>42884</c:v>
                </c:pt>
                <c:pt idx="333">
                  <c:v>42885</c:v>
                </c:pt>
                <c:pt idx="334">
                  <c:v>42886</c:v>
                </c:pt>
                <c:pt idx="335">
                  <c:v>42887</c:v>
                </c:pt>
                <c:pt idx="336">
                  <c:v>42888</c:v>
                </c:pt>
                <c:pt idx="337">
                  <c:v>42889</c:v>
                </c:pt>
                <c:pt idx="338">
                  <c:v>42890</c:v>
                </c:pt>
                <c:pt idx="339">
                  <c:v>42891</c:v>
                </c:pt>
                <c:pt idx="340">
                  <c:v>42892</c:v>
                </c:pt>
                <c:pt idx="341">
                  <c:v>42893</c:v>
                </c:pt>
                <c:pt idx="342">
                  <c:v>42894</c:v>
                </c:pt>
                <c:pt idx="343">
                  <c:v>42895</c:v>
                </c:pt>
                <c:pt idx="344">
                  <c:v>42896</c:v>
                </c:pt>
                <c:pt idx="345">
                  <c:v>42897</c:v>
                </c:pt>
                <c:pt idx="346">
                  <c:v>42898</c:v>
                </c:pt>
                <c:pt idx="347">
                  <c:v>42899</c:v>
                </c:pt>
                <c:pt idx="348">
                  <c:v>42900</c:v>
                </c:pt>
                <c:pt idx="349">
                  <c:v>42901</c:v>
                </c:pt>
                <c:pt idx="350">
                  <c:v>42902</c:v>
                </c:pt>
                <c:pt idx="351">
                  <c:v>42903</c:v>
                </c:pt>
                <c:pt idx="352">
                  <c:v>42904</c:v>
                </c:pt>
                <c:pt idx="353">
                  <c:v>42905</c:v>
                </c:pt>
                <c:pt idx="354">
                  <c:v>42906</c:v>
                </c:pt>
                <c:pt idx="355">
                  <c:v>42907</c:v>
                </c:pt>
                <c:pt idx="356">
                  <c:v>42908</c:v>
                </c:pt>
                <c:pt idx="357">
                  <c:v>42909</c:v>
                </c:pt>
                <c:pt idx="358">
                  <c:v>42910</c:v>
                </c:pt>
                <c:pt idx="359">
                  <c:v>42911</c:v>
                </c:pt>
                <c:pt idx="360">
                  <c:v>42912</c:v>
                </c:pt>
                <c:pt idx="361">
                  <c:v>42913</c:v>
                </c:pt>
                <c:pt idx="362">
                  <c:v>42914</c:v>
                </c:pt>
                <c:pt idx="363">
                  <c:v>42915</c:v>
                </c:pt>
                <c:pt idx="364">
                  <c:v>42916</c:v>
                </c:pt>
              </c:numCache>
            </c:numRef>
          </c:cat>
          <c:val>
            <c:numRef>
              <c:f>WebCalc!$I$4:$I$368</c:f>
              <c:numCache>
                <c:formatCode>General</c:formatCode>
                <c:ptCount val="365"/>
                <c:pt idx="0">
                  <c:v>197</c:v>
                </c:pt>
                <c:pt idx="1">
                  <c:v>206</c:v>
                </c:pt>
                <c:pt idx="2">
                  <c:v>251</c:v>
                </c:pt>
                <c:pt idx="3">
                  <c:v>173</c:v>
                </c:pt>
                <c:pt idx="4">
                  <c:v>140</c:v>
                </c:pt>
                <c:pt idx="5">
                  <c:v>164</c:v>
                </c:pt>
                <c:pt idx="6">
                  <c:v>260</c:v>
                </c:pt>
                <c:pt idx="7">
                  <c:v>214</c:v>
                </c:pt>
                <c:pt idx="8">
                  <c:v>265</c:v>
                </c:pt>
                <c:pt idx="9">
                  <c:v>139</c:v>
                </c:pt>
                <c:pt idx="10">
                  <c:v>291</c:v>
                </c:pt>
                <c:pt idx="11">
                  <c:v>210</c:v>
                </c:pt>
                <c:pt idx="12">
                  <c:v>122</c:v>
                </c:pt>
                <c:pt idx="13">
                  <c:v>211</c:v>
                </c:pt>
                <c:pt idx="14">
                  <c:v>168</c:v>
                </c:pt>
                <c:pt idx="15">
                  <c:v>254</c:v>
                </c:pt>
                <c:pt idx="16">
                  <c:v>164</c:v>
                </c:pt>
                <c:pt idx="17">
                  <c:v>242</c:v>
                </c:pt>
                <c:pt idx="18">
                  <c:v>223</c:v>
                </c:pt>
                <c:pt idx="19">
                  <c:v>300</c:v>
                </c:pt>
                <c:pt idx="20">
                  <c:v>245</c:v>
                </c:pt>
                <c:pt idx="21">
                  <c:v>156</c:v>
                </c:pt>
                <c:pt idx="22">
                  <c:v>240</c:v>
                </c:pt>
                <c:pt idx="23">
                  <c:v>306</c:v>
                </c:pt>
                <c:pt idx="24">
                  <c:v>162</c:v>
                </c:pt>
                <c:pt idx="25">
                  <c:v>269</c:v>
                </c:pt>
                <c:pt idx="26">
                  <c:v>232</c:v>
                </c:pt>
                <c:pt idx="27">
                  <c:v>197</c:v>
                </c:pt>
                <c:pt idx="28">
                  <c:v>221</c:v>
                </c:pt>
                <c:pt idx="29">
                  <c:v>123</c:v>
                </c:pt>
                <c:pt idx="30">
                  <c:v>262</c:v>
                </c:pt>
                <c:pt idx="31">
                  <c:v>301</c:v>
                </c:pt>
                <c:pt idx="32">
                  <c:v>179</c:v>
                </c:pt>
                <c:pt idx="33">
                  <c:v>241</c:v>
                </c:pt>
                <c:pt idx="34">
                  <c:v>206</c:v>
                </c:pt>
                <c:pt idx="35">
                  <c:v>297</c:v>
                </c:pt>
                <c:pt idx="36">
                  <c:v>181</c:v>
                </c:pt>
                <c:pt idx="37">
                  <c:v>234</c:v>
                </c:pt>
                <c:pt idx="38">
                  <c:v>204</c:v>
                </c:pt>
                <c:pt idx="39">
                  <c:v>233</c:v>
                </c:pt>
                <c:pt idx="40">
                  <c:v>274</c:v>
                </c:pt>
                <c:pt idx="41">
                  <c:v>245</c:v>
                </c:pt>
                <c:pt idx="42">
                  <c:v>234</c:v>
                </c:pt>
                <c:pt idx="43">
                  <c:v>282</c:v>
                </c:pt>
                <c:pt idx="44">
                  <c:v>230</c:v>
                </c:pt>
                <c:pt idx="45">
                  <c:v>222</c:v>
                </c:pt>
                <c:pt idx="46">
                  <c:v>203</c:v>
                </c:pt>
                <c:pt idx="47">
                  <c:v>217</c:v>
                </c:pt>
                <c:pt idx="48">
                  <c:v>175</c:v>
                </c:pt>
                <c:pt idx="49">
                  <c:v>231</c:v>
                </c:pt>
                <c:pt idx="50">
                  <c:v>175</c:v>
                </c:pt>
                <c:pt idx="51">
                  <c:v>293</c:v>
                </c:pt>
                <c:pt idx="52">
                  <c:v>173</c:v>
                </c:pt>
                <c:pt idx="53">
                  <c:v>185</c:v>
                </c:pt>
                <c:pt idx="54">
                  <c:v>181</c:v>
                </c:pt>
                <c:pt idx="55">
                  <c:v>201</c:v>
                </c:pt>
                <c:pt idx="56">
                  <c:v>203</c:v>
                </c:pt>
                <c:pt idx="57">
                  <c:v>257</c:v>
                </c:pt>
                <c:pt idx="58">
                  <c:v>120</c:v>
                </c:pt>
                <c:pt idx="59">
                  <c:v>347</c:v>
                </c:pt>
                <c:pt idx="60">
                  <c:v>219</c:v>
                </c:pt>
                <c:pt idx="61">
                  <c:v>289</c:v>
                </c:pt>
                <c:pt idx="62">
                  <c:v>256</c:v>
                </c:pt>
                <c:pt idx="63">
                  <c:v>148</c:v>
                </c:pt>
                <c:pt idx="64">
                  <c:v>205</c:v>
                </c:pt>
                <c:pt idx="65">
                  <c:v>183</c:v>
                </c:pt>
                <c:pt idx="66">
                  <c:v>208</c:v>
                </c:pt>
                <c:pt idx="67">
                  <c:v>267</c:v>
                </c:pt>
                <c:pt idx="68">
                  <c:v>144</c:v>
                </c:pt>
                <c:pt idx="69">
                  <c:v>143</c:v>
                </c:pt>
                <c:pt idx="70">
                  <c:v>218</c:v>
                </c:pt>
                <c:pt idx="71">
                  <c:v>268</c:v>
                </c:pt>
                <c:pt idx="72">
                  <c:v>212</c:v>
                </c:pt>
                <c:pt idx="73">
                  <c:v>160</c:v>
                </c:pt>
                <c:pt idx="74">
                  <c:v>161</c:v>
                </c:pt>
                <c:pt idx="75">
                  <c:v>244</c:v>
                </c:pt>
                <c:pt idx="76">
                  <c:v>130</c:v>
                </c:pt>
                <c:pt idx="77">
                  <c:v>239</c:v>
                </c:pt>
                <c:pt idx="78">
                  <c:v>118</c:v>
                </c:pt>
                <c:pt idx="79">
                  <c:v>308</c:v>
                </c:pt>
                <c:pt idx="80">
                  <c:v>230</c:v>
                </c:pt>
                <c:pt idx="81">
                  <c:v>224</c:v>
                </c:pt>
                <c:pt idx="82">
                  <c:v>359</c:v>
                </c:pt>
                <c:pt idx="83">
                  <c:v>312</c:v>
                </c:pt>
                <c:pt idx="84">
                  <c:v>191</c:v>
                </c:pt>
                <c:pt idx="85">
                  <c:v>264</c:v>
                </c:pt>
                <c:pt idx="86">
                  <c:v>290</c:v>
                </c:pt>
                <c:pt idx="87">
                  <c:v>222</c:v>
                </c:pt>
                <c:pt idx="88">
                  <c:v>182</c:v>
                </c:pt>
                <c:pt idx="89">
                  <c:v>174</c:v>
                </c:pt>
                <c:pt idx="90">
                  <c:v>347</c:v>
                </c:pt>
                <c:pt idx="91">
                  <c:v>139</c:v>
                </c:pt>
                <c:pt idx="92">
                  <c:v>133</c:v>
                </c:pt>
                <c:pt idx="93">
                  <c:v>158</c:v>
                </c:pt>
                <c:pt idx="94">
                  <c:v>190</c:v>
                </c:pt>
                <c:pt idx="95">
                  <c:v>72</c:v>
                </c:pt>
                <c:pt idx="96">
                  <c:v>157</c:v>
                </c:pt>
                <c:pt idx="97">
                  <c:v>180</c:v>
                </c:pt>
                <c:pt idx="98">
                  <c:v>269</c:v>
                </c:pt>
                <c:pt idx="99">
                  <c:v>244</c:v>
                </c:pt>
                <c:pt idx="100">
                  <c:v>229</c:v>
                </c:pt>
                <c:pt idx="101">
                  <c:v>266</c:v>
                </c:pt>
                <c:pt idx="102">
                  <c:v>295</c:v>
                </c:pt>
                <c:pt idx="103">
                  <c:v>224</c:v>
                </c:pt>
                <c:pt idx="104">
                  <c:v>300</c:v>
                </c:pt>
                <c:pt idx="105">
                  <c:v>116</c:v>
                </c:pt>
                <c:pt idx="106">
                  <c:v>174</c:v>
                </c:pt>
                <c:pt idx="107">
                  <c:v>263</c:v>
                </c:pt>
                <c:pt idx="108">
                  <c:v>209</c:v>
                </c:pt>
                <c:pt idx="109">
                  <c:v>185</c:v>
                </c:pt>
                <c:pt idx="110">
                  <c:v>193</c:v>
                </c:pt>
                <c:pt idx="111">
                  <c:v>146</c:v>
                </c:pt>
                <c:pt idx="112">
                  <c:v>276</c:v>
                </c:pt>
                <c:pt idx="113">
                  <c:v>271</c:v>
                </c:pt>
                <c:pt idx="114">
                  <c:v>221</c:v>
                </c:pt>
                <c:pt idx="115">
                  <c:v>191</c:v>
                </c:pt>
                <c:pt idx="116">
                  <c:v>245</c:v>
                </c:pt>
                <c:pt idx="117">
                  <c:v>196</c:v>
                </c:pt>
                <c:pt idx="118">
                  <c:v>224</c:v>
                </c:pt>
                <c:pt idx="119">
                  <c:v>224</c:v>
                </c:pt>
                <c:pt idx="120">
                  <c:v>209</c:v>
                </c:pt>
                <c:pt idx="121">
                  <c:v>286</c:v>
                </c:pt>
                <c:pt idx="122">
                  <c:v>266</c:v>
                </c:pt>
                <c:pt idx="123">
                  <c:v>224</c:v>
                </c:pt>
                <c:pt idx="124">
                  <c:v>273</c:v>
                </c:pt>
                <c:pt idx="125">
                  <c:v>229</c:v>
                </c:pt>
                <c:pt idx="126">
                  <c:v>112</c:v>
                </c:pt>
                <c:pt idx="127">
                  <c:v>242</c:v>
                </c:pt>
                <c:pt idx="128">
                  <c:v>221</c:v>
                </c:pt>
                <c:pt idx="129">
                  <c:v>244</c:v>
                </c:pt>
                <c:pt idx="130">
                  <c:v>243</c:v>
                </c:pt>
                <c:pt idx="131">
                  <c:v>120</c:v>
                </c:pt>
                <c:pt idx="132">
                  <c:v>264</c:v>
                </c:pt>
                <c:pt idx="133">
                  <c:v>145</c:v>
                </c:pt>
                <c:pt idx="134">
                  <c:v>270</c:v>
                </c:pt>
                <c:pt idx="135">
                  <c:v>260</c:v>
                </c:pt>
                <c:pt idx="136">
                  <c:v>258</c:v>
                </c:pt>
                <c:pt idx="137">
                  <c:v>185</c:v>
                </c:pt>
                <c:pt idx="138">
                  <c:v>173</c:v>
                </c:pt>
                <c:pt idx="139">
                  <c:v>247</c:v>
                </c:pt>
                <c:pt idx="140">
                  <c:v>286</c:v>
                </c:pt>
                <c:pt idx="141">
                  <c:v>290</c:v>
                </c:pt>
                <c:pt idx="142">
                  <c:v>179</c:v>
                </c:pt>
                <c:pt idx="143">
                  <c:v>275</c:v>
                </c:pt>
                <c:pt idx="144">
                  <c:v>227</c:v>
                </c:pt>
                <c:pt idx="145">
                  <c:v>275</c:v>
                </c:pt>
                <c:pt idx="146">
                  <c:v>246</c:v>
                </c:pt>
                <c:pt idx="147">
                  <c:v>230</c:v>
                </c:pt>
                <c:pt idx="148">
                  <c:v>280</c:v>
                </c:pt>
                <c:pt idx="149">
                  <c:v>243</c:v>
                </c:pt>
                <c:pt idx="150">
                  <c:v>210</c:v>
                </c:pt>
                <c:pt idx="151">
                  <c:v>205</c:v>
                </c:pt>
                <c:pt idx="152">
                  <c:v>230</c:v>
                </c:pt>
                <c:pt idx="153">
                  <c:v>178</c:v>
                </c:pt>
                <c:pt idx="154">
                  <c:v>209</c:v>
                </c:pt>
                <c:pt idx="155">
                  <c:v>172</c:v>
                </c:pt>
                <c:pt idx="156">
                  <c:v>227</c:v>
                </c:pt>
                <c:pt idx="157">
                  <c:v>321</c:v>
                </c:pt>
                <c:pt idx="158">
                  <c:v>239</c:v>
                </c:pt>
                <c:pt idx="159">
                  <c:v>266</c:v>
                </c:pt>
                <c:pt idx="160">
                  <c:v>267</c:v>
                </c:pt>
                <c:pt idx="161">
                  <c:v>267</c:v>
                </c:pt>
                <c:pt idx="162">
                  <c:v>194</c:v>
                </c:pt>
                <c:pt idx="163">
                  <c:v>216</c:v>
                </c:pt>
                <c:pt idx="164">
                  <c:v>207</c:v>
                </c:pt>
                <c:pt idx="165">
                  <c:v>191</c:v>
                </c:pt>
                <c:pt idx="166">
                  <c:v>203</c:v>
                </c:pt>
                <c:pt idx="167">
                  <c:v>236</c:v>
                </c:pt>
                <c:pt idx="168">
                  <c:v>233</c:v>
                </c:pt>
                <c:pt idx="169">
                  <c:v>294</c:v>
                </c:pt>
                <c:pt idx="170">
                  <c:v>237</c:v>
                </c:pt>
                <c:pt idx="171">
                  <c:v>237</c:v>
                </c:pt>
                <c:pt idx="172">
                  <c:v>252</c:v>
                </c:pt>
                <c:pt idx="173">
                  <c:v>182</c:v>
                </c:pt>
                <c:pt idx="174">
                  <c:v>320</c:v>
                </c:pt>
                <c:pt idx="175">
                  <c:v>200</c:v>
                </c:pt>
                <c:pt idx="176">
                  <c:v>317</c:v>
                </c:pt>
                <c:pt idx="177">
                  <c:v>353</c:v>
                </c:pt>
                <c:pt idx="178">
                  <c:v>282</c:v>
                </c:pt>
                <c:pt idx="179">
                  <c:v>239</c:v>
                </c:pt>
                <c:pt idx="180">
                  <c:v>281</c:v>
                </c:pt>
                <c:pt idx="181">
                  <c:v>158</c:v>
                </c:pt>
                <c:pt idx="182">
                  <c:v>239</c:v>
                </c:pt>
                <c:pt idx="183">
                  <c:v>206</c:v>
                </c:pt>
                <c:pt idx="184">
                  <c:v>252</c:v>
                </c:pt>
                <c:pt idx="185">
                  <c:v>242</c:v>
                </c:pt>
                <c:pt idx="186">
                  <c:v>191</c:v>
                </c:pt>
                <c:pt idx="187">
                  <c:v>122</c:v>
                </c:pt>
                <c:pt idx="188">
                  <c:v>198</c:v>
                </c:pt>
                <c:pt idx="189">
                  <c:v>192</c:v>
                </c:pt>
                <c:pt idx="190">
                  <c:v>281</c:v>
                </c:pt>
                <c:pt idx="191">
                  <c:v>167</c:v>
                </c:pt>
                <c:pt idx="192">
                  <c:v>151</c:v>
                </c:pt>
                <c:pt idx="193">
                  <c:v>87</c:v>
                </c:pt>
                <c:pt idx="194">
                  <c:v>204</c:v>
                </c:pt>
                <c:pt idx="195">
                  <c:v>200</c:v>
                </c:pt>
                <c:pt idx="196">
                  <c:v>201</c:v>
                </c:pt>
                <c:pt idx="197">
                  <c:v>223</c:v>
                </c:pt>
                <c:pt idx="198">
                  <c:v>204</c:v>
                </c:pt>
                <c:pt idx="199">
                  <c:v>277</c:v>
                </c:pt>
                <c:pt idx="200">
                  <c:v>297</c:v>
                </c:pt>
                <c:pt idx="201">
                  <c:v>314</c:v>
                </c:pt>
                <c:pt idx="202">
                  <c:v>305</c:v>
                </c:pt>
                <c:pt idx="203">
                  <c:v>247</c:v>
                </c:pt>
                <c:pt idx="204">
                  <c:v>119</c:v>
                </c:pt>
                <c:pt idx="205">
                  <c:v>289</c:v>
                </c:pt>
                <c:pt idx="206">
                  <c:v>197</c:v>
                </c:pt>
                <c:pt idx="207">
                  <c:v>139</c:v>
                </c:pt>
                <c:pt idx="208">
                  <c:v>219</c:v>
                </c:pt>
                <c:pt idx="209">
                  <c:v>293</c:v>
                </c:pt>
                <c:pt idx="210">
                  <c:v>231</c:v>
                </c:pt>
                <c:pt idx="211">
                  <c:v>318</c:v>
                </c:pt>
                <c:pt idx="212">
                  <c:v>267</c:v>
                </c:pt>
                <c:pt idx="213">
                  <c:v>189</c:v>
                </c:pt>
                <c:pt idx="214">
                  <c:v>173</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numCache>
            </c:numRef>
          </c:val>
          <c:smooth val="0"/>
          <c:extLst>
            <c:ext xmlns:c16="http://schemas.microsoft.com/office/drawing/2014/chart" uri="{C3380CC4-5D6E-409C-BE32-E72D297353CC}">
              <c16:uniqueId val="{00000000-E9FC-4283-A611-CBB1577A1992}"/>
            </c:ext>
          </c:extLst>
        </c:ser>
        <c:ser>
          <c:idx val="1"/>
          <c:order val="1"/>
          <c:tx>
            <c:strRef>
              <c:f>WebCalc!$K$3</c:f>
              <c:strCache>
                <c:ptCount val="1"/>
                <c:pt idx="0">
                  <c:v>Mth High</c:v>
                </c:pt>
              </c:strCache>
            </c:strRef>
          </c:tx>
          <c:marker>
            <c:symbol val="none"/>
          </c:marker>
          <c:cat>
            <c:numRef>
              <c:f>WebCalc!$B$4:$B$368</c:f>
              <c:numCache>
                <c:formatCode>m/d/yyyy</c:formatCode>
                <c:ptCount val="365"/>
                <c:pt idx="0">
                  <c:v>42552</c:v>
                </c:pt>
                <c:pt idx="1">
                  <c:v>42553</c:v>
                </c:pt>
                <c:pt idx="2">
                  <c:v>42554</c:v>
                </c:pt>
                <c:pt idx="3">
                  <c:v>42555</c:v>
                </c:pt>
                <c:pt idx="4">
                  <c:v>42556</c:v>
                </c:pt>
                <c:pt idx="5">
                  <c:v>42557</c:v>
                </c:pt>
                <c:pt idx="6">
                  <c:v>42558</c:v>
                </c:pt>
                <c:pt idx="7">
                  <c:v>42559</c:v>
                </c:pt>
                <c:pt idx="8">
                  <c:v>42560</c:v>
                </c:pt>
                <c:pt idx="9">
                  <c:v>42561</c:v>
                </c:pt>
                <c:pt idx="10">
                  <c:v>42562</c:v>
                </c:pt>
                <c:pt idx="11">
                  <c:v>42563</c:v>
                </c:pt>
                <c:pt idx="12">
                  <c:v>42564</c:v>
                </c:pt>
                <c:pt idx="13">
                  <c:v>42565</c:v>
                </c:pt>
                <c:pt idx="14">
                  <c:v>42566</c:v>
                </c:pt>
                <c:pt idx="15">
                  <c:v>42567</c:v>
                </c:pt>
                <c:pt idx="16">
                  <c:v>42568</c:v>
                </c:pt>
                <c:pt idx="17">
                  <c:v>42569</c:v>
                </c:pt>
                <c:pt idx="18">
                  <c:v>42570</c:v>
                </c:pt>
                <c:pt idx="19">
                  <c:v>42571</c:v>
                </c:pt>
                <c:pt idx="20">
                  <c:v>42572</c:v>
                </c:pt>
                <c:pt idx="21">
                  <c:v>42573</c:v>
                </c:pt>
                <c:pt idx="22">
                  <c:v>42574</c:v>
                </c:pt>
                <c:pt idx="23">
                  <c:v>42575</c:v>
                </c:pt>
                <c:pt idx="24">
                  <c:v>42576</c:v>
                </c:pt>
                <c:pt idx="25">
                  <c:v>42577</c:v>
                </c:pt>
                <c:pt idx="26">
                  <c:v>42578</c:v>
                </c:pt>
                <c:pt idx="27">
                  <c:v>42579</c:v>
                </c:pt>
                <c:pt idx="28">
                  <c:v>42580</c:v>
                </c:pt>
                <c:pt idx="29">
                  <c:v>42581</c:v>
                </c:pt>
                <c:pt idx="30">
                  <c:v>42582</c:v>
                </c:pt>
                <c:pt idx="31">
                  <c:v>42583</c:v>
                </c:pt>
                <c:pt idx="32">
                  <c:v>42584</c:v>
                </c:pt>
                <c:pt idx="33">
                  <c:v>42585</c:v>
                </c:pt>
                <c:pt idx="34">
                  <c:v>42586</c:v>
                </c:pt>
                <c:pt idx="35">
                  <c:v>42587</c:v>
                </c:pt>
                <c:pt idx="36">
                  <c:v>42588</c:v>
                </c:pt>
                <c:pt idx="37">
                  <c:v>42589</c:v>
                </c:pt>
                <c:pt idx="38">
                  <c:v>42590</c:v>
                </c:pt>
                <c:pt idx="39">
                  <c:v>42591</c:v>
                </c:pt>
                <c:pt idx="40">
                  <c:v>42592</c:v>
                </c:pt>
                <c:pt idx="41">
                  <c:v>42593</c:v>
                </c:pt>
                <c:pt idx="42">
                  <c:v>42594</c:v>
                </c:pt>
                <c:pt idx="43">
                  <c:v>42595</c:v>
                </c:pt>
                <c:pt idx="44">
                  <c:v>42596</c:v>
                </c:pt>
                <c:pt idx="45">
                  <c:v>42597</c:v>
                </c:pt>
                <c:pt idx="46">
                  <c:v>42598</c:v>
                </c:pt>
                <c:pt idx="47">
                  <c:v>42599</c:v>
                </c:pt>
                <c:pt idx="48">
                  <c:v>42600</c:v>
                </c:pt>
                <c:pt idx="49">
                  <c:v>42601</c:v>
                </c:pt>
                <c:pt idx="50">
                  <c:v>42602</c:v>
                </c:pt>
                <c:pt idx="51">
                  <c:v>42603</c:v>
                </c:pt>
                <c:pt idx="52">
                  <c:v>42604</c:v>
                </c:pt>
                <c:pt idx="53">
                  <c:v>42605</c:v>
                </c:pt>
                <c:pt idx="54">
                  <c:v>42606</c:v>
                </c:pt>
                <c:pt idx="55">
                  <c:v>42607</c:v>
                </c:pt>
                <c:pt idx="56">
                  <c:v>42608</c:v>
                </c:pt>
                <c:pt idx="57">
                  <c:v>42609</c:v>
                </c:pt>
                <c:pt idx="58">
                  <c:v>42610</c:v>
                </c:pt>
                <c:pt idx="59">
                  <c:v>42611</c:v>
                </c:pt>
                <c:pt idx="60">
                  <c:v>42612</c:v>
                </c:pt>
                <c:pt idx="61">
                  <c:v>42613</c:v>
                </c:pt>
                <c:pt idx="62">
                  <c:v>42614</c:v>
                </c:pt>
                <c:pt idx="63">
                  <c:v>42615</c:v>
                </c:pt>
                <c:pt idx="64">
                  <c:v>42616</c:v>
                </c:pt>
                <c:pt idx="65">
                  <c:v>42617</c:v>
                </c:pt>
                <c:pt idx="66">
                  <c:v>42618</c:v>
                </c:pt>
                <c:pt idx="67">
                  <c:v>42619</c:v>
                </c:pt>
                <c:pt idx="68">
                  <c:v>42620</c:v>
                </c:pt>
                <c:pt idx="69">
                  <c:v>42621</c:v>
                </c:pt>
                <c:pt idx="70">
                  <c:v>42622</c:v>
                </c:pt>
                <c:pt idx="71">
                  <c:v>42623</c:v>
                </c:pt>
                <c:pt idx="72">
                  <c:v>42624</c:v>
                </c:pt>
                <c:pt idx="73">
                  <c:v>42625</c:v>
                </c:pt>
                <c:pt idx="74">
                  <c:v>42626</c:v>
                </c:pt>
                <c:pt idx="75">
                  <c:v>42627</c:v>
                </c:pt>
                <c:pt idx="76">
                  <c:v>42628</c:v>
                </c:pt>
                <c:pt idx="77">
                  <c:v>42629</c:v>
                </c:pt>
                <c:pt idx="78">
                  <c:v>42630</c:v>
                </c:pt>
                <c:pt idx="79">
                  <c:v>42631</c:v>
                </c:pt>
                <c:pt idx="80">
                  <c:v>42632</c:v>
                </c:pt>
                <c:pt idx="81">
                  <c:v>42633</c:v>
                </c:pt>
                <c:pt idx="82">
                  <c:v>42634</c:v>
                </c:pt>
                <c:pt idx="83">
                  <c:v>42635</c:v>
                </c:pt>
                <c:pt idx="84">
                  <c:v>42636</c:v>
                </c:pt>
                <c:pt idx="85">
                  <c:v>42637</c:v>
                </c:pt>
                <c:pt idx="86">
                  <c:v>42638</c:v>
                </c:pt>
                <c:pt idx="87">
                  <c:v>42639</c:v>
                </c:pt>
                <c:pt idx="88">
                  <c:v>42640</c:v>
                </c:pt>
                <c:pt idx="89">
                  <c:v>42641</c:v>
                </c:pt>
                <c:pt idx="90">
                  <c:v>42642</c:v>
                </c:pt>
                <c:pt idx="91">
                  <c:v>42643</c:v>
                </c:pt>
                <c:pt idx="92">
                  <c:v>42644</c:v>
                </c:pt>
                <c:pt idx="93">
                  <c:v>42645</c:v>
                </c:pt>
                <c:pt idx="94">
                  <c:v>42646</c:v>
                </c:pt>
                <c:pt idx="95">
                  <c:v>42647</c:v>
                </c:pt>
                <c:pt idx="96">
                  <c:v>42648</c:v>
                </c:pt>
                <c:pt idx="97">
                  <c:v>42649</c:v>
                </c:pt>
                <c:pt idx="98">
                  <c:v>42650</c:v>
                </c:pt>
                <c:pt idx="99">
                  <c:v>42651</c:v>
                </c:pt>
                <c:pt idx="100">
                  <c:v>42652</c:v>
                </c:pt>
                <c:pt idx="101">
                  <c:v>42653</c:v>
                </c:pt>
                <c:pt idx="102">
                  <c:v>42654</c:v>
                </c:pt>
                <c:pt idx="103">
                  <c:v>42655</c:v>
                </c:pt>
                <c:pt idx="104">
                  <c:v>42656</c:v>
                </c:pt>
                <c:pt idx="105">
                  <c:v>42657</c:v>
                </c:pt>
                <c:pt idx="106">
                  <c:v>42658</c:v>
                </c:pt>
                <c:pt idx="107">
                  <c:v>42659</c:v>
                </c:pt>
                <c:pt idx="108">
                  <c:v>42660</c:v>
                </c:pt>
                <c:pt idx="109">
                  <c:v>42661</c:v>
                </c:pt>
                <c:pt idx="110">
                  <c:v>42662</c:v>
                </c:pt>
                <c:pt idx="111">
                  <c:v>42663</c:v>
                </c:pt>
                <c:pt idx="112">
                  <c:v>42664</c:v>
                </c:pt>
                <c:pt idx="113">
                  <c:v>42665</c:v>
                </c:pt>
                <c:pt idx="114">
                  <c:v>42666</c:v>
                </c:pt>
                <c:pt idx="115">
                  <c:v>42667</c:v>
                </c:pt>
                <c:pt idx="116">
                  <c:v>42668</c:v>
                </c:pt>
                <c:pt idx="117">
                  <c:v>42669</c:v>
                </c:pt>
                <c:pt idx="118">
                  <c:v>42670</c:v>
                </c:pt>
                <c:pt idx="119">
                  <c:v>42671</c:v>
                </c:pt>
                <c:pt idx="120">
                  <c:v>42672</c:v>
                </c:pt>
                <c:pt idx="121">
                  <c:v>42673</c:v>
                </c:pt>
                <c:pt idx="122">
                  <c:v>42674</c:v>
                </c:pt>
                <c:pt idx="123">
                  <c:v>42675</c:v>
                </c:pt>
                <c:pt idx="124">
                  <c:v>42676</c:v>
                </c:pt>
                <c:pt idx="125">
                  <c:v>42677</c:v>
                </c:pt>
                <c:pt idx="126">
                  <c:v>42678</c:v>
                </c:pt>
                <c:pt idx="127">
                  <c:v>42679</c:v>
                </c:pt>
                <c:pt idx="128">
                  <c:v>42680</c:v>
                </c:pt>
                <c:pt idx="129">
                  <c:v>42681</c:v>
                </c:pt>
                <c:pt idx="130">
                  <c:v>42682</c:v>
                </c:pt>
                <c:pt idx="131">
                  <c:v>42683</c:v>
                </c:pt>
                <c:pt idx="132">
                  <c:v>42684</c:v>
                </c:pt>
                <c:pt idx="133">
                  <c:v>42685</c:v>
                </c:pt>
                <c:pt idx="134">
                  <c:v>42686</c:v>
                </c:pt>
                <c:pt idx="135">
                  <c:v>42687</c:v>
                </c:pt>
                <c:pt idx="136">
                  <c:v>42688</c:v>
                </c:pt>
                <c:pt idx="137">
                  <c:v>42689</c:v>
                </c:pt>
                <c:pt idx="138">
                  <c:v>42690</c:v>
                </c:pt>
                <c:pt idx="139">
                  <c:v>42691</c:v>
                </c:pt>
                <c:pt idx="140">
                  <c:v>42692</c:v>
                </c:pt>
                <c:pt idx="141">
                  <c:v>42693</c:v>
                </c:pt>
                <c:pt idx="142">
                  <c:v>42694</c:v>
                </c:pt>
                <c:pt idx="143">
                  <c:v>42695</c:v>
                </c:pt>
                <c:pt idx="144">
                  <c:v>42696</c:v>
                </c:pt>
                <c:pt idx="145">
                  <c:v>42697</c:v>
                </c:pt>
                <c:pt idx="146">
                  <c:v>42698</c:v>
                </c:pt>
                <c:pt idx="147">
                  <c:v>42699</c:v>
                </c:pt>
                <c:pt idx="148">
                  <c:v>42700</c:v>
                </c:pt>
                <c:pt idx="149">
                  <c:v>42701</c:v>
                </c:pt>
                <c:pt idx="150">
                  <c:v>42702</c:v>
                </c:pt>
                <c:pt idx="151">
                  <c:v>42703</c:v>
                </c:pt>
                <c:pt idx="152">
                  <c:v>42704</c:v>
                </c:pt>
                <c:pt idx="153">
                  <c:v>42705</c:v>
                </c:pt>
                <c:pt idx="154">
                  <c:v>42706</c:v>
                </c:pt>
                <c:pt idx="155">
                  <c:v>42707</c:v>
                </c:pt>
                <c:pt idx="156">
                  <c:v>42708</c:v>
                </c:pt>
                <c:pt idx="157">
                  <c:v>42709</c:v>
                </c:pt>
                <c:pt idx="158">
                  <c:v>42710</c:v>
                </c:pt>
                <c:pt idx="159">
                  <c:v>42711</c:v>
                </c:pt>
                <c:pt idx="160">
                  <c:v>42712</c:v>
                </c:pt>
                <c:pt idx="161">
                  <c:v>42713</c:v>
                </c:pt>
                <c:pt idx="162">
                  <c:v>42714</c:v>
                </c:pt>
                <c:pt idx="163">
                  <c:v>42715</c:v>
                </c:pt>
                <c:pt idx="164">
                  <c:v>42716</c:v>
                </c:pt>
                <c:pt idx="165">
                  <c:v>42717</c:v>
                </c:pt>
                <c:pt idx="166">
                  <c:v>42718</c:v>
                </c:pt>
                <c:pt idx="167">
                  <c:v>42719</c:v>
                </c:pt>
                <c:pt idx="168">
                  <c:v>42720</c:v>
                </c:pt>
                <c:pt idx="169">
                  <c:v>42721</c:v>
                </c:pt>
                <c:pt idx="170">
                  <c:v>42722</c:v>
                </c:pt>
                <c:pt idx="171">
                  <c:v>42723</c:v>
                </c:pt>
                <c:pt idx="172">
                  <c:v>42724</c:v>
                </c:pt>
                <c:pt idx="173">
                  <c:v>42725</c:v>
                </c:pt>
                <c:pt idx="174">
                  <c:v>42726</c:v>
                </c:pt>
                <c:pt idx="175">
                  <c:v>42727</c:v>
                </c:pt>
                <c:pt idx="176">
                  <c:v>42728</c:v>
                </c:pt>
                <c:pt idx="177">
                  <c:v>42729</c:v>
                </c:pt>
                <c:pt idx="178">
                  <c:v>42730</c:v>
                </c:pt>
                <c:pt idx="179">
                  <c:v>42731</c:v>
                </c:pt>
                <c:pt idx="180">
                  <c:v>42732</c:v>
                </c:pt>
                <c:pt idx="181">
                  <c:v>42733</c:v>
                </c:pt>
                <c:pt idx="182">
                  <c:v>42734</c:v>
                </c:pt>
                <c:pt idx="183">
                  <c:v>42735</c:v>
                </c:pt>
                <c:pt idx="184">
                  <c:v>42736</c:v>
                </c:pt>
                <c:pt idx="185">
                  <c:v>42737</c:v>
                </c:pt>
                <c:pt idx="186">
                  <c:v>42738</c:v>
                </c:pt>
                <c:pt idx="187">
                  <c:v>42739</c:v>
                </c:pt>
                <c:pt idx="188">
                  <c:v>42740</c:v>
                </c:pt>
                <c:pt idx="189">
                  <c:v>42741</c:v>
                </c:pt>
                <c:pt idx="190">
                  <c:v>42742</c:v>
                </c:pt>
                <c:pt idx="191">
                  <c:v>42743</c:v>
                </c:pt>
                <c:pt idx="192">
                  <c:v>42744</c:v>
                </c:pt>
                <c:pt idx="193">
                  <c:v>42745</c:v>
                </c:pt>
                <c:pt idx="194">
                  <c:v>42746</c:v>
                </c:pt>
                <c:pt idx="195">
                  <c:v>42747</c:v>
                </c:pt>
                <c:pt idx="196">
                  <c:v>42748</c:v>
                </c:pt>
                <c:pt idx="197">
                  <c:v>42749</c:v>
                </c:pt>
                <c:pt idx="198">
                  <c:v>42750</c:v>
                </c:pt>
                <c:pt idx="199">
                  <c:v>42751</c:v>
                </c:pt>
                <c:pt idx="200">
                  <c:v>42752</c:v>
                </c:pt>
                <c:pt idx="201">
                  <c:v>42753</c:v>
                </c:pt>
                <c:pt idx="202">
                  <c:v>42754</c:v>
                </c:pt>
                <c:pt idx="203">
                  <c:v>42755</c:v>
                </c:pt>
                <c:pt idx="204">
                  <c:v>42756</c:v>
                </c:pt>
                <c:pt idx="205">
                  <c:v>42757</c:v>
                </c:pt>
                <c:pt idx="206">
                  <c:v>42758</c:v>
                </c:pt>
                <c:pt idx="207">
                  <c:v>42759</c:v>
                </c:pt>
                <c:pt idx="208">
                  <c:v>42760</c:v>
                </c:pt>
                <c:pt idx="209">
                  <c:v>42761</c:v>
                </c:pt>
                <c:pt idx="210">
                  <c:v>42762</c:v>
                </c:pt>
                <c:pt idx="211">
                  <c:v>42763</c:v>
                </c:pt>
                <c:pt idx="212">
                  <c:v>42764</c:v>
                </c:pt>
                <c:pt idx="213">
                  <c:v>42765</c:v>
                </c:pt>
                <c:pt idx="214">
                  <c:v>42766</c:v>
                </c:pt>
                <c:pt idx="215">
                  <c:v>42767</c:v>
                </c:pt>
                <c:pt idx="216">
                  <c:v>42768</c:v>
                </c:pt>
                <c:pt idx="217">
                  <c:v>42769</c:v>
                </c:pt>
                <c:pt idx="218">
                  <c:v>42770</c:v>
                </c:pt>
                <c:pt idx="219">
                  <c:v>42771</c:v>
                </c:pt>
                <c:pt idx="220">
                  <c:v>42772</c:v>
                </c:pt>
                <c:pt idx="221">
                  <c:v>42773</c:v>
                </c:pt>
                <c:pt idx="222">
                  <c:v>42774</c:v>
                </c:pt>
                <c:pt idx="223">
                  <c:v>42775</c:v>
                </c:pt>
                <c:pt idx="224">
                  <c:v>42776</c:v>
                </c:pt>
                <c:pt idx="225">
                  <c:v>42777</c:v>
                </c:pt>
                <c:pt idx="226">
                  <c:v>42778</c:v>
                </c:pt>
                <c:pt idx="227">
                  <c:v>42779</c:v>
                </c:pt>
                <c:pt idx="228">
                  <c:v>42780</c:v>
                </c:pt>
                <c:pt idx="229">
                  <c:v>42781</c:v>
                </c:pt>
                <c:pt idx="230">
                  <c:v>42782</c:v>
                </c:pt>
                <c:pt idx="231">
                  <c:v>42783</c:v>
                </c:pt>
                <c:pt idx="232">
                  <c:v>42784</c:v>
                </c:pt>
                <c:pt idx="233">
                  <c:v>42785</c:v>
                </c:pt>
                <c:pt idx="234">
                  <c:v>42786</c:v>
                </c:pt>
                <c:pt idx="235">
                  <c:v>42787</c:v>
                </c:pt>
                <c:pt idx="236">
                  <c:v>42788</c:v>
                </c:pt>
                <c:pt idx="237">
                  <c:v>42789</c:v>
                </c:pt>
                <c:pt idx="238">
                  <c:v>42790</c:v>
                </c:pt>
                <c:pt idx="239">
                  <c:v>42791</c:v>
                </c:pt>
                <c:pt idx="240">
                  <c:v>42792</c:v>
                </c:pt>
                <c:pt idx="241">
                  <c:v>42793</c:v>
                </c:pt>
                <c:pt idx="242">
                  <c:v>42794</c:v>
                </c:pt>
                <c:pt idx="243">
                  <c:v>42795</c:v>
                </c:pt>
                <c:pt idx="244">
                  <c:v>42796</c:v>
                </c:pt>
                <c:pt idx="245">
                  <c:v>42797</c:v>
                </c:pt>
                <c:pt idx="246">
                  <c:v>42798</c:v>
                </c:pt>
                <c:pt idx="247">
                  <c:v>42799</c:v>
                </c:pt>
                <c:pt idx="248">
                  <c:v>42800</c:v>
                </c:pt>
                <c:pt idx="249">
                  <c:v>42801</c:v>
                </c:pt>
                <c:pt idx="250">
                  <c:v>42802</c:v>
                </c:pt>
                <c:pt idx="251">
                  <c:v>42803</c:v>
                </c:pt>
                <c:pt idx="252">
                  <c:v>42804</c:v>
                </c:pt>
                <c:pt idx="253">
                  <c:v>42805</c:v>
                </c:pt>
                <c:pt idx="254">
                  <c:v>42806</c:v>
                </c:pt>
                <c:pt idx="255">
                  <c:v>42807</c:v>
                </c:pt>
                <c:pt idx="256">
                  <c:v>42808</c:v>
                </c:pt>
                <c:pt idx="257">
                  <c:v>42809</c:v>
                </c:pt>
                <c:pt idx="258">
                  <c:v>42810</c:v>
                </c:pt>
                <c:pt idx="259">
                  <c:v>42811</c:v>
                </c:pt>
                <c:pt idx="260">
                  <c:v>42812</c:v>
                </c:pt>
                <c:pt idx="261">
                  <c:v>42813</c:v>
                </c:pt>
                <c:pt idx="262">
                  <c:v>42814</c:v>
                </c:pt>
                <c:pt idx="263">
                  <c:v>42815</c:v>
                </c:pt>
                <c:pt idx="264">
                  <c:v>42816</c:v>
                </c:pt>
                <c:pt idx="265">
                  <c:v>42817</c:v>
                </c:pt>
                <c:pt idx="266">
                  <c:v>42818</c:v>
                </c:pt>
                <c:pt idx="267">
                  <c:v>42819</c:v>
                </c:pt>
                <c:pt idx="268">
                  <c:v>42820</c:v>
                </c:pt>
                <c:pt idx="269">
                  <c:v>42821</c:v>
                </c:pt>
                <c:pt idx="270">
                  <c:v>42822</c:v>
                </c:pt>
                <c:pt idx="271">
                  <c:v>42823</c:v>
                </c:pt>
                <c:pt idx="272">
                  <c:v>42824</c:v>
                </c:pt>
                <c:pt idx="273">
                  <c:v>42825</c:v>
                </c:pt>
                <c:pt idx="274">
                  <c:v>42826</c:v>
                </c:pt>
                <c:pt idx="275">
                  <c:v>42827</c:v>
                </c:pt>
                <c:pt idx="276">
                  <c:v>42828</c:v>
                </c:pt>
                <c:pt idx="277">
                  <c:v>42829</c:v>
                </c:pt>
                <c:pt idx="278">
                  <c:v>42830</c:v>
                </c:pt>
                <c:pt idx="279">
                  <c:v>42831</c:v>
                </c:pt>
                <c:pt idx="280">
                  <c:v>42832</c:v>
                </c:pt>
                <c:pt idx="281">
                  <c:v>42833</c:v>
                </c:pt>
                <c:pt idx="282">
                  <c:v>42834</c:v>
                </c:pt>
                <c:pt idx="283">
                  <c:v>42835</c:v>
                </c:pt>
                <c:pt idx="284">
                  <c:v>42836</c:v>
                </c:pt>
                <c:pt idx="285">
                  <c:v>42837</c:v>
                </c:pt>
                <c:pt idx="286">
                  <c:v>42838</c:v>
                </c:pt>
                <c:pt idx="287">
                  <c:v>42839</c:v>
                </c:pt>
                <c:pt idx="288">
                  <c:v>42840</c:v>
                </c:pt>
                <c:pt idx="289">
                  <c:v>42841</c:v>
                </c:pt>
                <c:pt idx="290">
                  <c:v>42842</c:v>
                </c:pt>
                <c:pt idx="291">
                  <c:v>42843</c:v>
                </c:pt>
                <c:pt idx="292">
                  <c:v>42844</c:v>
                </c:pt>
                <c:pt idx="293">
                  <c:v>42845</c:v>
                </c:pt>
                <c:pt idx="294">
                  <c:v>42846</c:v>
                </c:pt>
                <c:pt idx="295">
                  <c:v>42847</c:v>
                </c:pt>
                <c:pt idx="296">
                  <c:v>42848</c:v>
                </c:pt>
                <c:pt idx="297">
                  <c:v>42849</c:v>
                </c:pt>
                <c:pt idx="298">
                  <c:v>42850</c:v>
                </c:pt>
                <c:pt idx="299">
                  <c:v>42851</c:v>
                </c:pt>
                <c:pt idx="300">
                  <c:v>42852</c:v>
                </c:pt>
                <c:pt idx="301">
                  <c:v>42853</c:v>
                </c:pt>
                <c:pt idx="302">
                  <c:v>42854</c:v>
                </c:pt>
                <c:pt idx="303">
                  <c:v>42855</c:v>
                </c:pt>
                <c:pt idx="304">
                  <c:v>42856</c:v>
                </c:pt>
                <c:pt idx="305">
                  <c:v>42857</c:v>
                </c:pt>
                <c:pt idx="306">
                  <c:v>42858</c:v>
                </c:pt>
                <c:pt idx="307">
                  <c:v>42859</c:v>
                </c:pt>
                <c:pt idx="308">
                  <c:v>42860</c:v>
                </c:pt>
                <c:pt idx="309">
                  <c:v>42861</c:v>
                </c:pt>
                <c:pt idx="310">
                  <c:v>42862</c:v>
                </c:pt>
                <c:pt idx="311">
                  <c:v>42863</c:v>
                </c:pt>
                <c:pt idx="312">
                  <c:v>42864</c:v>
                </c:pt>
                <c:pt idx="313">
                  <c:v>42865</c:v>
                </c:pt>
                <c:pt idx="314">
                  <c:v>42866</c:v>
                </c:pt>
                <c:pt idx="315">
                  <c:v>42867</c:v>
                </c:pt>
                <c:pt idx="316">
                  <c:v>42868</c:v>
                </c:pt>
                <c:pt idx="317">
                  <c:v>42869</c:v>
                </c:pt>
                <c:pt idx="318">
                  <c:v>42870</c:v>
                </c:pt>
                <c:pt idx="319">
                  <c:v>42871</c:v>
                </c:pt>
                <c:pt idx="320">
                  <c:v>42872</c:v>
                </c:pt>
                <c:pt idx="321">
                  <c:v>42873</c:v>
                </c:pt>
                <c:pt idx="322">
                  <c:v>42874</c:v>
                </c:pt>
                <c:pt idx="323">
                  <c:v>42875</c:v>
                </c:pt>
                <c:pt idx="324">
                  <c:v>42876</c:v>
                </c:pt>
                <c:pt idx="325">
                  <c:v>42877</c:v>
                </c:pt>
                <c:pt idx="326">
                  <c:v>42878</c:v>
                </c:pt>
                <c:pt idx="327">
                  <c:v>42879</c:v>
                </c:pt>
                <c:pt idx="328">
                  <c:v>42880</c:v>
                </c:pt>
                <c:pt idx="329">
                  <c:v>42881</c:v>
                </c:pt>
                <c:pt idx="330">
                  <c:v>42882</c:v>
                </c:pt>
                <c:pt idx="331">
                  <c:v>42883</c:v>
                </c:pt>
                <c:pt idx="332">
                  <c:v>42884</c:v>
                </c:pt>
                <c:pt idx="333">
                  <c:v>42885</c:v>
                </c:pt>
                <c:pt idx="334">
                  <c:v>42886</c:v>
                </c:pt>
                <c:pt idx="335">
                  <c:v>42887</c:v>
                </c:pt>
                <c:pt idx="336">
                  <c:v>42888</c:v>
                </c:pt>
                <c:pt idx="337">
                  <c:v>42889</c:v>
                </c:pt>
                <c:pt idx="338">
                  <c:v>42890</c:v>
                </c:pt>
                <c:pt idx="339">
                  <c:v>42891</c:v>
                </c:pt>
                <c:pt idx="340">
                  <c:v>42892</c:v>
                </c:pt>
                <c:pt idx="341">
                  <c:v>42893</c:v>
                </c:pt>
                <c:pt idx="342">
                  <c:v>42894</c:v>
                </c:pt>
                <c:pt idx="343">
                  <c:v>42895</c:v>
                </c:pt>
                <c:pt idx="344">
                  <c:v>42896</c:v>
                </c:pt>
                <c:pt idx="345">
                  <c:v>42897</c:v>
                </c:pt>
                <c:pt idx="346">
                  <c:v>42898</c:v>
                </c:pt>
                <c:pt idx="347">
                  <c:v>42899</c:v>
                </c:pt>
                <c:pt idx="348">
                  <c:v>42900</c:v>
                </c:pt>
                <c:pt idx="349">
                  <c:v>42901</c:v>
                </c:pt>
                <c:pt idx="350">
                  <c:v>42902</c:v>
                </c:pt>
                <c:pt idx="351">
                  <c:v>42903</c:v>
                </c:pt>
                <c:pt idx="352">
                  <c:v>42904</c:v>
                </c:pt>
                <c:pt idx="353">
                  <c:v>42905</c:v>
                </c:pt>
                <c:pt idx="354">
                  <c:v>42906</c:v>
                </c:pt>
                <c:pt idx="355">
                  <c:v>42907</c:v>
                </c:pt>
                <c:pt idx="356">
                  <c:v>42908</c:v>
                </c:pt>
                <c:pt idx="357">
                  <c:v>42909</c:v>
                </c:pt>
                <c:pt idx="358">
                  <c:v>42910</c:v>
                </c:pt>
                <c:pt idx="359">
                  <c:v>42911</c:v>
                </c:pt>
                <c:pt idx="360">
                  <c:v>42912</c:v>
                </c:pt>
                <c:pt idx="361">
                  <c:v>42913</c:v>
                </c:pt>
                <c:pt idx="362">
                  <c:v>42914</c:v>
                </c:pt>
                <c:pt idx="363">
                  <c:v>42915</c:v>
                </c:pt>
                <c:pt idx="364">
                  <c:v>42916</c:v>
                </c:pt>
              </c:numCache>
            </c:numRef>
          </c:cat>
          <c:val>
            <c:numRef>
              <c:f>WebCalc!$K$4:$K$368</c:f>
              <c:numCache>
                <c:formatCode>General</c:formatCode>
                <c:ptCount val="36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178</c:v>
                </c:pt>
                <c:pt idx="154">
                  <c:v>209</c:v>
                </c:pt>
                <c:pt idx="155">
                  <c:v>172</c:v>
                </c:pt>
                <c:pt idx="156">
                  <c:v>227</c:v>
                </c:pt>
                <c:pt idx="157">
                  <c:v>321</c:v>
                </c:pt>
                <c:pt idx="158">
                  <c:v>239</c:v>
                </c:pt>
                <c:pt idx="159">
                  <c:v>266</c:v>
                </c:pt>
                <c:pt idx="160">
                  <c:v>267</c:v>
                </c:pt>
                <c:pt idx="161">
                  <c:v>267</c:v>
                </c:pt>
                <c:pt idx="162">
                  <c:v>194</c:v>
                </c:pt>
                <c:pt idx="163">
                  <c:v>216</c:v>
                </c:pt>
                <c:pt idx="164">
                  <c:v>207</c:v>
                </c:pt>
                <c:pt idx="165">
                  <c:v>191</c:v>
                </c:pt>
                <c:pt idx="166">
                  <c:v>203</c:v>
                </c:pt>
                <c:pt idx="167">
                  <c:v>236</c:v>
                </c:pt>
                <c:pt idx="168">
                  <c:v>233</c:v>
                </c:pt>
                <c:pt idx="169">
                  <c:v>294</c:v>
                </c:pt>
                <c:pt idx="170">
                  <c:v>237</c:v>
                </c:pt>
                <c:pt idx="171">
                  <c:v>237</c:v>
                </c:pt>
                <c:pt idx="172">
                  <c:v>252</c:v>
                </c:pt>
                <c:pt idx="173">
                  <c:v>182</c:v>
                </c:pt>
                <c:pt idx="174">
                  <c:v>320</c:v>
                </c:pt>
                <c:pt idx="175">
                  <c:v>200</c:v>
                </c:pt>
                <c:pt idx="176">
                  <c:v>317</c:v>
                </c:pt>
                <c:pt idx="177">
                  <c:v>353</c:v>
                </c:pt>
                <c:pt idx="178">
                  <c:v>282</c:v>
                </c:pt>
                <c:pt idx="179">
                  <c:v>239</c:v>
                </c:pt>
                <c:pt idx="180">
                  <c:v>281</c:v>
                </c:pt>
                <c:pt idx="181">
                  <c:v>158</c:v>
                </c:pt>
                <c:pt idx="182">
                  <c:v>239</c:v>
                </c:pt>
                <c:pt idx="183">
                  <c:v>206</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numCache>
            </c:numRef>
          </c:val>
          <c:smooth val="0"/>
          <c:extLst>
            <c:ext xmlns:c16="http://schemas.microsoft.com/office/drawing/2014/chart" uri="{C3380CC4-5D6E-409C-BE32-E72D297353CC}">
              <c16:uniqueId val="{00000001-E9FC-4283-A611-CBB1577A1992}"/>
            </c:ext>
          </c:extLst>
        </c:ser>
        <c:dLbls>
          <c:showLegendKey val="0"/>
          <c:showVal val="0"/>
          <c:showCatName val="0"/>
          <c:showSerName val="0"/>
          <c:showPercent val="0"/>
          <c:showBubbleSize val="0"/>
        </c:dLbls>
        <c:smooth val="0"/>
        <c:axId val="534343040"/>
        <c:axId val="548189312"/>
      </c:lineChart>
      <c:dateAx>
        <c:axId val="534343040"/>
        <c:scaling>
          <c:orientation val="minMax"/>
        </c:scaling>
        <c:delete val="0"/>
        <c:axPos val="b"/>
        <c:numFmt formatCode="mmm" sourceLinked="0"/>
        <c:majorTickMark val="none"/>
        <c:minorTickMark val="none"/>
        <c:tickLblPos val="nextTo"/>
        <c:spPr>
          <a:ln>
            <a:noFill/>
          </a:ln>
        </c:spPr>
        <c:txPr>
          <a:bodyPr/>
          <a:lstStyle/>
          <a:p>
            <a:pPr>
              <a:defRPr>
                <a:solidFill>
                  <a:schemeClr val="tx1">
                    <a:lumMod val="65000"/>
                    <a:lumOff val="35000"/>
                  </a:schemeClr>
                </a:solidFill>
              </a:defRPr>
            </a:pPr>
            <a:endParaRPr lang="en-US"/>
          </a:p>
        </c:txPr>
        <c:crossAx val="548189312"/>
        <c:crosses val="autoZero"/>
        <c:auto val="1"/>
        <c:lblOffset val="100"/>
        <c:baseTimeUnit val="days"/>
        <c:majorUnit val="1"/>
        <c:majorTimeUnit val="months"/>
        <c:minorUnit val="1"/>
        <c:minorTimeUnit val="months"/>
      </c:dateAx>
      <c:valAx>
        <c:axId val="548189312"/>
        <c:scaling>
          <c:orientation val="minMax"/>
        </c:scaling>
        <c:delete val="0"/>
        <c:axPos val="l"/>
        <c:numFmt formatCode="General" sourceLinked="1"/>
        <c:majorTickMark val="none"/>
        <c:minorTickMark val="none"/>
        <c:tickLblPos val="nextTo"/>
        <c:spPr>
          <a:ln>
            <a:noFill/>
          </a:ln>
        </c:spPr>
        <c:txPr>
          <a:bodyPr/>
          <a:lstStyle/>
          <a:p>
            <a:pPr>
              <a:defRPr>
                <a:solidFill>
                  <a:schemeClr val="tx1">
                    <a:lumMod val="65000"/>
                    <a:lumOff val="35000"/>
                  </a:schemeClr>
                </a:solidFill>
              </a:defRPr>
            </a:pPr>
            <a:endParaRPr lang="en-US"/>
          </a:p>
        </c:txPr>
        <c:crossAx val="534343040"/>
        <c:crosses val="autoZero"/>
        <c:crossBetween val="between"/>
      </c:valAx>
      <c:spPr>
        <a:noFill/>
      </c:spPr>
    </c:plotArea>
    <c:plotVisOnly val="1"/>
    <c:dispBlanksAs val="gap"/>
    <c:showDLblsOverMax val="0"/>
  </c:chart>
  <c:spPr>
    <a:noFill/>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071299709893199"/>
          <c:w val="0.98813760379596682"/>
          <c:h val="0.71272427569716323"/>
        </c:manualLayout>
      </c:layout>
      <c:bubbleChart>
        <c:varyColors val="0"/>
        <c:ser>
          <c:idx val="0"/>
          <c:order val="0"/>
          <c:tx>
            <c:strRef>
              <c:f>Calc!$Q$119</c:f>
              <c:strCache>
                <c:ptCount val="1"/>
                <c:pt idx="0">
                  <c:v>Total</c:v>
                </c:pt>
              </c:strCache>
            </c:strRef>
          </c:tx>
          <c:invertIfNegative val="0"/>
          <c:dPt>
            <c:idx val="0"/>
            <c:invertIfNegative val="0"/>
            <c:bubble3D val="1"/>
            <c:spPr>
              <a:solidFill>
                <a:schemeClr val="accent6">
                  <a:lumMod val="75000"/>
                </a:schemeClr>
              </a:solidFill>
            </c:spPr>
            <c:extLst>
              <c:ext xmlns:c16="http://schemas.microsoft.com/office/drawing/2014/chart" uri="{C3380CC4-5D6E-409C-BE32-E72D297353CC}">
                <c16:uniqueId val="{00000001-A3FB-4459-8038-3DBB56EDD6DF}"/>
              </c:ext>
            </c:extLst>
          </c:dPt>
          <c:dPt>
            <c:idx val="1"/>
            <c:invertIfNegative val="0"/>
            <c:bubble3D val="1"/>
            <c:spPr>
              <a:solidFill>
                <a:schemeClr val="accent6">
                  <a:lumMod val="60000"/>
                  <a:lumOff val="40000"/>
                </a:schemeClr>
              </a:solidFill>
            </c:spPr>
            <c:extLst>
              <c:ext xmlns:c16="http://schemas.microsoft.com/office/drawing/2014/chart" uri="{C3380CC4-5D6E-409C-BE32-E72D297353CC}">
                <c16:uniqueId val="{00000003-A3FB-4459-8038-3DBB56EDD6DF}"/>
              </c:ext>
            </c:extLst>
          </c:dPt>
          <c:dPt>
            <c:idx val="2"/>
            <c:invertIfNegative val="0"/>
            <c:bubble3D val="1"/>
            <c:spPr>
              <a:solidFill>
                <a:schemeClr val="accent2"/>
              </a:solidFill>
            </c:spPr>
            <c:extLst>
              <c:ext xmlns:c16="http://schemas.microsoft.com/office/drawing/2014/chart" uri="{C3380CC4-5D6E-409C-BE32-E72D297353CC}">
                <c16:uniqueId val="{00000005-A3FB-4459-8038-3DBB56EDD6DF}"/>
              </c:ext>
            </c:extLst>
          </c:dPt>
          <c:dPt>
            <c:idx val="3"/>
            <c:invertIfNegative val="0"/>
            <c:bubble3D val="1"/>
            <c:spPr>
              <a:solidFill>
                <a:schemeClr val="accent2">
                  <a:lumMod val="40000"/>
                  <a:lumOff val="60000"/>
                </a:schemeClr>
              </a:solidFill>
            </c:spPr>
            <c:extLst>
              <c:ext xmlns:c16="http://schemas.microsoft.com/office/drawing/2014/chart" uri="{C3380CC4-5D6E-409C-BE32-E72D297353CC}">
                <c16:uniqueId val="{00000007-A3FB-4459-8038-3DBB56EDD6DF}"/>
              </c:ext>
            </c:extLst>
          </c:dPt>
          <c:dLbls>
            <c:spPr>
              <a:noFill/>
              <a:ln>
                <a:noFill/>
              </a:ln>
              <a:effectLst/>
            </c:spPr>
            <c:txPr>
              <a:bodyPr/>
              <a:lstStyle/>
              <a:p>
                <a:pPr>
                  <a:defRPr>
                    <a:solidFill>
                      <a:schemeClr val="tx1">
                        <a:lumMod val="65000"/>
                        <a:lumOff val="35000"/>
                      </a:schemeClr>
                    </a:solidFill>
                  </a:defRPr>
                </a:pPr>
                <a:endParaRPr lang="en-US"/>
              </a:p>
            </c:txPr>
            <c:dLblPos val="t"/>
            <c:showLegendKey val="0"/>
            <c:showVal val="1"/>
            <c:showCatName val="1"/>
            <c:showSerName val="0"/>
            <c:showPercent val="0"/>
            <c:showBubbleSize val="0"/>
            <c:separator>
</c:separator>
            <c:showLeaderLines val="0"/>
            <c:extLst>
              <c:ext xmlns:c15="http://schemas.microsoft.com/office/drawing/2012/chart" uri="{CE6537A1-D6FC-4f65-9D91-7224C49458BB}">
                <c15:layout/>
                <c15:showLeaderLines val="0"/>
              </c:ext>
            </c:extLst>
          </c:dLbls>
          <c:xVal>
            <c:strRef>
              <c:f>Calc!$C$120:$C$123</c:f>
              <c:strCache>
                <c:ptCount val="4"/>
                <c:pt idx="0">
                  <c:v>Africa</c:v>
                </c:pt>
                <c:pt idx="1">
                  <c:v>Americas</c:v>
                </c:pt>
                <c:pt idx="2">
                  <c:v>Asia Pac</c:v>
                </c:pt>
                <c:pt idx="3">
                  <c:v>Africa</c:v>
                </c:pt>
              </c:strCache>
            </c:strRef>
          </c:xVal>
          <c:yVal>
            <c:numRef>
              <c:f>Calc!$Q$120:$Q$123</c:f>
              <c:numCache>
                <c:formatCode>_-* #,##0_-;\-* #,##0_-;_-* "-"??_-;_-@_-</c:formatCode>
                <c:ptCount val="4"/>
                <c:pt idx="0">
                  <c:v>42070.993233830006</c:v>
                </c:pt>
                <c:pt idx="1">
                  <c:v>40455.672218</c:v>
                </c:pt>
                <c:pt idx="2">
                  <c:v>43550.341936999997</c:v>
                </c:pt>
                <c:pt idx="3">
                  <c:v>42070.993233830006</c:v>
                </c:pt>
              </c:numCache>
            </c:numRef>
          </c:yVal>
          <c:bubbleSize>
            <c:numRef>
              <c:f>Calc!$Q$120:$Q$123</c:f>
              <c:numCache>
                <c:formatCode>_-* #,##0_-;\-* #,##0_-;_-* "-"??_-;_-@_-</c:formatCode>
                <c:ptCount val="4"/>
                <c:pt idx="0">
                  <c:v>42070.993233830006</c:v>
                </c:pt>
                <c:pt idx="1">
                  <c:v>40455.672218</c:v>
                </c:pt>
                <c:pt idx="2">
                  <c:v>43550.341936999997</c:v>
                </c:pt>
                <c:pt idx="3">
                  <c:v>42070.993233830006</c:v>
                </c:pt>
              </c:numCache>
            </c:numRef>
          </c:bubbleSize>
          <c:bubble3D val="1"/>
          <c:extLst>
            <c:ext xmlns:c16="http://schemas.microsoft.com/office/drawing/2014/chart" uri="{C3380CC4-5D6E-409C-BE32-E72D297353CC}">
              <c16:uniqueId val="{00000008-A3FB-4459-8038-3DBB56EDD6DF}"/>
            </c:ext>
          </c:extLst>
        </c:ser>
        <c:dLbls>
          <c:showLegendKey val="0"/>
          <c:showVal val="0"/>
          <c:showCatName val="0"/>
          <c:showSerName val="0"/>
          <c:showPercent val="0"/>
          <c:showBubbleSize val="0"/>
        </c:dLbls>
        <c:bubbleScale val="100"/>
        <c:showNegBubbles val="0"/>
        <c:axId val="548283904"/>
        <c:axId val="548299136"/>
      </c:bubbleChart>
      <c:valAx>
        <c:axId val="548283904"/>
        <c:scaling>
          <c:orientation val="minMax"/>
        </c:scaling>
        <c:delete val="1"/>
        <c:axPos val="b"/>
        <c:majorTickMark val="out"/>
        <c:minorTickMark val="none"/>
        <c:tickLblPos val="nextTo"/>
        <c:crossAx val="548299136"/>
        <c:crosses val="autoZero"/>
        <c:crossBetween val="midCat"/>
      </c:valAx>
      <c:valAx>
        <c:axId val="548299136"/>
        <c:scaling>
          <c:orientation val="minMax"/>
        </c:scaling>
        <c:delete val="1"/>
        <c:axPos val="l"/>
        <c:numFmt formatCode="_-* #,##0_-;\-* #,##0_-;_-* &quot;-&quot;??_-;_-@_-" sourceLinked="1"/>
        <c:majorTickMark val="out"/>
        <c:minorTickMark val="none"/>
        <c:tickLblPos val="nextTo"/>
        <c:crossAx val="548283904"/>
        <c:crosses val="autoZero"/>
        <c:crossBetween val="midCat"/>
      </c:valAx>
      <c:spPr>
        <a:noFill/>
      </c:spPr>
    </c:plotArea>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081232492997199E-2"/>
          <c:y val="0.15238095238095239"/>
          <c:w val="0.93837535014005602"/>
          <c:h val="0.67198740157480319"/>
        </c:manualLayout>
      </c:layout>
      <c:lineChart>
        <c:grouping val="standard"/>
        <c:varyColors val="0"/>
        <c:ser>
          <c:idx val="0"/>
          <c:order val="0"/>
          <c:spPr>
            <a:ln w="31750">
              <a:solidFill>
                <a:schemeClr val="accent2"/>
              </a:solidFill>
              <a:tailEnd type="stealth" w="lg" len="lg"/>
            </a:ln>
          </c:spPr>
          <c:marker>
            <c:symbol val="none"/>
          </c:marker>
          <c:cat>
            <c:strRef>
              <c:f>Calc!$E$333:$P$333</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Calc!$E$334:$P$334</c:f>
              <c:numCache>
                <c:formatCode>0.00%</c:formatCode>
                <c:ptCount val="12"/>
                <c:pt idx="0">
                  <c:v>1.2999999999999999E-2</c:v>
                </c:pt>
                <c:pt idx="1">
                  <c:v>1.11E-2</c:v>
                </c:pt>
                <c:pt idx="2">
                  <c:v>1.41E-2</c:v>
                </c:pt>
                <c:pt idx="3">
                  <c:v>1.23E-2</c:v>
                </c:pt>
                <c:pt idx="4">
                  <c:v>1.21E-2</c:v>
                </c:pt>
                <c:pt idx="5">
                  <c:v>1.44E-2</c:v>
                </c:pt>
                <c:pt idx="6">
                  <c:v>1.0200000000000001E-2</c:v>
                </c:pt>
                <c:pt idx="7">
                  <c:v>#N/A</c:v>
                </c:pt>
                <c:pt idx="8">
                  <c:v>#N/A</c:v>
                </c:pt>
                <c:pt idx="9">
                  <c:v>#N/A</c:v>
                </c:pt>
                <c:pt idx="10">
                  <c:v>#N/A</c:v>
                </c:pt>
                <c:pt idx="11">
                  <c:v>#N/A</c:v>
                </c:pt>
              </c:numCache>
            </c:numRef>
          </c:val>
          <c:smooth val="1"/>
          <c:extLst>
            <c:ext xmlns:c16="http://schemas.microsoft.com/office/drawing/2014/chart" uri="{C3380CC4-5D6E-409C-BE32-E72D297353CC}">
              <c16:uniqueId val="{00000000-92DE-47BA-8BBC-2DC4CE7B3110}"/>
            </c:ext>
          </c:extLst>
        </c:ser>
        <c:dLbls>
          <c:showLegendKey val="0"/>
          <c:showVal val="0"/>
          <c:showCatName val="0"/>
          <c:showSerName val="0"/>
          <c:showPercent val="0"/>
          <c:showBubbleSize val="0"/>
        </c:dLbls>
        <c:smooth val="0"/>
        <c:axId val="548555776"/>
        <c:axId val="563106560"/>
      </c:lineChart>
      <c:catAx>
        <c:axId val="548555776"/>
        <c:scaling>
          <c:orientation val="minMax"/>
        </c:scaling>
        <c:delete val="0"/>
        <c:axPos val="b"/>
        <c:numFmt formatCode="General" sourceLinked="0"/>
        <c:majorTickMark val="none"/>
        <c:minorTickMark val="none"/>
        <c:tickLblPos val="nextTo"/>
        <c:txPr>
          <a:bodyPr/>
          <a:lstStyle/>
          <a:p>
            <a:pPr>
              <a:defRPr>
                <a:solidFill>
                  <a:schemeClr val="tx1">
                    <a:lumMod val="65000"/>
                    <a:lumOff val="35000"/>
                  </a:schemeClr>
                </a:solidFill>
              </a:defRPr>
            </a:pPr>
            <a:endParaRPr lang="en-US"/>
          </a:p>
        </c:txPr>
        <c:crossAx val="563106560"/>
        <c:crosses val="autoZero"/>
        <c:auto val="1"/>
        <c:lblAlgn val="ctr"/>
        <c:lblOffset val="100"/>
        <c:noMultiLvlLbl val="0"/>
      </c:catAx>
      <c:valAx>
        <c:axId val="563106560"/>
        <c:scaling>
          <c:orientation val="minMax"/>
        </c:scaling>
        <c:delete val="1"/>
        <c:axPos val="l"/>
        <c:numFmt formatCode="0.00%" sourceLinked="1"/>
        <c:majorTickMark val="out"/>
        <c:minorTickMark val="none"/>
        <c:tickLblPos val="nextTo"/>
        <c:crossAx val="548555776"/>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081232492997199E-2"/>
          <c:y val="0.15238095238095239"/>
          <c:w val="0.93837535014005602"/>
          <c:h val="0.67198740157480319"/>
        </c:manualLayout>
      </c:layout>
      <c:lineChart>
        <c:grouping val="standard"/>
        <c:varyColors val="0"/>
        <c:ser>
          <c:idx val="0"/>
          <c:order val="0"/>
          <c:spPr>
            <a:ln w="31750">
              <a:solidFill>
                <a:schemeClr val="accent6">
                  <a:lumMod val="75000"/>
                </a:schemeClr>
              </a:solidFill>
              <a:tailEnd type="stealth" w="lg" len="lg"/>
            </a:ln>
          </c:spPr>
          <c:marker>
            <c:symbol val="none"/>
          </c:marker>
          <c:val>
            <c:numRef>
              <c:f>Calc!$E$290:$P$290</c:f>
              <c:numCache>
                <c:formatCode>_-* #,##0_-;\-* #,##0_-;_-* "-"??_-;_-@_-</c:formatCode>
                <c:ptCount val="12"/>
                <c:pt idx="0">
                  <c:v>504964039</c:v>
                </c:pt>
                <c:pt idx="1">
                  <c:v>471365929.65900004</c:v>
                </c:pt>
                <c:pt idx="2">
                  <c:v>455972028.50439006</c:v>
                </c:pt>
                <c:pt idx="3">
                  <c:v>472722152.78970706</c:v>
                </c:pt>
                <c:pt idx="4">
                  <c:v>460582843.87338364</c:v>
                </c:pt>
                <c:pt idx="5">
                  <c:v>478110977.45339757</c:v>
                </c:pt>
                <c:pt idx="6">
                  <c:v>483158958.13012522</c:v>
                </c:pt>
                <c:pt idx="7">
                  <c:v>#N/A</c:v>
                </c:pt>
                <c:pt idx="8">
                  <c:v>#N/A</c:v>
                </c:pt>
                <c:pt idx="9">
                  <c:v>#N/A</c:v>
                </c:pt>
                <c:pt idx="10">
                  <c:v>#N/A</c:v>
                </c:pt>
                <c:pt idx="11">
                  <c:v>#N/A</c:v>
                </c:pt>
              </c:numCache>
            </c:numRef>
          </c:val>
          <c:smooth val="1"/>
          <c:extLst>
            <c:ext xmlns:c16="http://schemas.microsoft.com/office/drawing/2014/chart" uri="{C3380CC4-5D6E-409C-BE32-E72D297353CC}">
              <c16:uniqueId val="{00000000-F5A0-4F10-9CA6-3C8522AD4DBE}"/>
            </c:ext>
          </c:extLst>
        </c:ser>
        <c:dLbls>
          <c:showLegendKey val="0"/>
          <c:showVal val="0"/>
          <c:showCatName val="0"/>
          <c:showSerName val="0"/>
          <c:showPercent val="0"/>
          <c:showBubbleSize val="0"/>
        </c:dLbls>
        <c:smooth val="0"/>
        <c:axId val="563271168"/>
        <c:axId val="564400512"/>
      </c:lineChart>
      <c:catAx>
        <c:axId val="563271168"/>
        <c:scaling>
          <c:orientation val="minMax"/>
        </c:scaling>
        <c:delete val="1"/>
        <c:axPos val="b"/>
        <c:majorTickMark val="none"/>
        <c:minorTickMark val="none"/>
        <c:tickLblPos val="nextTo"/>
        <c:crossAx val="564400512"/>
        <c:crosses val="autoZero"/>
        <c:auto val="1"/>
        <c:lblAlgn val="ctr"/>
        <c:lblOffset val="100"/>
        <c:noMultiLvlLbl val="0"/>
      </c:catAx>
      <c:valAx>
        <c:axId val="564400512"/>
        <c:scaling>
          <c:orientation val="minMax"/>
        </c:scaling>
        <c:delete val="1"/>
        <c:axPos val="l"/>
        <c:numFmt formatCode="_-* #,##0_-;\-* #,##0_-;_-* &quot;-&quot;??_-;_-@_-" sourceLinked="1"/>
        <c:majorTickMark val="out"/>
        <c:minorTickMark val="none"/>
        <c:tickLblPos val="nextTo"/>
        <c:crossAx val="56327116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Drop" dropStyle="combo" dx="16" fmlaLink="List!$D$2" fmlaRange="List!$B$2:$B$13" noThreeD="1" sel="7" val="4"/>
</file>

<file path=xl/ctrlProps/ctrlProp2.xml><?xml version="1.0" encoding="utf-8"?>
<formControlPr xmlns="http://schemas.microsoft.com/office/spreadsheetml/2009/9/main" objectType="Radio" firstButton="1" fmlaLink="List!$J$2"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6.xml"/><Relationship Id="rId18" Type="http://schemas.openxmlformats.org/officeDocument/2006/relationships/image" Target="../media/image12.png"/><Relationship Id="rId3" Type="http://schemas.openxmlformats.org/officeDocument/2006/relationships/image" Target="../media/image4.png"/><Relationship Id="rId7" Type="http://schemas.openxmlformats.org/officeDocument/2006/relationships/chart" Target="../charts/chart2.xml"/><Relationship Id="rId12" Type="http://schemas.openxmlformats.org/officeDocument/2006/relationships/chart" Target="../charts/chart5.xml"/><Relationship Id="rId17" Type="http://schemas.openxmlformats.org/officeDocument/2006/relationships/image" Target="../media/image11.png"/><Relationship Id="rId2" Type="http://schemas.openxmlformats.org/officeDocument/2006/relationships/image" Target="../media/image3.png"/><Relationship Id="rId16"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9.png"/><Relationship Id="rId5" Type="http://schemas.openxmlformats.org/officeDocument/2006/relationships/image" Target="../media/image6.png"/><Relationship Id="rId15" Type="http://schemas.openxmlformats.org/officeDocument/2006/relationships/chart" Target="../charts/chart8.xml"/><Relationship Id="rId10" Type="http://schemas.openxmlformats.org/officeDocument/2006/relationships/chart" Target="../charts/chart4.xml"/><Relationship Id="rId19" Type="http://schemas.openxmlformats.org/officeDocument/2006/relationships/chart" Target="../charts/chart9.xml"/><Relationship Id="rId4" Type="http://schemas.openxmlformats.org/officeDocument/2006/relationships/image" Target="../media/image5.png"/><Relationship Id="rId9" Type="http://schemas.openxmlformats.org/officeDocument/2006/relationships/chart" Target="../charts/chart3.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104775</xdr:colOff>
      <xdr:row>370</xdr:row>
      <xdr:rowOff>19050</xdr:rowOff>
    </xdr:from>
    <xdr:to>
      <xdr:col>9</xdr:col>
      <xdr:colOff>241935</xdr:colOff>
      <xdr:row>370</xdr:row>
      <xdr:rowOff>156210</xdr:rowOff>
    </xdr:to>
    <xdr:sp macro="" textlink="">
      <xdr:nvSpPr>
        <xdr:cNvPr id="10" name="Oval 9">
          <a:extLst>
            <a:ext uri="{FF2B5EF4-FFF2-40B4-BE49-F238E27FC236}">
              <a16:creationId xmlns:a16="http://schemas.microsoft.com/office/drawing/2014/main" id="{00000000-0008-0000-0700-00000A000000}"/>
            </a:ext>
          </a:extLst>
        </xdr:cNvPr>
        <xdr:cNvSpPr/>
      </xdr:nvSpPr>
      <xdr:spPr>
        <a:xfrm>
          <a:off x="6324600" y="45739050"/>
          <a:ext cx="137160" cy="137160"/>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533400</xdr:colOff>
      <xdr:row>370</xdr:row>
      <xdr:rowOff>19050</xdr:rowOff>
    </xdr:from>
    <xdr:to>
      <xdr:col>9</xdr:col>
      <xdr:colOff>670200</xdr:colOff>
      <xdr:row>370</xdr:row>
      <xdr:rowOff>155850</xdr:rowOff>
    </xdr:to>
    <xdr:sp macro="" textlink="">
      <xdr:nvSpPr>
        <xdr:cNvPr id="11" name="Oval 10">
          <a:extLst>
            <a:ext uri="{FF2B5EF4-FFF2-40B4-BE49-F238E27FC236}">
              <a16:creationId xmlns:a16="http://schemas.microsoft.com/office/drawing/2014/main" id="{00000000-0008-0000-0700-00000B000000}"/>
            </a:ext>
          </a:extLst>
        </xdr:cNvPr>
        <xdr:cNvSpPr/>
      </xdr:nvSpPr>
      <xdr:spPr>
        <a:xfrm>
          <a:off x="6753225" y="45739050"/>
          <a:ext cx="136800" cy="136800"/>
        </a:xfrm>
        <a:prstGeom prst="ellipse">
          <a:avLst/>
        </a:prstGeom>
        <a:ln>
          <a:solidFill>
            <a:schemeClr val="tx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319088</xdr:colOff>
      <xdr:row>370</xdr:row>
      <xdr:rowOff>19050</xdr:rowOff>
    </xdr:from>
    <xdr:to>
      <xdr:col>9</xdr:col>
      <xdr:colOff>456248</xdr:colOff>
      <xdr:row>370</xdr:row>
      <xdr:rowOff>156210</xdr:rowOff>
    </xdr:to>
    <xdr:sp macro="" textlink="">
      <xdr:nvSpPr>
        <xdr:cNvPr id="12" name="Oval 11">
          <a:extLst>
            <a:ext uri="{FF2B5EF4-FFF2-40B4-BE49-F238E27FC236}">
              <a16:creationId xmlns:a16="http://schemas.microsoft.com/office/drawing/2014/main" id="{00000000-0008-0000-0700-00000C000000}"/>
            </a:ext>
          </a:extLst>
        </xdr:cNvPr>
        <xdr:cNvSpPr/>
      </xdr:nvSpPr>
      <xdr:spPr>
        <a:xfrm>
          <a:off x="6538913" y="45739050"/>
          <a:ext cx="137160" cy="137160"/>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361950</xdr:colOff>
      <xdr:row>253</xdr:row>
      <xdr:rowOff>152400</xdr:rowOff>
    </xdr:from>
    <xdr:to>
      <xdr:col>26</xdr:col>
      <xdr:colOff>330574</xdr:colOff>
      <xdr:row>258</xdr:row>
      <xdr:rowOff>152401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533400</xdr:colOff>
      <xdr:row>4</xdr:row>
      <xdr:rowOff>161925</xdr:rowOff>
    </xdr:from>
    <xdr:to>
      <xdr:col>2</xdr:col>
      <xdr:colOff>466296</xdr:colOff>
      <xdr:row>6</xdr:row>
      <xdr:rowOff>38100</xdr:rowOff>
    </xdr:to>
    <xdr:sp macro="" textlink="">
      <xdr:nvSpPr>
        <xdr:cNvPr id="2" name="TextBox 1"/>
        <xdr:cNvSpPr txBox="1"/>
      </xdr:nvSpPr>
      <xdr:spPr>
        <a:xfrm>
          <a:off x="295275" y="923925"/>
          <a:ext cx="107589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latin typeface="Calibri"/>
            </a:rPr>
            <a:t>Facebook</a:t>
          </a:r>
        </a:p>
      </xdr:txBody>
    </xdr:sp>
    <xdr:clientData/>
  </xdr:twoCellAnchor>
  <xdr:twoCellAnchor>
    <xdr:from>
      <xdr:col>0</xdr:col>
      <xdr:colOff>533400</xdr:colOff>
      <xdr:row>9</xdr:row>
      <xdr:rowOff>0</xdr:rowOff>
    </xdr:from>
    <xdr:to>
      <xdr:col>2</xdr:col>
      <xdr:colOff>466296</xdr:colOff>
      <xdr:row>10</xdr:row>
      <xdr:rowOff>66675</xdr:rowOff>
    </xdr:to>
    <xdr:sp macro="" textlink="">
      <xdr:nvSpPr>
        <xdr:cNvPr id="3" name="TextBox 2"/>
        <xdr:cNvSpPr txBox="1"/>
      </xdr:nvSpPr>
      <xdr:spPr>
        <a:xfrm>
          <a:off x="295275" y="1724025"/>
          <a:ext cx="107589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latin typeface="Calibri"/>
            </a:rPr>
            <a:t>Twiter</a:t>
          </a:r>
        </a:p>
      </xdr:txBody>
    </xdr:sp>
    <xdr:clientData/>
  </xdr:twoCellAnchor>
  <xdr:twoCellAnchor>
    <xdr:from>
      <xdr:col>1</xdr:col>
      <xdr:colOff>19050</xdr:colOff>
      <xdr:row>12</xdr:row>
      <xdr:rowOff>142875</xdr:rowOff>
    </xdr:from>
    <xdr:to>
      <xdr:col>2</xdr:col>
      <xdr:colOff>485346</xdr:colOff>
      <xdr:row>14</xdr:row>
      <xdr:rowOff>114300</xdr:rowOff>
    </xdr:to>
    <xdr:sp macro="" textlink="">
      <xdr:nvSpPr>
        <xdr:cNvPr id="4" name="TextBox 3"/>
        <xdr:cNvSpPr txBox="1"/>
      </xdr:nvSpPr>
      <xdr:spPr>
        <a:xfrm>
          <a:off x="314325" y="2447925"/>
          <a:ext cx="107589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latin typeface="Calibri"/>
            </a:rPr>
            <a:t>Youtube</a:t>
          </a:r>
        </a:p>
      </xdr:txBody>
    </xdr:sp>
    <xdr:clientData/>
  </xdr:twoCellAnchor>
  <xdr:twoCellAnchor editAs="oneCell">
    <xdr:from>
      <xdr:col>33</xdr:col>
      <xdr:colOff>304800</xdr:colOff>
      <xdr:row>38</xdr:row>
      <xdr:rowOff>28574</xdr:rowOff>
    </xdr:from>
    <xdr:to>
      <xdr:col>34</xdr:col>
      <xdr:colOff>419100</xdr:colOff>
      <xdr:row>42</xdr:row>
      <xdr:rowOff>97215</xdr:rowOff>
    </xdr:to>
    <xdr:pic>
      <xdr:nvPicPr>
        <xdr:cNvPr id="5" name="Picture 4"/>
        <xdr:cNvPicPr>
          <a:picLocks noChangeAspect="1"/>
        </xdr:cNvPicPr>
      </xdr:nvPicPr>
      <xdr:blipFill>
        <a:blip xmlns:r="http://schemas.openxmlformats.org/officeDocument/2006/relationships" r:embed="rId1"/>
        <a:stretch>
          <a:fillRect/>
        </a:stretch>
      </xdr:blipFill>
      <xdr:spPr>
        <a:xfrm>
          <a:off x="20869275" y="7210424"/>
          <a:ext cx="723900" cy="735391"/>
        </a:xfrm>
        <a:prstGeom prst="rect">
          <a:avLst/>
        </a:prstGeom>
      </xdr:spPr>
    </xdr:pic>
    <xdr:clientData/>
  </xdr:twoCellAnchor>
  <xdr:twoCellAnchor>
    <xdr:from>
      <xdr:col>7</xdr:col>
      <xdr:colOff>238125</xdr:colOff>
      <xdr:row>5</xdr:row>
      <xdr:rowOff>19050</xdr:rowOff>
    </xdr:from>
    <xdr:to>
      <xdr:col>13</xdr:col>
      <xdr:colOff>514350</xdr:colOff>
      <xdr:row>7</xdr:row>
      <xdr:rowOff>114300</xdr:rowOff>
    </xdr:to>
    <xdr:grpSp>
      <xdr:nvGrpSpPr>
        <xdr:cNvPr id="6" name="Group 5"/>
        <xdr:cNvGrpSpPr/>
      </xdr:nvGrpSpPr>
      <xdr:grpSpPr>
        <a:xfrm>
          <a:off x="3409950" y="971550"/>
          <a:ext cx="4410075" cy="485775"/>
          <a:chOff x="3495675" y="542925"/>
          <a:chExt cx="3933825" cy="725494"/>
        </a:xfrm>
      </xdr:grpSpPr>
      <xdr:pic>
        <xdr:nvPicPr>
          <xdr:cNvPr id="7" name="Picture 6"/>
          <xdr:cNvPicPr>
            <a:picLocks noChangeAspect="1"/>
          </xdr:cNvPicPr>
        </xdr:nvPicPr>
        <xdr:blipFill>
          <a:blip xmlns:r="http://schemas.openxmlformats.org/officeDocument/2006/relationships" r:embed="rId2"/>
          <a:stretch>
            <a:fillRect/>
          </a:stretch>
        </xdr:blipFill>
        <xdr:spPr>
          <a:xfrm>
            <a:off x="3495675" y="590550"/>
            <a:ext cx="638175" cy="661687"/>
          </a:xfrm>
          <a:prstGeom prst="rect">
            <a:avLst/>
          </a:prstGeom>
        </xdr:spPr>
      </xdr:pic>
      <xdr:pic>
        <xdr:nvPicPr>
          <xdr:cNvPr id="8" name="Picture 7"/>
          <xdr:cNvPicPr>
            <a:picLocks noChangeAspect="1"/>
          </xdr:cNvPicPr>
        </xdr:nvPicPr>
        <xdr:blipFill>
          <a:blip xmlns:r="http://schemas.openxmlformats.org/officeDocument/2006/relationships" r:embed="rId3"/>
          <a:stretch>
            <a:fillRect/>
          </a:stretch>
        </xdr:blipFill>
        <xdr:spPr>
          <a:xfrm>
            <a:off x="4285208" y="590550"/>
            <a:ext cx="668404" cy="658328"/>
          </a:xfrm>
          <a:prstGeom prst="rect">
            <a:avLst/>
          </a:prstGeom>
        </xdr:spPr>
      </xdr:pic>
      <xdr:pic>
        <xdr:nvPicPr>
          <xdr:cNvPr id="9" name="Picture 8"/>
          <xdr:cNvPicPr>
            <a:picLocks noChangeAspect="1"/>
          </xdr:cNvPicPr>
        </xdr:nvPicPr>
        <xdr:blipFill>
          <a:blip xmlns:r="http://schemas.openxmlformats.org/officeDocument/2006/relationships" r:embed="rId4"/>
          <a:stretch>
            <a:fillRect/>
          </a:stretch>
        </xdr:blipFill>
        <xdr:spPr>
          <a:xfrm>
            <a:off x="5104970" y="561975"/>
            <a:ext cx="684622" cy="706444"/>
          </a:xfrm>
          <a:prstGeom prst="rect">
            <a:avLst/>
          </a:prstGeom>
        </xdr:spPr>
      </xdr:pic>
      <xdr:pic>
        <xdr:nvPicPr>
          <xdr:cNvPr id="10" name="Picture 9"/>
          <xdr:cNvPicPr>
            <a:picLocks noChangeAspect="1"/>
          </xdr:cNvPicPr>
        </xdr:nvPicPr>
        <xdr:blipFill>
          <a:blip xmlns:r="http://schemas.openxmlformats.org/officeDocument/2006/relationships" r:embed="rId5"/>
          <a:stretch>
            <a:fillRect/>
          </a:stretch>
        </xdr:blipFill>
        <xdr:spPr>
          <a:xfrm>
            <a:off x="5940950" y="581026"/>
            <a:ext cx="660917" cy="647699"/>
          </a:xfrm>
          <a:prstGeom prst="rect">
            <a:avLst/>
          </a:prstGeom>
        </xdr:spPr>
      </xdr:pic>
      <xdr:pic>
        <xdr:nvPicPr>
          <xdr:cNvPr id="11" name="Picture 10"/>
          <xdr:cNvPicPr>
            <a:picLocks noChangeAspect="1"/>
          </xdr:cNvPicPr>
        </xdr:nvPicPr>
        <xdr:blipFill>
          <a:blip xmlns:r="http://schemas.openxmlformats.org/officeDocument/2006/relationships" r:embed="rId6"/>
          <a:stretch>
            <a:fillRect/>
          </a:stretch>
        </xdr:blipFill>
        <xdr:spPr>
          <a:xfrm>
            <a:off x="6753225" y="542925"/>
            <a:ext cx="676275" cy="683176"/>
          </a:xfrm>
          <a:prstGeom prst="rect">
            <a:avLst/>
          </a:prstGeom>
        </xdr:spPr>
      </xdr:pic>
    </xdr:grpSp>
    <xdr:clientData/>
  </xdr:twoCellAnchor>
  <xdr:twoCellAnchor>
    <xdr:from>
      <xdr:col>7</xdr:col>
      <xdr:colOff>66674</xdr:colOff>
      <xdr:row>13</xdr:row>
      <xdr:rowOff>95251</xdr:rowOff>
    </xdr:from>
    <xdr:to>
      <xdr:col>13</xdr:col>
      <xdr:colOff>685800</xdr:colOff>
      <xdr:row>20</xdr:row>
      <xdr:rowOff>1</xdr:rowOff>
    </xdr:to>
    <xdr:graphicFrame macro="">
      <xdr:nvGraphicFramePr>
        <xdr:cNvPr id="12" name="Chart 11">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19050</xdr:colOff>
      <xdr:row>16</xdr:row>
      <xdr:rowOff>161926</xdr:rowOff>
    </xdr:from>
    <xdr:to>
      <xdr:col>2</xdr:col>
      <xdr:colOff>485346</xdr:colOff>
      <xdr:row>18</xdr:row>
      <xdr:rowOff>47626</xdr:rowOff>
    </xdr:to>
    <xdr:sp macro="" textlink="">
      <xdr:nvSpPr>
        <xdr:cNvPr id="13" name="TextBox 12"/>
        <xdr:cNvSpPr txBox="1"/>
      </xdr:nvSpPr>
      <xdr:spPr>
        <a:xfrm>
          <a:off x="314325" y="3238501"/>
          <a:ext cx="107589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latin typeface="Calibri"/>
            </a:rPr>
            <a:t>Instagram</a:t>
          </a:r>
        </a:p>
      </xdr:txBody>
    </xdr:sp>
    <xdr:clientData/>
  </xdr:twoCellAnchor>
  <xdr:twoCellAnchor>
    <xdr:from>
      <xdr:col>0</xdr:col>
      <xdr:colOff>228600</xdr:colOff>
      <xdr:row>19</xdr:row>
      <xdr:rowOff>180975</xdr:rowOff>
    </xdr:from>
    <xdr:to>
      <xdr:col>3</xdr:col>
      <xdr:colOff>409575</xdr:colOff>
      <xdr:row>21</xdr:row>
      <xdr:rowOff>152400</xdr:rowOff>
    </xdr:to>
    <xdr:sp macro="" textlink="">
      <xdr:nvSpPr>
        <xdr:cNvPr id="23" name="TextBox 22"/>
        <xdr:cNvSpPr txBox="1"/>
      </xdr:nvSpPr>
      <xdr:spPr>
        <a:xfrm>
          <a:off x="228600" y="3838575"/>
          <a:ext cx="16954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latin typeface="Calibri"/>
            </a:rPr>
            <a:t>Leads</a:t>
          </a:r>
        </a:p>
      </xdr:txBody>
    </xdr:sp>
    <xdr:clientData/>
  </xdr:twoCellAnchor>
  <xdr:twoCellAnchor editAs="oneCell">
    <xdr:from>
      <xdr:col>1</xdr:col>
      <xdr:colOff>0</xdr:colOff>
      <xdr:row>0</xdr:row>
      <xdr:rowOff>0</xdr:rowOff>
    </xdr:from>
    <xdr:to>
      <xdr:col>2</xdr:col>
      <xdr:colOff>202407</xdr:colOff>
      <xdr:row>3</xdr:row>
      <xdr:rowOff>161925</xdr:rowOff>
    </xdr:to>
    <xdr:pic>
      <xdr:nvPicPr>
        <xdr:cNvPr id="24" name="Picture 23"/>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95275" y="0"/>
          <a:ext cx="812007" cy="733425"/>
        </a:xfrm>
        <a:prstGeom prst="rect">
          <a:avLst/>
        </a:prstGeom>
      </xdr:spPr>
    </xdr:pic>
    <xdr:clientData/>
  </xdr:twoCellAnchor>
  <xdr:twoCellAnchor>
    <xdr:from>
      <xdr:col>0</xdr:col>
      <xdr:colOff>142874</xdr:colOff>
      <xdr:row>32</xdr:row>
      <xdr:rowOff>142875</xdr:rowOff>
    </xdr:from>
    <xdr:to>
      <xdr:col>2</xdr:col>
      <xdr:colOff>552449</xdr:colOff>
      <xdr:row>39</xdr:row>
      <xdr:rowOff>152400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542925</xdr:colOff>
      <xdr:row>32</xdr:row>
      <xdr:rowOff>142875</xdr:rowOff>
    </xdr:from>
    <xdr:to>
      <xdr:col>5</xdr:col>
      <xdr:colOff>28575</xdr:colOff>
      <xdr:row>39</xdr:row>
      <xdr:rowOff>152400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180975</xdr:colOff>
      <xdr:row>39</xdr:row>
      <xdr:rowOff>19050</xdr:rowOff>
    </xdr:from>
    <xdr:to>
      <xdr:col>3</xdr:col>
      <xdr:colOff>304800</xdr:colOff>
      <xdr:row>39</xdr:row>
      <xdr:rowOff>133350</xdr:rowOff>
    </xdr:to>
    <xdr:sp macro="" textlink="">
      <xdr:nvSpPr>
        <xdr:cNvPr id="28" name="Rectangle 27"/>
        <xdr:cNvSpPr/>
      </xdr:nvSpPr>
      <xdr:spPr>
        <a:xfrm>
          <a:off x="1695450" y="7391400"/>
          <a:ext cx="123825" cy="114300"/>
        </a:xfrm>
        <a:prstGeom prst="rect">
          <a:avLst/>
        </a:prstGeom>
        <a:solidFill>
          <a:schemeClr val="accent6">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266699</xdr:colOff>
      <xdr:row>38</xdr:row>
      <xdr:rowOff>142875</xdr:rowOff>
    </xdr:from>
    <xdr:to>
      <xdr:col>5</xdr:col>
      <xdr:colOff>47624</xdr:colOff>
      <xdr:row>40</xdr:row>
      <xdr:rowOff>104775</xdr:rowOff>
    </xdr:to>
    <xdr:sp macro="" textlink="">
      <xdr:nvSpPr>
        <xdr:cNvPr id="29" name="TextBox 28"/>
        <xdr:cNvSpPr txBox="1"/>
      </xdr:nvSpPr>
      <xdr:spPr>
        <a:xfrm>
          <a:off x="1781174" y="7505700"/>
          <a:ext cx="10382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Prior Yr</a:t>
          </a:r>
        </a:p>
      </xdr:txBody>
    </xdr:sp>
    <xdr:clientData/>
  </xdr:twoCellAnchor>
  <xdr:twoCellAnchor>
    <xdr:from>
      <xdr:col>1</xdr:col>
      <xdr:colOff>114300</xdr:colOff>
      <xdr:row>38</xdr:row>
      <xdr:rowOff>142875</xdr:rowOff>
    </xdr:from>
    <xdr:to>
      <xdr:col>2</xdr:col>
      <xdr:colOff>419100</xdr:colOff>
      <xdr:row>40</xdr:row>
      <xdr:rowOff>104775</xdr:rowOff>
    </xdr:to>
    <xdr:sp macro="" textlink="">
      <xdr:nvSpPr>
        <xdr:cNvPr id="30" name="TextBox 29"/>
        <xdr:cNvSpPr txBox="1"/>
      </xdr:nvSpPr>
      <xdr:spPr>
        <a:xfrm>
          <a:off x="409575" y="7505700"/>
          <a:ext cx="9144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Current</a:t>
          </a:r>
          <a:r>
            <a:rPr lang="en-US" sz="1000" b="1" i="0" u="none" strike="noStrike" baseline="0">
              <a:solidFill>
                <a:schemeClr val="tx1">
                  <a:lumMod val="65000"/>
                  <a:lumOff val="35000"/>
                </a:schemeClr>
              </a:solidFill>
              <a:latin typeface="Calibri"/>
            </a:rPr>
            <a:t> Yr</a:t>
          </a:r>
          <a:endParaRPr lang="en-US" sz="1000" b="1" i="0" u="none" strike="noStrike">
            <a:solidFill>
              <a:schemeClr val="tx1">
                <a:lumMod val="65000"/>
                <a:lumOff val="35000"/>
              </a:schemeClr>
            </a:solidFill>
            <a:latin typeface="Calibri"/>
          </a:endParaRPr>
        </a:p>
      </xdr:txBody>
    </xdr:sp>
    <xdr:clientData/>
  </xdr:twoCellAnchor>
  <xdr:twoCellAnchor>
    <xdr:from>
      <xdr:col>1</xdr:col>
      <xdr:colOff>47625</xdr:colOff>
      <xdr:row>39</xdr:row>
      <xdr:rowOff>0</xdr:rowOff>
    </xdr:from>
    <xdr:to>
      <xdr:col>1</xdr:col>
      <xdr:colOff>171450</xdr:colOff>
      <xdr:row>39</xdr:row>
      <xdr:rowOff>114300</xdr:rowOff>
    </xdr:to>
    <xdr:sp macro="" textlink="">
      <xdr:nvSpPr>
        <xdr:cNvPr id="31" name="Rectangle 30"/>
        <xdr:cNvSpPr/>
      </xdr:nvSpPr>
      <xdr:spPr>
        <a:xfrm>
          <a:off x="342900" y="7372350"/>
          <a:ext cx="123825" cy="114300"/>
        </a:xfrm>
        <a:prstGeom prst="rect">
          <a:avLst/>
        </a:prstGeom>
        <a:solidFill>
          <a:schemeClr val="accent2"/>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228600</xdr:colOff>
      <xdr:row>32</xdr:row>
      <xdr:rowOff>9525</xdr:rowOff>
    </xdr:from>
    <xdr:to>
      <xdr:col>4</xdr:col>
      <xdr:colOff>466725</xdr:colOff>
      <xdr:row>33</xdr:row>
      <xdr:rowOff>76200</xdr:rowOff>
    </xdr:to>
    <xdr:sp macro="" textlink="">
      <xdr:nvSpPr>
        <xdr:cNvPr id="32" name="TextBox 31"/>
        <xdr:cNvSpPr txBox="1"/>
      </xdr:nvSpPr>
      <xdr:spPr>
        <a:xfrm>
          <a:off x="228600" y="5667375"/>
          <a:ext cx="23622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latin typeface="Calibri"/>
            </a:rPr>
            <a:t>Bounce</a:t>
          </a:r>
          <a:r>
            <a:rPr lang="en-US" sz="1100" b="1" i="0" u="none" strike="noStrike" baseline="0">
              <a:solidFill>
                <a:schemeClr val="tx1">
                  <a:lumMod val="65000"/>
                  <a:lumOff val="35000"/>
                </a:schemeClr>
              </a:solidFill>
              <a:latin typeface="Calibri"/>
            </a:rPr>
            <a:t> Rate Current Yr v Prior Yr</a:t>
          </a:r>
          <a:endParaRPr lang="en-US" sz="1100" b="1" i="0" u="none" strike="noStrike">
            <a:solidFill>
              <a:schemeClr val="tx1">
                <a:lumMod val="65000"/>
                <a:lumOff val="35000"/>
              </a:schemeClr>
            </a:solidFill>
            <a:latin typeface="Calibri"/>
          </a:endParaRPr>
        </a:p>
      </xdr:txBody>
    </xdr:sp>
    <xdr:clientData/>
  </xdr:twoCellAnchor>
  <xdr:twoCellAnchor>
    <xdr:from>
      <xdr:col>1</xdr:col>
      <xdr:colOff>171450</xdr:colOff>
      <xdr:row>35</xdr:row>
      <xdr:rowOff>76200</xdr:rowOff>
    </xdr:from>
    <xdr:to>
      <xdr:col>2</xdr:col>
      <xdr:colOff>400051</xdr:colOff>
      <xdr:row>37</xdr:row>
      <xdr:rowOff>152400</xdr:rowOff>
    </xdr:to>
    <xdr:sp macro="" textlink="Calc!Q303">
      <xdr:nvSpPr>
        <xdr:cNvPr id="33" name="TextBox 32"/>
        <xdr:cNvSpPr txBox="1"/>
      </xdr:nvSpPr>
      <xdr:spPr>
        <a:xfrm>
          <a:off x="466725" y="6867525"/>
          <a:ext cx="83820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CA2DA1-6E5D-43CB-A818-83E3AB152C58}" type="TxLink">
            <a:rPr lang="en-US" sz="1600" b="0" i="0" u="none" strike="noStrike">
              <a:solidFill>
                <a:schemeClr val="tx1">
                  <a:lumMod val="65000"/>
                  <a:lumOff val="35000"/>
                </a:schemeClr>
              </a:solidFill>
              <a:latin typeface="Calibri"/>
            </a:rPr>
            <a:pPr/>
            <a:t>54.1%</a:t>
          </a:fld>
          <a:endParaRPr lang="en-US" sz="1600" b="0" i="0" u="none" strike="noStrike">
            <a:solidFill>
              <a:schemeClr val="tx1">
                <a:lumMod val="65000"/>
                <a:lumOff val="35000"/>
              </a:schemeClr>
            </a:solidFill>
            <a:latin typeface="Calibri"/>
          </a:endParaRPr>
        </a:p>
      </xdr:txBody>
    </xdr:sp>
    <xdr:clientData/>
  </xdr:twoCellAnchor>
  <xdr:twoCellAnchor>
    <xdr:from>
      <xdr:col>3</xdr:col>
      <xdr:colOff>285750</xdr:colOff>
      <xdr:row>35</xdr:row>
      <xdr:rowOff>85725</xdr:rowOff>
    </xdr:from>
    <xdr:to>
      <xdr:col>4</xdr:col>
      <xdr:colOff>514351</xdr:colOff>
      <xdr:row>37</xdr:row>
      <xdr:rowOff>161925</xdr:rowOff>
    </xdr:to>
    <xdr:sp macro="" textlink="Calc!Q315">
      <xdr:nvSpPr>
        <xdr:cNvPr id="34" name="TextBox 33"/>
        <xdr:cNvSpPr txBox="1"/>
      </xdr:nvSpPr>
      <xdr:spPr>
        <a:xfrm>
          <a:off x="1800225" y="6877050"/>
          <a:ext cx="83820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BB8C49-BF0D-4FE3-8F87-DF64E1BC2952}" type="TxLink">
            <a:rPr lang="en-US" sz="1600" b="0" i="0" u="none" strike="noStrike">
              <a:solidFill>
                <a:schemeClr val="tx1">
                  <a:lumMod val="65000"/>
                  <a:lumOff val="35000"/>
                </a:schemeClr>
              </a:solidFill>
              <a:latin typeface="Calibri"/>
            </a:rPr>
            <a:pPr/>
            <a:t>46.4%</a:t>
          </a:fld>
          <a:endParaRPr lang="en-US" sz="1600" b="0" i="0" u="none" strike="noStrike">
            <a:solidFill>
              <a:schemeClr val="tx1">
                <a:lumMod val="65000"/>
                <a:lumOff val="35000"/>
              </a:schemeClr>
            </a:solidFill>
            <a:latin typeface="Calibri"/>
          </a:endParaRPr>
        </a:p>
      </xdr:txBody>
    </xdr:sp>
    <xdr:clientData/>
  </xdr:twoCellAnchor>
  <xdr:twoCellAnchor>
    <xdr:from>
      <xdr:col>7</xdr:col>
      <xdr:colOff>123825</xdr:colOff>
      <xdr:row>21</xdr:row>
      <xdr:rowOff>28575</xdr:rowOff>
    </xdr:from>
    <xdr:to>
      <xdr:col>9</xdr:col>
      <xdr:colOff>291022</xdr:colOff>
      <xdr:row>28</xdr:row>
      <xdr:rowOff>114562</xdr:rowOff>
    </xdr:to>
    <xdr:grpSp>
      <xdr:nvGrpSpPr>
        <xdr:cNvPr id="35" name="NthAmerica">
          <a:extLst>
            <a:ext uri="{FF2B5EF4-FFF2-40B4-BE49-F238E27FC236}">
              <a16:creationId xmlns:a16="http://schemas.microsoft.com/office/drawing/2014/main" id="{00000000-0008-0000-0500-00001E000000}"/>
            </a:ext>
          </a:extLst>
        </xdr:cNvPr>
        <xdr:cNvGrpSpPr/>
      </xdr:nvGrpSpPr>
      <xdr:grpSpPr>
        <a:xfrm>
          <a:off x="3295650" y="4067175"/>
          <a:ext cx="1481647" cy="1476637"/>
          <a:chOff x="3219450" y="1447952"/>
          <a:chExt cx="3227221" cy="4076548"/>
        </a:xfrm>
        <a:solidFill>
          <a:schemeClr val="accent6">
            <a:lumMod val="60000"/>
            <a:lumOff val="40000"/>
          </a:schemeClr>
        </a:solidFill>
      </xdr:grpSpPr>
      <xdr:grpSp>
        <xdr:nvGrpSpPr>
          <xdr:cNvPr id="36" name="USA">
            <a:extLst>
              <a:ext uri="{FF2B5EF4-FFF2-40B4-BE49-F238E27FC236}">
                <a16:creationId xmlns:a16="http://schemas.microsoft.com/office/drawing/2014/main" id="{00000000-0008-0000-0500-00001F000000}"/>
              </a:ext>
            </a:extLst>
          </xdr:cNvPr>
          <xdr:cNvGrpSpPr>
            <a:grpSpLocks/>
          </xdr:cNvGrpSpPr>
        </xdr:nvGrpSpPr>
        <xdr:grpSpPr bwMode="auto">
          <a:xfrm>
            <a:off x="3219450" y="2609850"/>
            <a:ext cx="2819400" cy="2333625"/>
            <a:chOff x="92" y="198"/>
            <a:chExt cx="296" cy="245"/>
          </a:xfrm>
          <a:grpFill/>
        </xdr:grpSpPr>
        <xdr:sp macro="" textlink="">
          <xdr:nvSpPr>
            <xdr:cNvPr id="84" name="S_USA2">
              <a:extLst>
                <a:ext uri="{FF2B5EF4-FFF2-40B4-BE49-F238E27FC236}">
                  <a16:creationId xmlns:a16="http://schemas.microsoft.com/office/drawing/2014/main" id="{00000000-0008-0000-0500-00004F000000}"/>
                </a:ext>
              </a:extLst>
            </xdr:cNvPr>
            <xdr:cNvSpPr>
              <a:spLocks/>
            </xdr:cNvSpPr>
          </xdr:nvSpPr>
          <xdr:spPr bwMode="auto">
            <a:xfrm>
              <a:off x="218" y="345"/>
              <a:ext cx="170" cy="98"/>
            </a:xfrm>
            <a:custGeom>
              <a:avLst/>
              <a:gdLst>
                <a:gd name="T0" fmla="*/ 4 w 774"/>
                <a:gd name="T1" fmla="*/ 0 h 450"/>
                <a:gd name="T2" fmla="*/ 4 w 774"/>
                <a:gd name="T3" fmla="*/ 0 h 450"/>
                <a:gd name="T4" fmla="*/ 5 w 774"/>
                <a:gd name="T5" fmla="*/ 0 h 450"/>
                <a:gd name="T6" fmla="*/ 5 w 774"/>
                <a:gd name="T7" fmla="*/ 1 h 450"/>
                <a:gd name="T8" fmla="*/ 5 w 774"/>
                <a:gd name="T9" fmla="*/ 1 h 450"/>
                <a:gd name="T10" fmla="*/ 5 w 774"/>
                <a:gd name="T11" fmla="*/ 1 h 450"/>
                <a:gd name="T12" fmla="*/ 5 w 774"/>
                <a:gd name="T13" fmla="*/ 1 h 450"/>
                <a:gd name="T14" fmla="*/ 6 w 774"/>
                <a:gd name="T15" fmla="*/ 1 h 450"/>
                <a:gd name="T16" fmla="*/ 5 w 774"/>
                <a:gd name="T17" fmla="*/ 1 h 450"/>
                <a:gd name="T18" fmla="*/ 5 w 774"/>
                <a:gd name="T19" fmla="*/ 1 h 450"/>
                <a:gd name="T20" fmla="*/ 5 w 774"/>
                <a:gd name="T21" fmla="*/ 2 h 450"/>
                <a:gd name="T22" fmla="*/ 5 w 774"/>
                <a:gd name="T23" fmla="*/ 2 h 450"/>
                <a:gd name="T24" fmla="*/ 6 w 774"/>
                <a:gd name="T25" fmla="*/ 1 h 450"/>
                <a:gd name="T26" fmla="*/ 6 w 774"/>
                <a:gd name="T27" fmla="*/ 1 h 450"/>
                <a:gd name="T28" fmla="*/ 6 w 774"/>
                <a:gd name="T29" fmla="*/ 1 h 450"/>
                <a:gd name="T30" fmla="*/ 6 w 774"/>
                <a:gd name="T31" fmla="*/ 2 h 450"/>
                <a:gd name="T32" fmla="*/ 6 w 774"/>
                <a:gd name="T33" fmla="*/ 2 h 450"/>
                <a:gd name="T34" fmla="*/ 7 w 774"/>
                <a:gd name="T35" fmla="*/ 2 h 450"/>
                <a:gd name="T36" fmla="*/ 7 w 774"/>
                <a:gd name="T37" fmla="*/ 1 h 450"/>
                <a:gd name="T38" fmla="*/ 7 w 774"/>
                <a:gd name="T39" fmla="*/ 1 h 450"/>
                <a:gd name="T40" fmla="*/ 8 w 774"/>
                <a:gd name="T41" fmla="*/ 1 h 450"/>
                <a:gd name="T42" fmla="*/ 8 w 774"/>
                <a:gd name="T43" fmla="*/ 1 h 450"/>
                <a:gd name="T44" fmla="*/ 8 w 774"/>
                <a:gd name="T45" fmla="*/ 1 h 450"/>
                <a:gd name="T46" fmla="*/ 8 w 774"/>
                <a:gd name="T47" fmla="*/ 1 h 450"/>
                <a:gd name="T48" fmla="*/ 8 w 774"/>
                <a:gd name="T49" fmla="*/ 1 h 450"/>
                <a:gd name="T50" fmla="*/ 8 w 774"/>
                <a:gd name="T51" fmla="*/ 2 h 450"/>
                <a:gd name="T52" fmla="*/ 8 w 774"/>
                <a:gd name="T53" fmla="*/ 2 h 450"/>
                <a:gd name="T54" fmla="*/ 7 w 774"/>
                <a:gd name="T55" fmla="*/ 2 h 450"/>
                <a:gd name="T56" fmla="*/ 7 w 774"/>
                <a:gd name="T57" fmla="*/ 2 h 450"/>
                <a:gd name="T58" fmla="*/ 7 w 774"/>
                <a:gd name="T59" fmla="*/ 3 h 450"/>
                <a:gd name="T60" fmla="*/ 7 w 774"/>
                <a:gd name="T61" fmla="*/ 2 h 450"/>
                <a:gd name="T62" fmla="*/ 7 w 774"/>
                <a:gd name="T63" fmla="*/ 2 h 450"/>
                <a:gd name="T64" fmla="*/ 7 w 774"/>
                <a:gd name="T65" fmla="*/ 3 h 450"/>
                <a:gd name="T66" fmla="*/ 6 w 774"/>
                <a:gd name="T67" fmla="*/ 4 h 450"/>
                <a:gd name="T68" fmla="*/ 6 w 774"/>
                <a:gd name="T69" fmla="*/ 5 h 450"/>
                <a:gd name="T70" fmla="*/ 6 w 774"/>
                <a:gd name="T71" fmla="*/ 4 h 450"/>
                <a:gd name="T72" fmla="*/ 6 w 774"/>
                <a:gd name="T73" fmla="*/ 4 h 450"/>
                <a:gd name="T74" fmla="*/ 6 w 774"/>
                <a:gd name="T75" fmla="*/ 4 h 450"/>
                <a:gd name="T76" fmla="*/ 5 w 774"/>
                <a:gd name="T77" fmla="*/ 4 h 450"/>
                <a:gd name="T78" fmla="*/ 5 w 774"/>
                <a:gd name="T79" fmla="*/ 4 h 450"/>
                <a:gd name="T80" fmla="*/ 4 w 774"/>
                <a:gd name="T81" fmla="*/ 4 h 450"/>
                <a:gd name="T82" fmla="*/ 4 w 774"/>
                <a:gd name="T83" fmla="*/ 4 h 450"/>
                <a:gd name="T84" fmla="*/ 4 w 774"/>
                <a:gd name="T85" fmla="*/ 5 h 450"/>
                <a:gd name="T86" fmla="*/ 3 w 774"/>
                <a:gd name="T87" fmla="*/ 4 h 450"/>
                <a:gd name="T88" fmla="*/ 3 w 774"/>
                <a:gd name="T89" fmla="*/ 4 h 450"/>
                <a:gd name="T90" fmla="*/ 3 w 774"/>
                <a:gd name="T91" fmla="*/ 4 h 450"/>
                <a:gd name="T92" fmla="*/ 2 w 774"/>
                <a:gd name="T93" fmla="*/ 4 h 450"/>
                <a:gd name="T94" fmla="*/ 1 w 774"/>
                <a:gd name="T95" fmla="*/ 3 h 450"/>
                <a:gd name="T96" fmla="*/ 1 w 774"/>
                <a:gd name="T97" fmla="*/ 3 h 450"/>
                <a:gd name="T98" fmla="*/ 0 w 774"/>
                <a:gd name="T99" fmla="*/ 3 h 450"/>
                <a:gd name="T100" fmla="*/ 0 w 774"/>
                <a:gd name="T101" fmla="*/ 3 h 450"/>
                <a:gd name="T102" fmla="*/ 0 w 774"/>
                <a:gd name="T103" fmla="*/ 3 h 450"/>
                <a:gd name="T104" fmla="*/ 0 w 774"/>
                <a:gd name="T105" fmla="*/ 3 h 450"/>
                <a:gd name="T106" fmla="*/ 0 w 774"/>
                <a:gd name="T107" fmla="*/ 2 h 450"/>
                <a:gd name="T108" fmla="*/ 0 w 774"/>
                <a:gd name="T109" fmla="*/ 2 h 450"/>
                <a:gd name="T110" fmla="*/ 0 w 774"/>
                <a:gd name="T111" fmla="*/ 2 h 450"/>
                <a:gd name="T112" fmla="*/ 0 w 774"/>
                <a:gd name="T113" fmla="*/ 2 h 450"/>
                <a:gd name="T114" fmla="*/ 0 w 774"/>
                <a:gd name="T115" fmla="*/ 0 h 450"/>
                <a:gd name="T116" fmla="*/ 0 w 774"/>
                <a:gd name="T117" fmla="*/ 0 h 450"/>
                <a:gd name="T118" fmla="*/ 0 w 774"/>
                <a:gd name="T119" fmla="*/ 0 h 450"/>
                <a:gd name="T120" fmla="*/ 0 w 774"/>
                <a:gd name="T121" fmla="*/ 0 h 450"/>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w 774"/>
                <a:gd name="T184" fmla="*/ 0 h 450"/>
                <a:gd name="T185" fmla="*/ 774 w 774"/>
                <a:gd name="T186" fmla="*/ 450 h 450"/>
              </a:gdLst>
              <a:ahLst/>
              <a:cxnLst>
                <a:cxn ang="T122">
                  <a:pos x="T0" y="T1"/>
                </a:cxn>
                <a:cxn ang="T123">
                  <a:pos x="T2" y="T3"/>
                </a:cxn>
                <a:cxn ang="T124">
                  <a:pos x="T4" y="T5"/>
                </a:cxn>
                <a:cxn ang="T125">
                  <a:pos x="T6" y="T7"/>
                </a:cxn>
                <a:cxn ang="T126">
                  <a:pos x="T8" y="T9"/>
                </a:cxn>
                <a:cxn ang="T127">
                  <a:pos x="T10" y="T11"/>
                </a:cxn>
                <a:cxn ang="T128">
                  <a:pos x="T12" y="T13"/>
                </a:cxn>
                <a:cxn ang="T129">
                  <a:pos x="T14" y="T15"/>
                </a:cxn>
                <a:cxn ang="T130">
                  <a:pos x="T16" y="T17"/>
                </a:cxn>
                <a:cxn ang="T131">
                  <a:pos x="T18" y="T19"/>
                </a:cxn>
                <a:cxn ang="T132">
                  <a:pos x="T20" y="T21"/>
                </a:cxn>
                <a:cxn ang="T133">
                  <a:pos x="T22" y="T23"/>
                </a:cxn>
                <a:cxn ang="T134">
                  <a:pos x="T24" y="T25"/>
                </a:cxn>
                <a:cxn ang="T135">
                  <a:pos x="T26" y="T27"/>
                </a:cxn>
                <a:cxn ang="T136">
                  <a:pos x="T28" y="T29"/>
                </a:cxn>
                <a:cxn ang="T137">
                  <a:pos x="T30" y="T31"/>
                </a:cxn>
                <a:cxn ang="T138">
                  <a:pos x="T32" y="T33"/>
                </a:cxn>
                <a:cxn ang="T139">
                  <a:pos x="T34" y="T35"/>
                </a:cxn>
                <a:cxn ang="T140">
                  <a:pos x="T36" y="T37"/>
                </a:cxn>
                <a:cxn ang="T141">
                  <a:pos x="T38" y="T39"/>
                </a:cxn>
                <a:cxn ang="T142">
                  <a:pos x="T40" y="T41"/>
                </a:cxn>
                <a:cxn ang="T143">
                  <a:pos x="T42" y="T43"/>
                </a:cxn>
                <a:cxn ang="T144">
                  <a:pos x="T44" y="T45"/>
                </a:cxn>
                <a:cxn ang="T145">
                  <a:pos x="T46" y="T47"/>
                </a:cxn>
                <a:cxn ang="T146">
                  <a:pos x="T48" y="T49"/>
                </a:cxn>
                <a:cxn ang="T147">
                  <a:pos x="T50" y="T51"/>
                </a:cxn>
                <a:cxn ang="T148">
                  <a:pos x="T52" y="T53"/>
                </a:cxn>
                <a:cxn ang="T149">
                  <a:pos x="T54" y="T55"/>
                </a:cxn>
                <a:cxn ang="T150">
                  <a:pos x="T56" y="T57"/>
                </a:cxn>
                <a:cxn ang="T151">
                  <a:pos x="T58" y="T59"/>
                </a:cxn>
                <a:cxn ang="T152">
                  <a:pos x="T60" y="T61"/>
                </a:cxn>
                <a:cxn ang="T153">
                  <a:pos x="T62" y="T63"/>
                </a:cxn>
                <a:cxn ang="T154">
                  <a:pos x="T64" y="T65"/>
                </a:cxn>
                <a:cxn ang="T155">
                  <a:pos x="T66" y="T67"/>
                </a:cxn>
                <a:cxn ang="T156">
                  <a:pos x="T68" y="T69"/>
                </a:cxn>
                <a:cxn ang="T157">
                  <a:pos x="T70" y="T71"/>
                </a:cxn>
                <a:cxn ang="T158">
                  <a:pos x="T72" y="T73"/>
                </a:cxn>
                <a:cxn ang="T159">
                  <a:pos x="T74" y="T75"/>
                </a:cxn>
                <a:cxn ang="T160">
                  <a:pos x="T76" y="T77"/>
                </a:cxn>
                <a:cxn ang="T161">
                  <a:pos x="T78" y="T79"/>
                </a:cxn>
                <a:cxn ang="T162">
                  <a:pos x="T80" y="T81"/>
                </a:cxn>
                <a:cxn ang="T163">
                  <a:pos x="T82" y="T83"/>
                </a:cxn>
                <a:cxn ang="T164">
                  <a:pos x="T84" y="T85"/>
                </a:cxn>
                <a:cxn ang="T165">
                  <a:pos x="T86" y="T87"/>
                </a:cxn>
                <a:cxn ang="T166">
                  <a:pos x="T88" y="T89"/>
                </a:cxn>
                <a:cxn ang="T167">
                  <a:pos x="T90" y="T91"/>
                </a:cxn>
                <a:cxn ang="T168">
                  <a:pos x="T92" y="T93"/>
                </a:cxn>
                <a:cxn ang="T169">
                  <a:pos x="T94" y="T95"/>
                </a:cxn>
                <a:cxn ang="T170">
                  <a:pos x="T96" y="T97"/>
                </a:cxn>
                <a:cxn ang="T171">
                  <a:pos x="T98" y="T99"/>
                </a:cxn>
                <a:cxn ang="T172">
                  <a:pos x="T100" y="T101"/>
                </a:cxn>
                <a:cxn ang="T173">
                  <a:pos x="T102" y="T103"/>
                </a:cxn>
                <a:cxn ang="T174">
                  <a:pos x="T104" y="T105"/>
                </a:cxn>
                <a:cxn ang="T175">
                  <a:pos x="T106" y="T107"/>
                </a:cxn>
                <a:cxn ang="T176">
                  <a:pos x="T108" y="T109"/>
                </a:cxn>
                <a:cxn ang="T177">
                  <a:pos x="T110" y="T111"/>
                </a:cxn>
                <a:cxn ang="T178">
                  <a:pos x="T112" y="T113"/>
                </a:cxn>
                <a:cxn ang="T179">
                  <a:pos x="T114" y="T115"/>
                </a:cxn>
                <a:cxn ang="T180">
                  <a:pos x="T116" y="T117"/>
                </a:cxn>
                <a:cxn ang="T181">
                  <a:pos x="T118" y="T119"/>
                </a:cxn>
                <a:cxn ang="T182">
                  <a:pos x="T120" y="T121"/>
                </a:cxn>
              </a:cxnLst>
              <a:rect l="T183" t="T184" r="T185" b="T186"/>
              <a:pathLst>
                <a:path w="774" h="450">
                  <a:moveTo>
                    <a:pt x="25" y="10"/>
                  </a:moveTo>
                  <a:lnTo>
                    <a:pt x="397" y="10"/>
                  </a:lnTo>
                  <a:lnTo>
                    <a:pt x="402" y="0"/>
                  </a:lnTo>
                  <a:lnTo>
                    <a:pt x="412" y="18"/>
                  </a:lnTo>
                  <a:lnTo>
                    <a:pt x="424" y="18"/>
                  </a:lnTo>
                  <a:lnTo>
                    <a:pt x="445" y="39"/>
                  </a:lnTo>
                  <a:lnTo>
                    <a:pt x="465" y="39"/>
                  </a:lnTo>
                  <a:lnTo>
                    <a:pt x="440" y="62"/>
                  </a:lnTo>
                  <a:lnTo>
                    <a:pt x="454" y="54"/>
                  </a:lnTo>
                  <a:lnTo>
                    <a:pt x="459" y="62"/>
                  </a:lnTo>
                  <a:lnTo>
                    <a:pt x="487" y="54"/>
                  </a:lnTo>
                  <a:lnTo>
                    <a:pt x="487" y="62"/>
                  </a:lnTo>
                  <a:lnTo>
                    <a:pt x="496" y="54"/>
                  </a:lnTo>
                  <a:lnTo>
                    <a:pt x="504" y="62"/>
                  </a:lnTo>
                  <a:lnTo>
                    <a:pt x="539" y="62"/>
                  </a:lnTo>
                  <a:lnTo>
                    <a:pt x="546" y="71"/>
                  </a:lnTo>
                  <a:lnTo>
                    <a:pt x="546" y="84"/>
                  </a:lnTo>
                  <a:lnTo>
                    <a:pt x="504" y="84"/>
                  </a:lnTo>
                  <a:lnTo>
                    <a:pt x="496" y="113"/>
                  </a:lnTo>
                  <a:lnTo>
                    <a:pt x="504" y="101"/>
                  </a:lnTo>
                  <a:lnTo>
                    <a:pt x="496" y="138"/>
                  </a:lnTo>
                  <a:lnTo>
                    <a:pt x="496" y="166"/>
                  </a:lnTo>
                  <a:lnTo>
                    <a:pt x="504" y="166"/>
                  </a:lnTo>
                  <a:lnTo>
                    <a:pt x="509" y="160"/>
                  </a:lnTo>
                  <a:lnTo>
                    <a:pt x="509" y="121"/>
                  </a:lnTo>
                  <a:lnTo>
                    <a:pt x="531" y="92"/>
                  </a:lnTo>
                  <a:lnTo>
                    <a:pt x="531" y="84"/>
                  </a:lnTo>
                  <a:lnTo>
                    <a:pt x="551" y="92"/>
                  </a:lnTo>
                  <a:lnTo>
                    <a:pt x="551" y="113"/>
                  </a:lnTo>
                  <a:lnTo>
                    <a:pt x="546" y="129"/>
                  </a:lnTo>
                  <a:lnTo>
                    <a:pt x="561" y="121"/>
                  </a:lnTo>
                  <a:lnTo>
                    <a:pt x="561" y="138"/>
                  </a:lnTo>
                  <a:lnTo>
                    <a:pt x="573" y="138"/>
                  </a:lnTo>
                  <a:lnTo>
                    <a:pt x="551" y="166"/>
                  </a:lnTo>
                  <a:lnTo>
                    <a:pt x="581" y="166"/>
                  </a:lnTo>
                  <a:lnTo>
                    <a:pt x="616" y="138"/>
                  </a:lnTo>
                  <a:lnTo>
                    <a:pt x="616" y="129"/>
                  </a:lnTo>
                  <a:lnTo>
                    <a:pt x="645" y="129"/>
                  </a:lnTo>
                  <a:lnTo>
                    <a:pt x="645" y="113"/>
                  </a:lnTo>
                  <a:lnTo>
                    <a:pt x="666" y="101"/>
                  </a:lnTo>
                  <a:lnTo>
                    <a:pt x="708" y="101"/>
                  </a:lnTo>
                  <a:lnTo>
                    <a:pt x="723" y="92"/>
                  </a:lnTo>
                  <a:lnTo>
                    <a:pt x="745" y="47"/>
                  </a:lnTo>
                  <a:lnTo>
                    <a:pt x="752" y="54"/>
                  </a:lnTo>
                  <a:lnTo>
                    <a:pt x="759" y="47"/>
                  </a:lnTo>
                  <a:lnTo>
                    <a:pt x="765" y="84"/>
                  </a:lnTo>
                  <a:lnTo>
                    <a:pt x="774" y="92"/>
                  </a:lnTo>
                  <a:lnTo>
                    <a:pt x="774" y="101"/>
                  </a:lnTo>
                  <a:lnTo>
                    <a:pt x="765" y="113"/>
                  </a:lnTo>
                  <a:lnTo>
                    <a:pt x="752" y="113"/>
                  </a:lnTo>
                  <a:lnTo>
                    <a:pt x="715" y="145"/>
                  </a:lnTo>
                  <a:lnTo>
                    <a:pt x="723" y="166"/>
                  </a:lnTo>
                  <a:lnTo>
                    <a:pt x="730" y="160"/>
                  </a:lnTo>
                  <a:lnTo>
                    <a:pt x="730" y="175"/>
                  </a:lnTo>
                  <a:lnTo>
                    <a:pt x="708" y="166"/>
                  </a:lnTo>
                  <a:lnTo>
                    <a:pt x="678" y="183"/>
                  </a:lnTo>
                  <a:lnTo>
                    <a:pt x="671" y="220"/>
                  </a:lnTo>
                  <a:lnTo>
                    <a:pt x="666" y="213"/>
                  </a:lnTo>
                  <a:lnTo>
                    <a:pt x="666" y="220"/>
                  </a:lnTo>
                  <a:lnTo>
                    <a:pt x="658" y="250"/>
                  </a:lnTo>
                  <a:lnTo>
                    <a:pt x="658" y="234"/>
                  </a:lnTo>
                  <a:lnTo>
                    <a:pt x="645" y="220"/>
                  </a:lnTo>
                  <a:lnTo>
                    <a:pt x="645" y="203"/>
                  </a:lnTo>
                  <a:lnTo>
                    <a:pt x="638" y="220"/>
                  </a:lnTo>
                  <a:lnTo>
                    <a:pt x="658" y="277"/>
                  </a:lnTo>
                  <a:lnTo>
                    <a:pt x="645" y="294"/>
                  </a:lnTo>
                  <a:lnTo>
                    <a:pt x="588" y="339"/>
                  </a:lnTo>
                  <a:lnTo>
                    <a:pt x="581" y="361"/>
                  </a:lnTo>
                  <a:lnTo>
                    <a:pt x="596" y="422"/>
                  </a:lnTo>
                  <a:lnTo>
                    <a:pt x="596" y="450"/>
                  </a:lnTo>
                  <a:lnTo>
                    <a:pt x="588" y="450"/>
                  </a:lnTo>
                  <a:lnTo>
                    <a:pt x="561" y="422"/>
                  </a:lnTo>
                  <a:lnTo>
                    <a:pt x="561" y="385"/>
                  </a:lnTo>
                  <a:lnTo>
                    <a:pt x="546" y="368"/>
                  </a:lnTo>
                  <a:lnTo>
                    <a:pt x="531" y="376"/>
                  </a:lnTo>
                  <a:lnTo>
                    <a:pt x="531" y="368"/>
                  </a:lnTo>
                  <a:lnTo>
                    <a:pt x="480" y="368"/>
                  </a:lnTo>
                  <a:lnTo>
                    <a:pt x="465" y="376"/>
                  </a:lnTo>
                  <a:lnTo>
                    <a:pt x="480" y="385"/>
                  </a:lnTo>
                  <a:lnTo>
                    <a:pt x="454" y="385"/>
                  </a:lnTo>
                  <a:lnTo>
                    <a:pt x="445" y="376"/>
                  </a:lnTo>
                  <a:lnTo>
                    <a:pt x="418" y="376"/>
                  </a:lnTo>
                  <a:lnTo>
                    <a:pt x="402" y="385"/>
                  </a:lnTo>
                  <a:lnTo>
                    <a:pt x="370" y="415"/>
                  </a:lnTo>
                  <a:lnTo>
                    <a:pt x="370" y="442"/>
                  </a:lnTo>
                  <a:lnTo>
                    <a:pt x="340" y="437"/>
                  </a:lnTo>
                  <a:lnTo>
                    <a:pt x="311" y="376"/>
                  </a:lnTo>
                  <a:lnTo>
                    <a:pt x="296" y="376"/>
                  </a:lnTo>
                  <a:lnTo>
                    <a:pt x="291" y="385"/>
                  </a:lnTo>
                  <a:lnTo>
                    <a:pt x="283" y="385"/>
                  </a:lnTo>
                  <a:lnTo>
                    <a:pt x="269" y="376"/>
                  </a:lnTo>
                  <a:lnTo>
                    <a:pt x="269" y="361"/>
                  </a:lnTo>
                  <a:lnTo>
                    <a:pt x="248" y="339"/>
                  </a:lnTo>
                  <a:lnTo>
                    <a:pt x="177" y="353"/>
                  </a:lnTo>
                  <a:lnTo>
                    <a:pt x="127" y="331"/>
                  </a:lnTo>
                  <a:lnTo>
                    <a:pt x="105" y="331"/>
                  </a:lnTo>
                  <a:lnTo>
                    <a:pt x="90" y="316"/>
                  </a:lnTo>
                  <a:lnTo>
                    <a:pt x="83" y="316"/>
                  </a:lnTo>
                  <a:lnTo>
                    <a:pt x="83" y="301"/>
                  </a:lnTo>
                  <a:lnTo>
                    <a:pt x="48" y="294"/>
                  </a:lnTo>
                  <a:lnTo>
                    <a:pt x="48" y="286"/>
                  </a:lnTo>
                  <a:lnTo>
                    <a:pt x="35" y="266"/>
                  </a:lnTo>
                  <a:lnTo>
                    <a:pt x="35" y="250"/>
                  </a:lnTo>
                  <a:lnTo>
                    <a:pt x="25" y="250"/>
                  </a:lnTo>
                  <a:lnTo>
                    <a:pt x="25" y="242"/>
                  </a:lnTo>
                  <a:lnTo>
                    <a:pt x="35" y="242"/>
                  </a:lnTo>
                  <a:lnTo>
                    <a:pt x="35" y="234"/>
                  </a:lnTo>
                  <a:lnTo>
                    <a:pt x="20" y="234"/>
                  </a:lnTo>
                  <a:lnTo>
                    <a:pt x="25" y="234"/>
                  </a:lnTo>
                  <a:lnTo>
                    <a:pt x="6" y="213"/>
                  </a:lnTo>
                  <a:lnTo>
                    <a:pt x="6" y="203"/>
                  </a:lnTo>
                  <a:lnTo>
                    <a:pt x="0" y="197"/>
                  </a:lnTo>
                  <a:lnTo>
                    <a:pt x="6" y="166"/>
                  </a:lnTo>
                  <a:lnTo>
                    <a:pt x="0" y="138"/>
                  </a:lnTo>
                  <a:lnTo>
                    <a:pt x="6" y="71"/>
                  </a:lnTo>
                  <a:lnTo>
                    <a:pt x="0" y="23"/>
                  </a:lnTo>
                  <a:lnTo>
                    <a:pt x="20" y="23"/>
                  </a:lnTo>
                  <a:lnTo>
                    <a:pt x="20" y="47"/>
                  </a:lnTo>
                  <a:lnTo>
                    <a:pt x="25" y="47"/>
                  </a:lnTo>
                  <a:lnTo>
                    <a:pt x="25"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85" name="S_USA1">
              <a:extLst>
                <a:ext uri="{FF2B5EF4-FFF2-40B4-BE49-F238E27FC236}">
                  <a16:creationId xmlns:a16="http://schemas.microsoft.com/office/drawing/2014/main" id="{00000000-0008-0000-0500-000050000000}"/>
                </a:ext>
              </a:extLst>
            </xdr:cNvPr>
            <xdr:cNvSpPr>
              <a:spLocks/>
            </xdr:cNvSpPr>
          </xdr:nvSpPr>
          <xdr:spPr bwMode="auto">
            <a:xfrm>
              <a:off x="92" y="198"/>
              <a:ext cx="109" cy="122"/>
            </a:xfrm>
            <a:custGeom>
              <a:avLst/>
              <a:gdLst>
                <a:gd name="T0" fmla="*/ 5 w 494"/>
                <a:gd name="T1" fmla="*/ 5 h 559"/>
                <a:gd name="T2" fmla="*/ 5 w 494"/>
                <a:gd name="T3" fmla="*/ 5 h 559"/>
                <a:gd name="T4" fmla="*/ 5 w 494"/>
                <a:gd name="T5" fmla="*/ 4 h 559"/>
                <a:gd name="T6" fmla="*/ 4 w 494"/>
                <a:gd name="T7" fmla="*/ 5 h 559"/>
                <a:gd name="T8" fmla="*/ 4 w 494"/>
                <a:gd name="T9" fmla="*/ 4 h 559"/>
                <a:gd name="T10" fmla="*/ 4 w 494"/>
                <a:gd name="T11" fmla="*/ 1 h 559"/>
                <a:gd name="T12" fmla="*/ 3 w 494"/>
                <a:gd name="T13" fmla="*/ 1 h 559"/>
                <a:gd name="T14" fmla="*/ 3 w 494"/>
                <a:gd name="T15" fmla="*/ 1 h 559"/>
                <a:gd name="T16" fmla="*/ 2 w 494"/>
                <a:gd name="T17" fmla="*/ 0 h 559"/>
                <a:gd name="T18" fmla="*/ 2 w 494"/>
                <a:gd name="T19" fmla="*/ 0 h 559"/>
                <a:gd name="T20" fmla="*/ 2 w 494"/>
                <a:gd name="T21" fmla="*/ 0 h 559"/>
                <a:gd name="T22" fmla="*/ 1 w 494"/>
                <a:gd name="T23" fmla="*/ 0 h 559"/>
                <a:gd name="T24" fmla="*/ 1 w 494"/>
                <a:gd name="T25" fmla="*/ 1 h 559"/>
                <a:gd name="T26" fmla="*/ 0 w 494"/>
                <a:gd name="T27" fmla="*/ 1 h 559"/>
                <a:gd name="T28" fmla="*/ 0 w 494"/>
                <a:gd name="T29" fmla="*/ 2 h 559"/>
                <a:gd name="T30" fmla="*/ 1 w 494"/>
                <a:gd name="T31" fmla="*/ 2 h 559"/>
                <a:gd name="T32" fmla="*/ 0 w 494"/>
                <a:gd name="T33" fmla="*/ 2 h 559"/>
                <a:gd name="T34" fmla="*/ 0 w 494"/>
                <a:gd name="T35" fmla="*/ 2 h 559"/>
                <a:gd name="T36" fmla="*/ 0 w 494"/>
                <a:gd name="T37" fmla="*/ 2 h 559"/>
                <a:gd name="T38" fmla="*/ 0 w 494"/>
                <a:gd name="T39" fmla="*/ 3 h 559"/>
                <a:gd name="T40" fmla="*/ 1 w 494"/>
                <a:gd name="T41" fmla="*/ 3 h 559"/>
                <a:gd name="T42" fmla="*/ 1 w 494"/>
                <a:gd name="T43" fmla="*/ 3 h 559"/>
                <a:gd name="T44" fmla="*/ 1 w 494"/>
                <a:gd name="T45" fmla="*/ 3 h 559"/>
                <a:gd name="T46" fmla="*/ 0 w 494"/>
                <a:gd name="T47" fmla="*/ 3 h 559"/>
                <a:gd name="T48" fmla="*/ 0 w 494"/>
                <a:gd name="T49" fmla="*/ 4 h 559"/>
                <a:gd name="T50" fmla="*/ 1 w 494"/>
                <a:gd name="T51" fmla="*/ 4 h 559"/>
                <a:gd name="T52" fmla="*/ 1 w 494"/>
                <a:gd name="T53" fmla="*/ 5 h 559"/>
                <a:gd name="T54" fmla="*/ 1 w 494"/>
                <a:gd name="T55" fmla="*/ 5 h 559"/>
                <a:gd name="T56" fmla="*/ 1 w 494"/>
                <a:gd name="T57" fmla="*/ 5 h 559"/>
                <a:gd name="T58" fmla="*/ 1 w 494"/>
                <a:gd name="T59" fmla="*/ 5 h 559"/>
                <a:gd name="T60" fmla="*/ 0 w 494"/>
                <a:gd name="T61" fmla="*/ 6 h 559"/>
                <a:gd name="T62" fmla="*/ 1 w 494"/>
                <a:gd name="T63" fmla="*/ 5 h 559"/>
                <a:gd name="T64" fmla="*/ 2 w 494"/>
                <a:gd name="T65" fmla="*/ 5 h 559"/>
                <a:gd name="T66" fmla="*/ 2 w 494"/>
                <a:gd name="T67" fmla="*/ 5 h 559"/>
                <a:gd name="T68" fmla="*/ 2 w 494"/>
                <a:gd name="T69" fmla="*/ 4 h 559"/>
                <a:gd name="T70" fmla="*/ 2 w 494"/>
                <a:gd name="T71" fmla="*/ 4 h 559"/>
                <a:gd name="T72" fmla="*/ 2 w 494"/>
                <a:gd name="T73" fmla="*/ 4 h 559"/>
                <a:gd name="T74" fmla="*/ 2 w 494"/>
                <a:gd name="T75" fmla="*/ 5 h 559"/>
                <a:gd name="T76" fmla="*/ 3 w 494"/>
                <a:gd name="T77" fmla="*/ 4 h 559"/>
                <a:gd name="T78" fmla="*/ 3 w 494"/>
                <a:gd name="T79" fmla="*/ 4 h 559"/>
                <a:gd name="T80" fmla="*/ 3 w 494"/>
                <a:gd name="T81" fmla="*/ 4 h 559"/>
                <a:gd name="T82" fmla="*/ 4 w 494"/>
                <a:gd name="T83" fmla="*/ 4 h 559"/>
                <a:gd name="T84" fmla="*/ 4 w 494"/>
                <a:gd name="T85" fmla="*/ 4 h 559"/>
                <a:gd name="T86" fmla="*/ 5 w 494"/>
                <a:gd name="T87" fmla="*/ 5 h 559"/>
                <a:gd name="T88" fmla="*/ 5 w 494"/>
                <a:gd name="T89" fmla="*/ 5 h 559"/>
                <a:gd name="T90" fmla="*/ 5 w 494"/>
                <a:gd name="T91" fmla="*/ 5 h 559"/>
                <a:gd name="T92" fmla="*/ 5 w 494"/>
                <a:gd name="T93" fmla="*/ 5 h 559"/>
                <a:gd name="T94" fmla="*/ 5 w 494"/>
                <a:gd name="T95" fmla="*/ 5 h 559"/>
                <a:gd name="T96" fmla="*/ 5 w 494"/>
                <a:gd name="T97" fmla="*/ 5 h 559"/>
                <a:gd name="T98" fmla="*/ 5 w 494"/>
                <a:gd name="T99" fmla="*/ 6 h 559"/>
                <a:gd name="T100" fmla="*/ 5 w 494"/>
                <a:gd name="T101" fmla="*/ 5 h 559"/>
                <a:gd name="T102" fmla="*/ 5 w 494"/>
                <a:gd name="T103" fmla="*/ 5 h 559"/>
                <a:gd name="T104" fmla="*/ 5 w 494"/>
                <a:gd name="T105" fmla="*/ 6 h 559"/>
                <a:gd name="T106" fmla="*/ 5 w 494"/>
                <a:gd name="T107" fmla="*/ 6 h 559"/>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w 494"/>
                <a:gd name="T163" fmla="*/ 0 h 559"/>
                <a:gd name="T164" fmla="*/ 494 w 494"/>
                <a:gd name="T165" fmla="*/ 559 h 559"/>
              </a:gdLst>
              <a:ahLst/>
              <a:cxnLst>
                <a:cxn ang="T108">
                  <a:pos x="T0" y="T1"/>
                </a:cxn>
                <a:cxn ang="T109">
                  <a:pos x="T2" y="T3"/>
                </a:cxn>
                <a:cxn ang="T110">
                  <a:pos x="T4" y="T5"/>
                </a:cxn>
                <a:cxn ang="T111">
                  <a:pos x="T6" y="T7"/>
                </a:cxn>
                <a:cxn ang="T112">
                  <a:pos x="T8" y="T9"/>
                </a:cxn>
                <a:cxn ang="T113">
                  <a:pos x="T10" y="T11"/>
                </a:cxn>
                <a:cxn ang="T114">
                  <a:pos x="T12" y="T13"/>
                </a:cxn>
                <a:cxn ang="T115">
                  <a:pos x="T14" y="T15"/>
                </a:cxn>
                <a:cxn ang="T116">
                  <a:pos x="T16" y="T17"/>
                </a:cxn>
                <a:cxn ang="T117">
                  <a:pos x="T18" y="T19"/>
                </a:cxn>
                <a:cxn ang="T118">
                  <a:pos x="T20" y="T21"/>
                </a:cxn>
                <a:cxn ang="T119">
                  <a:pos x="T22" y="T23"/>
                </a:cxn>
                <a:cxn ang="T120">
                  <a:pos x="T24" y="T25"/>
                </a:cxn>
                <a:cxn ang="T121">
                  <a:pos x="T26" y="T27"/>
                </a:cxn>
                <a:cxn ang="T122">
                  <a:pos x="T28" y="T29"/>
                </a:cxn>
                <a:cxn ang="T123">
                  <a:pos x="T30" y="T31"/>
                </a:cxn>
                <a:cxn ang="T124">
                  <a:pos x="T32" y="T33"/>
                </a:cxn>
                <a:cxn ang="T125">
                  <a:pos x="T34" y="T35"/>
                </a:cxn>
                <a:cxn ang="T126">
                  <a:pos x="T36" y="T37"/>
                </a:cxn>
                <a:cxn ang="T127">
                  <a:pos x="T38" y="T39"/>
                </a:cxn>
                <a:cxn ang="T128">
                  <a:pos x="T40" y="T41"/>
                </a:cxn>
                <a:cxn ang="T129">
                  <a:pos x="T42" y="T43"/>
                </a:cxn>
                <a:cxn ang="T130">
                  <a:pos x="T44" y="T45"/>
                </a:cxn>
                <a:cxn ang="T131">
                  <a:pos x="T46" y="T47"/>
                </a:cxn>
                <a:cxn ang="T132">
                  <a:pos x="T48" y="T49"/>
                </a:cxn>
                <a:cxn ang="T133">
                  <a:pos x="T50" y="T51"/>
                </a:cxn>
                <a:cxn ang="T134">
                  <a:pos x="T52" y="T53"/>
                </a:cxn>
                <a:cxn ang="T135">
                  <a:pos x="T54" y="T55"/>
                </a:cxn>
                <a:cxn ang="T136">
                  <a:pos x="T56" y="T57"/>
                </a:cxn>
                <a:cxn ang="T137">
                  <a:pos x="T58" y="T59"/>
                </a:cxn>
                <a:cxn ang="T138">
                  <a:pos x="T60" y="T61"/>
                </a:cxn>
                <a:cxn ang="T139">
                  <a:pos x="T62" y="T63"/>
                </a:cxn>
                <a:cxn ang="T140">
                  <a:pos x="T64" y="T65"/>
                </a:cxn>
                <a:cxn ang="T141">
                  <a:pos x="T66" y="T67"/>
                </a:cxn>
                <a:cxn ang="T142">
                  <a:pos x="T68" y="T69"/>
                </a:cxn>
                <a:cxn ang="T143">
                  <a:pos x="T70" y="T71"/>
                </a:cxn>
                <a:cxn ang="T144">
                  <a:pos x="T72" y="T73"/>
                </a:cxn>
                <a:cxn ang="T145">
                  <a:pos x="T74" y="T75"/>
                </a:cxn>
                <a:cxn ang="T146">
                  <a:pos x="T76" y="T77"/>
                </a:cxn>
                <a:cxn ang="T147">
                  <a:pos x="T78" y="T79"/>
                </a:cxn>
                <a:cxn ang="T148">
                  <a:pos x="T80" y="T81"/>
                </a:cxn>
                <a:cxn ang="T149">
                  <a:pos x="T82" y="T83"/>
                </a:cxn>
                <a:cxn ang="T150">
                  <a:pos x="T84" y="T85"/>
                </a:cxn>
                <a:cxn ang="T151">
                  <a:pos x="T86" y="T87"/>
                </a:cxn>
                <a:cxn ang="T152">
                  <a:pos x="T88" y="T89"/>
                </a:cxn>
                <a:cxn ang="T153">
                  <a:pos x="T90" y="T91"/>
                </a:cxn>
                <a:cxn ang="T154">
                  <a:pos x="T92" y="T93"/>
                </a:cxn>
                <a:cxn ang="T155">
                  <a:pos x="T94" y="T95"/>
                </a:cxn>
                <a:cxn ang="T156">
                  <a:pos x="T96" y="T97"/>
                </a:cxn>
                <a:cxn ang="T157">
                  <a:pos x="T98" y="T99"/>
                </a:cxn>
                <a:cxn ang="T158">
                  <a:pos x="T100" y="T101"/>
                </a:cxn>
                <a:cxn ang="T159">
                  <a:pos x="T102" y="T103"/>
                </a:cxn>
                <a:cxn ang="T160">
                  <a:pos x="T104" y="T105"/>
                </a:cxn>
                <a:cxn ang="T161">
                  <a:pos x="T106" y="T107"/>
                </a:cxn>
              </a:cxnLst>
              <a:rect l="T162" t="T163" r="T164" b="T165"/>
              <a:pathLst>
                <a:path w="494" h="559">
                  <a:moveTo>
                    <a:pt x="494" y="546"/>
                  </a:moveTo>
                  <a:lnTo>
                    <a:pt x="494" y="516"/>
                  </a:lnTo>
                  <a:lnTo>
                    <a:pt x="474" y="494"/>
                  </a:lnTo>
                  <a:lnTo>
                    <a:pt x="446" y="440"/>
                  </a:lnTo>
                  <a:lnTo>
                    <a:pt x="439" y="440"/>
                  </a:lnTo>
                  <a:lnTo>
                    <a:pt x="431" y="411"/>
                  </a:lnTo>
                  <a:lnTo>
                    <a:pt x="419" y="428"/>
                  </a:lnTo>
                  <a:lnTo>
                    <a:pt x="402" y="435"/>
                  </a:lnTo>
                  <a:lnTo>
                    <a:pt x="382" y="405"/>
                  </a:lnTo>
                  <a:lnTo>
                    <a:pt x="382" y="395"/>
                  </a:lnTo>
                  <a:lnTo>
                    <a:pt x="353" y="405"/>
                  </a:lnTo>
                  <a:lnTo>
                    <a:pt x="353" y="74"/>
                  </a:lnTo>
                  <a:lnTo>
                    <a:pt x="332" y="53"/>
                  </a:lnTo>
                  <a:lnTo>
                    <a:pt x="302" y="65"/>
                  </a:lnTo>
                  <a:lnTo>
                    <a:pt x="291" y="53"/>
                  </a:lnTo>
                  <a:lnTo>
                    <a:pt x="270" y="53"/>
                  </a:lnTo>
                  <a:lnTo>
                    <a:pt x="248" y="38"/>
                  </a:lnTo>
                  <a:lnTo>
                    <a:pt x="213" y="38"/>
                  </a:lnTo>
                  <a:lnTo>
                    <a:pt x="206" y="21"/>
                  </a:lnTo>
                  <a:lnTo>
                    <a:pt x="176" y="21"/>
                  </a:lnTo>
                  <a:lnTo>
                    <a:pt x="168" y="8"/>
                  </a:lnTo>
                  <a:lnTo>
                    <a:pt x="149" y="0"/>
                  </a:lnTo>
                  <a:lnTo>
                    <a:pt x="132" y="21"/>
                  </a:lnTo>
                  <a:lnTo>
                    <a:pt x="90" y="45"/>
                  </a:lnTo>
                  <a:lnTo>
                    <a:pt x="84" y="45"/>
                  </a:lnTo>
                  <a:lnTo>
                    <a:pt x="62" y="65"/>
                  </a:lnTo>
                  <a:lnTo>
                    <a:pt x="57" y="104"/>
                  </a:lnTo>
                  <a:lnTo>
                    <a:pt x="20" y="111"/>
                  </a:lnTo>
                  <a:lnTo>
                    <a:pt x="13" y="127"/>
                  </a:lnTo>
                  <a:lnTo>
                    <a:pt x="49" y="156"/>
                  </a:lnTo>
                  <a:lnTo>
                    <a:pt x="77" y="201"/>
                  </a:lnTo>
                  <a:lnTo>
                    <a:pt x="77" y="210"/>
                  </a:lnTo>
                  <a:lnTo>
                    <a:pt x="49" y="210"/>
                  </a:lnTo>
                  <a:lnTo>
                    <a:pt x="49" y="195"/>
                  </a:lnTo>
                  <a:lnTo>
                    <a:pt x="42" y="195"/>
                  </a:lnTo>
                  <a:lnTo>
                    <a:pt x="5" y="210"/>
                  </a:lnTo>
                  <a:lnTo>
                    <a:pt x="0" y="232"/>
                  </a:lnTo>
                  <a:lnTo>
                    <a:pt x="13" y="240"/>
                  </a:lnTo>
                  <a:lnTo>
                    <a:pt x="13" y="253"/>
                  </a:lnTo>
                  <a:lnTo>
                    <a:pt x="35" y="270"/>
                  </a:lnTo>
                  <a:lnTo>
                    <a:pt x="62" y="270"/>
                  </a:lnTo>
                  <a:lnTo>
                    <a:pt x="84" y="253"/>
                  </a:lnTo>
                  <a:lnTo>
                    <a:pt x="84" y="270"/>
                  </a:lnTo>
                  <a:lnTo>
                    <a:pt x="90" y="285"/>
                  </a:lnTo>
                  <a:lnTo>
                    <a:pt x="84" y="306"/>
                  </a:lnTo>
                  <a:lnTo>
                    <a:pt x="62" y="306"/>
                  </a:lnTo>
                  <a:lnTo>
                    <a:pt x="57" y="314"/>
                  </a:lnTo>
                  <a:lnTo>
                    <a:pt x="42" y="314"/>
                  </a:lnTo>
                  <a:lnTo>
                    <a:pt x="20" y="359"/>
                  </a:lnTo>
                  <a:lnTo>
                    <a:pt x="49" y="411"/>
                  </a:lnTo>
                  <a:lnTo>
                    <a:pt x="57" y="411"/>
                  </a:lnTo>
                  <a:lnTo>
                    <a:pt x="77" y="405"/>
                  </a:lnTo>
                  <a:lnTo>
                    <a:pt x="77" y="435"/>
                  </a:lnTo>
                  <a:lnTo>
                    <a:pt x="84" y="440"/>
                  </a:lnTo>
                  <a:lnTo>
                    <a:pt x="106" y="440"/>
                  </a:lnTo>
                  <a:lnTo>
                    <a:pt x="119" y="448"/>
                  </a:lnTo>
                  <a:lnTo>
                    <a:pt x="119" y="440"/>
                  </a:lnTo>
                  <a:lnTo>
                    <a:pt x="132" y="440"/>
                  </a:lnTo>
                  <a:lnTo>
                    <a:pt x="132" y="479"/>
                  </a:lnTo>
                  <a:lnTo>
                    <a:pt x="90" y="516"/>
                  </a:lnTo>
                  <a:lnTo>
                    <a:pt x="62" y="526"/>
                  </a:lnTo>
                  <a:lnTo>
                    <a:pt x="35" y="554"/>
                  </a:lnTo>
                  <a:lnTo>
                    <a:pt x="42" y="559"/>
                  </a:lnTo>
                  <a:lnTo>
                    <a:pt x="119" y="516"/>
                  </a:lnTo>
                  <a:lnTo>
                    <a:pt x="142" y="485"/>
                  </a:lnTo>
                  <a:lnTo>
                    <a:pt x="184" y="448"/>
                  </a:lnTo>
                  <a:lnTo>
                    <a:pt x="189" y="440"/>
                  </a:lnTo>
                  <a:lnTo>
                    <a:pt x="176" y="435"/>
                  </a:lnTo>
                  <a:lnTo>
                    <a:pt x="206" y="405"/>
                  </a:lnTo>
                  <a:lnTo>
                    <a:pt x="206" y="388"/>
                  </a:lnTo>
                  <a:lnTo>
                    <a:pt x="226" y="368"/>
                  </a:lnTo>
                  <a:lnTo>
                    <a:pt x="233" y="368"/>
                  </a:lnTo>
                  <a:lnTo>
                    <a:pt x="218" y="388"/>
                  </a:lnTo>
                  <a:lnTo>
                    <a:pt x="213" y="411"/>
                  </a:lnTo>
                  <a:lnTo>
                    <a:pt x="218" y="428"/>
                  </a:lnTo>
                  <a:lnTo>
                    <a:pt x="213" y="435"/>
                  </a:lnTo>
                  <a:lnTo>
                    <a:pt x="218" y="435"/>
                  </a:lnTo>
                  <a:lnTo>
                    <a:pt x="248" y="411"/>
                  </a:lnTo>
                  <a:lnTo>
                    <a:pt x="255" y="411"/>
                  </a:lnTo>
                  <a:lnTo>
                    <a:pt x="261" y="395"/>
                  </a:lnTo>
                  <a:lnTo>
                    <a:pt x="255" y="374"/>
                  </a:lnTo>
                  <a:lnTo>
                    <a:pt x="310" y="405"/>
                  </a:lnTo>
                  <a:lnTo>
                    <a:pt x="338" y="405"/>
                  </a:lnTo>
                  <a:lnTo>
                    <a:pt x="360" y="411"/>
                  </a:lnTo>
                  <a:lnTo>
                    <a:pt x="374" y="411"/>
                  </a:lnTo>
                  <a:lnTo>
                    <a:pt x="374" y="428"/>
                  </a:lnTo>
                  <a:lnTo>
                    <a:pt x="419" y="462"/>
                  </a:lnTo>
                  <a:lnTo>
                    <a:pt x="439" y="516"/>
                  </a:lnTo>
                  <a:lnTo>
                    <a:pt x="431" y="472"/>
                  </a:lnTo>
                  <a:lnTo>
                    <a:pt x="426" y="462"/>
                  </a:lnTo>
                  <a:lnTo>
                    <a:pt x="431" y="462"/>
                  </a:lnTo>
                  <a:lnTo>
                    <a:pt x="431" y="440"/>
                  </a:lnTo>
                  <a:lnTo>
                    <a:pt x="439" y="485"/>
                  </a:lnTo>
                  <a:lnTo>
                    <a:pt x="446" y="479"/>
                  </a:lnTo>
                  <a:lnTo>
                    <a:pt x="467" y="494"/>
                  </a:lnTo>
                  <a:lnTo>
                    <a:pt x="446" y="485"/>
                  </a:lnTo>
                  <a:lnTo>
                    <a:pt x="446" y="516"/>
                  </a:lnTo>
                  <a:lnTo>
                    <a:pt x="461" y="509"/>
                  </a:lnTo>
                  <a:lnTo>
                    <a:pt x="461" y="526"/>
                  </a:lnTo>
                  <a:lnTo>
                    <a:pt x="474" y="554"/>
                  </a:lnTo>
                  <a:lnTo>
                    <a:pt x="474" y="531"/>
                  </a:lnTo>
                  <a:lnTo>
                    <a:pt x="467" y="516"/>
                  </a:lnTo>
                  <a:lnTo>
                    <a:pt x="474" y="516"/>
                  </a:lnTo>
                  <a:lnTo>
                    <a:pt x="474" y="526"/>
                  </a:lnTo>
                  <a:lnTo>
                    <a:pt x="488" y="554"/>
                  </a:lnTo>
                  <a:lnTo>
                    <a:pt x="494" y="54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37" name="TTO">
            <a:extLst>
              <a:ext uri="{FF2B5EF4-FFF2-40B4-BE49-F238E27FC236}">
                <a16:creationId xmlns:a16="http://schemas.microsoft.com/office/drawing/2014/main" id="{00000000-0008-0000-0500-000020000000}"/>
              </a:ext>
            </a:extLst>
          </xdr:cNvPr>
          <xdr:cNvSpPr>
            <a:spLocks/>
          </xdr:cNvSpPr>
        </xdr:nvSpPr>
        <xdr:spPr bwMode="auto">
          <a:xfrm>
            <a:off x="6163937" y="5417596"/>
            <a:ext cx="45719" cy="45719"/>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38" name="SLV">
            <a:extLst>
              <a:ext uri="{FF2B5EF4-FFF2-40B4-BE49-F238E27FC236}">
                <a16:creationId xmlns:a16="http://schemas.microsoft.com/office/drawing/2014/main" id="{00000000-0008-0000-0500-000021000000}"/>
              </a:ext>
            </a:extLst>
          </xdr:cNvPr>
          <xdr:cNvSpPr>
            <a:spLocks/>
          </xdr:cNvSpPr>
        </xdr:nvSpPr>
        <xdr:spPr bwMode="auto">
          <a:xfrm>
            <a:off x="5381625" y="5295900"/>
            <a:ext cx="76200" cy="57150"/>
          </a:xfrm>
          <a:custGeom>
            <a:avLst/>
            <a:gdLst>
              <a:gd name="T0" fmla="*/ 33931656 w 37"/>
              <a:gd name="T1" fmla="*/ 0 h 27"/>
              <a:gd name="T2" fmla="*/ 0 w 37"/>
              <a:gd name="T3" fmla="*/ 67204164 h 27"/>
              <a:gd name="T4" fmla="*/ 33931656 w 37"/>
              <a:gd name="T5" fmla="*/ 120967499 h 27"/>
              <a:gd name="T6" fmla="*/ 156930810 w 37"/>
              <a:gd name="T7" fmla="*/ 120967499 h 27"/>
              <a:gd name="T8" fmla="*/ 156930810 w 37"/>
              <a:gd name="T9" fmla="*/ 67204164 h 27"/>
              <a:gd name="T10" fmla="*/ 33931656 w 37"/>
              <a:gd name="T11" fmla="*/ 0 h 27"/>
              <a:gd name="T12" fmla="*/ 33931656 w 37"/>
              <a:gd name="T13" fmla="*/ 0 h 27"/>
              <a:gd name="T14" fmla="*/ 33931656 w 37"/>
              <a:gd name="T15" fmla="*/ 0 h 27"/>
              <a:gd name="T16" fmla="*/ 0 60000 65536"/>
              <a:gd name="T17" fmla="*/ 0 60000 65536"/>
              <a:gd name="T18" fmla="*/ 0 60000 65536"/>
              <a:gd name="T19" fmla="*/ 0 60000 65536"/>
              <a:gd name="T20" fmla="*/ 0 60000 65536"/>
              <a:gd name="T21" fmla="*/ 0 60000 65536"/>
              <a:gd name="T22" fmla="*/ 0 60000 65536"/>
              <a:gd name="T23" fmla="*/ 0 60000 65536"/>
              <a:gd name="T24" fmla="*/ 0 w 37"/>
              <a:gd name="T25" fmla="*/ 0 h 27"/>
              <a:gd name="T26" fmla="*/ 37 w 37"/>
              <a:gd name="T27" fmla="*/ 27 h 27"/>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7" h="27">
                <a:moveTo>
                  <a:pt x="8" y="0"/>
                </a:moveTo>
                <a:lnTo>
                  <a:pt x="0" y="15"/>
                </a:lnTo>
                <a:lnTo>
                  <a:pt x="8" y="27"/>
                </a:lnTo>
                <a:lnTo>
                  <a:pt x="37" y="27"/>
                </a:lnTo>
                <a:lnTo>
                  <a:pt x="37" y="15"/>
                </a:lnTo>
                <a:lnTo>
                  <a:pt x="8"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39" name="PAN">
            <a:extLst>
              <a:ext uri="{FF2B5EF4-FFF2-40B4-BE49-F238E27FC236}">
                <a16:creationId xmlns:a16="http://schemas.microsoft.com/office/drawing/2014/main" id="{00000000-0008-0000-0500-000022000000}"/>
              </a:ext>
            </a:extLst>
          </xdr:cNvPr>
          <xdr:cNvSpPr>
            <a:spLocks/>
          </xdr:cNvSpPr>
        </xdr:nvSpPr>
        <xdr:spPr bwMode="auto">
          <a:xfrm>
            <a:off x="5600700" y="5457825"/>
            <a:ext cx="161925" cy="66675"/>
          </a:xfrm>
          <a:custGeom>
            <a:avLst/>
            <a:gdLst>
              <a:gd name="T0" fmla="*/ 0 w 77"/>
              <a:gd name="T1" fmla="*/ 54435366 h 35"/>
              <a:gd name="T2" fmla="*/ 141514048 w 77"/>
              <a:gd name="T3" fmla="*/ 97983662 h 35"/>
              <a:gd name="T4" fmla="*/ 141514048 w 77"/>
              <a:gd name="T5" fmla="*/ 127015879 h 35"/>
              <a:gd name="T6" fmla="*/ 168046605 w 77"/>
              <a:gd name="T7" fmla="*/ 97983662 h 35"/>
              <a:gd name="T8" fmla="*/ 309560653 w 77"/>
              <a:gd name="T9" fmla="*/ 127015879 h 35"/>
              <a:gd name="T10" fmla="*/ 340515654 w 77"/>
              <a:gd name="T11" fmla="*/ 79838545 h 35"/>
              <a:gd name="T12" fmla="*/ 212268936 w 77"/>
              <a:gd name="T13" fmla="*/ 0 h 35"/>
              <a:gd name="T14" fmla="*/ 110556911 w 77"/>
              <a:gd name="T15" fmla="*/ 18145125 h 35"/>
              <a:gd name="T16" fmla="*/ 75179467 w 77"/>
              <a:gd name="T17" fmla="*/ 18145125 h 35"/>
              <a:gd name="T18" fmla="*/ 0 w 77"/>
              <a:gd name="T19" fmla="*/ 0 h 35"/>
              <a:gd name="T20" fmla="*/ 0 w 77"/>
              <a:gd name="T21" fmla="*/ 54435366 h 35"/>
              <a:gd name="T22" fmla="*/ 0 w 77"/>
              <a:gd name="T23" fmla="*/ 54435366 h 35"/>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77"/>
              <a:gd name="T37" fmla="*/ 0 h 35"/>
              <a:gd name="T38" fmla="*/ 77 w 77"/>
              <a:gd name="T39" fmla="*/ 35 h 35"/>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77" h="35">
                <a:moveTo>
                  <a:pt x="0" y="15"/>
                </a:moveTo>
                <a:lnTo>
                  <a:pt x="32" y="27"/>
                </a:lnTo>
                <a:lnTo>
                  <a:pt x="32" y="35"/>
                </a:lnTo>
                <a:lnTo>
                  <a:pt x="38" y="27"/>
                </a:lnTo>
                <a:lnTo>
                  <a:pt x="70" y="35"/>
                </a:lnTo>
                <a:lnTo>
                  <a:pt x="77" y="22"/>
                </a:lnTo>
                <a:lnTo>
                  <a:pt x="48" y="0"/>
                </a:lnTo>
                <a:lnTo>
                  <a:pt x="25" y="5"/>
                </a:lnTo>
                <a:lnTo>
                  <a:pt x="17" y="5"/>
                </a:lnTo>
                <a:lnTo>
                  <a:pt x="0" y="0"/>
                </a:lnTo>
                <a:lnTo>
                  <a:pt x="0"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0" name="NIC">
            <a:extLst>
              <a:ext uri="{FF2B5EF4-FFF2-40B4-BE49-F238E27FC236}">
                <a16:creationId xmlns:a16="http://schemas.microsoft.com/office/drawing/2014/main" id="{00000000-0008-0000-0500-000023000000}"/>
              </a:ext>
            </a:extLst>
          </xdr:cNvPr>
          <xdr:cNvSpPr>
            <a:spLocks/>
          </xdr:cNvSpPr>
        </xdr:nvSpPr>
        <xdr:spPr bwMode="auto">
          <a:xfrm>
            <a:off x="5476875" y="5286375"/>
            <a:ext cx="95250" cy="133350"/>
          </a:xfrm>
          <a:custGeom>
            <a:avLst/>
            <a:gdLst>
              <a:gd name="T0" fmla="*/ 201612498 w 45"/>
              <a:gd name="T1" fmla="*/ 0 h 67"/>
              <a:gd name="T2" fmla="*/ 170249858 w 45"/>
              <a:gd name="T3" fmla="*/ 213909287 h 67"/>
              <a:gd name="T4" fmla="*/ 201612498 w 45"/>
              <a:gd name="T5" fmla="*/ 265406309 h 67"/>
              <a:gd name="T6" fmla="*/ 170249858 w 45"/>
              <a:gd name="T7" fmla="*/ 265406309 h 67"/>
              <a:gd name="T8" fmla="*/ 0 w 45"/>
              <a:gd name="T9" fmla="*/ 158451635 h 67"/>
              <a:gd name="T10" fmla="*/ 0 w 45"/>
              <a:gd name="T11" fmla="*/ 91109884 h 67"/>
              <a:gd name="T12" fmla="*/ 201612498 w 45"/>
              <a:gd name="T13" fmla="*/ 0 h 67"/>
              <a:gd name="T14" fmla="*/ 201612498 w 45"/>
              <a:gd name="T15" fmla="*/ 0 h 67"/>
              <a:gd name="T16" fmla="*/ 201612498 w 45"/>
              <a:gd name="T17" fmla="*/ 0 h 67"/>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5"/>
              <a:gd name="T28" fmla="*/ 0 h 67"/>
              <a:gd name="T29" fmla="*/ 45 w 45"/>
              <a:gd name="T30" fmla="*/ 67 h 67"/>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5" h="67">
                <a:moveTo>
                  <a:pt x="45" y="0"/>
                </a:moveTo>
                <a:lnTo>
                  <a:pt x="38" y="54"/>
                </a:lnTo>
                <a:lnTo>
                  <a:pt x="45" y="67"/>
                </a:lnTo>
                <a:lnTo>
                  <a:pt x="38" y="67"/>
                </a:lnTo>
                <a:lnTo>
                  <a:pt x="0" y="40"/>
                </a:lnTo>
                <a:lnTo>
                  <a:pt x="0" y="23"/>
                </a:lnTo>
                <a:lnTo>
                  <a:pt x="45"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1" name="MEX">
            <a:extLst>
              <a:ext uri="{FF2B5EF4-FFF2-40B4-BE49-F238E27FC236}">
                <a16:creationId xmlns:a16="http://schemas.microsoft.com/office/drawing/2014/main" id="{00000000-0008-0000-0500-000024000000}"/>
              </a:ext>
            </a:extLst>
          </xdr:cNvPr>
          <xdr:cNvSpPr>
            <a:spLocks/>
          </xdr:cNvSpPr>
        </xdr:nvSpPr>
        <xdr:spPr bwMode="auto">
          <a:xfrm>
            <a:off x="4638675" y="4695825"/>
            <a:ext cx="838200" cy="600075"/>
          </a:xfrm>
          <a:custGeom>
            <a:avLst/>
            <a:gdLst>
              <a:gd name="T0" fmla="*/ 1144324294 w 398"/>
              <a:gd name="T1" fmla="*/ 576701465 h 286"/>
              <a:gd name="T2" fmla="*/ 1170936083 w 398"/>
              <a:gd name="T3" fmla="*/ 779205710 h 286"/>
              <a:gd name="T4" fmla="*/ 1237465555 w 398"/>
              <a:gd name="T5" fmla="*/ 1008125832 h 286"/>
              <a:gd name="T6" fmla="*/ 1552378041 w 398"/>
              <a:gd name="T7" fmla="*/ 1008125832 h 286"/>
              <a:gd name="T8" fmla="*/ 1552378041 w 398"/>
              <a:gd name="T9" fmla="*/ 942090334 h 286"/>
              <a:gd name="T10" fmla="*/ 1738662669 w 398"/>
              <a:gd name="T11" fmla="*/ 779205710 h 286"/>
              <a:gd name="T12" fmla="*/ 1738662669 w 398"/>
              <a:gd name="T13" fmla="*/ 1030135566 h 286"/>
              <a:gd name="T14" fmla="*/ 1667695792 w 398"/>
              <a:gd name="T15" fmla="*/ 1030135566 h 286"/>
              <a:gd name="T16" fmla="*/ 1512458252 w 398"/>
              <a:gd name="T17" fmla="*/ 1074159232 h 286"/>
              <a:gd name="T18" fmla="*/ 1512458252 w 398"/>
              <a:gd name="T19" fmla="*/ 1140194992 h 286"/>
              <a:gd name="T20" fmla="*/ 1366091307 w 398"/>
              <a:gd name="T21" fmla="*/ 1140194992 h 286"/>
              <a:gd name="T22" fmla="*/ 1237465555 w 398"/>
              <a:gd name="T23" fmla="*/ 1197424498 h 286"/>
              <a:gd name="T24" fmla="*/ 949166701 w 398"/>
              <a:gd name="T25" fmla="*/ 1074159232 h 286"/>
              <a:gd name="T26" fmla="*/ 793929160 w 398"/>
              <a:gd name="T27" fmla="*/ 1030135566 h 286"/>
              <a:gd name="T28" fmla="*/ 660870216 w 398"/>
              <a:gd name="T29" fmla="*/ 871652889 h 286"/>
              <a:gd name="T30" fmla="*/ 660870216 w 398"/>
              <a:gd name="T31" fmla="*/ 739586090 h 286"/>
              <a:gd name="T32" fmla="*/ 443536263 w 398"/>
              <a:gd name="T33" fmla="*/ 501861943 h 286"/>
              <a:gd name="T34" fmla="*/ 377006791 w 398"/>
              <a:gd name="T35" fmla="*/ 378596939 h 286"/>
              <a:gd name="T36" fmla="*/ 319345810 w 398"/>
              <a:gd name="T37" fmla="*/ 334573273 h 286"/>
              <a:gd name="T38" fmla="*/ 199590588 w 398"/>
              <a:gd name="T39" fmla="*/ 105655151 h 286"/>
              <a:gd name="T40" fmla="*/ 124190487 w 398"/>
              <a:gd name="T41" fmla="*/ 171688584 h 286"/>
              <a:gd name="T42" fmla="*/ 412489176 w 398"/>
              <a:gd name="T43" fmla="*/ 607517192 h 286"/>
              <a:gd name="T44" fmla="*/ 412489176 w 398"/>
              <a:gd name="T45" fmla="*/ 708768265 h 286"/>
              <a:gd name="T46" fmla="*/ 288298723 w 398"/>
              <a:gd name="T47" fmla="*/ 532677669 h 286"/>
              <a:gd name="T48" fmla="*/ 124190487 w 398"/>
              <a:gd name="T49" fmla="*/ 409412665 h 286"/>
              <a:gd name="T50" fmla="*/ 124190487 w 398"/>
              <a:gd name="T51" fmla="*/ 378596939 h 286"/>
              <a:gd name="T52" fmla="*/ 70964803 w 398"/>
              <a:gd name="T53" fmla="*/ 198102363 h 286"/>
              <a:gd name="T54" fmla="*/ 102013996 w 398"/>
              <a:gd name="T55" fmla="*/ 0 h 286"/>
              <a:gd name="T56" fmla="*/ 629821023 w 398"/>
              <a:gd name="T57" fmla="*/ 44023682 h 286"/>
              <a:gd name="T58" fmla="*/ 731834986 w 398"/>
              <a:gd name="T59" fmla="*/ 198102363 h 286"/>
              <a:gd name="T60" fmla="*/ 829413651 w 398"/>
              <a:gd name="T61" fmla="*/ 246527975 h 286"/>
              <a:gd name="T62" fmla="*/ 918119614 w 398"/>
              <a:gd name="T63" fmla="*/ 198102363 h 286"/>
              <a:gd name="T64" fmla="*/ 1170936083 w 398"/>
              <a:gd name="T65" fmla="*/ 501861943 h 28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398"/>
              <a:gd name="T100" fmla="*/ 0 h 286"/>
              <a:gd name="T101" fmla="*/ 398 w 398"/>
              <a:gd name="T102" fmla="*/ 286 h 286"/>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398" h="286">
                <a:moveTo>
                  <a:pt x="264" y="114"/>
                </a:moveTo>
                <a:lnTo>
                  <a:pt x="258" y="131"/>
                </a:lnTo>
                <a:lnTo>
                  <a:pt x="258" y="168"/>
                </a:lnTo>
                <a:lnTo>
                  <a:pt x="264" y="177"/>
                </a:lnTo>
                <a:lnTo>
                  <a:pt x="264" y="183"/>
                </a:lnTo>
                <a:lnTo>
                  <a:pt x="279" y="229"/>
                </a:lnTo>
                <a:lnTo>
                  <a:pt x="308" y="234"/>
                </a:lnTo>
                <a:lnTo>
                  <a:pt x="350" y="229"/>
                </a:lnTo>
                <a:lnTo>
                  <a:pt x="341" y="229"/>
                </a:lnTo>
                <a:lnTo>
                  <a:pt x="350" y="214"/>
                </a:lnTo>
                <a:lnTo>
                  <a:pt x="355" y="183"/>
                </a:lnTo>
                <a:lnTo>
                  <a:pt x="392" y="177"/>
                </a:lnTo>
                <a:lnTo>
                  <a:pt x="398" y="183"/>
                </a:lnTo>
                <a:lnTo>
                  <a:pt x="392" y="234"/>
                </a:lnTo>
                <a:lnTo>
                  <a:pt x="383" y="229"/>
                </a:lnTo>
                <a:lnTo>
                  <a:pt x="376" y="234"/>
                </a:lnTo>
                <a:lnTo>
                  <a:pt x="350" y="234"/>
                </a:lnTo>
                <a:lnTo>
                  <a:pt x="341" y="244"/>
                </a:lnTo>
                <a:lnTo>
                  <a:pt x="355" y="259"/>
                </a:lnTo>
                <a:lnTo>
                  <a:pt x="341" y="259"/>
                </a:lnTo>
                <a:lnTo>
                  <a:pt x="335" y="286"/>
                </a:lnTo>
                <a:lnTo>
                  <a:pt x="308" y="259"/>
                </a:lnTo>
                <a:lnTo>
                  <a:pt x="293" y="259"/>
                </a:lnTo>
                <a:lnTo>
                  <a:pt x="279" y="272"/>
                </a:lnTo>
                <a:lnTo>
                  <a:pt x="258" y="259"/>
                </a:lnTo>
                <a:lnTo>
                  <a:pt x="214" y="244"/>
                </a:lnTo>
                <a:lnTo>
                  <a:pt x="207" y="234"/>
                </a:lnTo>
                <a:lnTo>
                  <a:pt x="179" y="234"/>
                </a:lnTo>
                <a:lnTo>
                  <a:pt x="165" y="214"/>
                </a:lnTo>
                <a:lnTo>
                  <a:pt x="149" y="198"/>
                </a:lnTo>
                <a:lnTo>
                  <a:pt x="165" y="183"/>
                </a:lnTo>
                <a:lnTo>
                  <a:pt x="149" y="168"/>
                </a:lnTo>
                <a:lnTo>
                  <a:pt x="122" y="121"/>
                </a:lnTo>
                <a:lnTo>
                  <a:pt x="100" y="114"/>
                </a:lnTo>
                <a:lnTo>
                  <a:pt x="100" y="108"/>
                </a:lnTo>
                <a:lnTo>
                  <a:pt x="85" y="86"/>
                </a:lnTo>
                <a:lnTo>
                  <a:pt x="85" y="76"/>
                </a:lnTo>
                <a:lnTo>
                  <a:pt x="72" y="76"/>
                </a:lnTo>
                <a:lnTo>
                  <a:pt x="50" y="24"/>
                </a:lnTo>
                <a:lnTo>
                  <a:pt x="45" y="24"/>
                </a:lnTo>
                <a:lnTo>
                  <a:pt x="23" y="10"/>
                </a:lnTo>
                <a:lnTo>
                  <a:pt x="28" y="39"/>
                </a:lnTo>
                <a:lnTo>
                  <a:pt x="85" y="138"/>
                </a:lnTo>
                <a:lnTo>
                  <a:pt x="93" y="138"/>
                </a:lnTo>
                <a:lnTo>
                  <a:pt x="100" y="155"/>
                </a:lnTo>
                <a:lnTo>
                  <a:pt x="93" y="161"/>
                </a:lnTo>
                <a:lnTo>
                  <a:pt x="56" y="131"/>
                </a:lnTo>
                <a:lnTo>
                  <a:pt x="65" y="121"/>
                </a:lnTo>
                <a:lnTo>
                  <a:pt x="56" y="108"/>
                </a:lnTo>
                <a:lnTo>
                  <a:pt x="28" y="93"/>
                </a:lnTo>
                <a:lnTo>
                  <a:pt x="23" y="76"/>
                </a:lnTo>
                <a:lnTo>
                  <a:pt x="28" y="86"/>
                </a:lnTo>
                <a:lnTo>
                  <a:pt x="45" y="61"/>
                </a:lnTo>
                <a:lnTo>
                  <a:pt x="16" y="45"/>
                </a:lnTo>
                <a:lnTo>
                  <a:pt x="0" y="0"/>
                </a:lnTo>
                <a:lnTo>
                  <a:pt x="23" y="0"/>
                </a:lnTo>
                <a:lnTo>
                  <a:pt x="72" y="24"/>
                </a:lnTo>
                <a:lnTo>
                  <a:pt x="142" y="10"/>
                </a:lnTo>
                <a:lnTo>
                  <a:pt x="165" y="32"/>
                </a:lnTo>
                <a:lnTo>
                  <a:pt x="165" y="45"/>
                </a:lnTo>
                <a:lnTo>
                  <a:pt x="179" y="56"/>
                </a:lnTo>
                <a:lnTo>
                  <a:pt x="187" y="56"/>
                </a:lnTo>
                <a:lnTo>
                  <a:pt x="192" y="45"/>
                </a:lnTo>
                <a:lnTo>
                  <a:pt x="207" y="45"/>
                </a:lnTo>
                <a:lnTo>
                  <a:pt x="234" y="108"/>
                </a:lnTo>
                <a:lnTo>
                  <a:pt x="264" y="1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2" name="LCA">
            <a:extLst>
              <a:ext uri="{FF2B5EF4-FFF2-40B4-BE49-F238E27FC236}">
                <a16:creationId xmlns:a16="http://schemas.microsoft.com/office/drawing/2014/main" id="{00000000-0008-0000-0500-000025000000}"/>
              </a:ext>
            </a:extLst>
          </xdr:cNvPr>
          <xdr:cNvSpPr>
            <a:spLocks/>
          </xdr:cNvSpPr>
        </xdr:nvSpPr>
        <xdr:spPr bwMode="auto">
          <a:xfrm>
            <a:off x="6134430" y="5295257"/>
            <a:ext cx="38100" cy="47625"/>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3" name="JAM">
            <a:extLst>
              <a:ext uri="{FF2B5EF4-FFF2-40B4-BE49-F238E27FC236}">
                <a16:creationId xmlns:a16="http://schemas.microsoft.com/office/drawing/2014/main" id="{00000000-0008-0000-0500-000026000000}"/>
              </a:ext>
            </a:extLst>
          </xdr:cNvPr>
          <xdr:cNvSpPr>
            <a:spLocks/>
          </xdr:cNvSpPr>
        </xdr:nvSpPr>
        <xdr:spPr bwMode="auto">
          <a:xfrm>
            <a:off x="5734050" y="5181600"/>
            <a:ext cx="38100" cy="47625"/>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4" name="HTI">
            <a:extLst>
              <a:ext uri="{FF2B5EF4-FFF2-40B4-BE49-F238E27FC236}">
                <a16:creationId xmlns:a16="http://schemas.microsoft.com/office/drawing/2014/main" id="{00000000-0008-0000-0500-000027000000}"/>
              </a:ext>
            </a:extLst>
          </xdr:cNvPr>
          <xdr:cNvSpPr>
            <a:spLocks/>
          </xdr:cNvSpPr>
        </xdr:nvSpPr>
        <xdr:spPr bwMode="auto">
          <a:xfrm>
            <a:off x="5838825" y="5133975"/>
            <a:ext cx="76200" cy="47625"/>
          </a:xfrm>
          <a:custGeom>
            <a:avLst/>
            <a:gdLst>
              <a:gd name="T0" fmla="*/ 156930810 w 37"/>
              <a:gd name="T1" fmla="*/ 90725627 h 25"/>
              <a:gd name="T2" fmla="*/ 156930810 w 37"/>
              <a:gd name="T3" fmla="*/ 0 h 25"/>
              <a:gd name="T4" fmla="*/ 63620811 w 37"/>
              <a:gd name="T5" fmla="*/ 0 h 25"/>
              <a:gd name="T6" fmla="*/ 114516228 w 37"/>
              <a:gd name="T7" fmla="*/ 79838555 h 25"/>
              <a:gd name="T8" fmla="*/ 0 w 37"/>
              <a:gd name="T9" fmla="*/ 90725627 h 25"/>
              <a:gd name="T10" fmla="*/ 156930810 w 37"/>
              <a:gd name="T11" fmla="*/ 90725627 h 25"/>
              <a:gd name="T12" fmla="*/ 156930810 w 37"/>
              <a:gd name="T13" fmla="*/ 90725627 h 25"/>
              <a:gd name="T14" fmla="*/ 0 60000 65536"/>
              <a:gd name="T15" fmla="*/ 0 60000 65536"/>
              <a:gd name="T16" fmla="*/ 0 60000 65536"/>
              <a:gd name="T17" fmla="*/ 0 60000 65536"/>
              <a:gd name="T18" fmla="*/ 0 60000 65536"/>
              <a:gd name="T19" fmla="*/ 0 60000 65536"/>
              <a:gd name="T20" fmla="*/ 0 60000 65536"/>
              <a:gd name="T21" fmla="*/ 0 w 37"/>
              <a:gd name="T22" fmla="*/ 0 h 25"/>
              <a:gd name="T23" fmla="*/ 37 w 37"/>
              <a:gd name="T24" fmla="*/ 25 h 25"/>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7" h="25">
                <a:moveTo>
                  <a:pt x="37" y="25"/>
                </a:moveTo>
                <a:lnTo>
                  <a:pt x="37" y="0"/>
                </a:lnTo>
                <a:lnTo>
                  <a:pt x="15" y="0"/>
                </a:lnTo>
                <a:lnTo>
                  <a:pt x="27" y="22"/>
                </a:lnTo>
                <a:lnTo>
                  <a:pt x="0" y="25"/>
                </a:lnTo>
                <a:lnTo>
                  <a:pt x="37"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5" name="HND">
            <a:extLst>
              <a:ext uri="{FF2B5EF4-FFF2-40B4-BE49-F238E27FC236}">
                <a16:creationId xmlns:a16="http://schemas.microsoft.com/office/drawing/2014/main" id="{00000000-0008-0000-0500-000028000000}"/>
              </a:ext>
            </a:extLst>
          </xdr:cNvPr>
          <xdr:cNvSpPr>
            <a:spLocks/>
          </xdr:cNvSpPr>
        </xdr:nvSpPr>
        <xdr:spPr bwMode="auto">
          <a:xfrm>
            <a:off x="5400675" y="5257800"/>
            <a:ext cx="171450" cy="66675"/>
          </a:xfrm>
          <a:custGeom>
            <a:avLst/>
            <a:gdLst>
              <a:gd name="T0" fmla="*/ 91652270 w 84"/>
              <a:gd name="T1" fmla="*/ 0 h 34"/>
              <a:gd name="T2" fmla="*/ 266623087 w 84"/>
              <a:gd name="T3" fmla="*/ 0 h 34"/>
              <a:gd name="T4" fmla="*/ 349941697 w 84"/>
              <a:gd name="T5" fmla="*/ 30764623 h 34"/>
              <a:gd name="T6" fmla="*/ 162473373 w 84"/>
              <a:gd name="T7" fmla="*/ 130751639 h 34"/>
              <a:gd name="T8" fmla="*/ 129144697 w 84"/>
              <a:gd name="T9" fmla="*/ 130751639 h 34"/>
              <a:gd name="T10" fmla="*/ 129144697 w 84"/>
              <a:gd name="T11" fmla="*/ 111523723 h 34"/>
              <a:gd name="T12" fmla="*/ 0 w 84"/>
              <a:gd name="T13" fmla="*/ 65376800 h 34"/>
              <a:gd name="T14" fmla="*/ 91652270 w 84"/>
              <a:gd name="T15" fmla="*/ 0 h 34"/>
              <a:gd name="T16" fmla="*/ 91652270 w 84"/>
              <a:gd name="T17" fmla="*/ 0 h 34"/>
              <a:gd name="T18" fmla="*/ 91652270 w 84"/>
              <a:gd name="T19" fmla="*/ 0 h 34"/>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84"/>
              <a:gd name="T31" fmla="*/ 0 h 34"/>
              <a:gd name="T32" fmla="*/ 84 w 84"/>
              <a:gd name="T33" fmla="*/ 34 h 34"/>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84" h="34">
                <a:moveTo>
                  <a:pt x="22" y="0"/>
                </a:moveTo>
                <a:lnTo>
                  <a:pt x="64" y="0"/>
                </a:lnTo>
                <a:lnTo>
                  <a:pt x="84" y="8"/>
                </a:lnTo>
                <a:lnTo>
                  <a:pt x="39" y="34"/>
                </a:lnTo>
                <a:lnTo>
                  <a:pt x="31" y="34"/>
                </a:lnTo>
                <a:lnTo>
                  <a:pt x="31" y="29"/>
                </a:lnTo>
                <a:lnTo>
                  <a:pt x="0" y="17"/>
                </a:lnTo>
                <a:lnTo>
                  <a:pt x="22"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6" name="GTM">
            <a:extLst>
              <a:ext uri="{FF2B5EF4-FFF2-40B4-BE49-F238E27FC236}">
                <a16:creationId xmlns:a16="http://schemas.microsoft.com/office/drawing/2014/main" id="{00000000-0008-0000-0500-000029000000}"/>
              </a:ext>
            </a:extLst>
          </xdr:cNvPr>
          <xdr:cNvSpPr>
            <a:spLocks/>
          </xdr:cNvSpPr>
        </xdr:nvSpPr>
        <xdr:spPr bwMode="auto">
          <a:xfrm>
            <a:off x="5334000" y="5181600"/>
            <a:ext cx="114300" cy="133350"/>
          </a:xfrm>
          <a:custGeom>
            <a:avLst/>
            <a:gdLst>
              <a:gd name="T0" fmla="*/ 207755644 w 52"/>
              <a:gd name="T1" fmla="*/ 102055164 h 66"/>
              <a:gd name="T2" fmla="*/ 251240187 w 52"/>
              <a:gd name="T3" fmla="*/ 159207767 h 66"/>
              <a:gd name="T4" fmla="*/ 130451465 w 52"/>
              <a:gd name="T5" fmla="*/ 228604287 h 66"/>
              <a:gd name="T6" fmla="*/ 106294607 w 52"/>
              <a:gd name="T7" fmla="*/ 269427615 h 66"/>
              <a:gd name="T8" fmla="*/ 0 w 52"/>
              <a:gd name="T9" fmla="*/ 228604287 h 66"/>
              <a:gd name="T10" fmla="*/ 33821808 w 52"/>
              <a:gd name="T11" fmla="*/ 102055164 h 66"/>
              <a:gd name="T12" fmla="*/ 106294607 w 52"/>
              <a:gd name="T13" fmla="*/ 102055164 h 66"/>
              <a:gd name="T14" fmla="*/ 33821808 w 52"/>
              <a:gd name="T15" fmla="*/ 40823281 h 66"/>
              <a:gd name="T16" fmla="*/ 62810047 w 52"/>
              <a:gd name="T17" fmla="*/ 0 h 66"/>
              <a:gd name="T18" fmla="*/ 207755644 w 52"/>
              <a:gd name="T19" fmla="*/ 0 h 66"/>
              <a:gd name="T20" fmla="*/ 207755644 w 52"/>
              <a:gd name="T21" fmla="*/ 102055164 h 66"/>
              <a:gd name="T22" fmla="*/ 207755644 w 52"/>
              <a:gd name="T23" fmla="*/ 102055164 h 66"/>
              <a:gd name="T24" fmla="*/ 207755644 w 52"/>
              <a:gd name="T25" fmla="*/ 102055164 h 6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52"/>
              <a:gd name="T40" fmla="*/ 0 h 66"/>
              <a:gd name="T41" fmla="*/ 52 w 52"/>
              <a:gd name="T42" fmla="*/ 66 h 6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52" h="66">
                <a:moveTo>
                  <a:pt x="43" y="25"/>
                </a:moveTo>
                <a:lnTo>
                  <a:pt x="52" y="39"/>
                </a:lnTo>
                <a:lnTo>
                  <a:pt x="27" y="56"/>
                </a:lnTo>
                <a:lnTo>
                  <a:pt x="22" y="66"/>
                </a:lnTo>
                <a:lnTo>
                  <a:pt x="0" y="56"/>
                </a:lnTo>
                <a:lnTo>
                  <a:pt x="7" y="25"/>
                </a:lnTo>
                <a:lnTo>
                  <a:pt x="22" y="25"/>
                </a:lnTo>
                <a:lnTo>
                  <a:pt x="7" y="10"/>
                </a:lnTo>
                <a:lnTo>
                  <a:pt x="13" y="0"/>
                </a:lnTo>
                <a:lnTo>
                  <a:pt x="43" y="0"/>
                </a:lnTo>
                <a:lnTo>
                  <a:pt x="43"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7" name="GRD">
            <a:extLst>
              <a:ext uri="{FF2B5EF4-FFF2-40B4-BE49-F238E27FC236}">
                <a16:creationId xmlns:a16="http://schemas.microsoft.com/office/drawing/2014/main" id="{00000000-0008-0000-0500-00002A000000}"/>
              </a:ext>
            </a:extLst>
          </xdr:cNvPr>
          <xdr:cNvSpPr>
            <a:spLocks/>
          </xdr:cNvSpPr>
        </xdr:nvSpPr>
        <xdr:spPr bwMode="auto">
          <a:xfrm>
            <a:off x="6151646" y="5359209"/>
            <a:ext cx="27432" cy="3657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8" name="DOM">
            <a:extLst>
              <a:ext uri="{FF2B5EF4-FFF2-40B4-BE49-F238E27FC236}">
                <a16:creationId xmlns:a16="http://schemas.microsoft.com/office/drawing/2014/main" id="{00000000-0008-0000-0500-00002B000000}"/>
              </a:ext>
            </a:extLst>
          </xdr:cNvPr>
          <xdr:cNvSpPr>
            <a:spLocks/>
          </xdr:cNvSpPr>
        </xdr:nvSpPr>
        <xdr:spPr bwMode="auto">
          <a:xfrm>
            <a:off x="5915025" y="5133975"/>
            <a:ext cx="95250" cy="76200"/>
          </a:xfrm>
          <a:custGeom>
            <a:avLst/>
            <a:gdLst>
              <a:gd name="T0" fmla="*/ 0 w 48"/>
              <a:gd name="T1" fmla="*/ 118758713 h 37"/>
              <a:gd name="T2" fmla="*/ 0 w 48"/>
              <a:gd name="T3" fmla="*/ 0 h 37"/>
              <a:gd name="T4" fmla="*/ 82692880 w 48"/>
              <a:gd name="T5" fmla="*/ 0 h 37"/>
              <a:gd name="T6" fmla="*/ 82692880 w 48"/>
              <a:gd name="T7" fmla="*/ 29689163 h 37"/>
              <a:gd name="T8" fmla="*/ 137820815 w 48"/>
              <a:gd name="T9" fmla="*/ 29689163 h 37"/>
              <a:gd name="T10" fmla="*/ 189011721 w 48"/>
              <a:gd name="T11" fmla="*/ 93309983 h 37"/>
              <a:gd name="T12" fmla="*/ 165385759 w 48"/>
              <a:gd name="T13" fmla="*/ 118758713 h 37"/>
              <a:gd name="T14" fmla="*/ 165385759 w 48"/>
              <a:gd name="T15" fmla="*/ 93309983 h 37"/>
              <a:gd name="T16" fmla="*/ 51190921 w 48"/>
              <a:gd name="T17" fmla="*/ 118758713 h 37"/>
              <a:gd name="T18" fmla="*/ 51190921 w 48"/>
              <a:gd name="T19" fmla="*/ 93309983 h 37"/>
              <a:gd name="T20" fmla="*/ 23625969 w 48"/>
              <a:gd name="T21" fmla="*/ 118758713 h 37"/>
              <a:gd name="T22" fmla="*/ 23625969 w 48"/>
              <a:gd name="T23" fmla="*/ 156930810 h 37"/>
              <a:gd name="T24" fmla="*/ 0 w 48"/>
              <a:gd name="T25" fmla="*/ 118758713 h 37"/>
              <a:gd name="T26" fmla="*/ 0 w 48"/>
              <a:gd name="T27" fmla="*/ 118758713 h 37"/>
              <a:gd name="T28" fmla="*/ 0 w 48"/>
              <a:gd name="T29" fmla="*/ 118758713 h 3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48"/>
              <a:gd name="T46" fmla="*/ 0 h 37"/>
              <a:gd name="T47" fmla="*/ 48 w 48"/>
              <a:gd name="T48" fmla="*/ 37 h 37"/>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48" h="37">
                <a:moveTo>
                  <a:pt x="0" y="28"/>
                </a:moveTo>
                <a:lnTo>
                  <a:pt x="0" y="0"/>
                </a:lnTo>
                <a:lnTo>
                  <a:pt x="21" y="0"/>
                </a:lnTo>
                <a:lnTo>
                  <a:pt x="21" y="7"/>
                </a:lnTo>
                <a:lnTo>
                  <a:pt x="35" y="7"/>
                </a:lnTo>
                <a:lnTo>
                  <a:pt x="48" y="22"/>
                </a:lnTo>
                <a:lnTo>
                  <a:pt x="42" y="28"/>
                </a:lnTo>
                <a:lnTo>
                  <a:pt x="42" y="22"/>
                </a:lnTo>
                <a:lnTo>
                  <a:pt x="13" y="28"/>
                </a:lnTo>
                <a:lnTo>
                  <a:pt x="13" y="22"/>
                </a:lnTo>
                <a:lnTo>
                  <a:pt x="6" y="28"/>
                </a:lnTo>
                <a:lnTo>
                  <a:pt x="6" y="37"/>
                </a:lnTo>
                <a:lnTo>
                  <a:pt x="0" y="2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49" name="DMA">
            <a:extLst>
              <a:ext uri="{FF2B5EF4-FFF2-40B4-BE49-F238E27FC236}">
                <a16:creationId xmlns:a16="http://schemas.microsoft.com/office/drawing/2014/main" id="{00000000-0008-0000-0500-00002C000000}"/>
              </a:ext>
            </a:extLst>
          </xdr:cNvPr>
          <xdr:cNvSpPr>
            <a:spLocks/>
          </xdr:cNvSpPr>
        </xdr:nvSpPr>
        <xdr:spPr bwMode="auto">
          <a:xfrm>
            <a:off x="6055100" y="5269006"/>
            <a:ext cx="38100" cy="47625"/>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50" name="CUB">
            <a:extLst>
              <a:ext uri="{FF2B5EF4-FFF2-40B4-BE49-F238E27FC236}">
                <a16:creationId xmlns:a16="http://schemas.microsoft.com/office/drawing/2014/main" id="{00000000-0008-0000-0500-00002D000000}"/>
              </a:ext>
            </a:extLst>
          </xdr:cNvPr>
          <xdr:cNvSpPr>
            <a:spLocks/>
          </xdr:cNvSpPr>
        </xdr:nvSpPr>
        <xdr:spPr bwMode="auto">
          <a:xfrm>
            <a:off x="5553075" y="5019675"/>
            <a:ext cx="285750" cy="114300"/>
          </a:xfrm>
          <a:custGeom>
            <a:avLst/>
            <a:gdLst>
              <a:gd name="T0" fmla="*/ 0 w 134"/>
              <a:gd name="T1" fmla="*/ 2147483647 h 52"/>
              <a:gd name="T2" fmla="*/ 2147483647 w 134"/>
              <a:gd name="T3" fmla="*/ 2147483647 h 52"/>
              <a:gd name="T4" fmla="*/ 2147483647 w 134"/>
              <a:gd name="T5" fmla="*/ 2147483647 h 52"/>
              <a:gd name="T6" fmla="*/ 2147483647 w 134"/>
              <a:gd name="T7" fmla="*/ 2147483647 h 52"/>
              <a:gd name="T8" fmla="*/ 2147483647 w 134"/>
              <a:gd name="T9" fmla="*/ 2147483647 h 52"/>
              <a:gd name="T10" fmla="*/ 2147483647 w 134"/>
              <a:gd name="T11" fmla="*/ 2147483647 h 52"/>
              <a:gd name="T12" fmla="*/ 2147483647 w 134"/>
              <a:gd name="T13" fmla="*/ 2147483647 h 52"/>
              <a:gd name="T14" fmla="*/ 2147483647 w 134"/>
              <a:gd name="T15" fmla="*/ 2147483647 h 52"/>
              <a:gd name="T16" fmla="*/ 2147483647 w 134"/>
              <a:gd name="T17" fmla="*/ 2147483647 h 52"/>
              <a:gd name="T18" fmla="*/ 2147483647 w 134"/>
              <a:gd name="T19" fmla="*/ 2147483647 h 52"/>
              <a:gd name="T20" fmla="*/ 2147483647 w 134"/>
              <a:gd name="T21" fmla="*/ 2147483647 h 52"/>
              <a:gd name="T22" fmla="*/ 2147483647 w 134"/>
              <a:gd name="T23" fmla="*/ 2147483647 h 52"/>
              <a:gd name="T24" fmla="*/ 2147483647 w 134"/>
              <a:gd name="T25" fmla="*/ 2147483647 h 52"/>
              <a:gd name="T26" fmla="*/ 2147483647 w 134"/>
              <a:gd name="T27" fmla="*/ 2147483647 h 52"/>
              <a:gd name="T28" fmla="*/ 2147483647 w 134"/>
              <a:gd name="T29" fmla="*/ 0 h 52"/>
              <a:gd name="T30" fmla="*/ 2147483647 w 134"/>
              <a:gd name="T31" fmla="*/ 2147483647 h 52"/>
              <a:gd name="T32" fmla="*/ 0 w 134"/>
              <a:gd name="T33" fmla="*/ 2147483647 h 52"/>
              <a:gd name="T34" fmla="*/ 0 w 134"/>
              <a:gd name="T35" fmla="*/ 2147483647 h 52"/>
              <a:gd name="T36" fmla="*/ 0 w 134"/>
              <a:gd name="T37" fmla="*/ 2147483647 h 52"/>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134"/>
              <a:gd name="T58" fmla="*/ 0 h 52"/>
              <a:gd name="T59" fmla="*/ 134 w 134"/>
              <a:gd name="T60" fmla="*/ 52 h 52"/>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134" h="52">
                <a:moveTo>
                  <a:pt x="0" y="22"/>
                </a:moveTo>
                <a:lnTo>
                  <a:pt x="7" y="22"/>
                </a:lnTo>
                <a:lnTo>
                  <a:pt x="22" y="6"/>
                </a:lnTo>
                <a:lnTo>
                  <a:pt x="44" y="13"/>
                </a:lnTo>
                <a:lnTo>
                  <a:pt x="35" y="13"/>
                </a:lnTo>
                <a:lnTo>
                  <a:pt x="44" y="13"/>
                </a:lnTo>
                <a:lnTo>
                  <a:pt x="77" y="22"/>
                </a:lnTo>
                <a:lnTo>
                  <a:pt x="86" y="45"/>
                </a:lnTo>
                <a:lnTo>
                  <a:pt x="99" y="45"/>
                </a:lnTo>
                <a:lnTo>
                  <a:pt x="94" y="52"/>
                </a:lnTo>
                <a:lnTo>
                  <a:pt x="134" y="52"/>
                </a:lnTo>
                <a:lnTo>
                  <a:pt x="127" y="45"/>
                </a:lnTo>
                <a:lnTo>
                  <a:pt x="121" y="45"/>
                </a:lnTo>
                <a:lnTo>
                  <a:pt x="121" y="28"/>
                </a:lnTo>
                <a:lnTo>
                  <a:pt x="44" y="0"/>
                </a:lnTo>
                <a:lnTo>
                  <a:pt x="14" y="6"/>
                </a:lnTo>
                <a:lnTo>
                  <a:pt x="0" y="2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51" name="CRI">
            <a:extLst>
              <a:ext uri="{FF2B5EF4-FFF2-40B4-BE49-F238E27FC236}">
                <a16:creationId xmlns:a16="http://schemas.microsoft.com/office/drawing/2014/main" id="{00000000-0008-0000-0500-00002E000000}"/>
              </a:ext>
            </a:extLst>
          </xdr:cNvPr>
          <xdr:cNvSpPr>
            <a:spLocks/>
          </xdr:cNvSpPr>
        </xdr:nvSpPr>
        <xdr:spPr bwMode="auto">
          <a:xfrm>
            <a:off x="5514975" y="5400675"/>
            <a:ext cx="85725" cy="85725"/>
          </a:xfrm>
          <a:custGeom>
            <a:avLst/>
            <a:gdLst>
              <a:gd name="T0" fmla="*/ 188430139 w 39"/>
              <a:gd name="T1" fmla="*/ 170901760 h 43"/>
              <a:gd name="T2" fmla="*/ 188430139 w 39"/>
              <a:gd name="T3" fmla="*/ 111284997 h 43"/>
              <a:gd name="T4" fmla="*/ 140114195 w 39"/>
              <a:gd name="T5" fmla="*/ 79489008 h 43"/>
              <a:gd name="T6" fmla="*/ 140114195 w 39"/>
              <a:gd name="T7" fmla="*/ 51668249 h 43"/>
              <a:gd name="T8" fmla="*/ 115957339 w 39"/>
              <a:gd name="T9" fmla="*/ 51668249 h 43"/>
              <a:gd name="T10" fmla="*/ 0 w 39"/>
              <a:gd name="T11" fmla="*/ 0 h 43"/>
              <a:gd name="T12" fmla="*/ 0 w 39"/>
              <a:gd name="T13" fmla="*/ 79489008 h 43"/>
              <a:gd name="T14" fmla="*/ 33821805 w 39"/>
              <a:gd name="T15" fmla="*/ 111284997 h 43"/>
              <a:gd name="T16" fmla="*/ 82135543 w 39"/>
              <a:gd name="T17" fmla="*/ 79489008 h 43"/>
              <a:gd name="T18" fmla="*/ 115957339 w 39"/>
              <a:gd name="T19" fmla="*/ 139105771 h 43"/>
              <a:gd name="T20" fmla="*/ 188430139 w 39"/>
              <a:gd name="T21" fmla="*/ 170901760 h 43"/>
              <a:gd name="T22" fmla="*/ 188430139 w 39"/>
              <a:gd name="T23" fmla="*/ 170901760 h 43"/>
              <a:gd name="T24" fmla="*/ 188430139 w 39"/>
              <a:gd name="T25" fmla="*/ 170901760 h 43"/>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39"/>
              <a:gd name="T40" fmla="*/ 0 h 43"/>
              <a:gd name="T41" fmla="*/ 39 w 39"/>
              <a:gd name="T42" fmla="*/ 43 h 43"/>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39" h="43">
                <a:moveTo>
                  <a:pt x="39" y="43"/>
                </a:moveTo>
                <a:lnTo>
                  <a:pt x="39" y="28"/>
                </a:lnTo>
                <a:lnTo>
                  <a:pt x="29" y="20"/>
                </a:lnTo>
                <a:lnTo>
                  <a:pt x="29" y="13"/>
                </a:lnTo>
                <a:lnTo>
                  <a:pt x="24" y="13"/>
                </a:lnTo>
                <a:lnTo>
                  <a:pt x="0" y="0"/>
                </a:lnTo>
                <a:lnTo>
                  <a:pt x="0" y="20"/>
                </a:lnTo>
                <a:lnTo>
                  <a:pt x="7" y="28"/>
                </a:lnTo>
                <a:lnTo>
                  <a:pt x="17" y="20"/>
                </a:lnTo>
                <a:lnTo>
                  <a:pt x="24" y="35"/>
                </a:lnTo>
                <a:lnTo>
                  <a:pt x="39" y="4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52" name="CAN">
            <a:extLst>
              <a:ext uri="{FF2B5EF4-FFF2-40B4-BE49-F238E27FC236}">
                <a16:creationId xmlns:a16="http://schemas.microsoft.com/office/drawing/2014/main" id="{00000000-0008-0000-0500-00002F000000}"/>
              </a:ext>
            </a:extLst>
          </xdr:cNvPr>
          <xdr:cNvGrpSpPr/>
        </xdr:nvGrpSpPr>
        <xdr:grpSpPr>
          <a:xfrm>
            <a:off x="3962400" y="1447952"/>
            <a:ext cx="2484271" cy="2914498"/>
            <a:chOff x="1507548" y="616679"/>
            <a:chExt cx="2501589" cy="2961257"/>
          </a:xfrm>
          <a:grpFill/>
        </xdr:grpSpPr>
        <xdr:sp macro="" textlink="">
          <xdr:nvSpPr>
            <xdr:cNvPr id="61" name="S_CAN23">
              <a:extLst>
                <a:ext uri="{FF2B5EF4-FFF2-40B4-BE49-F238E27FC236}">
                  <a16:creationId xmlns:a16="http://schemas.microsoft.com/office/drawing/2014/main" id="{00000000-0008-0000-0500-000038000000}"/>
                </a:ext>
              </a:extLst>
            </xdr:cNvPr>
            <xdr:cNvSpPr>
              <a:spLocks/>
            </xdr:cNvSpPr>
          </xdr:nvSpPr>
          <xdr:spPr bwMode="auto">
            <a:xfrm>
              <a:off x="3022989" y="616525"/>
              <a:ext cx="776903" cy="745192"/>
            </a:xfrm>
            <a:custGeom>
              <a:avLst/>
              <a:gdLst>
                <a:gd name="T0" fmla="*/ 1 w 368"/>
                <a:gd name="T1" fmla="*/ 4 h 351"/>
                <a:gd name="T2" fmla="*/ 1 w 368"/>
                <a:gd name="T3" fmla="*/ 4 h 351"/>
                <a:gd name="T4" fmla="*/ 2 w 368"/>
                <a:gd name="T5" fmla="*/ 4 h 351"/>
                <a:gd name="T6" fmla="*/ 2 w 368"/>
                <a:gd name="T7" fmla="*/ 4 h 351"/>
                <a:gd name="T8" fmla="*/ 2 w 368"/>
                <a:gd name="T9" fmla="*/ 3 h 351"/>
                <a:gd name="T10" fmla="*/ 2 w 368"/>
                <a:gd name="T11" fmla="*/ 3 h 351"/>
                <a:gd name="T12" fmla="*/ 2 w 368"/>
                <a:gd name="T13" fmla="*/ 3 h 351"/>
                <a:gd name="T14" fmla="*/ 2 w 368"/>
                <a:gd name="T15" fmla="*/ 2 h 351"/>
                <a:gd name="T16" fmla="*/ 3 w 368"/>
                <a:gd name="T17" fmla="*/ 2 h 351"/>
                <a:gd name="T18" fmla="*/ 3 w 368"/>
                <a:gd name="T19" fmla="*/ 2 h 351"/>
                <a:gd name="T20" fmla="*/ 3 w 368"/>
                <a:gd name="T21" fmla="*/ 2 h 351"/>
                <a:gd name="T22" fmla="*/ 4 w 368"/>
                <a:gd name="T23" fmla="*/ 1 h 351"/>
                <a:gd name="T24" fmla="*/ 3 w 368"/>
                <a:gd name="T25" fmla="*/ 1 h 351"/>
                <a:gd name="T26" fmla="*/ 4 w 368"/>
                <a:gd name="T27" fmla="*/ 0 h 351"/>
                <a:gd name="T28" fmla="*/ 3 w 368"/>
                <a:gd name="T29" fmla="*/ 0 h 351"/>
                <a:gd name="T30" fmla="*/ 3 w 368"/>
                <a:gd name="T31" fmla="*/ 0 h 351"/>
                <a:gd name="T32" fmla="*/ 2 w 368"/>
                <a:gd name="T33" fmla="*/ 0 h 351"/>
                <a:gd name="T34" fmla="*/ 1 w 368"/>
                <a:gd name="T35" fmla="*/ 0 h 351"/>
                <a:gd name="T36" fmla="*/ 1 w 368"/>
                <a:gd name="T37" fmla="*/ 0 h 351"/>
                <a:gd name="T38" fmla="*/ 1 w 368"/>
                <a:gd name="T39" fmla="*/ 0 h 351"/>
                <a:gd name="T40" fmla="*/ 1 w 368"/>
                <a:gd name="T41" fmla="*/ 0 h 351"/>
                <a:gd name="T42" fmla="*/ 1 w 368"/>
                <a:gd name="T43" fmla="*/ 1 h 351"/>
                <a:gd name="T44" fmla="*/ 0 w 368"/>
                <a:gd name="T45" fmla="*/ 1 h 351"/>
                <a:gd name="T46" fmla="*/ 0 w 368"/>
                <a:gd name="T47" fmla="*/ 1 h 351"/>
                <a:gd name="T48" fmla="*/ 0 w 368"/>
                <a:gd name="T49" fmla="*/ 1 h 351"/>
                <a:gd name="T50" fmla="*/ 0 w 368"/>
                <a:gd name="T51" fmla="*/ 1 h 351"/>
                <a:gd name="T52" fmla="*/ 0 w 368"/>
                <a:gd name="T53" fmla="*/ 1 h 351"/>
                <a:gd name="T54" fmla="*/ 1 w 368"/>
                <a:gd name="T55" fmla="*/ 1 h 351"/>
                <a:gd name="T56" fmla="*/ 1 w 368"/>
                <a:gd name="T57" fmla="*/ 1 h 351"/>
                <a:gd name="T58" fmla="*/ 1 w 368"/>
                <a:gd name="T59" fmla="*/ 2 h 351"/>
                <a:gd name="T60" fmla="*/ 1 w 368"/>
                <a:gd name="T61" fmla="*/ 2 h 351"/>
                <a:gd name="T62" fmla="*/ 1 w 368"/>
                <a:gd name="T63" fmla="*/ 1 h 351"/>
                <a:gd name="T64" fmla="*/ 1 w 368"/>
                <a:gd name="T65" fmla="*/ 2 h 351"/>
                <a:gd name="T66" fmla="*/ 2 w 368"/>
                <a:gd name="T67" fmla="*/ 1 h 351"/>
                <a:gd name="T68" fmla="*/ 1 w 368"/>
                <a:gd name="T69" fmla="*/ 2 h 351"/>
                <a:gd name="T70" fmla="*/ 1 w 368"/>
                <a:gd name="T71" fmla="*/ 2 h 351"/>
                <a:gd name="T72" fmla="*/ 1 w 368"/>
                <a:gd name="T73" fmla="*/ 2 h 351"/>
                <a:gd name="T74" fmla="*/ 0 w 368"/>
                <a:gd name="T75" fmla="*/ 3 h 351"/>
                <a:gd name="T76" fmla="*/ 1 w 368"/>
                <a:gd name="T77" fmla="*/ 3 h 351"/>
                <a:gd name="T78" fmla="*/ 1 w 368"/>
                <a:gd name="T79" fmla="*/ 3 h 351"/>
                <a:gd name="T80" fmla="*/ 1 w 368"/>
                <a:gd name="T81" fmla="*/ 3 h 351"/>
                <a:gd name="T82" fmla="*/ 1 w 368"/>
                <a:gd name="T83" fmla="*/ 3 h 351"/>
                <a:gd name="T84" fmla="*/ 1 w 368"/>
                <a:gd name="T85" fmla="*/ 3 h 351"/>
                <a:gd name="T86" fmla="*/ 0 w 368"/>
                <a:gd name="T87" fmla="*/ 3 h 351"/>
                <a:gd name="T88" fmla="*/ 0 w 368"/>
                <a:gd name="T89" fmla="*/ 4 h 351"/>
                <a:gd name="T90" fmla="*/ 0 w 368"/>
                <a:gd name="T91" fmla="*/ 4 h 351"/>
                <a:gd name="T92" fmla="*/ 0 w 368"/>
                <a:gd name="T93" fmla="*/ 4 h 351"/>
                <a:gd name="T94" fmla="*/ 1 w 368"/>
                <a:gd name="T95" fmla="*/ 4 h 351"/>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w 368"/>
                <a:gd name="T145" fmla="*/ 0 h 351"/>
                <a:gd name="T146" fmla="*/ 368 w 368"/>
                <a:gd name="T147" fmla="*/ 351 h 351"/>
              </a:gdLst>
              <a:ahLst/>
              <a:cxnLst>
                <a:cxn ang="T96">
                  <a:pos x="T0" y="T1"/>
                </a:cxn>
                <a:cxn ang="T97">
                  <a:pos x="T2" y="T3"/>
                </a:cxn>
                <a:cxn ang="T98">
                  <a:pos x="T4" y="T5"/>
                </a:cxn>
                <a:cxn ang="T99">
                  <a:pos x="T6" y="T7"/>
                </a:cxn>
                <a:cxn ang="T100">
                  <a:pos x="T8" y="T9"/>
                </a:cxn>
                <a:cxn ang="T101">
                  <a:pos x="T10" y="T11"/>
                </a:cxn>
                <a:cxn ang="T102">
                  <a:pos x="T12" y="T13"/>
                </a:cxn>
                <a:cxn ang="T103">
                  <a:pos x="T14" y="T15"/>
                </a:cxn>
                <a:cxn ang="T104">
                  <a:pos x="T16" y="T17"/>
                </a:cxn>
                <a:cxn ang="T105">
                  <a:pos x="T18" y="T19"/>
                </a:cxn>
                <a:cxn ang="T106">
                  <a:pos x="T20" y="T21"/>
                </a:cxn>
                <a:cxn ang="T107">
                  <a:pos x="T22" y="T23"/>
                </a:cxn>
                <a:cxn ang="T108">
                  <a:pos x="T24" y="T25"/>
                </a:cxn>
                <a:cxn ang="T109">
                  <a:pos x="T26" y="T27"/>
                </a:cxn>
                <a:cxn ang="T110">
                  <a:pos x="T28" y="T29"/>
                </a:cxn>
                <a:cxn ang="T111">
                  <a:pos x="T30" y="T31"/>
                </a:cxn>
                <a:cxn ang="T112">
                  <a:pos x="T32" y="T33"/>
                </a:cxn>
                <a:cxn ang="T113">
                  <a:pos x="T34" y="T35"/>
                </a:cxn>
                <a:cxn ang="T114">
                  <a:pos x="T36" y="T37"/>
                </a:cxn>
                <a:cxn ang="T115">
                  <a:pos x="T38" y="T39"/>
                </a:cxn>
                <a:cxn ang="T116">
                  <a:pos x="T40" y="T41"/>
                </a:cxn>
                <a:cxn ang="T117">
                  <a:pos x="T42" y="T43"/>
                </a:cxn>
                <a:cxn ang="T118">
                  <a:pos x="T44" y="T45"/>
                </a:cxn>
                <a:cxn ang="T119">
                  <a:pos x="T46" y="T47"/>
                </a:cxn>
                <a:cxn ang="T120">
                  <a:pos x="T48" y="T49"/>
                </a:cxn>
                <a:cxn ang="T121">
                  <a:pos x="T50" y="T51"/>
                </a:cxn>
                <a:cxn ang="T122">
                  <a:pos x="T52" y="T53"/>
                </a:cxn>
                <a:cxn ang="T123">
                  <a:pos x="T54" y="T55"/>
                </a:cxn>
                <a:cxn ang="T124">
                  <a:pos x="T56" y="T57"/>
                </a:cxn>
                <a:cxn ang="T125">
                  <a:pos x="T58" y="T59"/>
                </a:cxn>
                <a:cxn ang="T126">
                  <a:pos x="T60" y="T61"/>
                </a:cxn>
                <a:cxn ang="T127">
                  <a:pos x="T62" y="T63"/>
                </a:cxn>
                <a:cxn ang="T128">
                  <a:pos x="T64" y="T65"/>
                </a:cxn>
                <a:cxn ang="T129">
                  <a:pos x="T66" y="T67"/>
                </a:cxn>
                <a:cxn ang="T130">
                  <a:pos x="T68" y="T69"/>
                </a:cxn>
                <a:cxn ang="T131">
                  <a:pos x="T70" y="T71"/>
                </a:cxn>
                <a:cxn ang="T132">
                  <a:pos x="T72" y="T73"/>
                </a:cxn>
                <a:cxn ang="T133">
                  <a:pos x="T74" y="T75"/>
                </a:cxn>
                <a:cxn ang="T134">
                  <a:pos x="T76" y="T77"/>
                </a:cxn>
                <a:cxn ang="T135">
                  <a:pos x="T78" y="T79"/>
                </a:cxn>
                <a:cxn ang="T136">
                  <a:pos x="T80" y="T81"/>
                </a:cxn>
                <a:cxn ang="T137">
                  <a:pos x="T82" y="T83"/>
                </a:cxn>
                <a:cxn ang="T138">
                  <a:pos x="T84" y="T85"/>
                </a:cxn>
                <a:cxn ang="T139">
                  <a:pos x="T86" y="T87"/>
                </a:cxn>
                <a:cxn ang="T140">
                  <a:pos x="T88" y="T89"/>
                </a:cxn>
                <a:cxn ang="T141">
                  <a:pos x="T90" y="T91"/>
                </a:cxn>
                <a:cxn ang="T142">
                  <a:pos x="T92" y="T93"/>
                </a:cxn>
                <a:cxn ang="T143">
                  <a:pos x="T94" y="T95"/>
                </a:cxn>
              </a:cxnLst>
              <a:rect l="T144" t="T145" r="T146" b="T147"/>
              <a:pathLst>
                <a:path w="368" h="351">
                  <a:moveTo>
                    <a:pt x="59" y="348"/>
                  </a:moveTo>
                  <a:lnTo>
                    <a:pt x="84" y="351"/>
                  </a:lnTo>
                  <a:lnTo>
                    <a:pt x="77" y="339"/>
                  </a:lnTo>
                  <a:lnTo>
                    <a:pt x="110" y="346"/>
                  </a:lnTo>
                  <a:lnTo>
                    <a:pt x="109" y="334"/>
                  </a:lnTo>
                  <a:lnTo>
                    <a:pt x="152" y="339"/>
                  </a:lnTo>
                  <a:lnTo>
                    <a:pt x="154" y="344"/>
                  </a:lnTo>
                  <a:lnTo>
                    <a:pt x="162" y="323"/>
                  </a:lnTo>
                  <a:lnTo>
                    <a:pt x="136" y="319"/>
                  </a:lnTo>
                  <a:lnTo>
                    <a:pt x="139" y="314"/>
                  </a:lnTo>
                  <a:lnTo>
                    <a:pt x="126" y="311"/>
                  </a:lnTo>
                  <a:lnTo>
                    <a:pt x="201" y="265"/>
                  </a:lnTo>
                  <a:lnTo>
                    <a:pt x="184" y="259"/>
                  </a:lnTo>
                  <a:lnTo>
                    <a:pt x="186" y="240"/>
                  </a:lnTo>
                  <a:lnTo>
                    <a:pt x="191" y="235"/>
                  </a:lnTo>
                  <a:lnTo>
                    <a:pt x="208" y="228"/>
                  </a:lnTo>
                  <a:lnTo>
                    <a:pt x="172" y="222"/>
                  </a:lnTo>
                  <a:lnTo>
                    <a:pt x="246" y="193"/>
                  </a:lnTo>
                  <a:lnTo>
                    <a:pt x="241" y="191"/>
                  </a:lnTo>
                  <a:lnTo>
                    <a:pt x="253" y="181"/>
                  </a:lnTo>
                  <a:lnTo>
                    <a:pt x="229" y="183"/>
                  </a:lnTo>
                  <a:lnTo>
                    <a:pt x="255" y="161"/>
                  </a:lnTo>
                  <a:lnTo>
                    <a:pt x="255" y="168"/>
                  </a:lnTo>
                  <a:lnTo>
                    <a:pt x="328" y="96"/>
                  </a:lnTo>
                  <a:lnTo>
                    <a:pt x="260" y="126"/>
                  </a:lnTo>
                  <a:lnTo>
                    <a:pt x="298" y="97"/>
                  </a:lnTo>
                  <a:lnTo>
                    <a:pt x="273" y="99"/>
                  </a:lnTo>
                  <a:lnTo>
                    <a:pt x="368" y="45"/>
                  </a:lnTo>
                  <a:lnTo>
                    <a:pt x="323" y="3"/>
                  </a:lnTo>
                  <a:lnTo>
                    <a:pt x="317" y="17"/>
                  </a:lnTo>
                  <a:lnTo>
                    <a:pt x="273" y="25"/>
                  </a:lnTo>
                  <a:lnTo>
                    <a:pt x="301" y="0"/>
                  </a:lnTo>
                  <a:lnTo>
                    <a:pt x="131" y="2"/>
                  </a:lnTo>
                  <a:lnTo>
                    <a:pt x="139" y="20"/>
                  </a:lnTo>
                  <a:lnTo>
                    <a:pt x="112" y="13"/>
                  </a:lnTo>
                  <a:lnTo>
                    <a:pt x="126" y="35"/>
                  </a:lnTo>
                  <a:lnTo>
                    <a:pt x="110" y="35"/>
                  </a:lnTo>
                  <a:lnTo>
                    <a:pt x="100" y="39"/>
                  </a:lnTo>
                  <a:lnTo>
                    <a:pt x="122" y="64"/>
                  </a:lnTo>
                  <a:lnTo>
                    <a:pt x="94" y="52"/>
                  </a:lnTo>
                  <a:lnTo>
                    <a:pt x="102" y="62"/>
                  </a:lnTo>
                  <a:lnTo>
                    <a:pt x="62" y="40"/>
                  </a:lnTo>
                  <a:lnTo>
                    <a:pt x="52" y="57"/>
                  </a:lnTo>
                  <a:lnTo>
                    <a:pt x="69" y="67"/>
                  </a:lnTo>
                  <a:lnTo>
                    <a:pt x="69" y="74"/>
                  </a:lnTo>
                  <a:lnTo>
                    <a:pt x="28" y="77"/>
                  </a:lnTo>
                  <a:lnTo>
                    <a:pt x="23" y="72"/>
                  </a:lnTo>
                  <a:lnTo>
                    <a:pt x="23" y="81"/>
                  </a:lnTo>
                  <a:lnTo>
                    <a:pt x="0" y="94"/>
                  </a:lnTo>
                  <a:lnTo>
                    <a:pt x="27" y="92"/>
                  </a:lnTo>
                  <a:lnTo>
                    <a:pt x="15" y="107"/>
                  </a:lnTo>
                  <a:lnTo>
                    <a:pt x="43" y="94"/>
                  </a:lnTo>
                  <a:lnTo>
                    <a:pt x="23" y="109"/>
                  </a:lnTo>
                  <a:lnTo>
                    <a:pt x="35" y="114"/>
                  </a:lnTo>
                  <a:lnTo>
                    <a:pt x="22" y="124"/>
                  </a:lnTo>
                  <a:lnTo>
                    <a:pt x="62" y="129"/>
                  </a:lnTo>
                  <a:lnTo>
                    <a:pt x="28" y="136"/>
                  </a:lnTo>
                  <a:lnTo>
                    <a:pt x="75" y="128"/>
                  </a:lnTo>
                  <a:lnTo>
                    <a:pt x="67" y="156"/>
                  </a:lnTo>
                  <a:lnTo>
                    <a:pt x="79" y="153"/>
                  </a:lnTo>
                  <a:lnTo>
                    <a:pt x="77" y="158"/>
                  </a:lnTo>
                  <a:lnTo>
                    <a:pt x="95" y="143"/>
                  </a:lnTo>
                  <a:lnTo>
                    <a:pt x="94" y="151"/>
                  </a:lnTo>
                  <a:lnTo>
                    <a:pt x="114" y="134"/>
                  </a:lnTo>
                  <a:lnTo>
                    <a:pt x="117" y="141"/>
                  </a:lnTo>
                  <a:lnTo>
                    <a:pt x="100" y="160"/>
                  </a:lnTo>
                  <a:lnTo>
                    <a:pt x="139" y="118"/>
                  </a:lnTo>
                  <a:lnTo>
                    <a:pt x="169" y="101"/>
                  </a:lnTo>
                  <a:lnTo>
                    <a:pt x="183" y="139"/>
                  </a:lnTo>
                  <a:lnTo>
                    <a:pt x="100" y="168"/>
                  </a:lnTo>
                  <a:lnTo>
                    <a:pt x="141" y="202"/>
                  </a:lnTo>
                  <a:lnTo>
                    <a:pt x="62" y="170"/>
                  </a:lnTo>
                  <a:lnTo>
                    <a:pt x="92" y="223"/>
                  </a:lnTo>
                  <a:lnTo>
                    <a:pt x="82" y="230"/>
                  </a:lnTo>
                  <a:lnTo>
                    <a:pt x="112" y="255"/>
                  </a:lnTo>
                  <a:lnTo>
                    <a:pt x="52" y="276"/>
                  </a:lnTo>
                  <a:lnTo>
                    <a:pt x="69" y="264"/>
                  </a:lnTo>
                  <a:lnTo>
                    <a:pt x="70" y="276"/>
                  </a:lnTo>
                  <a:lnTo>
                    <a:pt x="84" y="254"/>
                  </a:lnTo>
                  <a:lnTo>
                    <a:pt x="80" y="279"/>
                  </a:lnTo>
                  <a:lnTo>
                    <a:pt x="70" y="284"/>
                  </a:lnTo>
                  <a:lnTo>
                    <a:pt x="80" y="296"/>
                  </a:lnTo>
                  <a:lnTo>
                    <a:pt x="84" y="291"/>
                  </a:lnTo>
                  <a:lnTo>
                    <a:pt x="82" y="299"/>
                  </a:lnTo>
                  <a:lnTo>
                    <a:pt x="112" y="279"/>
                  </a:lnTo>
                  <a:lnTo>
                    <a:pt x="87" y="309"/>
                  </a:lnTo>
                  <a:lnTo>
                    <a:pt x="38" y="289"/>
                  </a:lnTo>
                  <a:lnTo>
                    <a:pt x="52" y="311"/>
                  </a:lnTo>
                  <a:lnTo>
                    <a:pt x="55" y="311"/>
                  </a:lnTo>
                  <a:lnTo>
                    <a:pt x="33" y="339"/>
                  </a:lnTo>
                  <a:lnTo>
                    <a:pt x="33" y="344"/>
                  </a:lnTo>
                  <a:lnTo>
                    <a:pt x="35" y="331"/>
                  </a:lnTo>
                  <a:lnTo>
                    <a:pt x="45" y="348"/>
                  </a:lnTo>
                  <a:lnTo>
                    <a:pt x="47" y="339"/>
                  </a:lnTo>
                  <a:lnTo>
                    <a:pt x="59" y="338"/>
                  </a:lnTo>
                  <a:lnTo>
                    <a:pt x="59" y="348"/>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2" name="S_CAN22">
              <a:extLst>
                <a:ext uri="{FF2B5EF4-FFF2-40B4-BE49-F238E27FC236}">
                  <a16:creationId xmlns:a16="http://schemas.microsoft.com/office/drawing/2014/main" id="{00000000-0008-0000-0500-000039000000}"/>
                </a:ext>
              </a:extLst>
            </xdr:cNvPr>
            <xdr:cNvSpPr>
              <a:spLocks/>
            </xdr:cNvSpPr>
          </xdr:nvSpPr>
          <xdr:spPr bwMode="auto">
            <a:xfrm>
              <a:off x="2907892" y="848792"/>
              <a:ext cx="268559" cy="348401"/>
            </a:xfrm>
            <a:custGeom>
              <a:avLst/>
              <a:gdLst>
                <a:gd name="T0" fmla="*/ 0 w 125"/>
                <a:gd name="T1" fmla="*/ 0 h 165"/>
                <a:gd name="T2" fmla="*/ 0 w 125"/>
                <a:gd name="T3" fmla="*/ 0 h 165"/>
                <a:gd name="T4" fmla="*/ 0 w 125"/>
                <a:gd name="T5" fmla="*/ 0 h 165"/>
                <a:gd name="T6" fmla="*/ 0 w 125"/>
                <a:gd name="T7" fmla="*/ 0 h 165"/>
                <a:gd name="T8" fmla="*/ 0 w 125"/>
                <a:gd name="T9" fmla="*/ 0 h 165"/>
                <a:gd name="T10" fmla="*/ 1 w 125"/>
                <a:gd name="T11" fmla="*/ 1 h 165"/>
                <a:gd name="T12" fmla="*/ 1 w 125"/>
                <a:gd name="T13" fmla="*/ 0 h 165"/>
                <a:gd name="T14" fmla="*/ 1 w 125"/>
                <a:gd name="T15" fmla="*/ 1 h 165"/>
                <a:gd name="T16" fmla="*/ 1 w 125"/>
                <a:gd name="T17" fmla="*/ 1 h 165"/>
                <a:gd name="T18" fmla="*/ 1 w 125"/>
                <a:gd name="T19" fmla="*/ 2 h 165"/>
                <a:gd name="T20" fmla="*/ 1 w 125"/>
                <a:gd name="T21" fmla="*/ 1 h 165"/>
                <a:gd name="T22" fmla="*/ 1 w 125"/>
                <a:gd name="T23" fmla="*/ 2 h 165"/>
                <a:gd name="T24" fmla="*/ 1 w 125"/>
                <a:gd name="T25" fmla="*/ 2 h 165"/>
                <a:gd name="T26" fmla="*/ 1 w 125"/>
                <a:gd name="T27" fmla="*/ 2 h 165"/>
                <a:gd name="T28" fmla="*/ 1 w 125"/>
                <a:gd name="T29" fmla="*/ 2 h 165"/>
                <a:gd name="T30" fmla="*/ 1 w 125"/>
                <a:gd name="T31" fmla="*/ 2 h 165"/>
                <a:gd name="T32" fmla="*/ 1 w 125"/>
                <a:gd name="T33" fmla="*/ 2 h 165"/>
                <a:gd name="T34" fmla="*/ 1 w 125"/>
                <a:gd name="T35" fmla="*/ 2 h 165"/>
                <a:gd name="T36" fmla="*/ 0 w 125"/>
                <a:gd name="T37" fmla="*/ 2 h 165"/>
                <a:gd name="T38" fmla="*/ 1 w 125"/>
                <a:gd name="T39" fmla="*/ 2 h 165"/>
                <a:gd name="T40" fmla="*/ 0 w 125"/>
                <a:gd name="T41" fmla="*/ 1 h 165"/>
                <a:gd name="T42" fmla="*/ 0 w 125"/>
                <a:gd name="T43" fmla="*/ 1 h 165"/>
                <a:gd name="T44" fmla="*/ 0 w 125"/>
                <a:gd name="T45" fmla="*/ 1 h 165"/>
                <a:gd name="T46" fmla="*/ 0 w 125"/>
                <a:gd name="T47" fmla="*/ 1 h 165"/>
                <a:gd name="T48" fmla="*/ 0 w 125"/>
                <a:gd name="T49" fmla="*/ 1 h 165"/>
                <a:gd name="T50" fmla="*/ 0 w 125"/>
                <a:gd name="T51" fmla="*/ 1 h 165"/>
                <a:gd name="T52" fmla="*/ 0 w 125"/>
                <a:gd name="T53" fmla="*/ 1 h 165"/>
                <a:gd name="T54" fmla="*/ 0 w 125"/>
                <a:gd name="T55" fmla="*/ 1 h 165"/>
                <a:gd name="T56" fmla="*/ 0 w 125"/>
                <a:gd name="T57" fmla="*/ 1 h 165"/>
                <a:gd name="T58" fmla="*/ 0 w 125"/>
                <a:gd name="T59" fmla="*/ 1 h 165"/>
                <a:gd name="T60" fmla="*/ 0 w 125"/>
                <a:gd name="T61" fmla="*/ 0 h 165"/>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125"/>
                <a:gd name="T94" fmla="*/ 0 h 165"/>
                <a:gd name="T95" fmla="*/ 125 w 125"/>
                <a:gd name="T96" fmla="*/ 165 h 165"/>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125" h="165">
                  <a:moveTo>
                    <a:pt x="11" y="42"/>
                  </a:moveTo>
                  <a:lnTo>
                    <a:pt x="31" y="45"/>
                  </a:lnTo>
                  <a:lnTo>
                    <a:pt x="18" y="17"/>
                  </a:lnTo>
                  <a:lnTo>
                    <a:pt x="43" y="10"/>
                  </a:lnTo>
                  <a:lnTo>
                    <a:pt x="20" y="0"/>
                  </a:lnTo>
                  <a:lnTo>
                    <a:pt x="97" y="67"/>
                  </a:lnTo>
                  <a:lnTo>
                    <a:pt x="93" y="50"/>
                  </a:lnTo>
                  <a:lnTo>
                    <a:pt x="120" y="99"/>
                  </a:lnTo>
                  <a:lnTo>
                    <a:pt x="125" y="92"/>
                  </a:lnTo>
                  <a:lnTo>
                    <a:pt x="102" y="139"/>
                  </a:lnTo>
                  <a:lnTo>
                    <a:pt x="97" y="119"/>
                  </a:lnTo>
                  <a:lnTo>
                    <a:pt x="97" y="149"/>
                  </a:lnTo>
                  <a:lnTo>
                    <a:pt x="88" y="141"/>
                  </a:lnTo>
                  <a:lnTo>
                    <a:pt x="90" y="163"/>
                  </a:lnTo>
                  <a:lnTo>
                    <a:pt x="73" y="143"/>
                  </a:lnTo>
                  <a:lnTo>
                    <a:pt x="82" y="165"/>
                  </a:lnTo>
                  <a:lnTo>
                    <a:pt x="67" y="158"/>
                  </a:lnTo>
                  <a:lnTo>
                    <a:pt x="73" y="165"/>
                  </a:lnTo>
                  <a:lnTo>
                    <a:pt x="40" y="148"/>
                  </a:lnTo>
                  <a:lnTo>
                    <a:pt x="55" y="146"/>
                  </a:lnTo>
                  <a:lnTo>
                    <a:pt x="30" y="124"/>
                  </a:lnTo>
                  <a:lnTo>
                    <a:pt x="40" y="101"/>
                  </a:lnTo>
                  <a:lnTo>
                    <a:pt x="30" y="109"/>
                  </a:lnTo>
                  <a:lnTo>
                    <a:pt x="33" y="104"/>
                  </a:lnTo>
                  <a:lnTo>
                    <a:pt x="28" y="89"/>
                  </a:lnTo>
                  <a:lnTo>
                    <a:pt x="0" y="65"/>
                  </a:lnTo>
                  <a:lnTo>
                    <a:pt x="25" y="75"/>
                  </a:lnTo>
                  <a:lnTo>
                    <a:pt x="31" y="65"/>
                  </a:lnTo>
                  <a:lnTo>
                    <a:pt x="0" y="54"/>
                  </a:lnTo>
                  <a:lnTo>
                    <a:pt x="16" y="54"/>
                  </a:lnTo>
                  <a:lnTo>
                    <a:pt x="11" y="42"/>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3" name="S_CAN21">
              <a:extLst>
                <a:ext uri="{FF2B5EF4-FFF2-40B4-BE49-F238E27FC236}">
                  <a16:creationId xmlns:a16="http://schemas.microsoft.com/office/drawing/2014/main" id="{00000000-0008-0000-0500-00003A000000}"/>
                </a:ext>
              </a:extLst>
            </xdr:cNvPr>
            <xdr:cNvSpPr>
              <a:spLocks/>
            </xdr:cNvSpPr>
          </xdr:nvSpPr>
          <xdr:spPr bwMode="auto">
            <a:xfrm>
              <a:off x="2553011" y="1342361"/>
              <a:ext cx="134280" cy="154845"/>
            </a:xfrm>
            <a:custGeom>
              <a:avLst/>
              <a:gdLst>
                <a:gd name="T0" fmla="*/ 0 w 64"/>
                <a:gd name="T1" fmla="*/ 1 h 74"/>
                <a:gd name="T2" fmla="*/ 0 w 64"/>
                <a:gd name="T3" fmla="*/ 0 h 74"/>
                <a:gd name="T4" fmla="*/ 0 w 64"/>
                <a:gd name="T5" fmla="*/ 0 h 74"/>
                <a:gd name="T6" fmla="*/ 0 w 64"/>
                <a:gd name="T7" fmla="*/ 0 h 74"/>
                <a:gd name="T8" fmla="*/ 0 w 64"/>
                <a:gd name="T9" fmla="*/ 0 h 74"/>
                <a:gd name="T10" fmla="*/ 0 w 64"/>
                <a:gd name="T11" fmla="*/ 0 h 74"/>
                <a:gd name="T12" fmla="*/ 0 w 64"/>
                <a:gd name="T13" fmla="*/ 0 h 74"/>
                <a:gd name="T14" fmla="*/ 0 w 64"/>
                <a:gd name="T15" fmla="*/ 0 h 74"/>
                <a:gd name="T16" fmla="*/ 0 w 64"/>
                <a:gd name="T17" fmla="*/ 0 h 74"/>
                <a:gd name="T18" fmla="*/ 1 w 64"/>
                <a:gd name="T19" fmla="*/ 0 h 74"/>
                <a:gd name="T20" fmla="*/ 0 w 64"/>
                <a:gd name="T21" fmla="*/ 1 h 74"/>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64"/>
                <a:gd name="T34" fmla="*/ 0 h 74"/>
                <a:gd name="T35" fmla="*/ 64 w 64"/>
                <a:gd name="T36" fmla="*/ 74 h 74"/>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64" h="74">
                  <a:moveTo>
                    <a:pt x="27" y="74"/>
                  </a:moveTo>
                  <a:lnTo>
                    <a:pt x="0" y="35"/>
                  </a:lnTo>
                  <a:lnTo>
                    <a:pt x="25" y="38"/>
                  </a:lnTo>
                  <a:lnTo>
                    <a:pt x="27" y="27"/>
                  </a:lnTo>
                  <a:lnTo>
                    <a:pt x="10" y="15"/>
                  </a:lnTo>
                  <a:lnTo>
                    <a:pt x="18" y="17"/>
                  </a:lnTo>
                  <a:lnTo>
                    <a:pt x="12" y="7"/>
                  </a:lnTo>
                  <a:lnTo>
                    <a:pt x="20" y="0"/>
                  </a:lnTo>
                  <a:lnTo>
                    <a:pt x="44" y="37"/>
                  </a:lnTo>
                  <a:lnTo>
                    <a:pt x="64" y="42"/>
                  </a:lnTo>
                  <a:lnTo>
                    <a:pt x="27" y="74"/>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4" name="S_CAN20">
              <a:extLst>
                <a:ext uri="{FF2B5EF4-FFF2-40B4-BE49-F238E27FC236}">
                  <a16:creationId xmlns:a16="http://schemas.microsoft.com/office/drawing/2014/main" id="{00000000-0008-0000-0500-00003B000000}"/>
                </a:ext>
              </a:extLst>
            </xdr:cNvPr>
            <xdr:cNvSpPr>
              <a:spLocks/>
            </xdr:cNvSpPr>
          </xdr:nvSpPr>
          <xdr:spPr bwMode="auto">
            <a:xfrm>
              <a:off x="2735247" y="1245583"/>
              <a:ext cx="134280" cy="145167"/>
            </a:xfrm>
            <a:custGeom>
              <a:avLst/>
              <a:gdLst>
                <a:gd name="T0" fmla="*/ 1 w 64"/>
                <a:gd name="T1" fmla="*/ 0 h 69"/>
                <a:gd name="T2" fmla="*/ 1 w 64"/>
                <a:gd name="T3" fmla="*/ 0 h 69"/>
                <a:gd name="T4" fmla="*/ 1 w 64"/>
                <a:gd name="T5" fmla="*/ 0 h 69"/>
                <a:gd name="T6" fmla="*/ 1 w 64"/>
                <a:gd name="T7" fmla="*/ 1 h 69"/>
                <a:gd name="T8" fmla="*/ 1 w 64"/>
                <a:gd name="T9" fmla="*/ 1 h 69"/>
                <a:gd name="T10" fmla="*/ 0 w 64"/>
                <a:gd name="T11" fmla="*/ 1 h 69"/>
                <a:gd name="T12" fmla="*/ 0 w 64"/>
                <a:gd name="T13" fmla="*/ 1 h 69"/>
                <a:gd name="T14" fmla="*/ 0 w 64"/>
                <a:gd name="T15" fmla="*/ 0 h 69"/>
                <a:gd name="T16" fmla="*/ 0 w 64"/>
                <a:gd name="T17" fmla="*/ 0 h 69"/>
                <a:gd name="T18" fmla="*/ 0 w 64"/>
                <a:gd name="T19" fmla="*/ 0 h 69"/>
                <a:gd name="T20" fmla="*/ 0 w 64"/>
                <a:gd name="T21" fmla="*/ 0 h 69"/>
                <a:gd name="T22" fmla="*/ 0 w 64"/>
                <a:gd name="T23" fmla="*/ 0 h 69"/>
                <a:gd name="T24" fmla="*/ 0 w 64"/>
                <a:gd name="T25" fmla="*/ 0 h 69"/>
                <a:gd name="T26" fmla="*/ 1 w 64"/>
                <a:gd name="T27" fmla="*/ 0 h 69"/>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64"/>
                <a:gd name="T43" fmla="*/ 0 h 69"/>
                <a:gd name="T44" fmla="*/ 64 w 64"/>
                <a:gd name="T45" fmla="*/ 69 h 69"/>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64" h="69">
                  <a:moveTo>
                    <a:pt x="62" y="28"/>
                  </a:moveTo>
                  <a:lnTo>
                    <a:pt x="64" y="52"/>
                  </a:lnTo>
                  <a:lnTo>
                    <a:pt x="59" y="43"/>
                  </a:lnTo>
                  <a:lnTo>
                    <a:pt x="61" y="62"/>
                  </a:lnTo>
                  <a:lnTo>
                    <a:pt x="55" y="60"/>
                  </a:lnTo>
                  <a:lnTo>
                    <a:pt x="39" y="64"/>
                  </a:lnTo>
                  <a:lnTo>
                    <a:pt x="30" y="69"/>
                  </a:lnTo>
                  <a:lnTo>
                    <a:pt x="0" y="43"/>
                  </a:lnTo>
                  <a:lnTo>
                    <a:pt x="19" y="37"/>
                  </a:lnTo>
                  <a:lnTo>
                    <a:pt x="12" y="10"/>
                  </a:lnTo>
                  <a:lnTo>
                    <a:pt x="37" y="28"/>
                  </a:lnTo>
                  <a:lnTo>
                    <a:pt x="20" y="8"/>
                  </a:lnTo>
                  <a:lnTo>
                    <a:pt x="49" y="0"/>
                  </a:lnTo>
                  <a:lnTo>
                    <a:pt x="62" y="28"/>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5" name="S_CAN19">
              <a:extLst>
                <a:ext uri="{FF2B5EF4-FFF2-40B4-BE49-F238E27FC236}">
                  <a16:creationId xmlns:a16="http://schemas.microsoft.com/office/drawing/2014/main" id="{00000000-0008-0000-0500-00003C000000}"/>
                </a:ext>
              </a:extLst>
            </xdr:cNvPr>
            <xdr:cNvSpPr>
              <a:spLocks/>
            </xdr:cNvSpPr>
          </xdr:nvSpPr>
          <xdr:spPr bwMode="auto">
            <a:xfrm>
              <a:off x="2859935" y="1129449"/>
              <a:ext cx="76731" cy="87100"/>
            </a:xfrm>
            <a:custGeom>
              <a:avLst/>
              <a:gdLst>
                <a:gd name="T0" fmla="*/ 0 w 39"/>
                <a:gd name="T1" fmla="*/ 0 h 42"/>
                <a:gd name="T2" fmla="*/ 0 w 39"/>
                <a:gd name="T3" fmla="*/ 0 h 42"/>
                <a:gd name="T4" fmla="*/ 0 w 39"/>
                <a:gd name="T5" fmla="*/ 0 h 42"/>
                <a:gd name="T6" fmla="*/ 0 60000 65536"/>
                <a:gd name="T7" fmla="*/ 0 60000 65536"/>
                <a:gd name="T8" fmla="*/ 0 60000 65536"/>
                <a:gd name="T9" fmla="*/ 0 w 39"/>
                <a:gd name="T10" fmla="*/ 0 h 42"/>
                <a:gd name="T11" fmla="*/ 39 w 39"/>
                <a:gd name="T12" fmla="*/ 42 h 42"/>
              </a:gdLst>
              <a:ahLst/>
              <a:cxnLst>
                <a:cxn ang="T6">
                  <a:pos x="T0" y="T1"/>
                </a:cxn>
                <a:cxn ang="T7">
                  <a:pos x="T2" y="T3"/>
                </a:cxn>
                <a:cxn ang="T8">
                  <a:pos x="T4" y="T5"/>
                </a:cxn>
              </a:cxnLst>
              <a:rect l="T9" t="T10" r="T11" b="T12"/>
              <a:pathLst>
                <a:path w="39" h="42">
                  <a:moveTo>
                    <a:pt x="39" y="42"/>
                  </a:moveTo>
                  <a:lnTo>
                    <a:pt x="0" y="0"/>
                  </a:lnTo>
                  <a:lnTo>
                    <a:pt x="39" y="42"/>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6" name="S_CAN18">
              <a:extLst>
                <a:ext uri="{FF2B5EF4-FFF2-40B4-BE49-F238E27FC236}">
                  <a16:creationId xmlns:a16="http://schemas.microsoft.com/office/drawing/2014/main" id="{00000000-0008-0000-0500-00003D000000}"/>
                </a:ext>
              </a:extLst>
            </xdr:cNvPr>
            <xdr:cNvSpPr>
              <a:spLocks/>
            </xdr:cNvSpPr>
          </xdr:nvSpPr>
          <xdr:spPr bwMode="auto">
            <a:xfrm>
              <a:off x="2677699" y="1119771"/>
              <a:ext cx="143871" cy="106456"/>
            </a:xfrm>
            <a:custGeom>
              <a:avLst/>
              <a:gdLst>
                <a:gd name="T0" fmla="*/ 1 w 67"/>
                <a:gd name="T1" fmla="*/ 0 h 51"/>
                <a:gd name="T2" fmla="*/ 1 w 67"/>
                <a:gd name="T3" fmla="*/ 0 h 51"/>
                <a:gd name="T4" fmla="*/ 0 w 67"/>
                <a:gd name="T5" fmla="*/ 0 h 51"/>
                <a:gd name="T6" fmla="*/ 0 w 67"/>
                <a:gd name="T7" fmla="*/ 0 h 51"/>
                <a:gd name="T8" fmla="*/ 0 w 67"/>
                <a:gd name="T9" fmla="*/ 0 h 51"/>
                <a:gd name="T10" fmla="*/ 0 w 67"/>
                <a:gd name="T11" fmla="*/ 0 h 51"/>
                <a:gd name="T12" fmla="*/ 0 w 67"/>
                <a:gd name="T13" fmla="*/ 0 h 51"/>
                <a:gd name="T14" fmla="*/ 0 w 67"/>
                <a:gd name="T15" fmla="*/ 0 h 51"/>
                <a:gd name="T16" fmla="*/ 0 w 67"/>
                <a:gd name="T17" fmla="*/ 0 h 51"/>
                <a:gd name="T18" fmla="*/ 1 w 67"/>
                <a:gd name="T19" fmla="*/ 0 h 51"/>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67"/>
                <a:gd name="T31" fmla="*/ 0 h 51"/>
                <a:gd name="T32" fmla="*/ 67 w 67"/>
                <a:gd name="T33" fmla="*/ 51 h 51"/>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67" h="51">
                  <a:moveTo>
                    <a:pt x="61" y="10"/>
                  </a:moveTo>
                  <a:lnTo>
                    <a:pt x="67" y="51"/>
                  </a:lnTo>
                  <a:lnTo>
                    <a:pt x="0" y="20"/>
                  </a:lnTo>
                  <a:lnTo>
                    <a:pt x="19" y="17"/>
                  </a:lnTo>
                  <a:lnTo>
                    <a:pt x="12" y="17"/>
                  </a:lnTo>
                  <a:lnTo>
                    <a:pt x="19" y="9"/>
                  </a:lnTo>
                  <a:lnTo>
                    <a:pt x="9" y="0"/>
                  </a:lnTo>
                  <a:lnTo>
                    <a:pt x="0" y="9"/>
                  </a:lnTo>
                  <a:lnTo>
                    <a:pt x="22" y="0"/>
                  </a:lnTo>
                  <a:lnTo>
                    <a:pt x="61" y="1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7" name="S_CAN17">
              <a:extLst>
                <a:ext uri="{FF2B5EF4-FFF2-40B4-BE49-F238E27FC236}">
                  <a16:creationId xmlns:a16="http://schemas.microsoft.com/office/drawing/2014/main" id="{00000000-0008-0000-0500-00003E000000}"/>
                </a:ext>
              </a:extLst>
            </xdr:cNvPr>
            <xdr:cNvSpPr>
              <a:spLocks/>
            </xdr:cNvSpPr>
          </xdr:nvSpPr>
          <xdr:spPr bwMode="auto">
            <a:xfrm>
              <a:off x="2658516" y="1235905"/>
              <a:ext cx="38366" cy="48389"/>
            </a:xfrm>
            <a:custGeom>
              <a:avLst/>
              <a:gdLst>
                <a:gd name="T0" fmla="*/ 0 w 18"/>
                <a:gd name="T1" fmla="*/ 0 h 23"/>
                <a:gd name="T2" fmla="*/ 0 w 18"/>
                <a:gd name="T3" fmla="*/ 0 h 23"/>
                <a:gd name="T4" fmla="*/ 0 w 18"/>
                <a:gd name="T5" fmla="*/ 0 h 23"/>
                <a:gd name="T6" fmla="*/ 0 w 18"/>
                <a:gd name="T7" fmla="*/ 0 h 23"/>
                <a:gd name="T8" fmla="*/ 0 60000 65536"/>
                <a:gd name="T9" fmla="*/ 0 60000 65536"/>
                <a:gd name="T10" fmla="*/ 0 60000 65536"/>
                <a:gd name="T11" fmla="*/ 0 60000 65536"/>
                <a:gd name="T12" fmla="*/ 0 w 18"/>
                <a:gd name="T13" fmla="*/ 0 h 23"/>
                <a:gd name="T14" fmla="*/ 18 w 18"/>
                <a:gd name="T15" fmla="*/ 23 h 23"/>
              </a:gdLst>
              <a:ahLst/>
              <a:cxnLst>
                <a:cxn ang="T8">
                  <a:pos x="T0" y="T1"/>
                </a:cxn>
                <a:cxn ang="T9">
                  <a:pos x="T2" y="T3"/>
                </a:cxn>
                <a:cxn ang="T10">
                  <a:pos x="T4" y="T5"/>
                </a:cxn>
                <a:cxn ang="T11">
                  <a:pos x="T6" y="T7"/>
                </a:cxn>
              </a:cxnLst>
              <a:rect l="T12" t="T13" r="T14" b="T15"/>
              <a:pathLst>
                <a:path w="18" h="23">
                  <a:moveTo>
                    <a:pt x="11" y="6"/>
                  </a:moveTo>
                  <a:lnTo>
                    <a:pt x="18" y="23"/>
                  </a:lnTo>
                  <a:lnTo>
                    <a:pt x="0" y="0"/>
                  </a:lnTo>
                  <a:lnTo>
                    <a:pt x="11" y="6"/>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8" name="S_CAN16">
              <a:extLst>
                <a:ext uri="{FF2B5EF4-FFF2-40B4-BE49-F238E27FC236}">
                  <a16:creationId xmlns:a16="http://schemas.microsoft.com/office/drawing/2014/main" id="{00000000-0008-0000-0500-00003F000000}"/>
                </a:ext>
              </a:extLst>
            </xdr:cNvPr>
            <xdr:cNvSpPr>
              <a:spLocks/>
            </xdr:cNvSpPr>
          </xdr:nvSpPr>
          <xdr:spPr bwMode="auto">
            <a:xfrm>
              <a:off x="2351591" y="1303649"/>
              <a:ext cx="287742" cy="193556"/>
            </a:xfrm>
            <a:custGeom>
              <a:avLst/>
              <a:gdLst>
                <a:gd name="T0" fmla="*/ 1 w 134"/>
                <a:gd name="T1" fmla="*/ 0 h 95"/>
                <a:gd name="T2" fmla="*/ 1 w 134"/>
                <a:gd name="T3" fmla="*/ 0 h 95"/>
                <a:gd name="T4" fmla="*/ 1 w 134"/>
                <a:gd name="T5" fmla="*/ 0 h 95"/>
                <a:gd name="T6" fmla="*/ 1 w 134"/>
                <a:gd name="T7" fmla="*/ 0 h 95"/>
                <a:gd name="T8" fmla="*/ 2 w 134"/>
                <a:gd name="T9" fmla="*/ 0 h 95"/>
                <a:gd name="T10" fmla="*/ 1 w 134"/>
                <a:gd name="T11" fmla="*/ 1 h 95"/>
                <a:gd name="T12" fmla="*/ 0 w 134"/>
                <a:gd name="T13" fmla="*/ 1 h 95"/>
                <a:gd name="T14" fmla="*/ 1 w 134"/>
                <a:gd name="T15" fmla="*/ 1 h 95"/>
                <a:gd name="T16" fmla="*/ 0 w 134"/>
                <a:gd name="T17" fmla="*/ 1 h 95"/>
                <a:gd name="T18" fmla="*/ 1 w 134"/>
                <a:gd name="T19" fmla="*/ 1 h 95"/>
                <a:gd name="T20" fmla="*/ 0 w 134"/>
                <a:gd name="T21" fmla="*/ 1 h 95"/>
                <a:gd name="T22" fmla="*/ 0 w 134"/>
                <a:gd name="T23" fmla="*/ 1 h 95"/>
                <a:gd name="T24" fmla="*/ 0 w 134"/>
                <a:gd name="T25" fmla="*/ 0 h 95"/>
                <a:gd name="T26" fmla="*/ 0 w 134"/>
                <a:gd name="T27" fmla="*/ 0 h 95"/>
                <a:gd name="T28" fmla="*/ 1 w 134"/>
                <a:gd name="T29" fmla="*/ 0 h 95"/>
                <a:gd name="T30" fmla="*/ 1 w 134"/>
                <a:gd name="T31" fmla="*/ 0 h 95"/>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134"/>
                <a:gd name="T49" fmla="*/ 0 h 95"/>
                <a:gd name="T50" fmla="*/ 134 w 134"/>
                <a:gd name="T51" fmla="*/ 95 h 95"/>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134" h="95">
                  <a:moveTo>
                    <a:pt x="92" y="15"/>
                  </a:moveTo>
                  <a:lnTo>
                    <a:pt x="107" y="0"/>
                  </a:lnTo>
                  <a:lnTo>
                    <a:pt x="118" y="45"/>
                  </a:lnTo>
                  <a:lnTo>
                    <a:pt x="131" y="48"/>
                  </a:lnTo>
                  <a:lnTo>
                    <a:pt x="134" y="33"/>
                  </a:lnTo>
                  <a:lnTo>
                    <a:pt x="109" y="72"/>
                  </a:lnTo>
                  <a:lnTo>
                    <a:pt x="49" y="95"/>
                  </a:lnTo>
                  <a:lnTo>
                    <a:pt x="81" y="65"/>
                  </a:lnTo>
                  <a:lnTo>
                    <a:pt x="45" y="75"/>
                  </a:lnTo>
                  <a:lnTo>
                    <a:pt x="52" y="58"/>
                  </a:lnTo>
                  <a:lnTo>
                    <a:pt x="37" y="63"/>
                  </a:lnTo>
                  <a:lnTo>
                    <a:pt x="0" y="67"/>
                  </a:lnTo>
                  <a:lnTo>
                    <a:pt x="30" y="47"/>
                  </a:lnTo>
                  <a:lnTo>
                    <a:pt x="5" y="53"/>
                  </a:lnTo>
                  <a:lnTo>
                    <a:pt x="104" y="53"/>
                  </a:lnTo>
                  <a:lnTo>
                    <a:pt x="92" y="15"/>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9" name="S_CAN15">
              <a:extLst>
                <a:ext uri="{FF2B5EF4-FFF2-40B4-BE49-F238E27FC236}">
                  <a16:creationId xmlns:a16="http://schemas.microsoft.com/office/drawing/2014/main" id="{00000000-0008-0000-0500-000040000000}"/>
                </a:ext>
              </a:extLst>
            </xdr:cNvPr>
            <xdr:cNvSpPr>
              <a:spLocks/>
            </xdr:cNvSpPr>
          </xdr:nvSpPr>
          <xdr:spPr bwMode="auto">
            <a:xfrm>
              <a:off x="2226903" y="1255260"/>
              <a:ext cx="143871" cy="135489"/>
            </a:xfrm>
            <a:custGeom>
              <a:avLst/>
              <a:gdLst>
                <a:gd name="T0" fmla="*/ 0 w 70"/>
                <a:gd name="T1" fmla="*/ 0 h 64"/>
                <a:gd name="T2" fmla="*/ 1 w 70"/>
                <a:gd name="T3" fmla="*/ 0 h 64"/>
                <a:gd name="T4" fmla="*/ 1 w 70"/>
                <a:gd name="T5" fmla="*/ 0 h 64"/>
                <a:gd name="T6" fmla="*/ 1 w 70"/>
                <a:gd name="T7" fmla="*/ 0 h 64"/>
                <a:gd name="T8" fmla="*/ 1 w 70"/>
                <a:gd name="T9" fmla="*/ 0 h 64"/>
                <a:gd name="T10" fmla="*/ 1 w 70"/>
                <a:gd name="T11" fmla="*/ 0 h 64"/>
                <a:gd name="T12" fmla="*/ 1 w 70"/>
                <a:gd name="T13" fmla="*/ 0 h 64"/>
                <a:gd name="T14" fmla="*/ 0 w 70"/>
                <a:gd name="T15" fmla="*/ 1 h 64"/>
                <a:gd name="T16" fmla="*/ 0 w 70"/>
                <a:gd name="T17" fmla="*/ 0 h 64"/>
                <a:gd name="T18" fmla="*/ 0 w 70"/>
                <a:gd name="T19" fmla="*/ 1 h 64"/>
                <a:gd name="T20" fmla="*/ 0 w 70"/>
                <a:gd name="T21" fmla="*/ 0 h 64"/>
                <a:gd name="T22" fmla="*/ 0 w 70"/>
                <a:gd name="T23" fmla="*/ 1 h 64"/>
                <a:gd name="T24" fmla="*/ 0 w 70"/>
                <a:gd name="T25" fmla="*/ 0 h 64"/>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70"/>
                <a:gd name="T40" fmla="*/ 0 h 64"/>
                <a:gd name="T41" fmla="*/ 70 w 70"/>
                <a:gd name="T42" fmla="*/ 64 h 64"/>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70" h="64">
                  <a:moveTo>
                    <a:pt x="33" y="19"/>
                  </a:moveTo>
                  <a:lnTo>
                    <a:pt x="58" y="4"/>
                  </a:lnTo>
                  <a:lnTo>
                    <a:pt x="58" y="9"/>
                  </a:lnTo>
                  <a:lnTo>
                    <a:pt x="70" y="5"/>
                  </a:lnTo>
                  <a:lnTo>
                    <a:pt x="67" y="0"/>
                  </a:lnTo>
                  <a:lnTo>
                    <a:pt x="60" y="44"/>
                  </a:lnTo>
                  <a:lnTo>
                    <a:pt x="60" y="27"/>
                  </a:lnTo>
                  <a:lnTo>
                    <a:pt x="30" y="64"/>
                  </a:lnTo>
                  <a:lnTo>
                    <a:pt x="25" y="49"/>
                  </a:lnTo>
                  <a:lnTo>
                    <a:pt x="5" y="59"/>
                  </a:lnTo>
                  <a:lnTo>
                    <a:pt x="5" y="51"/>
                  </a:lnTo>
                  <a:lnTo>
                    <a:pt x="0" y="54"/>
                  </a:lnTo>
                  <a:lnTo>
                    <a:pt x="33" y="19"/>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0" name="S_CAN14">
              <a:extLst>
                <a:ext uri="{FF2B5EF4-FFF2-40B4-BE49-F238E27FC236}">
                  <a16:creationId xmlns:a16="http://schemas.microsoft.com/office/drawing/2014/main" id="{00000000-0008-0000-0500-000041000000}"/>
                </a:ext>
              </a:extLst>
            </xdr:cNvPr>
            <xdr:cNvSpPr>
              <a:spLocks/>
            </xdr:cNvSpPr>
          </xdr:nvSpPr>
          <xdr:spPr bwMode="auto">
            <a:xfrm>
              <a:off x="2495462" y="1206871"/>
              <a:ext cx="57548" cy="19356"/>
            </a:xfrm>
            <a:custGeom>
              <a:avLst/>
              <a:gdLst>
                <a:gd name="T0" fmla="*/ 0 w 27"/>
                <a:gd name="T1" fmla="*/ 0 h 12"/>
                <a:gd name="T2" fmla="*/ 0 w 27"/>
                <a:gd name="T3" fmla="*/ 0 h 12"/>
                <a:gd name="T4" fmla="*/ 0 w 27"/>
                <a:gd name="T5" fmla="*/ 0 h 12"/>
                <a:gd name="T6" fmla="*/ 0 w 27"/>
                <a:gd name="T7" fmla="*/ 0 h 12"/>
                <a:gd name="T8" fmla="*/ 0 w 27"/>
                <a:gd name="T9" fmla="*/ 0 h 12"/>
                <a:gd name="T10" fmla="*/ 0 60000 65536"/>
                <a:gd name="T11" fmla="*/ 0 60000 65536"/>
                <a:gd name="T12" fmla="*/ 0 60000 65536"/>
                <a:gd name="T13" fmla="*/ 0 60000 65536"/>
                <a:gd name="T14" fmla="*/ 0 60000 65536"/>
                <a:gd name="T15" fmla="*/ 0 w 27"/>
                <a:gd name="T16" fmla="*/ 0 h 12"/>
                <a:gd name="T17" fmla="*/ 27 w 27"/>
                <a:gd name="T18" fmla="*/ 12 h 12"/>
              </a:gdLst>
              <a:ahLst/>
              <a:cxnLst>
                <a:cxn ang="T10">
                  <a:pos x="T0" y="T1"/>
                </a:cxn>
                <a:cxn ang="T11">
                  <a:pos x="T2" y="T3"/>
                </a:cxn>
                <a:cxn ang="T12">
                  <a:pos x="T4" y="T5"/>
                </a:cxn>
                <a:cxn ang="T13">
                  <a:pos x="T6" y="T7"/>
                </a:cxn>
                <a:cxn ang="T14">
                  <a:pos x="T8" y="T9"/>
                </a:cxn>
              </a:cxnLst>
              <a:rect l="T15" t="T16" r="T17" b="T18"/>
              <a:pathLst>
                <a:path w="27" h="12">
                  <a:moveTo>
                    <a:pt x="0" y="0"/>
                  </a:moveTo>
                  <a:lnTo>
                    <a:pt x="27" y="2"/>
                  </a:lnTo>
                  <a:lnTo>
                    <a:pt x="7" y="10"/>
                  </a:lnTo>
                  <a:lnTo>
                    <a:pt x="22" y="12"/>
                  </a:lnTo>
                  <a:lnTo>
                    <a:pt x="0"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1" name="S_CAN13">
              <a:extLst>
                <a:ext uri="{FF2B5EF4-FFF2-40B4-BE49-F238E27FC236}">
                  <a16:creationId xmlns:a16="http://schemas.microsoft.com/office/drawing/2014/main" id="{00000000-0008-0000-0500-000042000000}"/>
                </a:ext>
              </a:extLst>
            </xdr:cNvPr>
            <xdr:cNvSpPr>
              <a:spLocks/>
            </xdr:cNvSpPr>
          </xdr:nvSpPr>
          <xdr:spPr bwMode="auto">
            <a:xfrm>
              <a:off x="2466688" y="1148804"/>
              <a:ext cx="95914" cy="29033"/>
            </a:xfrm>
            <a:custGeom>
              <a:avLst/>
              <a:gdLst>
                <a:gd name="T0" fmla="*/ 0 w 46"/>
                <a:gd name="T1" fmla="*/ 0 h 15"/>
                <a:gd name="T2" fmla="*/ 0 w 46"/>
                <a:gd name="T3" fmla="*/ 0 h 15"/>
                <a:gd name="T4" fmla="*/ 0 w 46"/>
                <a:gd name="T5" fmla="*/ 0 h 15"/>
                <a:gd name="T6" fmla="*/ 0 w 46"/>
                <a:gd name="T7" fmla="*/ 0 h 15"/>
                <a:gd name="T8" fmla="*/ 0 60000 65536"/>
                <a:gd name="T9" fmla="*/ 0 60000 65536"/>
                <a:gd name="T10" fmla="*/ 0 60000 65536"/>
                <a:gd name="T11" fmla="*/ 0 60000 65536"/>
                <a:gd name="T12" fmla="*/ 0 w 46"/>
                <a:gd name="T13" fmla="*/ 0 h 15"/>
                <a:gd name="T14" fmla="*/ 46 w 46"/>
                <a:gd name="T15" fmla="*/ 15 h 15"/>
              </a:gdLst>
              <a:ahLst/>
              <a:cxnLst>
                <a:cxn ang="T8">
                  <a:pos x="T0" y="T1"/>
                </a:cxn>
                <a:cxn ang="T9">
                  <a:pos x="T2" y="T3"/>
                </a:cxn>
                <a:cxn ang="T10">
                  <a:pos x="T4" y="T5"/>
                </a:cxn>
                <a:cxn ang="T11">
                  <a:pos x="T6" y="T7"/>
                </a:cxn>
              </a:cxnLst>
              <a:rect l="T12" t="T13" r="T14" b="T15"/>
              <a:pathLst>
                <a:path w="46" h="15">
                  <a:moveTo>
                    <a:pt x="41" y="0"/>
                  </a:moveTo>
                  <a:lnTo>
                    <a:pt x="46" y="14"/>
                  </a:lnTo>
                  <a:lnTo>
                    <a:pt x="0" y="15"/>
                  </a:lnTo>
                  <a:lnTo>
                    <a:pt x="41"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2" name="S_CAN12">
              <a:extLst>
                <a:ext uri="{FF2B5EF4-FFF2-40B4-BE49-F238E27FC236}">
                  <a16:creationId xmlns:a16="http://schemas.microsoft.com/office/drawing/2014/main" id="{00000000-0008-0000-0500-000043000000}"/>
                </a:ext>
              </a:extLst>
            </xdr:cNvPr>
            <xdr:cNvSpPr>
              <a:spLocks/>
            </xdr:cNvSpPr>
          </xdr:nvSpPr>
          <xdr:spPr bwMode="auto">
            <a:xfrm>
              <a:off x="2831161" y="1003637"/>
              <a:ext cx="19183" cy="48389"/>
            </a:xfrm>
            <a:custGeom>
              <a:avLst/>
              <a:gdLst>
                <a:gd name="T0" fmla="*/ 0 w 9"/>
                <a:gd name="T1" fmla="*/ 0 h 23"/>
                <a:gd name="T2" fmla="*/ 0 w 9"/>
                <a:gd name="T3" fmla="*/ 0 h 23"/>
                <a:gd name="T4" fmla="*/ 0 w 9"/>
                <a:gd name="T5" fmla="*/ 0 h 23"/>
                <a:gd name="T6" fmla="*/ 0 60000 65536"/>
                <a:gd name="T7" fmla="*/ 0 60000 65536"/>
                <a:gd name="T8" fmla="*/ 0 60000 65536"/>
                <a:gd name="T9" fmla="*/ 0 w 9"/>
                <a:gd name="T10" fmla="*/ 0 h 23"/>
                <a:gd name="T11" fmla="*/ 9 w 9"/>
                <a:gd name="T12" fmla="*/ 23 h 23"/>
              </a:gdLst>
              <a:ahLst/>
              <a:cxnLst>
                <a:cxn ang="T6">
                  <a:pos x="T0" y="T1"/>
                </a:cxn>
                <a:cxn ang="T7">
                  <a:pos x="T2" y="T3"/>
                </a:cxn>
                <a:cxn ang="T8">
                  <a:pos x="T4" y="T5"/>
                </a:cxn>
              </a:cxnLst>
              <a:rect l="T9" t="T10" r="T11" b="T12"/>
              <a:pathLst>
                <a:path w="9" h="23">
                  <a:moveTo>
                    <a:pt x="0" y="0"/>
                  </a:moveTo>
                  <a:lnTo>
                    <a:pt x="9" y="23"/>
                  </a:lnTo>
                  <a:lnTo>
                    <a:pt x="0"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3" name="S_CAN11">
              <a:extLst>
                <a:ext uri="{FF2B5EF4-FFF2-40B4-BE49-F238E27FC236}">
                  <a16:creationId xmlns:a16="http://schemas.microsoft.com/office/drawing/2014/main" id="{00000000-0008-0000-0500-000044000000}"/>
                </a:ext>
              </a:extLst>
            </xdr:cNvPr>
            <xdr:cNvSpPr>
              <a:spLocks/>
            </xdr:cNvSpPr>
          </xdr:nvSpPr>
          <xdr:spPr bwMode="auto">
            <a:xfrm>
              <a:off x="2907892" y="1235905"/>
              <a:ext cx="28774" cy="9678"/>
            </a:xfrm>
            <a:custGeom>
              <a:avLst/>
              <a:gdLst>
                <a:gd name="T0" fmla="*/ 0 w 12"/>
                <a:gd name="T1" fmla="*/ 0 h 6"/>
                <a:gd name="T2" fmla="*/ 0 w 12"/>
                <a:gd name="T3" fmla="*/ 0 h 6"/>
                <a:gd name="T4" fmla="*/ 0 w 12"/>
                <a:gd name="T5" fmla="*/ 0 h 6"/>
                <a:gd name="T6" fmla="*/ 0 60000 65536"/>
                <a:gd name="T7" fmla="*/ 0 60000 65536"/>
                <a:gd name="T8" fmla="*/ 0 60000 65536"/>
                <a:gd name="T9" fmla="*/ 0 w 12"/>
                <a:gd name="T10" fmla="*/ 0 h 6"/>
                <a:gd name="T11" fmla="*/ 12 w 12"/>
                <a:gd name="T12" fmla="*/ 6 h 6"/>
              </a:gdLst>
              <a:ahLst/>
              <a:cxnLst>
                <a:cxn ang="T6">
                  <a:pos x="T0" y="T1"/>
                </a:cxn>
                <a:cxn ang="T7">
                  <a:pos x="T2" y="T3"/>
                </a:cxn>
                <a:cxn ang="T8">
                  <a:pos x="T4" y="T5"/>
                </a:cxn>
              </a:cxnLst>
              <a:rect l="T9" t="T10" r="T11" b="T12"/>
              <a:pathLst>
                <a:path w="12" h="6">
                  <a:moveTo>
                    <a:pt x="12" y="0"/>
                  </a:moveTo>
                  <a:lnTo>
                    <a:pt x="0" y="6"/>
                  </a:lnTo>
                  <a:lnTo>
                    <a:pt x="12"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4" name="S_CAN10">
              <a:extLst>
                <a:ext uri="{FF2B5EF4-FFF2-40B4-BE49-F238E27FC236}">
                  <a16:creationId xmlns:a16="http://schemas.microsoft.com/office/drawing/2014/main" id="{00000000-0008-0000-0500-000045000000}"/>
                </a:ext>
              </a:extLst>
            </xdr:cNvPr>
            <xdr:cNvSpPr>
              <a:spLocks/>
            </xdr:cNvSpPr>
          </xdr:nvSpPr>
          <xdr:spPr bwMode="auto">
            <a:xfrm>
              <a:off x="2888710" y="1284294"/>
              <a:ext cx="412430" cy="222590"/>
            </a:xfrm>
            <a:custGeom>
              <a:avLst/>
              <a:gdLst>
                <a:gd name="T0" fmla="*/ 0 w 196"/>
                <a:gd name="T1" fmla="*/ 0 h 108"/>
                <a:gd name="T2" fmla="*/ 0 w 196"/>
                <a:gd name="T3" fmla="*/ 0 h 108"/>
                <a:gd name="T4" fmla="*/ 0 w 196"/>
                <a:gd name="T5" fmla="*/ 0 h 108"/>
                <a:gd name="T6" fmla="*/ 0 w 196"/>
                <a:gd name="T7" fmla="*/ 0 h 108"/>
                <a:gd name="T8" fmla="*/ 1 w 196"/>
                <a:gd name="T9" fmla="*/ 1 h 108"/>
                <a:gd name="T10" fmla="*/ 1 w 196"/>
                <a:gd name="T11" fmla="*/ 1 h 108"/>
                <a:gd name="T12" fmla="*/ 1 w 196"/>
                <a:gd name="T13" fmla="*/ 1 h 108"/>
                <a:gd name="T14" fmla="*/ 1 w 196"/>
                <a:gd name="T15" fmla="*/ 1 h 108"/>
                <a:gd name="T16" fmla="*/ 1 w 196"/>
                <a:gd name="T17" fmla="*/ 1 h 108"/>
                <a:gd name="T18" fmla="*/ 1 w 196"/>
                <a:gd name="T19" fmla="*/ 1 h 108"/>
                <a:gd name="T20" fmla="*/ 1 w 196"/>
                <a:gd name="T21" fmla="*/ 1 h 108"/>
                <a:gd name="T22" fmla="*/ 1 w 196"/>
                <a:gd name="T23" fmla="*/ 1 h 108"/>
                <a:gd name="T24" fmla="*/ 2 w 196"/>
                <a:gd name="T25" fmla="*/ 1 h 108"/>
                <a:gd name="T26" fmla="*/ 2 w 196"/>
                <a:gd name="T27" fmla="*/ 1 h 108"/>
                <a:gd name="T28" fmla="*/ 2 w 196"/>
                <a:gd name="T29" fmla="*/ 1 h 108"/>
                <a:gd name="T30" fmla="*/ 1 w 196"/>
                <a:gd name="T31" fmla="*/ 1 h 108"/>
                <a:gd name="T32" fmla="*/ 2 w 196"/>
                <a:gd name="T33" fmla="*/ 1 h 108"/>
                <a:gd name="T34" fmla="*/ 1 w 196"/>
                <a:gd name="T35" fmla="*/ 1 h 108"/>
                <a:gd name="T36" fmla="*/ 1 w 196"/>
                <a:gd name="T37" fmla="*/ 1 h 108"/>
                <a:gd name="T38" fmla="*/ 1 w 196"/>
                <a:gd name="T39" fmla="*/ 1 h 108"/>
                <a:gd name="T40" fmla="*/ 1 w 196"/>
                <a:gd name="T41" fmla="*/ 1 h 108"/>
                <a:gd name="T42" fmla="*/ 1 w 196"/>
                <a:gd name="T43" fmla="*/ 1 h 108"/>
                <a:gd name="T44" fmla="*/ 1 w 196"/>
                <a:gd name="T45" fmla="*/ 0 h 108"/>
                <a:gd name="T46" fmla="*/ 0 w 196"/>
                <a:gd name="T47" fmla="*/ 0 h 108"/>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w 196"/>
                <a:gd name="T73" fmla="*/ 0 h 108"/>
                <a:gd name="T74" fmla="*/ 196 w 196"/>
                <a:gd name="T75" fmla="*/ 108 h 108"/>
              </a:gdLst>
              <a:ahLst/>
              <a:cxnLst>
                <a:cxn ang="T48">
                  <a:pos x="T0" y="T1"/>
                </a:cxn>
                <a:cxn ang="T49">
                  <a:pos x="T2" y="T3"/>
                </a:cxn>
                <a:cxn ang="T50">
                  <a:pos x="T4" y="T5"/>
                </a:cxn>
                <a:cxn ang="T51">
                  <a:pos x="T6" y="T7"/>
                </a:cxn>
                <a:cxn ang="T52">
                  <a:pos x="T8" y="T9"/>
                </a:cxn>
                <a:cxn ang="T53">
                  <a:pos x="T10" y="T11"/>
                </a:cxn>
                <a:cxn ang="T54">
                  <a:pos x="T12" y="T13"/>
                </a:cxn>
                <a:cxn ang="T55">
                  <a:pos x="T14" y="T15"/>
                </a:cxn>
                <a:cxn ang="T56">
                  <a:pos x="T16" y="T17"/>
                </a:cxn>
                <a:cxn ang="T57">
                  <a:pos x="T18" y="T19"/>
                </a:cxn>
                <a:cxn ang="T58">
                  <a:pos x="T20" y="T21"/>
                </a:cxn>
                <a:cxn ang="T59">
                  <a:pos x="T22" y="T23"/>
                </a:cxn>
                <a:cxn ang="T60">
                  <a:pos x="T24" y="T25"/>
                </a:cxn>
                <a:cxn ang="T61">
                  <a:pos x="T26" y="T27"/>
                </a:cxn>
                <a:cxn ang="T62">
                  <a:pos x="T28" y="T29"/>
                </a:cxn>
                <a:cxn ang="T63">
                  <a:pos x="T30" y="T31"/>
                </a:cxn>
                <a:cxn ang="T64">
                  <a:pos x="T32" y="T33"/>
                </a:cxn>
                <a:cxn ang="T65">
                  <a:pos x="T34" y="T35"/>
                </a:cxn>
                <a:cxn ang="T66">
                  <a:pos x="T36" y="T37"/>
                </a:cxn>
                <a:cxn ang="T67">
                  <a:pos x="T38" y="T39"/>
                </a:cxn>
                <a:cxn ang="T68">
                  <a:pos x="T40" y="T41"/>
                </a:cxn>
                <a:cxn ang="T69">
                  <a:pos x="T42" y="T43"/>
                </a:cxn>
                <a:cxn ang="T70">
                  <a:pos x="T44" y="T45"/>
                </a:cxn>
                <a:cxn ang="T71">
                  <a:pos x="T46" y="T47"/>
                </a:cxn>
              </a:cxnLst>
              <a:rect l="T72" t="T73" r="T74" b="T75"/>
              <a:pathLst>
                <a:path w="196" h="108">
                  <a:moveTo>
                    <a:pt x="24" y="0"/>
                  </a:moveTo>
                  <a:lnTo>
                    <a:pt x="0" y="4"/>
                  </a:lnTo>
                  <a:lnTo>
                    <a:pt x="7" y="12"/>
                  </a:lnTo>
                  <a:lnTo>
                    <a:pt x="0" y="9"/>
                  </a:lnTo>
                  <a:lnTo>
                    <a:pt x="66" y="101"/>
                  </a:lnTo>
                  <a:lnTo>
                    <a:pt x="71" y="94"/>
                  </a:lnTo>
                  <a:lnTo>
                    <a:pt x="72" y="101"/>
                  </a:lnTo>
                  <a:lnTo>
                    <a:pt x="72" y="96"/>
                  </a:lnTo>
                  <a:lnTo>
                    <a:pt x="91" y="94"/>
                  </a:lnTo>
                  <a:lnTo>
                    <a:pt x="94" y="99"/>
                  </a:lnTo>
                  <a:lnTo>
                    <a:pt x="128" y="103"/>
                  </a:lnTo>
                  <a:lnTo>
                    <a:pt x="131" y="108"/>
                  </a:lnTo>
                  <a:lnTo>
                    <a:pt x="141" y="106"/>
                  </a:lnTo>
                  <a:lnTo>
                    <a:pt x="143" y="98"/>
                  </a:lnTo>
                  <a:lnTo>
                    <a:pt x="196" y="61"/>
                  </a:lnTo>
                  <a:lnTo>
                    <a:pt x="128" y="66"/>
                  </a:lnTo>
                  <a:lnTo>
                    <a:pt x="136" y="72"/>
                  </a:lnTo>
                  <a:lnTo>
                    <a:pt x="121" y="74"/>
                  </a:lnTo>
                  <a:lnTo>
                    <a:pt x="109" y="69"/>
                  </a:lnTo>
                  <a:lnTo>
                    <a:pt x="97" y="61"/>
                  </a:lnTo>
                  <a:lnTo>
                    <a:pt x="94" y="71"/>
                  </a:lnTo>
                  <a:lnTo>
                    <a:pt x="67" y="56"/>
                  </a:lnTo>
                  <a:lnTo>
                    <a:pt x="77" y="46"/>
                  </a:lnTo>
                  <a:lnTo>
                    <a:pt x="24"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5" name="S_CAN9">
              <a:extLst>
                <a:ext uri="{FF2B5EF4-FFF2-40B4-BE49-F238E27FC236}">
                  <a16:creationId xmlns:a16="http://schemas.microsoft.com/office/drawing/2014/main" id="{00000000-0008-0000-0500-000046000000}"/>
                </a:ext>
              </a:extLst>
            </xdr:cNvPr>
            <xdr:cNvSpPr>
              <a:spLocks/>
            </xdr:cNvSpPr>
          </xdr:nvSpPr>
          <xdr:spPr bwMode="auto">
            <a:xfrm>
              <a:off x="2907892" y="1323005"/>
              <a:ext cx="67140" cy="87100"/>
            </a:xfrm>
            <a:custGeom>
              <a:avLst/>
              <a:gdLst>
                <a:gd name="T0" fmla="*/ 0 w 32"/>
                <a:gd name="T1" fmla="*/ 0 h 42"/>
                <a:gd name="T2" fmla="*/ 0 w 32"/>
                <a:gd name="T3" fmla="*/ 0 h 42"/>
                <a:gd name="T4" fmla="*/ 0 w 32"/>
                <a:gd name="T5" fmla="*/ 0 h 42"/>
                <a:gd name="T6" fmla="*/ 0 w 32"/>
                <a:gd name="T7" fmla="*/ 0 h 42"/>
                <a:gd name="T8" fmla="*/ 0 60000 65536"/>
                <a:gd name="T9" fmla="*/ 0 60000 65536"/>
                <a:gd name="T10" fmla="*/ 0 60000 65536"/>
                <a:gd name="T11" fmla="*/ 0 60000 65536"/>
                <a:gd name="T12" fmla="*/ 0 w 32"/>
                <a:gd name="T13" fmla="*/ 0 h 42"/>
                <a:gd name="T14" fmla="*/ 32 w 32"/>
                <a:gd name="T15" fmla="*/ 42 h 42"/>
              </a:gdLst>
              <a:ahLst/>
              <a:cxnLst>
                <a:cxn ang="T8">
                  <a:pos x="T0" y="T1"/>
                </a:cxn>
                <a:cxn ang="T9">
                  <a:pos x="T2" y="T3"/>
                </a:cxn>
                <a:cxn ang="T10">
                  <a:pos x="T4" y="T5"/>
                </a:cxn>
                <a:cxn ang="T11">
                  <a:pos x="T6" y="T7"/>
                </a:cxn>
              </a:cxnLst>
              <a:rect l="T12" t="T13" r="T14" b="T15"/>
              <a:pathLst>
                <a:path w="32" h="42">
                  <a:moveTo>
                    <a:pt x="15" y="0"/>
                  </a:moveTo>
                  <a:lnTo>
                    <a:pt x="32" y="42"/>
                  </a:lnTo>
                  <a:lnTo>
                    <a:pt x="0" y="32"/>
                  </a:lnTo>
                  <a:lnTo>
                    <a:pt x="15"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6" name="S_CAN8">
              <a:extLst>
                <a:ext uri="{FF2B5EF4-FFF2-40B4-BE49-F238E27FC236}">
                  <a16:creationId xmlns:a16="http://schemas.microsoft.com/office/drawing/2014/main" id="{00000000-0008-0000-0500-000047000000}"/>
                </a:ext>
              </a:extLst>
            </xdr:cNvPr>
            <xdr:cNvSpPr>
              <a:spLocks/>
            </xdr:cNvSpPr>
          </xdr:nvSpPr>
          <xdr:spPr bwMode="auto">
            <a:xfrm>
              <a:off x="2725656" y="1323005"/>
              <a:ext cx="115097" cy="164523"/>
            </a:xfrm>
            <a:custGeom>
              <a:avLst/>
              <a:gdLst>
                <a:gd name="T0" fmla="*/ 0 w 56"/>
                <a:gd name="T1" fmla="*/ 0 h 77"/>
                <a:gd name="T2" fmla="*/ 1 w 56"/>
                <a:gd name="T3" fmla="*/ 0 h 77"/>
                <a:gd name="T4" fmla="*/ 0 w 56"/>
                <a:gd name="T5" fmla="*/ 1 h 77"/>
                <a:gd name="T6" fmla="*/ 0 w 56"/>
                <a:gd name="T7" fmla="*/ 0 h 77"/>
                <a:gd name="T8" fmla="*/ 0 60000 65536"/>
                <a:gd name="T9" fmla="*/ 0 60000 65536"/>
                <a:gd name="T10" fmla="*/ 0 60000 65536"/>
                <a:gd name="T11" fmla="*/ 0 60000 65536"/>
                <a:gd name="T12" fmla="*/ 0 w 56"/>
                <a:gd name="T13" fmla="*/ 0 h 77"/>
                <a:gd name="T14" fmla="*/ 56 w 56"/>
                <a:gd name="T15" fmla="*/ 77 h 77"/>
              </a:gdLst>
              <a:ahLst/>
              <a:cxnLst>
                <a:cxn ang="T8">
                  <a:pos x="T0" y="T1"/>
                </a:cxn>
                <a:cxn ang="T9">
                  <a:pos x="T2" y="T3"/>
                </a:cxn>
                <a:cxn ang="T10">
                  <a:pos x="T4" y="T5"/>
                </a:cxn>
                <a:cxn ang="T11">
                  <a:pos x="T6" y="T7"/>
                </a:cxn>
              </a:cxnLst>
              <a:rect l="T12" t="T13" r="T14" b="T15"/>
              <a:pathLst>
                <a:path w="56" h="77">
                  <a:moveTo>
                    <a:pt x="2" y="0"/>
                  </a:moveTo>
                  <a:lnTo>
                    <a:pt x="56" y="6"/>
                  </a:lnTo>
                  <a:lnTo>
                    <a:pt x="0" y="77"/>
                  </a:lnTo>
                  <a:lnTo>
                    <a:pt x="2"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7" name="S_CAN7">
              <a:extLst>
                <a:ext uri="{FF2B5EF4-FFF2-40B4-BE49-F238E27FC236}">
                  <a16:creationId xmlns:a16="http://schemas.microsoft.com/office/drawing/2014/main" id="{00000000-0008-0000-0500-000048000000}"/>
                </a:ext>
              </a:extLst>
            </xdr:cNvPr>
            <xdr:cNvSpPr>
              <a:spLocks/>
            </xdr:cNvSpPr>
          </xdr:nvSpPr>
          <xdr:spPr bwMode="auto">
            <a:xfrm>
              <a:off x="2130989" y="1545595"/>
              <a:ext cx="527527" cy="493569"/>
            </a:xfrm>
            <a:custGeom>
              <a:avLst/>
              <a:gdLst>
                <a:gd name="T0" fmla="*/ 0 w 249"/>
                <a:gd name="T1" fmla="*/ 1 h 232"/>
                <a:gd name="T2" fmla="*/ 0 w 249"/>
                <a:gd name="T3" fmla="*/ 1 h 232"/>
                <a:gd name="T4" fmla="*/ 0 w 249"/>
                <a:gd name="T5" fmla="*/ 1 h 232"/>
                <a:gd name="T6" fmla="*/ 0 w 249"/>
                <a:gd name="T7" fmla="*/ 2 h 232"/>
                <a:gd name="T8" fmla="*/ 1 w 249"/>
                <a:gd name="T9" fmla="*/ 2 h 232"/>
                <a:gd name="T10" fmla="*/ 1 w 249"/>
                <a:gd name="T11" fmla="*/ 2 h 232"/>
                <a:gd name="T12" fmla="*/ 1 w 249"/>
                <a:gd name="T13" fmla="*/ 2 h 232"/>
                <a:gd name="T14" fmla="*/ 0 w 249"/>
                <a:gd name="T15" fmla="*/ 2 h 232"/>
                <a:gd name="T16" fmla="*/ 0 w 249"/>
                <a:gd name="T17" fmla="*/ 2 h 232"/>
                <a:gd name="T18" fmla="*/ 0 w 249"/>
                <a:gd name="T19" fmla="*/ 2 h 232"/>
                <a:gd name="T20" fmla="*/ 1 w 249"/>
                <a:gd name="T21" fmla="*/ 2 h 232"/>
                <a:gd name="T22" fmla="*/ 1 w 249"/>
                <a:gd name="T23" fmla="*/ 2 h 232"/>
                <a:gd name="T24" fmla="*/ 1 w 249"/>
                <a:gd name="T25" fmla="*/ 2 h 232"/>
                <a:gd name="T26" fmla="*/ 2 w 249"/>
                <a:gd name="T27" fmla="*/ 2 h 232"/>
                <a:gd name="T28" fmla="*/ 2 w 249"/>
                <a:gd name="T29" fmla="*/ 2 h 232"/>
                <a:gd name="T30" fmla="*/ 2 w 249"/>
                <a:gd name="T31" fmla="*/ 2 h 232"/>
                <a:gd name="T32" fmla="*/ 2 w 249"/>
                <a:gd name="T33" fmla="*/ 2 h 232"/>
                <a:gd name="T34" fmla="*/ 2 w 249"/>
                <a:gd name="T35" fmla="*/ 2 h 232"/>
                <a:gd name="T36" fmla="*/ 2 w 249"/>
                <a:gd name="T37" fmla="*/ 2 h 232"/>
                <a:gd name="T38" fmla="*/ 3 w 249"/>
                <a:gd name="T39" fmla="*/ 2 h 232"/>
                <a:gd name="T40" fmla="*/ 3 w 249"/>
                <a:gd name="T41" fmla="*/ 2 h 232"/>
                <a:gd name="T42" fmla="*/ 2 w 249"/>
                <a:gd name="T43" fmla="*/ 1 h 232"/>
                <a:gd name="T44" fmla="*/ 2 w 249"/>
                <a:gd name="T45" fmla="*/ 1 h 232"/>
                <a:gd name="T46" fmla="*/ 2 w 249"/>
                <a:gd name="T47" fmla="*/ 1 h 232"/>
                <a:gd name="T48" fmla="*/ 2 w 249"/>
                <a:gd name="T49" fmla="*/ 0 h 232"/>
                <a:gd name="T50" fmla="*/ 2 w 249"/>
                <a:gd name="T51" fmla="*/ 0 h 232"/>
                <a:gd name="T52" fmla="*/ 2 w 249"/>
                <a:gd name="T53" fmla="*/ 0 h 232"/>
                <a:gd name="T54" fmla="*/ 2 w 249"/>
                <a:gd name="T55" fmla="*/ 0 h 232"/>
                <a:gd name="T56" fmla="*/ 1 w 249"/>
                <a:gd name="T57" fmla="*/ 0 h 232"/>
                <a:gd name="T58" fmla="*/ 1 w 249"/>
                <a:gd name="T59" fmla="*/ 0 h 232"/>
                <a:gd name="T60" fmla="*/ 1 w 249"/>
                <a:gd name="T61" fmla="*/ 0 h 232"/>
                <a:gd name="T62" fmla="*/ 1 w 249"/>
                <a:gd name="T63" fmla="*/ 0 h 232"/>
                <a:gd name="T64" fmla="*/ 1 w 249"/>
                <a:gd name="T65" fmla="*/ 0 h 232"/>
                <a:gd name="T66" fmla="*/ 0 w 249"/>
                <a:gd name="T67" fmla="*/ 0 h 232"/>
                <a:gd name="T68" fmla="*/ 0 w 249"/>
                <a:gd name="T69" fmla="*/ 1 h 232"/>
                <a:gd name="T70" fmla="*/ 0 w 249"/>
                <a:gd name="T71" fmla="*/ 1 h 232"/>
                <a:gd name="T72" fmla="*/ 0 w 249"/>
                <a:gd name="T73" fmla="*/ 1 h 232"/>
                <a:gd name="T74" fmla="*/ 0 w 249"/>
                <a:gd name="T75" fmla="*/ 1 h 232"/>
                <a:gd name="T76" fmla="*/ 0 w 249"/>
                <a:gd name="T77" fmla="*/ 1 h 232"/>
                <a:gd name="T78" fmla="*/ 0 w 249"/>
                <a:gd name="T79" fmla="*/ 1 h 232"/>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w 249"/>
                <a:gd name="T121" fmla="*/ 0 h 232"/>
                <a:gd name="T122" fmla="*/ 249 w 249"/>
                <a:gd name="T123" fmla="*/ 232 h 232"/>
              </a:gdLst>
              <a:ahLst/>
              <a:cxnLst>
                <a:cxn ang="T80">
                  <a:pos x="T0" y="T1"/>
                </a:cxn>
                <a:cxn ang="T81">
                  <a:pos x="T2" y="T3"/>
                </a:cxn>
                <a:cxn ang="T82">
                  <a:pos x="T4" y="T5"/>
                </a:cxn>
                <a:cxn ang="T83">
                  <a:pos x="T6" y="T7"/>
                </a:cxn>
                <a:cxn ang="T84">
                  <a:pos x="T8" y="T9"/>
                </a:cxn>
                <a:cxn ang="T85">
                  <a:pos x="T10" y="T11"/>
                </a:cxn>
                <a:cxn ang="T86">
                  <a:pos x="T12" y="T13"/>
                </a:cxn>
                <a:cxn ang="T87">
                  <a:pos x="T14" y="T15"/>
                </a:cxn>
                <a:cxn ang="T88">
                  <a:pos x="T16" y="T17"/>
                </a:cxn>
                <a:cxn ang="T89">
                  <a:pos x="T18" y="T19"/>
                </a:cxn>
                <a:cxn ang="T90">
                  <a:pos x="T20" y="T21"/>
                </a:cxn>
                <a:cxn ang="T91">
                  <a:pos x="T22" y="T23"/>
                </a:cxn>
                <a:cxn ang="T92">
                  <a:pos x="T24" y="T25"/>
                </a:cxn>
                <a:cxn ang="T93">
                  <a:pos x="T26" y="T27"/>
                </a:cxn>
                <a:cxn ang="T94">
                  <a:pos x="T28" y="T29"/>
                </a:cxn>
                <a:cxn ang="T95">
                  <a:pos x="T30" y="T31"/>
                </a:cxn>
                <a:cxn ang="T96">
                  <a:pos x="T32" y="T33"/>
                </a:cxn>
                <a:cxn ang="T97">
                  <a:pos x="T34" y="T35"/>
                </a:cxn>
                <a:cxn ang="T98">
                  <a:pos x="T36" y="T37"/>
                </a:cxn>
                <a:cxn ang="T99">
                  <a:pos x="T38" y="T39"/>
                </a:cxn>
                <a:cxn ang="T100">
                  <a:pos x="T40" y="T41"/>
                </a:cxn>
                <a:cxn ang="T101">
                  <a:pos x="T42" y="T43"/>
                </a:cxn>
                <a:cxn ang="T102">
                  <a:pos x="T44" y="T45"/>
                </a:cxn>
                <a:cxn ang="T103">
                  <a:pos x="T46" y="T47"/>
                </a:cxn>
                <a:cxn ang="T104">
                  <a:pos x="T48" y="T49"/>
                </a:cxn>
                <a:cxn ang="T105">
                  <a:pos x="T50" y="T51"/>
                </a:cxn>
                <a:cxn ang="T106">
                  <a:pos x="T52" y="T53"/>
                </a:cxn>
                <a:cxn ang="T107">
                  <a:pos x="T54" y="T55"/>
                </a:cxn>
                <a:cxn ang="T108">
                  <a:pos x="T56" y="T57"/>
                </a:cxn>
                <a:cxn ang="T109">
                  <a:pos x="T58" y="T59"/>
                </a:cxn>
                <a:cxn ang="T110">
                  <a:pos x="T60" y="T61"/>
                </a:cxn>
                <a:cxn ang="T111">
                  <a:pos x="T62" y="T63"/>
                </a:cxn>
                <a:cxn ang="T112">
                  <a:pos x="T64" y="T65"/>
                </a:cxn>
                <a:cxn ang="T113">
                  <a:pos x="T66" y="T67"/>
                </a:cxn>
                <a:cxn ang="T114">
                  <a:pos x="T68" y="T69"/>
                </a:cxn>
                <a:cxn ang="T115">
                  <a:pos x="T70" y="T71"/>
                </a:cxn>
                <a:cxn ang="T116">
                  <a:pos x="T72" y="T73"/>
                </a:cxn>
                <a:cxn ang="T117">
                  <a:pos x="T74" y="T75"/>
                </a:cxn>
                <a:cxn ang="T118">
                  <a:pos x="T76" y="T77"/>
                </a:cxn>
                <a:cxn ang="T119">
                  <a:pos x="T78" y="T79"/>
                </a:cxn>
              </a:cxnLst>
              <a:rect l="T120" t="T121" r="T122" b="T123"/>
              <a:pathLst>
                <a:path w="249" h="232">
                  <a:moveTo>
                    <a:pt x="0" y="103"/>
                  </a:moveTo>
                  <a:lnTo>
                    <a:pt x="13" y="110"/>
                  </a:lnTo>
                  <a:lnTo>
                    <a:pt x="6" y="133"/>
                  </a:lnTo>
                  <a:lnTo>
                    <a:pt x="27" y="140"/>
                  </a:lnTo>
                  <a:lnTo>
                    <a:pt x="70" y="140"/>
                  </a:lnTo>
                  <a:lnTo>
                    <a:pt x="83" y="157"/>
                  </a:lnTo>
                  <a:lnTo>
                    <a:pt x="70" y="165"/>
                  </a:lnTo>
                  <a:lnTo>
                    <a:pt x="27" y="165"/>
                  </a:lnTo>
                  <a:lnTo>
                    <a:pt x="33" y="194"/>
                  </a:lnTo>
                  <a:lnTo>
                    <a:pt x="48" y="200"/>
                  </a:lnTo>
                  <a:lnTo>
                    <a:pt x="70" y="200"/>
                  </a:lnTo>
                  <a:lnTo>
                    <a:pt x="78" y="232"/>
                  </a:lnTo>
                  <a:lnTo>
                    <a:pt x="120" y="224"/>
                  </a:lnTo>
                  <a:lnTo>
                    <a:pt x="162" y="200"/>
                  </a:lnTo>
                  <a:lnTo>
                    <a:pt x="169" y="194"/>
                  </a:lnTo>
                  <a:lnTo>
                    <a:pt x="206" y="224"/>
                  </a:lnTo>
                  <a:lnTo>
                    <a:pt x="219" y="215"/>
                  </a:lnTo>
                  <a:lnTo>
                    <a:pt x="234" y="200"/>
                  </a:lnTo>
                  <a:lnTo>
                    <a:pt x="234" y="187"/>
                  </a:lnTo>
                  <a:lnTo>
                    <a:pt x="241" y="187"/>
                  </a:lnTo>
                  <a:lnTo>
                    <a:pt x="249" y="165"/>
                  </a:lnTo>
                  <a:lnTo>
                    <a:pt x="192" y="133"/>
                  </a:lnTo>
                  <a:lnTo>
                    <a:pt x="192" y="103"/>
                  </a:lnTo>
                  <a:lnTo>
                    <a:pt x="176" y="59"/>
                  </a:lnTo>
                  <a:lnTo>
                    <a:pt x="197" y="14"/>
                  </a:lnTo>
                  <a:lnTo>
                    <a:pt x="192" y="0"/>
                  </a:lnTo>
                  <a:lnTo>
                    <a:pt x="162" y="0"/>
                  </a:lnTo>
                  <a:lnTo>
                    <a:pt x="149" y="44"/>
                  </a:lnTo>
                  <a:lnTo>
                    <a:pt x="127" y="37"/>
                  </a:lnTo>
                  <a:lnTo>
                    <a:pt x="112" y="37"/>
                  </a:lnTo>
                  <a:lnTo>
                    <a:pt x="92" y="29"/>
                  </a:lnTo>
                  <a:lnTo>
                    <a:pt x="78" y="44"/>
                  </a:lnTo>
                  <a:lnTo>
                    <a:pt x="70" y="22"/>
                  </a:lnTo>
                  <a:lnTo>
                    <a:pt x="48" y="22"/>
                  </a:lnTo>
                  <a:lnTo>
                    <a:pt x="6" y="59"/>
                  </a:lnTo>
                  <a:lnTo>
                    <a:pt x="6" y="68"/>
                  </a:lnTo>
                  <a:lnTo>
                    <a:pt x="0" y="89"/>
                  </a:lnTo>
                  <a:lnTo>
                    <a:pt x="0" y="10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8" name="S_CAN6">
              <a:extLst>
                <a:ext uri="{FF2B5EF4-FFF2-40B4-BE49-F238E27FC236}">
                  <a16:creationId xmlns:a16="http://schemas.microsoft.com/office/drawing/2014/main" id="{00000000-0008-0000-0500-000049000000}"/>
                </a:ext>
              </a:extLst>
            </xdr:cNvPr>
            <xdr:cNvSpPr>
              <a:spLocks/>
            </xdr:cNvSpPr>
          </xdr:nvSpPr>
          <xdr:spPr bwMode="auto">
            <a:xfrm>
              <a:off x="2955849" y="1535917"/>
              <a:ext cx="815269" cy="1006493"/>
            </a:xfrm>
            <a:custGeom>
              <a:avLst/>
              <a:gdLst>
                <a:gd name="T0" fmla="*/ 0 w 387"/>
                <a:gd name="T1" fmla="*/ 2 h 476"/>
                <a:gd name="T2" fmla="*/ 1 w 387"/>
                <a:gd name="T3" fmla="*/ 2 h 476"/>
                <a:gd name="T4" fmla="*/ 2 w 387"/>
                <a:gd name="T5" fmla="*/ 2 h 476"/>
                <a:gd name="T6" fmla="*/ 2 w 387"/>
                <a:gd name="T7" fmla="*/ 2 h 476"/>
                <a:gd name="T8" fmla="*/ 2 w 387"/>
                <a:gd name="T9" fmla="*/ 2 h 476"/>
                <a:gd name="T10" fmla="*/ 2 w 387"/>
                <a:gd name="T11" fmla="*/ 3 h 476"/>
                <a:gd name="T12" fmla="*/ 2 w 387"/>
                <a:gd name="T13" fmla="*/ 3 h 476"/>
                <a:gd name="T14" fmla="*/ 2 w 387"/>
                <a:gd name="T15" fmla="*/ 4 h 476"/>
                <a:gd name="T16" fmla="*/ 2 w 387"/>
                <a:gd name="T17" fmla="*/ 4 h 476"/>
                <a:gd name="T18" fmla="*/ 2 w 387"/>
                <a:gd name="T19" fmla="*/ 4 h 476"/>
                <a:gd name="T20" fmla="*/ 2 w 387"/>
                <a:gd name="T21" fmla="*/ 4 h 476"/>
                <a:gd name="T22" fmla="*/ 2 w 387"/>
                <a:gd name="T23" fmla="*/ 4 h 476"/>
                <a:gd name="T24" fmla="*/ 3 w 387"/>
                <a:gd name="T25" fmla="*/ 5 h 476"/>
                <a:gd name="T26" fmla="*/ 4 w 387"/>
                <a:gd name="T27" fmla="*/ 5 h 476"/>
                <a:gd name="T28" fmla="*/ 3 w 387"/>
                <a:gd name="T29" fmla="*/ 5 h 476"/>
                <a:gd name="T30" fmla="*/ 4 w 387"/>
                <a:gd name="T31" fmla="*/ 5 h 476"/>
                <a:gd name="T32" fmla="*/ 4 w 387"/>
                <a:gd name="T33" fmla="*/ 4 h 476"/>
                <a:gd name="T34" fmla="*/ 4 w 387"/>
                <a:gd name="T35" fmla="*/ 4 h 476"/>
                <a:gd name="T36" fmla="*/ 3 w 387"/>
                <a:gd name="T37" fmla="*/ 4 h 476"/>
                <a:gd name="T38" fmla="*/ 4 w 387"/>
                <a:gd name="T39" fmla="*/ 4 h 476"/>
                <a:gd name="T40" fmla="*/ 4 w 387"/>
                <a:gd name="T41" fmla="*/ 4 h 476"/>
                <a:gd name="T42" fmla="*/ 4 w 387"/>
                <a:gd name="T43" fmla="*/ 4 h 476"/>
                <a:gd name="T44" fmla="*/ 4 w 387"/>
                <a:gd name="T45" fmla="*/ 3 h 476"/>
                <a:gd name="T46" fmla="*/ 3 w 387"/>
                <a:gd name="T47" fmla="*/ 3 h 476"/>
                <a:gd name="T48" fmla="*/ 3 w 387"/>
                <a:gd name="T49" fmla="*/ 2 h 476"/>
                <a:gd name="T50" fmla="*/ 3 w 387"/>
                <a:gd name="T51" fmla="*/ 2 h 476"/>
                <a:gd name="T52" fmla="*/ 3 w 387"/>
                <a:gd name="T53" fmla="*/ 2 h 476"/>
                <a:gd name="T54" fmla="*/ 2 w 387"/>
                <a:gd name="T55" fmla="*/ 1 h 476"/>
                <a:gd name="T56" fmla="*/ 2 w 387"/>
                <a:gd name="T57" fmla="*/ 1 h 476"/>
                <a:gd name="T58" fmla="*/ 2 w 387"/>
                <a:gd name="T59" fmla="*/ 1 h 476"/>
                <a:gd name="T60" fmla="*/ 1 w 387"/>
                <a:gd name="T61" fmla="*/ 1 h 476"/>
                <a:gd name="T62" fmla="*/ 1 w 387"/>
                <a:gd name="T63" fmla="*/ 0 h 476"/>
                <a:gd name="T64" fmla="*/ 1 w 387"/>
                <a:gd name="T65" fmla="*/ 0 h 476"/>
                <a:gd name="T66" fmla="*/ 1 w 387"/>
                <a:gd name="T67" fmla="*/ 1 h 476"/>
                <a:gd name="T68" fmla="*/ 0 w 387"/>
                <a:gd name="T69" fmla="*/ 1 h 476"/>
                <a:gd name="T70" fmla="*/ 1 w 387"/>
                <a:gd name="T71" fmla="*/ 0 h 476"/>
                <a:gd name="T72" fmla="*/ 0 w 387"/>
                <a:gd name="T73" fmla="*/ 1 h 476"/>
                <a:gd name="T74" fmla="*/ 0 w 387"/>
                <a:gd name="T75" fmla="*/ 1 h 47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387"/>
                <a:gd name="T115" fmla="*/ 0 h 476"/>
                <a:gd name="T116" fmla="*/ 387 w 387"/>
                <a:gd name="T117" fmla="*/ 476 h 476"/>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387" h="476">
                  <a:moveTo>
                    <a:pt x="0" y="104"/>
                  </a:moveTo>
                  <a:lnTo>
                    <a:pt x="39" y="166"/>
                  </a:lnTo>
                  <a:lnTo>
                    <a:pt x="109" y="188"/>
                  </a:lnTo>
                  <a:lnTo>
                    <a:pt x="118" y="188"/>
                  </a:lnTo>
                  <a:lnTo>
                    <a:pt x="138" y="197"/>
                  </a:lnTo>
                  <a:lnTo>
                    <a:pt x="151" y="197"/>
                  </a:lnTo>
                  <a:lnTo>
                    <a:pt x="160" y="166"/>
                  </a:lnTo>
                  <a:lnTo>
                    <a:pt x="166" y="188"/>
                  </a:lnTo>
                  <a:lnTo>
                    <a:pt x="195" y="210"/>
                  </a:lnTo>
                  <a:lnTo>
                    <a:pt x="180" y="234"/>
                  </a:lnTo>
                  <a:lnTo>
                    <a:pt x="201" y="225"/>
                  </a:lnTo>
                  <a:lnTo>
                    <a:pt x="208" y="242"/>
                  </a:lnTo>
                  <a:lnTo>
                    <a:pt x="223" y="257"/>
                  </a:lnTo>
                  <a:lnTo>
                    <a:pt x="237" y="286"/>
                  </a:lnTo>
                  <a:lnTo>
                    <a:pt x="208" y="333"/>
                  </a:lnTo>
                  <a:lnTo>
                    <a:pt x="217" y="355"/>
                  </a:lnTo>
                  <a:lnTo>
                    <a:pt x="208" y="363"/>
                  </a:lnTo>
                  <a:lnTo>
                    <a:pt x="166" y="355"/>
                  </a:lnTo>
                  <a:lnTo>
                    <a:pt x="166" y="370"/>
                  </a:lnTo>
                  <a:lnTo>
                    <a:pt x="160" y="370"/>
                  </a:lnTo>
                  <a:lnTo>
                    <a:pt x="160" y="400"/>
                  </a:lnTo>
                  <a:lnTo>
                    <a:pt x="180" y="400"/>
                  </a:lnTo>
                  <a:lnTo>
                    <a:pt x="195" y="393"/>
                  </a:lnTo>
                  <a:lnTo>
                    <a:pt x="208" y="393"/>
                  </a:lnTo>
                  <a:lnTo>
                    <a:pt x="247" y="418"/>
                  </a:lnTo>
                  <a:lnTo>
                    <a:pt x="247" y="429"/>
                  </a:lnTo>
                  <a:lnTo>
                    <a:pt x="294" y="467"/>
                  </a:lnTo>
                  <a:lnTo>
                    <a:pt x="322" y="476"/>
                  </a:lnTo>
                  <a:lnTo>
                    <a:pt x="322" y="467"/>
                  </a:lnTo>
                  <a:lnTo>
                    <a:pt x="289" y="429"/>
                  </a:lnTo>
                  <a:lnTo>
                    <a:pt x="289" y="410"/>
                  </a:lnTo>
                  <a:lnTo>
                    <a:pt x="330" y="445"/>
                  </a:lnTo>
                  <a:lnTo>
                    <a:pt x="346" y="445"/>
                  </a:lnTo>
                  <a:lnTo>
                    <a:pt x="346" y="418"/>
                  </a:lnTo>
                  <a:lnTo>
                    <a:pt x="337" y="410"/>
                  </a:lnTo>
                  <a:lnTo>
                    <a:pt x="337" y="393"/>
                  </a:lnTo>
                  <a:lnTo>
                    <a:pt x="310" y="363"/>
                  </a:lnTo>
                  <a:lnTo>
                    <a:pt x="300" y="346"/>
                  </a:lnTo>
                  <a:lnTo>
                    <a:pt x="310" y="326"/>
                  </a:lnTo>
                  <a:lnTo>
                    <a:pt x="330" y="346"/>
                  </a:lnTo>
                  <a:lnTo>
                    <a:pt x="337" y="363"/>
                  </a:lnTo>
                  <a:lnTo>
                    <a:pt x="352" y="370"/>
                  </a:lnTo>
                  <a:lnTo>
                    <a:pt x="352" y="355"/>
                  </a:lnTo>
                  <a:lnTo>
                    <a:pt x="374" y="355"/>
                  </a:lnTo>
                  <a:lnTo>
                    <a:pt x="387" y="318"/>
                  </a:lnTo>
                  <a:lnTo>
                    <a:pt x="337" y="257"/>
                  </a:lnTo>
                  <a:lnTo>
                    <a:pt x="310" y="257"/>
                  </a:lnTo>
                  <a:lnTo>
                    <a:pt x="294" y="242"/>
                  </a:lnTo>
                  <a:lnTo>
                    <a:pt x="294" y="225"/>
                  </a:lnTo>
                  <a:lnTo>
                    <a:pt x="310" y="210"/>
                  </a:lnTo>
                  <a:lnTo>
                    <a:pt x="294" y="197"/>
                  </a:lnTo>
                  <a:lnTo>
                    <a:pt x="300" y="188"/>
                  </a:lnTo>
                  <a:lnTo>
                    <a:pt x="294" y="158"/>
                  </a:lnTo>
                  <a:lnTo>
                    <a:pt x="267" y="149"/>
                  </a:lnTo>
                  <a:lnTo>
                    <a:pt x="252" y="119"/>
                  </a:lnTo>
                  <a:lnTo>
                    <a:pt x="217" y="104"/>
                  </a:lnTo>
                  <a:lnTo>
                    <a:pt x="208" y="69"/>
                  </a:lnTo>
                  <a:lnTo>
                    <a:pt x="195" y="69"/>
                  </a:lnTo>
                  <a:lnTo>
                    <a:pt x="166" y="54"/>
                  </a:lnTo>
                  <a:lnTo>
                    <a:pt x="151" y="69"/>
                  </a:lnTo>
                  <a:lnTo>
                    <a:pt x="131" y="69"/>
                  </a:lnTo>
                  <a:lnTo>
                    <a:pt x="118" y="86"/>
                  </a:lnTo>
                  <a:lnTo>
                    <a:pt x="124" y="54"/>
                  </a:lnTo>
                  <a:lnTo>
                    <a:pt x="118" y="39"/>
                  </a:lnTo>
                  <a:lnTo>
                    <a:pt x="118" y="0"/>
                  </a:lnTo>
                  <a:lnTo>
                    <a:pt x="96" y="0"/>
                  </a:lnTo>
                  <a:lnTo>
                    <a:pt x="66" y="47"/>
                  </a:lnTo>
                  <a:lnTo>
                    <a:pt x="59" y="86"/>
                  </a:lnTo>
                  <a:lnTo>
                    <a:pt x="66" y="112"/>
                  </a:lnTo>
                  <a:lnTo>
                    <a:pt x="46" y="101"/>
                  </a:lnTo>
                  <a:lnTo>
                    <a:pt x="46" y="47"/>
                  </a:lnTo>
                  <a:lnTo>
                    <a:pt x="81" y="0"/>
                  </a:lnTo>
                  <a:lnTo>
                    <a:pt x="39" y="0"/>
                  </a:lnTo>
                  <a:lnTo>
                    <a:pt x="0" y="76"/>
                  </a:lnTo>
                  <a:lnTo>
                    <a:pt x="0" y="10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79" name="S_CAN5">
              <a:extLst>
                <a:ext uri="{FF2B5EF4-FFF2-40B4-BE49-F238E27FC236}">
                  <a16:creationId xmlns:a16="http://schemas.microsoft.com/office/drawing/2014/main" id="{00000000-0008-0000-0500-00004A000000}"/>
                </a:ext>
              </a:extLst>
            </xdr:cNvPr>
            <xdr:cNvSpPr>
              <a:spLocks/>
            </xdr:cNvSpPr>
          </xdr:nvSpPr>
          <xdr:spPr bwMode="auto">
            <a:xfrm>
              <a:off x="1507548" y="1497206"/>
              <a:ext cx="2426624" cy="2080730"/>
            </a:xfrm>
            <a:custGeom>
              <a:avLst/>
              <a:gdLst>
                <a:gd name="T0" fmla="*/ 8 w 1151"/>
                <a:gd name="T1" fmla="*/ 10 h 980"/>
                <a:gd name="T2" fmla="*/ 9 w 1151"/>
                <a:gd name="T3" fmla="*/ 10 h 980"/>
                <a:gd name="T4" fmla="*/ 9 w 1151"/>
                <a:gd name="T5" fmla="*/ 9 h 980"/>
                <a:gd name="T6" fmla="*/ 8 w 1151"/>
                <a:gd name="T7" fmla="*/ 9 h 980"/>
                <a:gd name="T8" fmla="*/ 7 w 1151"/>
                <a:gd name="T9" fmla="*/ 9 h 980"/>
                <a:gd name="T10" fmla="*/ 7 w 1151"/>
                <a:gd name="T11" fmla="*/ 9 h 980"/>
                <a:gd name="T12" fmla="*/ 2 w 1151"/>
                <a:gd name="T13" fmla="*/ 7 h 980"/>
                <a:gd name="T14" fmla="*/ 1 w 1151"/>
                <a:gd name="T15" fmla="*/ 6 h 980"/>
                <a:gd name="T16" fmla="*/ 0 w 1151"/>
                <a:gd name="T17" fmla="*/ 6 h 980"/>
                <a:gd name="T18" fmla="*/ 0 w 1151"/>
                <a:gd name="T19" fmla="*/ 2 h 980"/>
                <a:gd name="T20" fmla="*/ 1 w 1151"/>
                <a:gd name="T21" fmla="*/ 2 h 980"/>
                <a:gd name="T22" fmla="*/ 2 w 1151"/>
                <a:gd name="T23" fmla="*/ 2 h 980"/>
                <a:gd name="T24" fmla="*/ 2 w 1151"/>
                <a:gd name="T25" fmla="*/ 2 h 980"/>
                <a:gd name="T26" fmla="*/ 3 w 1151"/>
                <a:gd name="T27" fmla="*/ 2 h 980"/>
                <a:gd name="T28" fmla="*/ 3 w 1151"/>
                <a:gd name="T29" fmla="*/ 2 h 980"/>
                <a:gd name="T30" fmla="*/ 4 w 1151"/>
                <a:gd name="T31" fmla="*/ 3 h 980"/>
                <a:gd name="T32" fmla="*/ 5 w 1151"/>
                <a:gd name="T33" fmla="*/ 3 h 980"/>
                <a:gd name="T34" fmla="*/ 5 w 1151"/>
                <a:gd name="T35" fmla="*/ 3 h 980"/>
                <a:gd name="T36" fmla="*/ 6 w 1151"/>
                <a:gd name="T37" fmla="*/ 3 h 980"/>
                <a:gd name="T38" fmla="*/ 6 w 1151"/>
                <a:gd name="T39" fmla="*/ 2 h 980"/>
                <a:gd name="T40" fmla="*/ 6 w 1151"/>
                <a:gd name="T41" fmla="*/ 3 h 980"/>
                <a:gd name="T42" fmla="*/ 6 w 1151"/>
                <a:gd name="T43" fmla="*/ 2 h 980"/>
                <a:gd name="T44" fmla="*/ 7 w 1151"/>
                <a:gd name="T45" fmla="*/ 0 h 980"/>
                <a:gd name="T46" fmla="*/ 7 w 1151"/>
                <a:gd name="T47" fmla="*/ 1 h 980"/>
                <a:gd name="T48" fmla="*/ 7 w 1151"/>
                <a:gd name="T49" fmla="*/ 2 h 980"/>
                <a:gd name="T50" fmla="*/ 7 w 1151"/>
                <a:gd name="T51" fmla="*/ 2 h 980"/>
                <a:gd name="T52" fmla="*/ 8 w 1151"/>
                <a:gd name="T53" fmla="*/ 3 h 980"/>
                <a:gd name="T54" fmla="*/ 8 w 1151"/>
                <a:gd name="T55" fmla="*/ 2 h 980"/>
                <a:gd name="T56" fmla="*/ 9 w 1151"/>
                <a:gd name="T57" fmla="*/ 3 h 980"/>
                <a:gd name="T58" fmla="*/ 9 w 1151"/>
                <a:gd name="T59" fmla="*/ 3 h 980"/>
                <a:gd name="T60" fmla="*/ 8 w 1151"/>
                <a:gd name="T61" fmla="*/ 4 h 980"/>
                <a:gd name="T62" fmla="*/ 7 w 1151"/>
                <a:gd name="T63" fmla="*/ 4 h 980"/>
                <a:gd name="T64" fmla="*/ 7 w 1151"/>
                <a:gd name="T65" fmla="*/ 5 h 980"/>
                <a:gd name="T66" fmla="*/ 7 w 1151"/>
                <a:gd name="T67" fmla="*/ 6 h 980"/>
                <a:gd name="T68" fmla="*/ 7 w 1151"/>
                <a:gd name="T69" fmla="*/ 7 h 980"/>
                <a:gd name="T70" fmla="*/ 8 w 1151"/>
                <a:gd name="T71" fmla="*/ 7 h 980"/>
                <a:gd name="T72" fmla="*/ 9 w 1151"/>
                <a:gd name="T73" fmla="*/ 8 h 980"/>
                <a:gd name="T74" fmla="*/ 9 w 1151"/>
                <a:gd name="T75" fmla="*/ 6 h 980"/>
                <a:gd name="T76" fmla="*/ 9 w 1151"/>
                <a:gd name="T77" fmla="*/ 6 h 980"/>
                <a:gd name="T78" fmla="*/ 9 w 1151"/>
                <a:gd name="T79" fmla="*/ 5 h 980"/>
                <a:gd name="T80" fmla="*/ 10 w 1151"/>
                <a:gd name="T81" fmla="*/ 5 h 980"/>
                <a:gd name="T82" fmla="*/ 10 w 1151"/>
                <a:gd name="T83" fmla="*/ 6 h 980"/>
                <a:gd name="T84" fmla="*/ 11 w 1151"/>
                <a:gd name="T85" fmla="*/ 6 h 980"/>
                <a:gd name="T86" fmla="*/ 11 w 1151"/>
                <a:gd name="T87" fmla="*/ 7 h 980"/>
                <a:gd name="T88" fmla="*/ 12 w 1151"/>
                <a:gd name="T89" fmla="*/ 7 h 980"/>
                <a:gd name="T90" fmla="*/ 12 w 1151"/>
                <a:gd name="T91" fmla="*/ 8 h 980"/>
                <a:gd name="T92" fmla="*/ 12 w 1151"/>
                <a:gd name="T93" fmla="*/ 8 h 980"/>
                <a:gd name="T94" fmla="*/ 11 w 1151"/>
                <a:gd name="T95" fmla="*/ 8 h 980"/>
                <a:gd name="T96" fmla="*/ 10 w 1151"/>
                <a:gd name="T97" fmla="*/ 9 h 980"/>
                <a:gd name="T98" fmla="*/ 11 w 1151"/>
                <a:gd name="T99" fmla="*/ 9 h 980"/>
                <a:gd name="T100" fmla="*/ 11 w 1151"/>
                <a:gd name="T101" fmla="*/ 9 h 980"/>
                <a:gd name="T102" fmla="*/ 11 w 1151"/>
                <a:gd name="T103" fmla="*/ 9 h 980"/>
                <a:gd name="T104" fmla="*/ 11 w 1151"/>
                <a:gd name="T105" fmla="*/ 9 h 980"/>
                <a:gd name="T106" fmla="*/ 11 w 1151"/>
                <a:gd name="T107" fmla="*/ 10 h 980"/>
                <a:gd name="T108" fmla="*/ 11 w 1151"/>
                <a:gd name="T109" fmla="*/ 9 h 980"/>
                <a:gd name="T110" fmla="*/ 10 w 1151"/>
                <a:gd name="T111" fmla="*/ 9 h 980"/>
                <a:gd name="T112" fmla="*/ 10 w 1151"/>
                <a:gd name="T113" fmla="*/ 10 h 980"/>
                <a:gd name="T114" fmla="*/ 9 w 1151"/>
                <a:gd name="T115" fmla="*/ 10 h 980"/>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1151"/>
                <a:gd name="T175" fmla="*/ 0 h 980"/>
                <a:gd name="T176" fmla="*/ 1151 w 1151"/>
                <a:gd name="T177" fmla="*/ 980 h 980"/>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1151" h="980">
                  <a:moveTo>
                    <a:pt x="836" y="933"/>
                  </a:moveTo>
                  <a:lnTo>
                    <a:pt x="836" y="949"/>
                  </a:lnTo>
                  <a:lnTo>
                    <a:pt x="803" y="956"/>
                  </a:lnTo>
                  <a:lnTo>
                    <a:pt x="796" y="971"/>
                  </a:lnTo>
                  <a:lnTo>
                    <a:pt x="775" y="980"/>
                  </a:lnTo>
                  <a:lnTo>
                    <a:pt x="796" y="949"/>
                  </a:lnTo>
                  <a:lnTo>
                    <a:pt x="783" y="949"/>
                  </a:lnTo>
                  <a:lnTo>
                    <a:pt x="803" y="941"/>
                  </a:lnTo>
                  <a:lnTo>
                    <a:pt x="803" y="904"/>
                  </a:lnTo>
                  <a:lnTo>
                    <a:pt x="816" y="926"/>
                  </a:lnTo>
                  <a:lnTo>
                    <a:pt x="825" y="911"/>
                  </a:lnTo>
                  <a:lnTo>
                    <a:pt x="810" y="897"/>
                  </a:lnTo>
                  <a:lnTo>
                    <a:pt x="768" y="879"/>
                  </a:lnTo>
                  <a:lnTo>
                    <a:pt x="761" y="874"/>
                  </a:lnTo>
                  <a:lnTo>
                    <a:pt x="753" y="850"/>
                  </a:lnTo>
                  <a:lnTo>
                    <a:pt x="746" y="850"/>
                  </a:lnTo>
                  <a:lnTo>
                    <a:pt x="731" y="828"/>
                  </a:lnTo>
                  <a:lnTo>
                    <a:pt x="718" y="822"/>
                  </a:lnTo>
                  <a:lnTo>
                    <a:pt x="687" y="850"/>
                  </a:lnTo>
                  <a:lnTo>
                    <a:pt x="667" y="850"/>
                  </a:lnTo>
                  <a:lnTo>
                    <a:pt x="646" y="828"/>
                  </a:lnTo>
                  <a:lnTo>
                    <a:pt x="634" y="828"/>
                  </a:lnTo>
                  <a:lnTo>
                    <a:pt x="624" y="813"/>
                  </a:lnTo>
                  <a:lnTo>
                    <a:pt x="619" y="822"/>
                  </a:lnTo>
                  <a:lnTo>
                    <a:pt x="240" y="822"/>
                  </a:lnTo>
                  <a:lnTo>
                    <a:pt x="178" y="775"/>
                  </a:lnTo>
                  <a:lnTo>
                    <a:pt x="170" y="746"/>
                  </a:lnTo>
                  <a:lnTo>
                    <a:pt x="135" y="709"/>
                  </a:lnTo>
                  <a:lnTo>
                    <a:pt x="141" y="699"/>
                  </a:lnTo>
                  <a:lnTo>
                    <a:pt x="141" y="655"/>
                  </a:lnTo>
                  <a:lnTo>
                    <a:pt x="119" y="632"/>
                  </a:lnTo>
                  <a:lnTo>
                    <a:pt x="93" y="580"/>
                  </a:lnTo>
                  <a:lnTo>
                    <a:pt x="86" y="580"/>
                  </a:lnTo>
                  <a:lnTo>
                    <a:pt x="78" y="549"/>
                  </a:lnTo>
                  <a:lnTo>
                    <a:pt x="64" y="565"/>
                  </a:lnTo>
                  <a:lnTo>
                    <a:pt x="47" y="573"/>
                  </a:lnTo>
                  <a:lnTo>
                    <a:pt x="27" y="543"/>
                  </a:lnTo>
                  <a:lnTo>
                    <a:pt x="27" y="534"/>
                  </a:lnTo>
                  <a:lnTo>
                    <a:pt x="0" y="543"/>
                  </a:lnTo>
                  <a:lnTo>
                    <a:pt x="0" y="210"/>
                  </a:lnTo>
                  <a:lnTo>
                    <a:pt x="21" y="210"/>
                  </a:lnTo>
                  <a:lnTo>
                    <a:pt x="71" y="247"/>
                  </a:lnTo>
                  <a:lnTo>
                    <a:pt x="71" y="223"/>
                  </a:lnTo>
                  <a:lnTo>
                    <a:pt x="78" y="217"/>
                  </a:lnTo>
                  <a:lnTo>
                    <a:pt x="93" y="210"/>
                  </a:lnTo>
                  <a:lnTo>
                    <a:pt x="106" y="217"/>
                  </a:lnTo>
                  <a:lnTo>
                    <a:pt x="156" y="180"/>
                  </a:lnTo>
                  <a:lnTo>
                    <a:pt x="156" y="201"/>
                  </a:lnTo>
                  <a:lnTo>
                    <a:pt x="170" y="201"/>
                  </a:lnTo>
                  <a:lnTo>
                    <a:pt x="178" y="171"/>
                  </a:lnTo>
                  <a:lnTo>
                    <a:pt x="200" y="188"/>
                  </a:lnTo>
                  <a:lnTo>
                    <a:pt x="200" y="210"/>
                  </a:lnTo>
                  <a:lnTo>
                    <a:pt x="215" y="217"/>
                  </a:lnTo>
                  <a:lnTo>
                    <a:pt x="222" y="201"/>
                  </a:lnTo>
                  <a:lnTo>
                    <a:pt x="222" y="217"/>
                  </a:lnTo>
                  <a:lnTo>
                    <a:pt x="240" y="217"/>
                  </a:lnTo>
                  <a:lnTo>
                    <a:pt x="240" y="201"/>
                  </a:lnTo>
                  <a:lnTo>
                    <a:pt x="262" y="201"/>
                  </a:lnTo>
                  <a:lnTo>
                    <a:pt x="300" y="223"/>
                  </a:lnTo>
                  <a:lnTo>
                    <a:pt x="312" y="238"/>
                  </a:lnTo>
                  <a:lnTo>
                    <a:pt x="334" y="238"/>
                  </a:lnTo>
                  <a:lnTo>
                    <a:pt x="354" y="247"/>
                  </a:lnTo>
                  <a:lnTo>
                    <a:pt x="354" y="264"/>
                  </a:lnTo>
                  <a:lnTo>
                    <a:pt x="349" y="270"/>
                  </a:lnTo>
                  <a:lnTo>
                    <a:pt x="349" y="284"/>
                  </a:lnTo>
                  <a:lnTo>
                    <a:pt x="377" y="292"/>
                  </a:lnTo>
                  <a:lnTo>
                    <a:pt x="419" y="270"/>
                  </a:lnTo>
                  <a:lnTo>
                    <a:pt x="448" y="292"/>
                  </a:lnTo>
                  <a:lnTo>
                    <a:pt x="448" y="270"/>
                  </a:lnTo>
                  <a:lnTo>
                    <a:pt x="433" y="264"/>
                  </a:lnTo>
                  <a:lnTo>
                    <a:pt x="475" y="238"/>
                  </a:lnTo>
                  <a:lnTo>
                    <a:pt x="491" y="264"/>
                  </a:lnTo>
                  <a:lnTo>
                    <a:pt x="555" y="292"/>
                  </a:lnTo>
                  <a:lnTo>
                    <a:pt x="577" y="292"/>
                  </a:lnTo>
                  <a:lnTo>
                    <a:pt x="577" y="264"/>
                  </a:lnTo>
                  <a:lnTo>
                    <a:pt x="584" y="254"/>
                  </a:lnTo>
                  <a:lnTo>
                    <a:pt x="555" y="238"/>
                  </a:lnTo>
                  <a:lnTo>
                    <a:pt x="577" y="223"/>
                  </a:lnTo>
                  <a:lnTo>
                    <a:pt x="584" y="201"/>
                  </a:lnTo>
                  <a:lnTo>
                    <a:pt x="597" y="223"/>
                  </a:lnTo>
                  <a:lnTo>
                    <a:pt x="619" y="247"/>
                  </a:lnTo>
                  <a:lnTo>
                    <a:pt x="597" y="264"/>
                  </a:lnTo>
                  <a:lnTo>
                    <a:pt x="597" y="284"/>
                  </a:lnTo>
                  <a:lnTo>
                    <a:pt x="604" y="292"/>
                  </a:lnTo>
                  <a:lnTo>
                    <a:pt x="634" y="254"/>
                  </a:lnTo>
                  <a:lnTo>
                    <a:pt x="624" y="238"/>
                  </a:lnTo>
                  <a:lnTo>
                    <a:pt x="634" y="217"/>
                  </a:lnTo>
                  <a:lnTo>
                    <a:pt x="597" y="180"/>
                  </a:lnTo>
                  <a:lnTo>
                    <a:pt x="604" y="126"/>
                  </a:lnTo>
                  <a:lnTo>
                    <a:pt x="624" y="117"/>
                  </a:lnTo>
                  <a:lnTo>
                    <a:pt x="619" y="6"/>
                  </a:lnTo>
                  <a:lnTo>
                    <a:pt x="646" y="0"/>
                  </a:lnTo>
                  <a:lnTo>
                    <a:pt x="676" y="6"/>
                  </a:lnTo>
                  <a:lnTo>
                    <a:pt x="681" y="15"/>
                  </a:lnTo>
                  <a:lnTo>
                    <a:pt x="661" y="67"/>
                  </a:lnTo>
                  <a:lnTo>
                    <a:pt x="646" y="67"/>
                  </a:lnTo>
                  <a:lnTo>
                    <a:pt x="634" y="82"/>
                  </a:lnTo>
                  <a:lnTo>
                    <a:pt x="639" y="99"/>
                  </a:lnTo>
                  <a:lnTo>
                    <a:pt x="634" y="114"/>
                  </a:lnTo>
                  <a:lnTo>
                    <a:pt x="667" y="188"/>
                  </a:lnTo>
                  <a:lnTo>
                    <a:pt x="661" y="210"/>
                  </a:lnTo>
                  <a:lnTo>
                    <a:pt x="667" y="217"/>
                  </a:lnTo>
                  <a:lnTo>
                    <a:pt x="687" y="254"/>
                  </a:lnTo>
                  <a:lnTo>
                    <a:pt x="702" y="223"/>
                  </a:lnTo>
                  <a:lnTo>
                    <a:pt x="718" y="247"/>
                  </a:lnTo>
                  <a:lnTo>
                    <a:pt x="709" y="284"/>
                  </a:lnTo>
                  <a:lnTo>
                    <a:pt x="726" y="299"/>
                  </a:lnTo>
                  <a:lnTo>
                    <a:pt x="731" y="299"/>
                  </a:lnTo>
                  <a:lnTo>
                    <a:pt x="731" y="284"/>
                  </a:lnTo>
                  <a:lnTo>
                    <a:pt x="753" y="270"/>
                  </a:lnTo>
                  <a:lnTo>
                    <a:pt x="753" y="201"/>
                  </a:lnTo>
                  <a:lnTo>
                    <a:pt x="768" y="201"/>
                  </a:lnTo>
                  <a:lnTo>
                    <a:pt x="783" y="210"/>
                  </a:lnTo>
                  <a:lnTo>
                    <a:pt x="783" y="223"/>
                  </a:lnTo>
                  <a:lnTo>
                    <a:pt x="803" y="223"/>
                  </a:lnTo>
                  <a:lnTo>
                    <a:pt x="803" y="254"/>
                  </a:lnTo>
                  <a:lnTo>
                    <a:pt x="783" y="264"/>
                  </a:lnTo>
                  <a:lnTo>
                    <a:pt x="783" y="284"/>
                  </a:lnTo>
                  <a:lnTo>
                    <a:pt x="803" y="292"/>
                  </a:lnTo>
                  <a:lnTo>
                    <a:pt x="803" y="307"/>
                  </a:lnTo>
                  <a:lnTo>
                    <a:pt x="768" y="344"/>
                  </a:lnTo>
                  <a:lnTo>
                    <a:pt x="753" y="338"/>
                  </a:lnTo>
                  <a:lnTo>
                    <a:pt x="753" y="331"/>
                  </a:lnTo>
                  <a:lnTo>
                    <a:pt x="731" y="331"/>
                  </a:lnTo>
                  <a:lnTo>
                    <a:pt x="746" y="344"/>
                  </a:lnTo>
                  <a:lnTo>
                    <a:pt x="726" y="366"/>
                  </a:lnTo>
                  <a:lnTo>
                    <a:pt x="726" y="383"/>
                  </a:lnTo>
                  <a:lnTo>
                    <a:pt x="709" y="422"/>
                  </a:lnTo>
                  <a:lnTo>
                    <a:pt x="687" y="422"/>
                  </a:lnTo>
                  <a:lnTo>
                    <a:pt x="676" y="442"/>
                  </a:lnTo>
                  <a:lnTo>
                    <a:pt x="681" y="457"/>
                  </a:lnTo>
                  <a:lnTo>
                    <a:pt x="661" y="465"/>
                  </a:lnTo>
                  <a:lnTo>
                    <a:pt x="661" y="487"/>
                  </a:lnTo>
                  <a:lnTo>
                    <a:pt x="646" y="487"/>
                  </a:lnTo>
                  <a:lnTo>
                    <a:pt x="624" y="543"/>
                  </a:lnTo>
                  <a:lnTo>
                    <a:pt x="624" y="573"/>
                  </a:lnTo>
                  <a:lnTo>
                    <a:pt x="634" y="580"/>
                  </a:lnTo>
                  <a:lnTo>
                    <a:pt x="646" y="580"/>
                  </a:lnTo>
                  <a:lnTo>
                    <a:pt x="661" y="632"/>
                  </a:lnTo>
                  <a:lnTo>
                    <a:pt x="676" y="625"/>
                  </a:lnTo>
                  <a:lnTo>
                    <a:pt x="702" y="632"/>
                  </a:lnTo>
                  <a:lnTo>
                    <a:pt x="718" y="655"/>
                  </a:lnTo>
                  <a:lnTo>
                    <a:pt x="753" y="670"/>
                  </a:lnTo>
                  <a:lnTo>
                    <a:pt x="783" y="670"/>
                  </a:lnTo>
                  <a:lnTo>
                    <a:pt x="796" y="686"/>
                  </a:lnTo>
                  <a:lnTo>
                    <a:pt x="796" y="739"/>
                  </a:lnTo>
                  <a:lnTo>
                    <a:pt x="825" y="775"/>
                  </a:lnTo>
                  <a:lnTo>
                    <a:pt x="847" y="753"/>
                  </a:lnTo>
                  <a:lnTo>
                    <a:pt x="825" y="692"/>
                  </a:lnTo>
                  <a:lnTo>
                    <a:pt x="847" y="686"/>
                  </a:lnTo>
                  <a:lnTo>
                    <a:pt x="858" y="655"/>
                  </a:lnTo>
                  <a:lnTo>
                    <a:pt x="853" y="600"/>
                  </a:lnTo>
                  <a:lnTo>
                    <a:pt x="836" y="580"/>
                  </a:lnTo>
                  <a:lnTo>
                    <a:pt x="847" y="573"/>
                  </a:lnTo>
                  <a:lnTo>
                    <a:pt x="853" y="573"/>
                  </a:lnTo>
                  <a:lnTo>
                    <a:pt x="853" y="534"/>
                  </a:lnTo>
                  <a:lnTo>
                    <a:pt x="847" y="524"/>
                  </a:lnTo>
                  <a:lnTo>
                    <a:pt x="853" y="497"/>
                  </a:lnTo>
                  <a:lnTo>
                    <a:pt x="847" y="487"/>
                  </a:lnTo>
                  <a:lnTo>
                    <a:pt x="847" y="480"/>
                  </a:lnTo>
                  <a:lnTo>
                    <a:pt x="853" y="465"/>
                  </a:lnTo>
                  <a:lnTo>
                    <a:pt x="880" y="480"/>
                  </a:lnTo>
                  <a:lnTo>
                    <a:pt x="900" y="465"/>
                  </a:lnTo>
                  <a:lnTo>
                    <a:pt x="937" y="497"/>
                  </a:lnTo>
                  <a:lnTo>
                    <a:pt x="930" y="504"/>
                  </a:lnTo>
                  <a:lnTo>
                    <a:pt x="937" y="512"/>
                  </a:lnTo>
                  <a:lnTo>
                    <a:pt x="966" y="512"/>
                  </a:lnTo>
                  <a:lnTo>
                    <a:pt x="966" y="573"/>
                  </a:lnTo>
                  <a:lnTo>
                    <a:pt x="986" y="600"/>
                  </a:lnTo>
                  <a:lnTo>
                    <a:pt x="1022" y="565"/>
                  </a:lnTo>
                  <a:lnTo>
                    <a:pt x="1016" y="549"/>
                  </a:lnTo>
                  <a:lnTo>
                    <a:pt x="1022" y="534"/>
                  </a:lnTo>
                  <a:lnTo>
                    <a:pt x="1073" y="625"/>
                  </a:lnTo>
                  <a:lnTo>
                    <a:pt x="1064" y="632"/>
                  </a:lnTo>
                  <a:lnTo>
                    <a:pt x="1064" y="655"/>
                  </a:lnTo>
                  <a:lnTo>
                    <a:pt x="1079" y="664"/>
                  </a:lnTo>
                  <a:lnTo>
                    <a:pt x="1079" y="670"/>
                  </a:lnTo>
                  <a:lnTo>
                    <a:pt x="1101" y="686"/>
                  </a:lnTo>
                  <a:lnTo>
                    <a:pt x="1108" y="686"/>
                  </a:lnTo>
                  <a:lnTo>
                    <a:pt x="1123" y="692"/>
                  </a:lnTo>
                  <a:lnTo>
                    <a:pt x="1108" y="699"/>
                  </a:lnTo>
                  <a:lnTo>
                    <a:pt x="1123" y="699"/>
                  </a:lnTo>
                  <a:lnTo>
                    <a:pt x="1123" y="723"/>
                  </a:lnTo>
                  <a:lnTo>
                    <a:pt x="1136" y="723"/>
                  </a:lnTo>
                  <a:lnTo>
                    <a:pt x="1145" y="731"/>
                  </a:lnTo>
                  <a:lnTo>
                    <a:pt x="1145" y="739"/>
                  </a:lnTo>
                  <a:lnTo>
                    <a:pt x="1151" y="753"/>
                  </a:lnTo>
                  <a:lnTo>
                    <a:pt x="1136" y="766"/>
                  </a:lnTo>
                  <a:lnTo>
                    <a:pt x="1108" y="775"/>
                  </a:lnTo>
                  <a:lnTo>
                    <a:pt x="1095" y="805"/>
                  </a:lnTo>
                  <a:lnTo>
                    <a:pt x="1064" y="805"/>
                  </a:lnTo>
                  <a:lnTo>
                    <a:pt x="1036" y="790"/>
                  </a:lnTo>
                  <a:lnTo>
                    <a:pt x="996" y="805"/>
                  </a:lnTo>
                  <a:lnTo>
                    <a:pt x="986" y="822"/>
                  </a:lnTo>
                  <a:lnTo>
                    <a:pt x="981" y="822"/>
                  </a:lnTo>
                  <a:lnTo>
                    <a:pt x="966" y="828"/>
                  </a:lnTo>
                  <a:lnTo>
                    <a:pt x="937" y="865"/>
                  </a:lnTo>
                  <a:lnTo>
                    <a:pt x="944" y="865"/>
                  </a:lnTo>
                  <a:lnTo>
                    <a:pt x="974" y="835"/>
                  </a:lnTo>
                  <a:lnTo>
                    <a:pt x="996" y="822"/>
                  </a:lnTo>
                  <a:lnTo>
                    <a:pt x="1031" y="822"/>
                  </a:lnTo>
                  <a:lnTo>
                    <a:pt x="1031" y="835"/>
                  </a:lnTo>
                  <a:lnTo>
                    <a:pt x="1016" y="850"/>
                  </a:lnTo>
                  <a:lnTo>
                    <a:pt x="1007" y="850"/>
                  </a:lnTo>
                  <a:lnTo>
                    <a:pt x="1016" y="857"/>
                  </a:lnTo>
                  <a:lnTo>
                    <a:pt x="1022" y="850"/>
                  </a:lnTo>
                  <a:lnTo>
                    <a:pt x="1022" y="874"/>
                  </a:lnTo>
                  <a:lnTo>
                    <a:pt x="1049" y="897"/>
                  </a:lnTo>
                  <a:lnTo>
                    <a:pt x="1064" y="897"/>
                  </a:lnTo>
                  <a:lnTo>
                    <a:pt x="1064" y="879"/>
                  </a:lnTo>
                  <a:lnTo>
                    <a:pt x="1079" y="865"/>
                  </a:lnTo>
                  <a:lnTo>
                    <a:pt x="1079" y="879"/>
                  </a:lnTo>
                  <a:lnTo>
                    <a:pt x="1095" y="879"/>
                  </a:lnTo>
                  <a:lnTo>
                    <a:pt x="1073" y="904"/>
                  </a:lnTo>
                  <a:lnTo>
                    <a:pt x="1031" y="926"/>
                  </a:lnTo>
                  <a:lnTo>
                    <a:pt x="1016" y="941"/>
                  </a:lnTo>
                  <a:lnTo>
                    <a:pt x="1007" y="926"/>
                  </a:lnTo>
                  <a:lnTo>
                    <a:pt x="1031" y="904"/>
                  </a:lnTo>
                  <a:lnTo>
                    <a:pt x="1022" y="904"/>
                  </a:lnTo>
                  <a:lnTo>
                    <a:pt x="1022" y="897"/>
                  </a:lnTo>
                  <a:lnTo>
                    <a:pt x="1007" y="904"/>
                  </a:lnTo>
                  <a:lnTo>
                    <a:pt x="996" y="904"/>
                  </a:lnTo>
                  <a:lnTo>
                    <a:pt x="986" y="897"/>
                  </a:lnTo>
                  <a:lnTo>
                    <a:pt x="981" y="857"/>
                  </a:lnTo>
                  <a:lnTo>
                    <a:pt x="974" y="865"/>
                  </a:lnTo>
                  <a:lnTo>
                    <a:pt x="966" y="857"/>
                  </a:lnTo>
                  <a:lnTo>
                    <a:pt x="944" y="904"/>
                  </a:lnTo>
                  <a:lnTo>
                    <a:pt x="930" y="911"/>
                  </a:lnTo>
                  <a:lnTo>
                    <a:pt x="887" y="911"/>
                  </a:lnTo>
                  <a:lnTo>
                    <a:pt x="858" y="933"/>
                  </a:lnTo>
                  <a:lnTo>
                    <a:pt x="836" y="93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80" name="S_CAN4">
              <a:extLst>
                <a:ext uri="{FF2B5EF4-FFF2-40B4-BE49-F238E27FC236}">
                  <a16:creationId xmlns:a16="http://schemas.microsoft.com/office/drawing/2014/main" id="{00000000-0008-0000-0500-00004B000000}"/>
                </a:ext>
              </a:extLst>
            </xdr:cNvPr>
            <xdr:cNvSpPr>
              <a:spLocks/>
            </xdr:cNvSpPr>
          </xdr:nvSpPr>
          <xdr:spPr bwMode="auto">
            <a:xfrm>
              <a:off x="3828667" y="3123079"/>
              <a:ext cx="182237" cy="222590"/>
            </a:xfrm>
            <a:custGeom>
              <a:avLst/>
              <a:gdLst>
                <a:gd name="T0" fmla="*/ 0 w 86"/>
                <a:gd name="T1" fmla="*/ 1 h 107"/>
                <a:gd name="T2" fmla="*/ 0 w 86"/>
                <a:gd name="T3" fmla="*/ 1 h 107"/>
                <a:gd name="T4" fmla="*/ 0 w 86"/>
                <a:gd name="T5" fmla="*/ 1 h 107"/>
                <a:gd name="T6" fmla="*/ 0 w 86"/>
                <a:gd name="T7" fmla="*/ 1 h 107"/>
                <a:gd name="T8" fmla="*/ 1 w 86"/>
                <a:gd name="T9" fmla="*/ 1 h 107"/>
                <a:gd name="T10" fmla="*/ 1 w 86"/>
                <a:gd name="T11" fmla="*/ 1 h 107"/>
                <a:gd name="T12" fmla="*/ 1 w 86"/>
                <a:gd name="T13" fmla="*/ 1 h 107"/>
                <a:gd name="T14" fmla="*/ 1 w 86"/>
                <a:gd name="T15" fmla="*/ 1 h 107"/>
                <a:gd name="T16" fmla="*/ 1 w 86"/>
                <a:gd name="T17" fmla="*/ 1 h 107"/>
                <a:gd name="T18" fmla="*/ 1 w 86"/>
                <a:gd name="T19" fmla="*/ 1 h 107"/>
                <a:gd name="T20" fmla="*/ 1 w 86"/>
                <a:gd name="T21" fmla="*/ 1 h 107"/>
                <a:gd name="T22" fmla="*/ 1 w 86"/>
                <a:gd name="T23" fmla="*/ 1 h 107"/>
                <a:gd name="T24" fmla="*/ 1 w 86"/>
                <a:gd name="T25" fmla="*/ 1 h 107"/>
                <a:gd name="T26" fmla="*/ 0 w 86"/>
                <a:gd name="T27" fmla="*/ 1 h 107"/>
                <a:gd name="T28" fmla="*/ 0 w 86"/>
                <a:gd name="T29" fmla="*/ 0 h 107"/>
                <a:gd name="T30" fmla="*/ 0 w 86"/>
                <a:gd name="T31" fmla="*/ 0 h 107"/>
                <a:gd name="T32" fmla="*/ 0 w 86"/>
                <a:gd name="T33" fmla="*/ 0 h 107"/>
                <a:gd name="T34" fmla="*/ 0 w 86"/>
                <a:gd name="T35" fmla="*/ 0 h 107"/>
                <a:gd name="T36" fmla="*/ 0 w 86"/>
                <a:gd name="T37" fmla="*/ 0 h 107"/>
                <a:gd name="T38" fmla="*/ 0 w 86"/>
                <a:gd name="T39" fmla="*/ 1 h 107"/>
                <a:gd name="T40" fmla="*/ 0 w 86"/>
                <a:gd name="T41" fmla="*/ 1 h 107"/>
                <a:gd name="T42" fmla="*/ 0 w 86"/>
                <a:gd name="T43" fmla="*/ 1 h 107"/>
                <a:gd name="T44" fmla="*/ 0 w 86"/>
                <a:gd name="T45" fmla="*/ 1 h 107"/>
                <a:gd name="T46" fmla="*/ 0 w 86"/>
                <a:gd name="T47" fmla="*/ 1 h 107"/>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w 86"/>
                <a:gd name="T73" fmla="*/ 0 h 107"/>
                <a:gd name="T74" fmla="*/ 86 w 86"/>
                <a:gd name="T75" fmla="*/ 107 h 107"/>
              </a:gdLst>
              <a:ahLst/>
              <a:cxnLst>
                <a:cxn ang="T48">
                  <a:pos x="T0" y="T1"/>
                </a:cxn>
                <a:cxn ang="T49">
                  <a:pos x="T2" y="T3"/>
                </a:cxn>
                <a:cxn ang="T50">
                  <a:pos x="T4" y="T5"/>
                </a:cxn>
                <a:cxn ang="T51">
                  <a:pos x="T6" y="T7"/>
                </a:cxn>
                <a:cxn ang="T52">
                  <a:pos x="T8" y="T9"/>
                </a:cxn>
                <a:cxn ang="T53">
                  <a:pos x="T10" y="T11"/>
                </a:cxn>
                <a:cxn ang="T54">
                  <a:pos x="T12" y="T13"/>
                </a:cxn>
                <a:cxn ang="T55">
                  <a:pos x="T14" y="T15"/>
                </a:cxn>
                <a:cxn ang="T56">
                  <a:pos x="T16" y="T17"/>
                </a:cxn>
                <a:cxn ang="T57">
                  <a:pos x="T18" y="T19"/>
                </a:cxn>
                <a:cxn ang="T58">
                  <a:pos x="T20" y="T21"/>
                </a:cxn>
                <a:cxn ang="T59">
                  <a:pos x="T22" y="T23"/>
                </a:cxn>
                <a:cxn ang="T60">
                  <a:pos x="T24" y="T25"/>
                </a:cxn>
                <a:cxn ang="T61">
                  <a:pos x="T26" y="T27"/>
                </a:cxn>
                <a:cxn ang="T62">
                  <a:pos x="T28" y="T29"/>
                </a:cxn>
                <a:cxn ang="T63">
                  <a:pos x="T30" y="T31"/>
                </a:cxn>
                <a:cxn ang="T64">
                  <a:pos x="T32" y="T33"/>
                </a:cxn>
                <a:cxn ang="T65">
                  <a:pos x="T34" y="T35"/>
                </a:cxn>
                <a:cxn ang="T66">
                  <a:pos x="T36" y="T37"/>
                </a:cxn>
                <a:cxn ang="T67">
                  <a:pos x="T38" y="T39"/>
                </a:cxn>
                <a:cxn ang="T68">
                  <a:pos x="T40" y="T41"/>
                </a:cxn>
                <a:cxn ang="T69">
                  <a:pos x="T42" y="T43"/>
                </a:cxn>
                <a:cxn ang="T70">
                  <a:pos x="T44" y="T45"/>
                </a:cxn>
                <a:cxn ang="T71">
                  <a:pos x="T46" y="T47"/>
                </a:cxn>
              </a:cxnLst>
              <a:rect l="T72" t="T73" r="T74" b="T75"/>
              <a:pathLst>
                <a:path w="86" h="107">
                  <a:moveTo>
                    <a:pt x="0" y="85"/>
                  </a:moveTo>
                  <a:lnTo>
                    <a:pt x="0" y="92"/>
                  </a:lnTo>
                  <a:lnTo>
                    <a:pt x="49" y="92"/>
                  </a:lnTo>
                  <a:lnTo>
                    <a:pt x="49" y="99"/>
                  </a:lnTo>
                  <a:lnTo>
                    <a:pt x="57" y="92"/>
                  </a:lnTo>
                  <a:lnTo>
                    <a:pt x="79" y="99"/>
                  </a:lnTo>
                  <a:lnTo>
                    <a:pt x="79" y="107"/>
                  </a:lnTo>
                  <a:lnTo>
                    <a:pt x="86" y="107"/>
                  </a:lnTo>
                  <a:lnTo>
                    <a:pt x="86" y="92"/>
                  </a:lnTo>
                  <a:lnTo>
                    <a:pt x="66" y="85"/>
                  </a:lnTo>
                  <a:lnTo>
                    <a:pt x="79" y="70"/>
                  </a:lnTo>
                  <a:lnTo>
                    <a:pt x="66" y="63"/>
                  </a:lnTo>
                  <a:lnTo>
                    <a:pt x="79" y="55"/>
                  </a:lnTo>
                  <a:lnTo>
                    <a:pt x="49" y="55"/>
                  </a:lnTo>
                  <a:lnTo>
                    <a:pt x="45" y="47"/>
                  </a:lnTo>
                  <a:lnTo>
                    <a:pt x="49" y="38"/>
                  </a:lnTo>
                  <a:lnTo>
                    <a:pt x="45" y="38"/>
                  </a:lnTo>
                  <a:lnTo>
                    <a:pt x="49" y="0"/>
                  </a:lnTo>
                  <a:lnTo>
                    <a:pt x="34" y="10"/>
                  </a:lnTo>
                  <a:lnTo>
                    <a:pt x="7" y="63"/>
                  </a:lnTo>
                  <a:lnTo>
                    <a:pt x="7" y="70"/>
                  </a:lnTo>
                  <a:lnTo>
                    <a:pt x="0" y="8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81" name="S_CAN3">
              <a:extLst>
                <a:ext uri="{FF2B5EF4-FFF2-40B4-BE49-F238E27FC236}">
                  <a16:creationId xmlns:a16="http://schemas.microsoft.com/office/drawing/2014/main" id="{00000000-0008-0000-0500-00004C000000}"/>
                </a:ext>
              </a:extLst>
            </xdr:cNvPr>
            <xdr:cNvSpPr>
              <a:spLocks/>
            </xdr:cNvSpPr>
          </xdr:nvSpPr>
          <xdr:spPr bwMode="auto">
            <a:xfrm>
              <a:off x="3032580" y="2232720"/>
              <a:ext cx="191828" cy="232268"/>
            </a:xfrm>
            <a:custGeom>
              <a:avLst/>
              <a:gdLst>
                <a:gd name="T0" fmla="*/ 0 w 90"/>
                <a:gd name="T1" fmla="*/ 1 h 108"/>
                <a:gd name="T2" fmla="*/ 0 w 90"/>
                <a:gd name="T3" fmla="*/ 1 h 108"/>
                <a:gd name="T4" fmla="*/ 0 w 90"/>
                <a:gd name="T5" fmla="*/ 1 h 108"/>
                <a:gd name="T6" fmla="*/ 0 w 90"/>
                <a:gd name="T7" fmla="*/ 1 h 108"/>
                <a:gd name="T8" fmla="*/ 0 w 90"/>
                <a:gd name="T9" fmla="*/ 1 h 108"/>
                <a:gd name="T10" fmla="*/ 1 w 90"/>
                <a:gd name="T11" fmla="*/ 1 h 108"/>
                <a:gd name="T12" fmla="*/ 1 w 90"/>
                <a:gd name="T13" fmla="*/ 1 h 108"/>
                <a:gd name="T14" fmla="*/ 1 w 90"/>
                <a:gd name="T15" fmla="*/ 1 h 108"/>
                <a:gd name="T16" fmla="*/ 1 w 90"/>
                <a:gd name="T17" fmla="*/ 1 h 108"/>
                <a:gd name="T18" fmla="*/ 0 w 90"/>
                <a:gd name="T19" fmla="*/ 0 h 108"/>
                <a:gd name="T20" fmla="*/ 0 w 90"/>
                <a:gd name="T21" fmla="*/ 0 h 108"/>
                <a:gd name="T22" fmla="*/ 0 w 90"/>
                <a:gd name="T23" fmla="*/ 0 h 108"/>
                <a:gd name="T24" fmla="*/ 0 w 90"/>
                <a:gd name="T25" fmla="*/ 0 h 108"/>
                <a:gd name="T26" fmla="*/ 0 w 90"/>
                <a:gd name="T27" fmla="*/ 1 h 108"/>
                <a:gd name="T28" fmla="*/ 0 w 90"/>
                <a:gd name="T29" fmla="*/ 1 h 108"/>
                <a:gd name="T30" fmla="*/ 0 w 90"/>
                <a:gd name="T31" fmla="*/ 1 h 108"/>
                <a:gd name="T32" fmla="*/ 0 w 90"/>
                <a:gd name="T33" fmla="*/ 1 h 108"/>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90"/>
                <a:gd name="T52" fmla="*/ 0 h 108"/>
                <a:gd name="T53" fmla="*/ 90 w 90"/>
                <a:gd name="T54" fmla="*/ 108 h 108"/>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90" h="108">
                  <a:moveTo>
                    <a:pt x="0" y="86"/>
                  </a:moveTo>
                  <a:lnTo>
                    <a:pt x="20" y="86"/>
                  </a:lnTo>
                  <a:lnTo>
                    <a:pt x="20" y="108"/>
                  </a:lnTo>
                  <a:lnTo>
                    <a:pt x="35" y="108"/>
                  </a:lnTo>
                  <a:lnTo>
                    <a:pt x="47" y="79"/>
                  </a:lnTo>
                  <a:lnTo>
                    <a:pt x="57" y="79"/>
                  </a:lnTo>
                  <a:lnTo>
                    <a:pt x="77" y="99"/>
                  </a:lnTo>
                  <a:lnTo>
                    <a:pt x="90" y="79"/>
                  </a:lnTo>
                  <a:lnTo>
                    <a:pt x="77" y="79"/>
                  </a:lnTo>
                  <a:lnTo>
                    <a:pt x="35" y="22"/>
                  </a:lnTo>
                  <a:lnTo>
                    <a:pt x="25" y="0"/>
                  </a:lnTo>
                  <a:lnTo>
                    <a:pt x="20" y="22"/>
                  </a:lnTo>
                  <a:lnTo>
                    <a:pt x="5" y="32"/>
                  </a:lnTo>
                  <a:lnTo>
                    <a:pt x="20" y="79"/>
                  </a:lnTo>
                  <a:lnTo>
                    <a:pt x="0" y="8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82" name="S_CAN2">
              <a:extLst>
                <a:ext uri="{FF2B5EF4-FFF2-40B4-BE49-F238E27FC236}">
                  <a16:creationId xmlns:a16="http://schemas.microsoft.com/office/drawing/2014/main" id="{00000000-0008-0000-0500-00004D000000}"/>
                </a:ext>
              </a:extLst>
            </xdr:cNvPr>
            <xdr:cNvSpPr>
              <a:spLocks/>
            </xdr:cNvSpPr>
          </xdr:nvSpPr>
          <xdr:spPr bwMode="auto">
            <a:xfrm>
              <a:off x="3310731" y="2058519"/>
              <a:ext cx="67140" cy="96778"/>
            </a:xfrm>
            <a:custGeom>
              <a:avLst/>
              <a:gdLst>
                <a:gd name="T0" fmla="*/ 0 w 30"/>
                <a:gd name="T1" fmla="*/ 0 h 45"/>
                <a:gd name="T2" fmla="*/ 0 w 30"/>
                <a:gd name="T3" fmla="*/ 0 h 45"/>
                <a:gd name="T4" fmla="*/ 0 w 30"/>
                <a:gd name="T5" fmla="*/ 0 h 45"/>
                <a:gd name="T6" fmla="*/ 0 w 30"/>
                <a:gd name="T7" fmla="*/ 0 h 45"/>
                <a:gd name="T8" fmla="*/ 0 w 30"/>
                <a:gd name="T9" fmla="*/ 0 h 45"/>
                <a:gd name="T10" fmla="*/ 0 w 30"/>
                <a:gd name="T11" fmla="*/ 0 h 45"/>
                <a:gd name="T12" fmla="*/ 0 w 30"/>
                <a:gd name="T13" fmla="*/ 0 h 45"/>
                <a:gd name="T14" fmla="*/ 0 w 30"/>
                <a:gd name="T15" fmla="*/ 0 h 45"/>
                <a:gd name="T16" fmla="*/ 0 w 30"/>
                <a:gd name="T17" fmla="*/ 0 h 4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30"/>
                <a:gd name="T28" fmla="*/ 0 h 45"/>
                <a:gd name="T29" fmla="*/ 30 w 30"/>
                <a:gd name="T30" fmla="*/ 45 h 45"/>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30" h="45">
                  <a:moveTo>
                    <a:pt x="0" y="28"/>
                  </a:moveTo>
                  <a:lnTo>
                    <a:pt x="0" y="45"/>
                  </a:lnTo>
                  <a:lnTo>
                    <a:pt x="23" y="37"/>
                  </a:lnTo>
                  <a:lnTo>
                    <a:pt x="30" y="28"/>
                  </a:lnTo>
                  <a:lnTo>
                    <a:pt x="30" y="0"/>
                  </a:lnTo>
                  <a:lnTo>
                    <a:pt x="8" y="0"/>
                  </a:lnTo>
                  <a:lnTo>
                    <a:pt x="0" y="2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83" name="S_CAN1">
              <a:extLst>
                <a:ext uri="{FF2B5EF4-FFF2-40B4-BE49-F238E27FC236}">
                  <a16:creationId xmlns:a16="http://schemas.microsoft.com/office/drawing/2014/main" id="{00000000-0008-0000-0500-00004E000000}"/>
                </a:ext>
              </a:extLst>
            </xdr:cNvPr>
            <xdr:cNvSpPr>
              <a:spLocks/>
            </xdr:cNvSpPr>
          </xdr:nvSpPr>
          <xdr:spPr bwMode="auto">
            <a:xfrm>
              <a:off x="3032580" y="2232720"/>
              <a:ext cx="191828" cy="232268"/>
            </a:xfrm>
            <a:custGeom>
              <a:avLst/>
              <a:gdLst>
                <a:gd name="T0" fmla="*/ 0 w 90"/>
                <a:gd name="T1" fmla="*/ 1 h 108"/>
                <a:gd name="T2" fmla="*/ 0 w 90"/>
                <a:gd name="T3" fmla="*/ 1 h 108"/>
                <a:gd name="T4" fmla="*/ 0 w 90"/>
                <a:gd name="T5" fmla="*/ 1 h 108"/>
                <a:gd name="T6" fmla="*/ 0 w 90"/>
                <a:gd name="T7" fmla="*/ 1 h 108"/>
                <a:gd name="T8" fmla="*/ 0 w 90"/>
                <a:gd name="T9" fmla="*/ 1 h 108"/>
                <a:gd name="T10" fmla="*/ 1 w 90"/>
                <a:gd name="T11" fmla="*/ 1 h 108"/>
                <a:gd name="T12" fmla="*/ 1 w 90"/>
                <a:gd name="T13" fmla="*/ 1 h 108"/>
                <a:gd name="T14" fmla="*/ 1 w 90"/>
                <a:gd name="T15" fmla="*/ 1 h 108"/>
                <a:gd name="T16" fmla="*/ 1 w 90"/>
                <a:gd name="T17" fmla="*/ 1 h 108"/>
                <a:gd name="T18" fmla="*/ 0 w 90"/>
                <a:gd name="T19" fmla="*/ 0 h 108"/>
                <a:gd name="T20" fmla="*/ 0 w 90"/>
                <a:gd name="T21" fmla="*/ 0 h 108"/>
                <a:gd name="T22" fmla="*/ 0 w 90"/>
                <a:gd name="T23" fmla="*/ 0 h 108"/>
                <a:gd name="T24" fmla="*/ 0 w 90"/>
                <a:gd name="T25" fmla="*/ 0 h 108"/>
                <a:gd name="T26" fmla="*/ 0 w 90"/>
                <a:gd name="T27" fmla="*/ 1 h 108"/>
                <a:gd name="T28" fmla="*/ 0 w 90"/>
                <a:gd name="T29" fmla="*/ 1 h 108"/>
                <a:gd name="T30" fmla="*/ 0 w 90"/>
                <a:gd name="T31" fmla="*/ 1 h 108"/>
                <a:gd name="T32" fmla="*/ 0 w 90"/>
                <a:gd name="T33" fmla="*/ 1 h 108"/>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90"/>
                <a:gd name="T52" fmla="*/ 0 h 108"/>
                <a:gd name="T53" fmla="*/ 90 w 90"/>
                <a:gd name="T54" fmla="*/ 108 h 108"/>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90" h="108">
                  <a:moveTo>
                    <a:pt x="0" y="86"/>
                  </a:moveTo>
                  <a:lnTo>
                    <a:pt x="20" y="86"/>
                  </a:lnTo>
                  <a:lnTo>
                    <a:pt x="20" y="108"/>
                  </a:lnTo>
                  <a:lnTo>
                    <a:pt x="35" y="108"/>
                  </a:lnTo>
                  <a:lnTo>
                    <a:pt x="47" y="79"/>
                  </a:lnTo>
                  <a:lnTo>
                    <a:pt x="57" y="79"/>
                  </a:lnTo>
                  <a:lnTo>
                    <a:pt x="77" y="99"/>
                  </a:lnTo>
                  <a:lnTo>
                    <a:pt x="90" y="79"/>
                  </a:lnTo>
                  <a:lnTo>
                    <a:pt x="77" y="79"/>
                  </a:lnTo>
                  <a:lnTo>
                    <a:pt x="35" y="22"/>
                  </a:lnTo>
                  <a:lnTo>
                    <a:pt x="25" y="0"/>
                  </a:lnTo>
                  <a:lnTo>
                    <a:pt x="20" y="22"/>
                  </a:lnTo>
                  <a:lnTo>
                    <a:pt x="5" y="32"/>
                  </a:lnTo>
                  <a:lnTo>
                    <a:pt x="20" y="79"/>
                  </a:lnTo>
                  <a:lnTo>
                    <a:pt x="0" y="8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53" name="BRB">
            <a:extLst>
              <a:ext uri="{FF2B5EF4-FFF2-40B4-BE49-F238E27FC236}">
                <a16:creationId xmlns:a16="http://schemas.microsoft.com/office/drawing/2014/main" id="{00000000-0008-0000-0500-000030000000}"/>
              </a:ext>
            </a:extLst>
          </xdr:cNvPr>
          <xdr:cNvSpPr>
            <a:spLocks/>
          </xdr:cNvSpPr>
        </xdr:nvSpPr>
        <xdr:spPr bwMode="auto">
          <a:xfrm>
            <a:off x="6222242" y="5322333"/>
            <a:ext cx="27432" cy="3657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54" name="BLZ">
            <a:extLst>
              <a:ext uri="{FF2B5EF4-FFF2-40B4-BE49-F238E27FC236}">
                <a16:creationId xmlns:a16="http://schemas.microsoft.com/office/drawing/2014/main" id="{00000000-0008-0000-0500-000031000000}"/>
              </a:ext>
            </a:extLst>
          </xdr:cNvPr>
          <xdr:cNvSpPr>
            <a:spLocks/>
          </xdr:cNvSpPr>
        </xdr:nvSpPr>
        <xdr:spPr bwMode="auto">
          <a:xfrm>
            <a:off x="5429250" y="5181600"/>
            <a:ext cx="47625" cy="57150"/>
          </a:xfrm>
          <a:custGeom>
            <a:avLst/>
            <a:gdLst>
              <a:gd name="T0" fmla="*/ 0 w 24"/>
              <a:gd name="T1" fmla="*/ 112624915 h 29"/>
              <a:gd name="T2" fmla="*/ 94505860 w 24"/>
              <a:gd name="T3" fmla="*/ 112624915 h 29"/>
              <a:gd name="T4" fmla="*/ 94505860 w 24"/>
              <a:gd name="T5" fmla="*/ 0 h 29"/>
              <a:gd name="T6" fmla="*/ 0 w 24"/>
              <a:gd name="T7" fmla="*/ 19417208 h 29"/>
              <a:gd name="T8" fmla="*/ 0 w 24"/>
              <a:gd name="T9" fmla="*/ 112624915 h 29"/>
              <a:gd name="T10" fmla="*/ 0 w 24"/>
              <a:gd name="T11" fmla="*/ 112624915 h 29"/>
              <a:gd name="T12" fmla="*/ 0 w 24"/>
              <a:gd name="T13" fmla="*/ 112624915 h 29"/>
              <a:gd name="T14" fmla="*/ 0 60000 65536"/>
              <a:gd name="T15" fmla="*/ 0 60000 65536"/>
              <a:gd name="T16" fmla="*/ 0 60000 65536"/>
              <a:gd name="T17" fmla="*/ 0 60000 65536"/>
              <a:gd name="T18" fmla="*/ 0 60000 65536"/>
              <a:gd name="T19" fmla="*/ 0 60000 65536"/>
              <a:gd name="T20" fmla="*/ 0 60000 65536"/>
              <a:gd name="T21" fmla="*/ 0 w 24"/>
              <a:gd name="T22" fmla="*/ 0 h 29"/>
              <a:gd name="T23" fmla="*/ 24 w 24"/>
              <a:gd name="T24" fmla="*/ 29 h 29"/>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4" h="29">
                <a:moveTo>
                  <a:pt x="0" y="29"/>
                </a:moveTo>
                <a:lnTo>
                  <a:pt x="24" y="29"/>
                </a:lnTo>
                <a:lnTo>
                  <a:pt x="24" y="0"/>
                </a:lnTo>
                <a:lnTo>
                  <a:pt x="0" y="5"/>
                </a:lnTo>
                <a:lnTo>
                  <a:pt x="0" y="2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55" name="BHS">
            <a:extLst>
              <a:ext uri="{FF2B5EF4-FFF2-40B4-BE49-F238E27FC236}">
                <a16:creationId xmlns:a16="http://schemas.microsoft.com/office/drawing/2014/main" id="{00000000-0008-0000-0500-000032000000}"/>
              </a:ext>
            </a:extLst>
          </xdr:cNvPr>
          <xdr:cNvGrpSpPr>
            <a:grpSpLocks/>
          </xdr:cNvGrpSpPr>
        </xdr:nvGrpSpPr>
        <xdr:grpSpPr bwMode="auto">
          <a:xfrm>
            <a:off x="5734050" y="4943475"/>
            <a:ext cx="76200" cy="76200"/>
            <a:chOff x="356" y="443"/>
            <a:chExt cx="8" cy="8"/>
          </a:xfrm>
          <a:grpFill/>
        </xdr:grpSpPr>
        <xdr:sp macro="" textlink="">
          <xdr:nvSpPr>
            <xdr:cNvPr id="59" name="S_BHS2">
              <a:extLst>
                <a:ext uri="{FF2B5EF4-FFF2-40B4-BE49-F238E27FC236}">
                  <a16:creationId xmlns:a16="http://schemas.microsoft.com/office/drawing/2014/main" id="{00000000-0008-0000-0500-000036000000}"/>
                </a:ext>
              </a:extLst>
            </xdr:cNvPr>
            <xdr:cNvSpPr>
              <a:spLocks/>
            </xdr:cNvSpPr>
          </xdr:nvSpPr>
          <xdr:spPr bwMode="auto">
            <a:xfrm>
              <a:off x="358" y="443"/>
              <a:ext cx="6" cy="6"/>
            </a:xfrm>
            <a:custGeom>
              <a:avLst/>
              <a:gdLst>
                <a:gd name="T0" fmla="*/ 0 w 25"/>
                <a:gd name="T1" fmla="*/ 0 h 27"/>
                <a:gd name="T2" fmla="*/ 0 w 25"/>
                <a:gd name="T3" fmla="*/ 0 h 27"/>
                <a:gd name="T4" fmla="*/ 1 w 25"/>
                <a:gd name="T5" fmla="*/ 1 h 27"/>
                <a:gd name="T6" fmla="*/ 1 w 25"/>
                <a:gd name="T7" fmla="*/ 0 h 27"/>
                <a:gd name="T8" fmla="*/ 0 w 25"/>
                <a:gd name="T9" fmla="*/ 0 h 27"/>
                <a:gd name="T10" fmla="*/ 0 w 25"/>
                <a:gd name="T11" fmla="*/ 0 h 27"/>
                <a:gd name="T12" fmla="*/ 0 w 25"/>
                <a:gd name="T13" fmla="*/ 0 h 27"/>
                <a:gd name="T14" fmla="*/ 0 60000 65536"/>
                <a:gd name="T15" fmla="*/ 0 60000 65536"/>
                <a:gd name="T16" fmla="*/ 0 60000 65536"/>
                <a:gd name="T17" fmla="*/ 0 60000 65536"/>
                <a:gd name="T18" fmla="*/ 0 60000 65536"/>
                <a:gd name="T19" fmla="*/ 0 60000 65536"/>
                <a:gd name="T20" fmla="*/ 0 60000 65536"/>
                <a:gd name="T21" fmla="*/ 0 w 25"/>
                <a:gd name="T22" fmla="*/ 0 h 27"/>
                <a:gd name="T23" fmla="*/ 25 w 25"/>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5" h="27">
                  <a:moveTo>
                    <a:pt x="0" y="0"/>
                  </a:moveTo>
                  <a:lnTo>
                    <a:pt x="0" y="10"/>
                  </a:lnTo>
                  <a:lnTo>
                    <a:pt x="25" y="27"/>
                  </a:lnTo>
                  <a:lnTo>
                    <a:pt x="25" y="1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60" name="S_BHS1">
              <a:extLst>
                <a:ext uri="{FF2B5EF4-FFF2-40B4-BE49-F238E27FC236}">
                  <a16:creationId xmlns:a16="http://schemas.microsoft.com/office/drawing/2014/main" id="{00000000-0008-0000-0500-000037000000}"/>
                </a:ext>
              </a:extLst>
            </xdr:cNvPr>
            <xdr:cNvSpPr>
              <a:spLocks/>
            </xdr:cNvSpPr>
          </xdr:nvSpPr>
          <xdr:spPr bwMode="auto">
            <a:xfrm>
              <a:off x="356" y="444"/>
              <a:ext cx="5" cy="7"/>
            </a:xfrm>
            <a:custGeom>
              <a:avLst/>
              <a:gdLst>
                <a:gd name="T0" fmla="*/ 0 w 22"/>
                <a:gd name="T1" fmla="*/ 0 h 34"/>
                <a:gd name="T2" fmla="*/ 0 w 22"/>
                <a:gd name="T3" fmla="*/ 0 h 34"/>
                <a:gd name="T4" fmla="*/ 1 w 22"/>
                <a:gd name="T5" fmla="*/ 1 h 34"/>
                <a:gd name="T6" fmla="*/ 1 w 22"/>
                <a:gd name="T7" fmla="*/ 0 h 34"/>
                <a:gd name="T8" fmla="*/ 0 w 22"/>
                <a:gd name="T9" fmla="*/ 0 h 34"/>
                <a:gd name="T10" fmla="*/ 0 w 22"/>
                <a:gd name="T11" fmla="*/ 0 h 34"/>
                <a:gd name="T12" fmla="*/ 0 w 22"/>
                <a:gd name="T13" fmla="*/ 0 h 34"/>
                <a:gd name="T14" fmla="*/ 0 60000 65536"/>
                <a:gd name="T15" fmla="*/ 0 60000 65536"/>
                <a:gd name="T16" fmla="*/ 0 60000 65536"/>
                <a:gd name="T17" fmla="*/ 0 60000 65536"/>
                <a:gd name="T18" fmla="*/ 0 60000 65536"/>
                <a:gd name="T19" fmla="*/ 0 60000 65536"/>
                <a:gd name="T20" fmla="*/ 0 60000 65536"/>
                <a:gd name="T21" fmla="*/ 0 w 22"/>
                <a:gd name="T22" fmla="*/ 0 h 34"/>
                <a:gd name="T23" fmla="*/ 22 w 22"/>
                <a:gd name="T24" fmla="*/ 34 h 34"/>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2" h="34">
                  <a:moveTo>
                    <a:pt x="0" y="0"/>
                  </a:moveTo>
                  <a:lnTo>
                    <a:pt x="0" y="10"/>
                  </a:lnTo>
                  <a:lnTo>
                    <a:pt x="22" y="34"/>
                  </a:lnTo>
                  <a:lnTo>
                    <a:pt x="22" y="1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nvGrpSpPr>
          <xdr:cNvPr id="56" name="ATG">
            <a:extLst>
              <a:ext uri="{FF2B5EF4-FFF2-40B4-BE49-F238E27FC236}">
                <a16:creationId xmlns:a16="http://schemas.microsoft.com/office/drawing/2014/main" id="{00000000-0008-0000-0500-000033000000}"/>
              </a:ext>
            </a:extLst>
          </xdr:cNvPr>
          <xdr:cNvGrpSpPr/>
        </xdr:nvGrpSpPr>
        <xdr:grpSpPr>
          <a:xfrm>
            <a:off x="6071909" y="5151345"/>
            <a:ext cx="43703" cy="81243"/>
            <a:chOff x="7177369" y="3894045"/>
            <a:chExt cx="43703" cy="81243"/>
          </a:xfrm>
          <a:grpFill/>
        </xdr:grpSpPr>
        <xdr:sp macro="" textlink="">
          <xdr:nvSpPr>
            <xdr:cNvPr id="57" name="S_ATG1">
              <a:extLst>
                <a:ext uri="{FF2B5EF4-FFF2-40B4-BE49-F238E27FC236}">
                  <a16:creationId xmlns:a16="http://schemas.microsoft.com/office/drawing/2014/main" id="{00000000-0008-0000-0500-000034000000}"/>
                </a:ext>
              </a:extLst>
            </xdr:cNvPr>
            <xdr:cNvSpPr>
              <a:spLocks/>
            </xdr:cNvSpPr>
          </xdr:nvSpPr>
          <xdr:spPr bwMode="auto">
            <a:xfrm>
              <a:off x="7087160" y="3895725"/>
              <a:ext cx="123825" cy="47625"/>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58" name="S_ATG2">
              <a:extLst>
                <a:ext uri="{FF2B5EF4-FFF2-40B4-BE49-F238E27FC236}">
                  <a16:creationId xmlns:a16="http://schemas.microsoft.com/office/drawing/2014/main" id="{00000000-0008-0000-0500-000035000000}"/>
                </a:ext>
              </a:extLst>
            </xdr:cNvPr>
            <xdr:cNvSpPr>
              <a:spLocks/>
            </xdr:cNvSpPr>
          </xdr:nvSpPr>
          <xdr:spPr bwMode="auto">
            <a:xfrm>
              <a:off x="7182410" y="3924300"/>
              <a:ext cx="38100" cy="47625"/>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clientData/>
  </xdr:twoCellAnchor>
  <xdr:twoCellAnchor>
    <xdr:from>
      <xdr:col>10</xdr:col>
      <xdr:colOff>134945</xdr:colOff>
      <xdr:row>25</xdr:row>
      <xdr:rowOff>118943</xdr:rowOff>
    </xdr:from>
    <xdr:to>
      <xdr:col>14</xdr:col>
      <xdr:colOff>19497</xdr:colOff>
      <xdr:row>32</xdr:row>
      <xdr:rowOff>53830</xdr:rowOff>
    </xdr:to>
    <xdr:grpSp>
      <xdr:nvGrpSpPr>
        <xdr:cNvPr id="86" name="AsiaPac">
          <a:extLst>
            <a:ext uri="{FF2B5EF4-FFF2-40B4-BE49-F238E27FC236}">
              <a16:creationId xmlns:a16="http://schemas.microsoft.com/office/drawing/2014/main" id="{00000000-0008-0000-0500-000051000000}"/>
            </a:ext>
          </a:extLst>
        </xdr:cNvPr>
        <xdr:cNvGrpSpPr/>
      </xdr:nvGrpSpPr>
      <xdr:grpSpPr>
        <a:xfrm>
          <a:off x="5326070" y="4948118"/>
          <a:ext cx="2703952" cy="1325537"/>
          <a:chOff x="7458075" y="3714750"/>
          <a:chExt cx="5951982" cy="3476625"/>
        </a:xfrm>
        <a:solidFill>
          <a:schemeClr val="accent6"/>
        </a:solidFill>
      </xdr:grpSpPr>
      <xdr:sp macro="" textlink="">
        <xdr:nvSpPr>
          <xdr:cNvPr id="87" name="WSM">
            <a:extLst>
              <a:ext uri="{FF2B5EF4-FFF2-40B4-BE49-F238E27FC236}">
                <a16:creationId xmlns:a16="http://schemas.microsoft.com/office/drawing/2014/main" id="{00000000-0008-0000-0500-000052000000}"/>
              </a:ext>
            </a:extLst>
          </xdr:cNvPr>
          <xdr:cNvSpPr>
            <a:spLocks/>
          </xdr:cNvSpPr>
        </xdr:nvSpPr>
        <xdr:spPr bwMode="auto">
          <a:xfrm>
            <a:off x="13026678" y="6089982"/>
            <a:ext cx="45719" cy="45719"/>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88" name="VUT">
            <a:extLst>
              <a:ext uri="{FF2B5EF4-FFF2-40B4-BE49-F238E27FC236}">
                <a16:creationId xmlns:a16="http://schemas.microsoft.com/office/drawing/2014/main" id="{00000000-0008-0000-0500-000053000000}"/>
              </a:ext>
            </a:extLst>
          </xdr:cNvPr>
          <xdr:cNvSpPr>
            <a:spLocks/>
          </xdr:cNvSpPr>
        </xdr:nvSpPr>
        <xdr:spPr bwMode="auto">
          <a:xfrm>
            <a:off x="12392052" y="6094995"/>
            <a:ext cx="38219" cy="38100"/>
          </a:xfrm>
          <a:custGeom>
            <a:avLst/>
            <a:gdLst>
              <a:gd name="T0" fmla="*/ 0 w 15"/>
              <a:gd name="T1" fmla="*/ 0 h 17"/>
              <a:gd name="T2" fmla="*/ 0 w 15"/>
              <a:gd name="T3" fmla="*/ 0 h 17"/>
              <a:gd name="T4" fmla="*/ 0 w 15"/>
              <a:gd name="T5" fmla="*/ 0 h 17"/>
              <a:gd name="T6" fmla="*/ 0 w 15"/>
              <a:gd name="T7" fmla="*/ 0 h 17"/>
              <a:gd name="T8" fmla="*/ 0 w 15"/>
              <a:gd name="T9" fmla="*/ 0 h 17"/>
              <a:gd name="T10" fmla="*/ 0 w 15"/>
              <a:gd name="T11" fmla="*/ 0 h 17"/>
              <a:gd name="T12" fmla="*/ 0 w 15"/>
              <a:gd name="T13" fmla="*/ 0 h 17"/>
              <a:gd name="T14" fmla="*/ 0 60000 65536"/>
              <a:gd name="T15" fmla="*/ 0 60000 65536"/>
              <a:gd name="T16" fmla="*/ 0 60000 65536"/>
              <a:gd name="T17" fmla="*/ 0 60000 65536"/>
              <a:gd name="T18" fmla="*/ 0 60000 65536"/>
              <a:gd name="T19" fmla="*/ 0 60000 65536"/>
              <a:gd name="T20" fmla="*/ 0 60000 65536"/>
              <a:gd name="T21" fmla="*/ 0 w 15"/>
              <a:gd name="T22" fmla="*/ 0 h 17"/>
              <a:gd name="T23" fmla="*/ 15 w 15"/>
              <a:gd name="T24" fmla="*/ 17 h 1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15" h="17">
                <a:moveTo>
                  <a:pt x="0" y="0"/>
                </a:moveTo>
                <a:lnTo>
                  <a:pt x="0" y="17"/>
                </a:lnTo>
                <a:lnTo>
                  <a:pt x="15" y="17"/>
                </a:lnTo>
                <a:lnTo>
                  <a:pt x="15"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89" name="VNM">
            <a:extLst>
              <a:ext uri="{FF2B5EF4-FFF2-40B4-BE49-F238E27FC236}">
                <a16:creationId xmlns:a16="http://schemas.microsoft.com/office/drawing/2014/main" id="{00000000-0008-0000-0500-000054000000}"/>
              </a:ext>
            </a:extLst>
          </xdr:cNvPr>
          <xdr:cNvSpPr>
            <a:spLocks/>
          </xdr:cNvSpPr>
        </xdr:nvSpPr>
        <xdr:spPr bwMode="auto">
          <a:xfrm>
            <a:off x="10820400" y="5029200"/>
            <a:ext cx="190500" cy="438150"/>
          </a:xfrm>
          <a:custGeom>
            <a:avLst/>
            <a:gdLst>
              <a:gd name="T0" fmla="*/ 0 w 92"/>
              <a:gd name="T1" fmla="*/ 34171573 h 212"/>
              <a:gd name="T2" fmla="*/ 0 w 92"/>
              <a:gd name="T3" fmla="*/ 0 h 212"/>
              <a:gd name="T4" fmla="*/ 34300358 w 92"/>
              <a:gd name="T5" fmla="*/ 34171573 h 212"/>
              <a:gd name="T6" fmla="*/ 244392848 w 92"/>
              <a:gd name="T7" fmla="*/ 0 h 212"/>
              <a:gd name="T8" fmla="*/ 244392848 w 92"/>
              <a:gd name="T9" fmla="*/ 72615107 h 212"/>
              <a:gd name="T10" fmla="*/ 338721441 w 92"/>
              <a:gd name="T11" fmla="*/ 72615107 h 212"/>
              <a:gd name="T12" fmla="*/ 244392848 w 92"/>
              <a:gd name="T13" fmla="*/ 93970780 h 212"/>
              <a:gd name="T14" fmla="*/ 214380825 w 92"/>
              <a:gd name="T15" fmla="*/ 192215588 h 212"/>
              <a:gd name="T16" fmla="*/ 180078413 w 92"/>
              <a:gd name="T17" fmla="*/ 230657039 h 212"/>
              <a:gd name="T18" fmla="*/ 394459238 w 92"/>
              <a:gd name="T19" fmla="*/ 580914655 h 212"/>
              <a:gd name="T20" fmla="*/ 364445144 w 92"/>
              <a:gd name="T21" fmla="*/ 747500477 h 212"/>
              <a:gd name="T22" fmla="*/ 265830303 w 92"/>
              <a:gd name="T23" fmla="*/ 798757812 h 212"/>
              <a:gd name="T24" fmla="*/ 244392848 w 92"/>
              <a:gd name="T25" fmla="*/ 798757812 h 212"/>
              <a:gd name="T26" fmla="*/ 214380825 w 92"/>
              <a:gd name="T27" fmla="*/ 875644848 h 212"/>
              <a:gd name="T28" fmla="*/ 150066390 w 92"/>
              <a:gd name="T29" fmla="*/ 905544443 h 212"/>
              <a:gd name="T30" fmla="*/ 150066390 w 92"/>
              <a:gd name="T31" fmla="*/ 841473291 h 212"/>
              <a:gd name="T32" fmla="*/ 98614809 w 92"/>
              <a:gd name="T33" fmla="*/ 798757812 h 212"/>
              <a:gd name="T34" fmla="*/ 265830303 w 92"/>
              <a:gd name="T35" fmla="*/ 674887469 h 212"/>
              <a:gd name="T36" fmla="*/ 265830303 w 92"/>
              <a:gd name="T37" fmla="*/ 482671817 h 212"/>
              <a:gd name="T38" fmla="*/ 214380825 w 92"/>
              <a:gd name="T39" fmla="*/ 388701070 h 212"/>
              <a:gd name="T40" fmla="*/ 214380825 w 92"/>
              <a:gd name="T41" fmla="*/ 350257552 h 212"/>
              <a:gd name="T42" fmla="*/ 55737813 w 92"/>
              <a:gd name="T43" fmla="*/ 230657039 h 212"/>
              <a:gd name="T44" fmla="*/ 150066390 w 92"/>
              <a:gd name="T45" fmla="*/ 192215588 h 212"/>
              <a:gd name="T46" fmla="*/ 98614809 w 92"/>
              <a:gd name="T47" fmla="*/ 166585887 h 212"/>
              <a:gd name="T48" fmla="*/ 34300358 w 92"/>
              <a:gd name="T49" fmla="*/ 93970780 h 212"/>
              <a:gd name="T50" fmla="*/ 0 w 92"/>
              <a:gd name="T51" fmla="*/ 34171573 h 212"/>
              <a:gd name="T52" fmla="*/ 0 w 92"/>
              <a:gd name="T53" fmla="*/ 34171573 h 212"/>
              <a:gd name="T54" fmla="*/ 0 w 92"/>
              <a:gd name="T55" fmla="*/ 34171573 h 212"/>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w 92"/>
              <a:gd name="T85" fmla="*/ 0 h 212"/>
              <a:gd name="T86" fmla="*/ 92 w 92"/>
              <a:gd name="T87" fmla="*/ 212 h 212"/>
            </a:gdLst>
            <a:ahLst/>
            <a:cxnLst>
              <a:cxn ang="T56">
                <a:pos x="T0" y="T1"/>
              </a:cxn>
              <a:cxn ang="T57">
                <a:pos x="T2" y="T3"/>
              </a:cxn>
              <a:cxn ang="T58">
                <a:pos x="T4" y="T5"/>
              </a:cxn>
              <a:cxn ang="T59">
                <a:pos x="T6" y="T7"/>
              </a:cxn>
              <a:cxn ang="T60">
                <a:pos x="T8" y="T9"/>
              </a:cxn>
              <a:cxn ang="T61">
                <a:pos x="T10" y="T11"/>
              </a:cxn>
              <a:cxn ang="T62">
                <a:pos x="T12" y="T13"/>
              </a:cxn>
              <a:cxn ang="T63">
                <a:pos x="T14" y="T15"/>
              </a:cxn>
              <a:cxn ang="T64">
                <a:pos x="T16" y="T17"/>
              </a:cxn>
              <a:cxn ang="T65">
                <a:pos x="T18" y="T19"/>
              </a:cxn>
              <a:cxn ang="T66">
                <a:pos x="T20" y="T21"/>
              </a:cxn>
              <a:cxn ang="T67">
                <a:pos x="T22" y="T23"/>
              </a:cxn>
              <a:cxn ang="T68">
                <a:pos x="T24" y="T25"/>
              </a:cxn>
              <a:cxn ang="T69">
                <a:pos x="T26" y="T27"/>
              </a:cxn>
              <a:cxn ang="T70">
                <a:pos x="T28" y="T29"/>
              </a:cxn>
              <a:cxn ang="T71">
                <a:pos x="T30" y="T31"/>
              </a:cxn>
              <a:cxn ang="T72">
                <a:pos x="T32" y="T33"/>
              </a:cxn>
              <a:cxn ang="T73">
                <a:pos x="T34" y="T35"/>
              </a:cxn>
              <a:cxn ang="T74">
                <a:pos x="T36" y="T37"/>
              </a:cxn>
              <a:cxn ang="T75">
                <a:pos x="T38" y="T39"/>
              </a:cxn>
              <a:cxn ang="T76">
                <a:pos x="T40" y="T41"/>
              </a:cxn>
              <a:cxn ang="T77">
                <a:pos x="T42" y="T43"/>
              </a:cxn>
              <a:cxn ang="T78">
                <a:pos x="T44" y="T45"/>
              </a:cxn>
              <a:cxn ang="T79">
                <a:pos x="T46" y="T47"/>
              </a:cxn>
              <a:cxn ang="T80">
                <a:pos x="T48" y="T49"/>
              </a:cxn>
              <a:cxn ang="T81">
                <a:pos x="T50" y="T51"/>
              </a:cxn>
              <a:cxn ang="T82">
                <a:pos x="T52" y="T53"/>
              </a:cxn>
              <a:cxn ang="T83">
                <a:pos x="T54" y="T55"/>
              </a:cxn>
            </a:cxnLst>
            <a:rect l="T84" t="T85" r="T86" b="T87"/>
            <a:pathLst>
              <a:path w="92" h="212">
                <a:moveTo>
                  <a:pt x="0" y="8"/>
                </a:moveTo>
                <a:lnTo>
                  <a:pt x="0" y="0"/>
                </a:lnTo>
                <a:lnTo>
                  <a:pt x="8" y="8"/>
                </a:lnTo>
                <a:lnTo>
                  <a:pt x="57" y="0"/>
                </a:lnTo>
                <a:lnTo>
                  <a:pt x="57" y="17"/>
                </a:lnTo>
                <a:lnTo>
                  <a:pt x="79" y="17"/>
                </a:lnTo>
                <a:lnTo>
                  <a:pt x="57" y="22"/>
                </a:lnTo>
                <a:lnTo>
                  <a:pt x="50" y="45"/>
                </a:lnTo>
                <a:lnTo>
                  <a:pt x="42" y="54"/>
                </a:lnTo>
                <a:lnTo>
                  <a:pt x="92" y="136"/>
                </a:lnTo>
                <a:lnTo>
                  <a:pt x="85" y="175"/>
                </a:lnTo>
                <a:lnTo>
                  <a:pt x="62" y="187"/>
                </a:lnTo>
                <a:lnTo>
                  <a:pt x="57" y="187"/>
                </a:lnTo>
                <a:lnTo>
                  <a:pt x="50" y="205"/>
                </a:lnTo>
                <a:lnTo>
                  <a:pt x="35" y="212"/>
                </a:lnTo>
                <a:lnTo>
                  <a:pt x="35" y="197"/>
                </a:lnTo>
                <a:lnTo>
                  <a:pt x="23" y="187"/>
                </a:lnTo>
                <a:lnTo>
                  <a:pt x="62" y="158"/>
                </a:lnTo>
                <a:lnTo>
                  <a:pt x="62" y="113"/>
                </a:lnTo>
                <a:lnTo>
                  <a:pt x="50" y="91"/>
                </a:lnTo>
                <a:lnTo>
                  <a:pt x="50" y="82"/>
                </a:lnTo>
                <a:lnTo>
                  <a:pt x="13" y="54"/>
                </a:lnTo>
                <a:lnTo>
                  <a:pt x="35" y="45"/>
                </a:lnTo>
                <a:lnTo>
                  <a:pt x="23" y="39"/>
                </a:lnTo>
                <a:lnTo>
                  <a:pt x="8" y="22"/>
                </a:lnTo>
                <a:lnTo>
                  <a:pt x="0" y="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0" name="UZB">
            <a:extLst>
              <a:ext uri="{FF2B5EF4-FFF2-40B4-BE49-F238E27FC236}">
                <a16:creationId xmlns:a16="http://schemas.microsoft.com/office/drawing/2014/main" id="{00000000-0008-0000-0500-000055000000}"/>
              </a:ext>
            </a:extLst>
          </xdr:cNvPr>
          <xdr:cNvSpPr>
            <a:spLocks/>
          </xdr:cNvSpPr>
        </xdr:nvSpPr>
        <xdr:spPr bwMode="auto">
          <a:xfrm>
            <a:off x="9505950" y="4191000"/>
            <a:ext cx="495300" cy="323850"/>
          </a:xfrm>
          <a:custGeom>
            <a:avLst/>
            <a:gdLst>
              <a:gd name="T0" fmla="*/ 622743484 w 239"/>
              <a:gd name="T1" fmla="*/ 659615237 h 159"/>
              <a:gd name="T2" fmla="*/ 674279540 w 239"/>
              <a:gd name="T3" fmla="*/ 659615237 h 159"/>
              <a:gd name="T4" fmla="*/ 717227634 w 239"/>
              <a:gd name="T5" fmla="*/ 597387178 h 159"/>
              <a:gd name="T6" fmla="*/ 717227634 w 239"/>
              <a:gd name="T7" fmla="*/ 506120453 h 159"/>
              <a:gd name="T8" fmla="*/ 674279540 w 239"/>
              <a:gd name="T9" fmla="*/ 472930933 h 159"/>
              <a:gd name="T10" fmla="*/ 747291715 w 239"/>
              <a:gd name="T11" fmla="*/ 472930933 h 159"/>
              <a:gd name="T12" fmla="*/ 777355795 w 239"/>
              <a:gd name="T13" fmla="*/ 389960187 h 159"/>
              <a:gd name="T14" fmla="*/ 777355795 w 239"/>
              <a:gd name="T15" fmla="*/ 352623759 h 159"/>
              <a:gd name="T16" fmla="*/ 867545965 w 239"/>
              <a:gd name="T17" fmla="*/ 352623759 h 159"/>
              <a:gd name="T18" fmla="*/ 867545965 w 239"/>
              <a:gd name="T19" fmla="*/ 389960187 h 159"/>
              <a:gd name="T20" fmla="*/ 931968106 w 239"/>
              <a:gd name="T21" fmla="*/ 389960187 h 159"/>
              <a:gd name="T22" fmla="*/ 1026452256 w 239"/>
              <a:gd name="T23" fmla="*/ 352623759 h 159"/>
              <a:gd name="T24" fmla="*/ 931968106 w 239"/>
              <a:gd name="T25" fmla="*/ 327734165 h 159"/>
              <a:gd name="T26" fmla="*/ 841775865 w 239"/>
              <a:gd name="T27" fmla="*/ 327734165 h 159"/>
              <a:gd name="T28" fmla="*/ 897607973 w 239"/>
              <a:gd name="T29" fmla="*/ 236465466 h 159"/>
              <a:gd name="T30" fmla="*/ 867545965 w 239"/>
              <a:gd name="T31" fmla="*/ 236465466 h 159"/>
              <a:gd name="T32" fmla="*/ 747291715 w 239"/>
              <a:gd name="T33" fmla="*/ 352623759 h 159"/>
              <a:gd name="T34" fmla="*/ 717227634 w 239"/>
              <a:gd name="T35" fmla="*/ 327734165 h 159"/>
              <a:gd name="T36" fmla="*/ 652807565 w 239"/>
              <a:gd name="T37" fmla="*/ 327734165 h 159"/>
              <a:gd name="T38" fmla="*/ 652807565 w 239"/>
              <a:gd name="T39" fmla="*/ 298693589 h 159"/>
              <a:gd name="T40" fmla="*/ 622743484 w 239"/>
              <a:gd name="T41" fmla="*/ 298693589 h 159"/>
              <a:gd name="T42" fmla="*/ 622743484 w 239"/>
              <a:gd name="T43" fmla="*/ 207426927 h 159"/>
              <a:gd name="T44" fmla="*/ 532553185 w 239"/>
              <a:gd name="T45" fmla="*/ 136900979 h 159"/>
              <a:gd name="T46" fmla="*/ 352172846 w 239"/>
              <a:gd name="T47" fmla="*/ 136900979 h 159"/>
              <a:gd name="T48" fmla="*/ 163202409 w 239"/>
              <a:gd name="T49" fmla="*/ 0 h 159"/>
              <a:gd name="T50" fmla="*/ 0 w 239"/>
              <a:gd name="T51" fmla="*/ 24891639 h 159"/>
              <a:gd name="T52" fmla="*/ 0 w 239"/>
              <a:gd name="T53" fmla="*/ 327734165 h 159"/>
              <a:gd name="T54" fmla="*/ 25768036 w 239"/>
              <a:gd name="T55" fmla="*/ 327734165 h 159"/>
              <a:gd name="T56" fmla="*/ 25768036 w 239"/>
              <a:gd name="T57" fmla="*/ 298693589 h 159"/>
              <a:gd name="T58" fmla="*/ 120254282 w 239"/>
              <a:gd name="T59" fmla="*/ 236465466 h 159"/>
              <a:gd name="T60" fmla="*/ 163202409 w 239"/>
              <a:gd name="T61" fmla="*/ 236465466 h 159"/>
              <a:gd name="T62" fmla="*/ 120254282 w 239"/>
              <a:gd name="T63" fmla="*/ 207426927 h 159"/>
              <a:gd name="T64" fmla="*/ 163202409 w 239"/>
              <a:gd name="T65" fmla="*/ 207426927 h 159"/>
              <a:gd name="T66" fmla="*/ 214738465 w 239"/>
              <a:gd name="T67" fmla="*/ 236465466 h 159"/>
              <a:gd name="T68" fmla="*/ 214738465 w 239"/>
              <a:gd name="T69" fmla="*/ 327734165 h 159"/>
              <a:gd name="T70" fmla="*/ 352172846 w 239"/>
              <a:gd name="T71" fmla="*/ 327734165 h 159"/>
              <a:gd name="T72" fmla="*/ 377940874 w 239"/>
              <a:gd name="T73" fmla="*/ 443892394 h 159"/>
              <a:gd name="T74" fmla="*/ 652807565 w 239"/>
              <a:gd name="T75" fmla="*/ 597387178 h 159"/>
              <a:gd name="T76" fmla="*/ 622743484 w 239"/>
              <a:gd name="T77" fmla="*/ 659615237 h 159"/>
              <a:gd name="T78" fmla="*/ 622743484 w 239"/>
              <a:gd name="T79" fmla="*/ 659615237 h 159"/>
              <a:gd name="T80" fmla="*/ 622743484 w 239"/>
              <a:gd name="T81" fmla="*/ 659615237 h 159"/>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w 239"/>
              <a:gd name="T124" fmla="*/ 0 h 159"/>
              <a:gd name="T125" fmla="*/ 239 w 239"/>
              <a:gd name="T126" fmla="*/ 159 h 159"/>
            </a:gdLst>
            <a:ahLst/>
            <a:cxnLst>
              <a:cxn ang="T82">
                <a:pos x="T0" y="T1"/>
              </a:cxn>
              <a:cxn ang="T83">
                <a:pos x="T2" y="T3"/>
              </a:cxn>
              <a:cxn ang="T84">
                <a:pos x="T4" y="T5"/>
              </a:cxn>
              <a:cxn ang="T85">
                <a:pos x="T6" y="T7"/>
              </a:cxn>
              <a:cxn ang="T86">
                <a:pos x="T8" y="T9"/>
              </a:cxn>
              <a:cxn ang="T87">
                <a:pos x="T10" y="T11"/>
              </a:cxn>
              <a:cxn ang="T88">
                <a:pos x="T12" y="T13"/>
              </a:cxn>
              <a:cxn ang="T89">
                <a:pos x="T14" y="T15"/>
              </a:cxn>
              <a:cxn ang="T90">
                <a:pos x="T16" y="T17"/>
              </a:cxn>
              <a:cxn ang="T91">
                <a:pos x="T18" y="T19"/>
              </a:cxn>
              <a:cxn ang="T92">
                <a:pos x="T20" y="T21"/>
              </a:cxn>
              <a:cxn ang="T93">
                <a:pos x="T22" y="T23"/>
              </a:cxn>
              <a:cxn ang="T94">
                <a:pos x="T24" y="T25"/>
              </a:cxn>
              <a:cxn ang="T95">
                <a:pos x="T26" y="T27"/>
              </a:cxn>
              <a:cxn ang="T96">
                <a:pos x="T28" y="T29"/>
              </a:cxn>
              <a:cxn ang="T97">
                <a:pos x="T30" y="T31"/>
              </a:cxn>
              <a:cxn ang="T98">
                <a:pos x="T32" y="T33"/>
              </a:cxn>
              <a:cxn ang="T99">
                <a:pos x="T34" y="T35"/>
              </a:cxn>
              <a:cxn ang="T100">
                <a:pos x="T36" y="T37"/>
              </a:cxn>
              <a:cxn ang="T101">
                <a:pos x="T38" y="T39"/>
              </a:cxn>
              <a:cxn ang="T102">
                <a:pos x="T40" y="T41"/>
              </a:cxn>
              <a:cxn ang="T103">
                <a:pos x="T42" y="T43"/>
              </a:cxn>
              <a:cxn ang="T104">
                <a:pos x="T44" y="T45"/>
              </a:cxn>
              <a:cxn ang="T105">
                <a:pos x="T46" y="T47"/>
              </a:cxn>
              <a:cxn ang="T106">
                <a:pos x="T48" y="T49"/>
              </a:cxn>
              <a:cxn ang="T107">
                <a:pos x="T50" y="T51"/>
              </a:cxn>
              <a:cxn ang="T108">
                <a:pos x="T52" y="T53"/>
              </a:cxn>
              <a:cxn ang="T109">
                <a:pos x="T54" y="T55"/>
              </a:cxn>
              <a:cxn ang="T110">
                <a:pos x="T56" y="T57"/>
              </a:cxn>
              <a:cxn ang="T111">
                <a:pos x="T58" y="T59"/>
              </a:cxn>
              <a:cxn ang="T112">
                <a:pos x="T60" y="T61"/>
              </a:cxn>
              <a:cxn ang="T113">
                <a:pos x="T62" y="T63"/>
              </a:cxn>
              <a:cxn ang="T114">
                <a:pos x="T64" y="T65"/>
              </a:cxn>
              <a:cxn ang="T115">
                <a:pos x="T66" y="T67"/>
              </a:cxn>
              <a:cxn ang="T116">
                <a:pos x="T68" y="T69"/>
              </a:cxn>
              <a:cxn ang="T117">
                <a:pos x="T70" y="T71"/>
              </a:cxn>
              <a:cxn ang="T118">
                <a:pos x="T72" y="T73"/>
              </a:cxn>
              <a:cxn ang="T119">
                <a:pos x="T74" y="T75"/>
              </a:cxn>
              <a:cxn ang="T120">
                <a:pos x="T76" y="T77"/>
              </a:cxn>
              <a:cxn ang="T121">
                <a:pos x="T78" y="T79"/>
              </a:cxn>
              <a:cxn ang="T122">
                <a:pos x="T80" y="T81"/>
              </a:cxn>
            </a:cxnLst>
            <a:rect l="T123" t="T124" r="T125" b="T126"/>
            <a:pathLst>
              <a:path w="239" h="159">
                <a:moveTo>
                  <a:pt x="145" y="159"/>
                </a:moveTo>
                <a:lnTo>
                  <a:pt x="157" y="159"/>
                </a:lnTo>
                <a:lnTo>
                  <a:pt x="167" y="144"/>
                </a:lnTo>
                <a:lnTo>
                  <a:pt x="167" y="122"/>
                </a:lnTo>
                <a:lnTo>
                  <a:pt x="157" y="114"/>
                </a:lnTo>
                <a:lnTo>
                  <a:pt x="174" y="114"/>
                </a:lnTo>
                <a:lnTo>
                  <a:pt x="181" y="94"/>
                </a:lnTo>
                <a:lnTo>
                  <a:pt x="181" y="85"/>
                </a:lnTo>
                <a:lnTo>
                  <a:pt x="202" y="85"/>
                </a:lnTo>
                <a:lnTo>
                  <a:pt x="202" y="94"/>
                </a:lnTo>
                <a:lnTo>
                  <a:pt x="217" y="94"/>
                </a:lnTo>
                <a:lnTo>
                  <a:pt x="239" y="85"/>
                </a:lnTo>
                <a:lnTo>
                  <a:pt x="217" y="79"/>
                </a:lnTo>
                <a:lnTo>
                  <a:pt x="196" y="79"/>
                </a:lnTo>
                <a:lnTo>
                  <a:pt x="209" y="57"/>
                </a:lnTo>
                <a:lnTo>
                  <a:pt x="202" y="57"/>
                </a:lnTo>
                <a:lnTo>
                  <a:pt x="174" y="85"/>
                </a:lnTo>
                <a:lnTo>
                  <a:pt x="167" y="79"/>
                </a:lnTo>
                <a:lnTo>
                  <a:pt x="152" y="79"/>
                </a:lnTo>
                <a:lnTo>
                  <a:pt x="152" y="72"/>
                </a:lnTo>
                <a:lnTo>
                  <a:pt x="145" y="72"/>
                </a:lnTo>
                <a:lnTo>
                  <a:pt x="145" y="50"/>
                </a:lnTo>
                <a:lnTo>
                  <a:pt x="124" y="33"/>
                </a:lnTo>
                <a:lnTo>
                  <a:pt x="82" y="33"/>
                </a:lnTo>
                <a:lnTo>
                  <a:pt x="38" y="0"/>
                </a:lnTo>
                <a:lnTo>
                  <a:pt x="0" y="6"/>
                </a:lnTo>
                <a:lnTo>
                  <a:pt x="0" y="79"/>
                </a:lnTo>
                <a:lnTo>
                  <a:pt x="6" y="79"/>
                </a:lnTo>
                <a:lnTo>
                  <a:pt x="6" y="72"/>
                </a:lnTo>
                <a:lnTo>
                  <a:pt x="28" y="57"/>
                </a:lnTo>
                <a:lnTo>
                  <a:pt x="38" y="57"/>
                </a:lnTo>
                <a:lnTo>
                  <a:pt x="28" y="50"/>
                </a:lnTo>
                <a:lnTo>
                  <a:pt x="38" y="50"/>
                </a:lnTo>
                <a:lnTo>
                  <a:pt x="50" y="57"/>
                </a:lnTo>
                <a:lnTo>
                  <a:pt x="50" y="79"/>
                </a:lnTo>
                <a:lnTo>
                  <a:pt x="82" y="79"/>
                </a:lnTo>
                <a:lnTo>
                  <a:pt x="88" y="107"/>
                </a:lnTo>
                <a:lnTo>
                  <a:pt x="152" y="144"/>
                </a:lnTo>
                <a:lnTo>
                  <a:pt x="145" y="15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1" name="TUV">
            <a:extLst>
              <a:ext uri="{FF2B5EF4-FFF2-40B4-BE49-F238E27FC236}">
                <a16:creationId xmlns:a16="http://schemas.microsoft.com/office/drawing/2014/main" id="{00000000-0008-0000-0500-000056000000}"/>
              </a:ext>
            </a:extLst>
          </xdr:cNvPr>
          <xdr:cNvSpPr>
            <a:spLocks/>
          </xdr:cNvSpPr>
        </xdr:nvSpPr>
        <xdr:spPr bwMode="auto">
          <a:xfrm>
            <a:off x="12829314" y="5952373"/>
            <a:ext cx="27432" cy="3657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2" name="TON">
            <a:extLst>
              <a:ext uri="{FF2B5EF4-FFF2-40B4-BE49-F238E27FC236}">
                <a16:creationId xmlns:a16="http://schemas.microsoft.com/office/drawing/2014/main" id="{00000000-0008-0000-0500-000057000000}"/>
              </a:ext>
            </a:extLst>
          </xdr:cNvPr>
          <xdr:cNvSpPr>
            <a:spLocks/>
          </xdr:cNvSpPr>
        </xdr:nvSpPr>
        <xdr:spPr bwMode="auto">
          <a:xfrm>
            <a:off x="12829314" y="6158926"/>
            <a:ext cx="27432" cy="3657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3" name="TMP">
            <a:extLst>
              <a:ext uri="{FF2B5EF4-FFF2-40B4-BE49-F238E27FC236}">
                <a16:creationId xmlns:a16="http://schemas.microsoft.com/office/drawing/2014/main" id="{00000000-0008-0000-0500-000058000000}"/>
              </a:ext>
            </a:extLst>
          </xdr:cNvPr>
          <xdr:cNvSpPr>
            <a:spLocks/>
          </xdr:cNvSpPr>
        </xdr:nvSpPr>
        <xdr:spPr bwMode="auto">
          <a:xfrm>
            <a:off x="11401425" y="5991225"/>
            <a:ext cx="114300" cy="66675"/>
          </a:xfrm>
          <a:custGeom>
            <a:avLst/>
            <a:gdLst>
              <a:gd name="T0" fmla="*/ 0 w 55"/>
              <a:gd name="T1" fmla="*/ 143405052 h 31"/>
              <a:gd name="T2" fmla="*/ 95014479 w 55"/>
              <a:gd name="T3" fmla="*/ 143405052 h 31"/>
              <a:gd name="T4" fmla="*/ 237536181 w 55"/>
              <a:gd name="T5" fmla="*/ 0 h 31"/>
              <a:gd name="T6" fmla="*/ 129564242 w 55"/>
              <a:gd name="T7" fmla="*/ 0 h 31"/>
              <a:gd name="T8" fmla="*/ 64783160 w 55"/>
              <a:gd name="T9" fmla="*/ 101771868 h 31"/>
              <a:gd name="T10" fmla="*/ 0 w 55"/>
              <a:gd name="T11" fmla="*/ 143405052 h 31"/>
              <a:gd name="T12" fmla="*/ 0 w 55"/>
              <a:gd name="T13" fmla="*/ 143405052 h 31"/>
              <a:gd name="T14" fmla="*/ 0 w 55"/>
              <a:gd name="T15" fmla="*/ 143405052 h 31"/>
              <a:gd name="T16" fmla="*/ 0 60000 65536"/>
              <a:gd name="T17" fmla="*/ 0 60000 65536"/>
              <a:gd name="T18" fmla="*/ 0 60000 65536"/>
              <a:gd name="T19" fmla="*/ 0 60000 65536"/>
              <a:gd name="T20" fmla="*/ 0 60000 65536"/>
              <a:gd name="T21" fmla="*/ 0 60000 65536"/>
              <a:gd name="T22" fmla="*/ 0 60000 65536"/>
              <a:gd name="T23" fmla="*/ 0 60000 65536"/>
              <a:gd name="T24" fmla="*/ 0 w 55"/>
              <a:gd name="T25" fmla="*/ 0 h 31"/>
              <a:gd name="T26" fmla="*/ 55 w 55"/>
              <a:gd name="T27" fmla="*/ 31 h 31"/>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55" h="31">
                <a:moveTo>
                  <a:pt x="0" y="31"/>
                </a:moveTo>
                <a:lnTo>
                  <a:pt x="22" y="31"/>
                </a:lnTo>
                <a:lnTo>
                  <a:pt x="55" y="0"/>
                </a:lnTo>
                <a:lnTo>
                  <a:pt x="30" y="0"/>
                </a:lnTo>
                <a:lnTo>
                  <a:pt x="15" y="22"/>
                </a:lnTo>
                <a:lnTo>
                  <a:pt x="0" y="3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4" name="TKM">
            <a:extLst>
              <a:ext uri="{FF2B5EF4-FFF2-40B4-BE49-F238E27FC236}">
                <a16:creationId xmlns:a16="http://schemas.microsoft.com/office/drawing/2014/main" id="{00000000-0008-0000-0500-000059000000}"/>
              </a:ext>
            </a:extLst>
          </xdr:cNvPr>
          <xdr:cNvSpPr>
            <a:spLocks/>
          </xdr:cNvSpPr>
        </xdr:nvSpPr>
        <xdr:spPr bwMode="auto">
          <a:xfrm>
            <a:off x="9401175" y="4295775"/>
            <a:ext cx="419100" cy="295275"/>
          </a:xfrm>
          <a:custGeom>
            <a:avLst/>
            <a:gdLst>
              <a:gd name="T0" fmla="*/ 843421031 w 201"/>
              <a:gd name="T1" fmla="*/ 494583478 h 143"/>
              <a:gd name="T2" fmla="*/ 778208257 w 201"/>
              <a:gd name="T3" fmla="*/ 460474068 h 143"/>
              <a:gd name="T4" fmla="*/ 778208257 w 201"/>
              <a:gd name="T5" fmla="*/ 494583478 h 143"/>
              <a:gd name="T6" fmla="*/ 752123981 w 201"/>
              <a:gd name="T7" fmla="*/ 494583478 h 143"/>
              <a:gd name="T8" fmla="*/ 712995483 w 201"/>
              <a:gd name="T9" fmla="*/ 558538493 h 143"/>
              <a:gd name="T10" fmla="*/ 617351054 w 201"/>
              <a:gd name="T11" fmla="*/ 558538493 h 143"/>
              <a:gd name="T12" fmla="*/ 617351054 w 201"/>
              <a:gd name="T13" fmla="*/ 609701576 h 143"/>
              <a:gd name="T14" fmla="*/ 530399168 w 201"/>
              <a:gd name="T15" fmla="*/ 609701576 h 143"/>
              <a:gd name="T16" fmla="*/ 530399168 w 201"/>
              <a:gd name="T17" fmla="*/ 524428954 h 143"/>
              <a:gd name="T18" fmla="*/ 313021864 w 201"/>
              <a:gd name="T19" fmla="*/ 430628592 h 143"/>
              <a:gd name="T20" fmla="*/ 191291009 w 201"/>
              <a:gd name="T21" fmla="*/ 430628592 h 143"/>
              <a:gd name="T22" fmla="*/ 130425581 w 201"/>
              <a:gd name="T23" fmla="*/ 460474068 h 143"/>
              <a:gd name="T24" fmla="*/ 130425581 w 201"/>
              <a:gd name="T25" fmla="*/ 328300362 h 143"/>
              <a:gd name="T26" fmla="*/ 56518032 w 201"/>
              <a:gd name="T27" fmla="*/ 328300362 h 143"/>
              <a:gd name="T28" fmla="*/ 56518032 w 201"/>
              <a:gd name="T29" fmla="*/ 260081477 h 143"/>
              <a:gd name="T30" fmla="*/ 34781136 w 201"/>
              <a:gd name="T31" fmla="*/ 260081477 h 143"/>
              <a:gd name="T32" fmla="*/ 34781136 w 201"/>
              <a:gd name="T33" fmla="*/ 200390526 h 143"/>
              <a:gd name="T34" fmla="*/ 130425581 w 201"/>
              <a:gd name="T35" fmla="*/ 200390526 h 143"/>
              <a:gd name="T36" fmla="*/ 152164595 w 201"/>
              <a:gd name="T37" fmla="*/ 170545050 h 143"/>
              <a:gd name="T38" fmla="*/ 56518032 w 201"/>
              <a:gd name="T39" fmla="*/ 102328263 h 143"/>
              <a:gd name="T40" fmla="*/ 34781136 w 201"/>
              <a:gd name="T41" fmla="*/ 102328263 h 143"/>
              <a:gd name="T42" fmla="*/ 34781136 w 201"/>
              <a:gd name="T43" fmla="*/ 170545050 h 143"/>
              <a:gd name="T44" fmla="*/ 0 w 201"/>
              <a:gd name="T45" fmla="*/ 102328263 h 143"/>
              <a:gd name="T46" fmla="*/ 130425581 w 201"/>
              <a:gd name="T47" fmla="*/ 38373361 h 143"/>
              <a:gd name="T48" fmla="*/ 191291009 w 201"/>
              <a:gd name="T49" fmla="*/ 127909804 h 143"/>
              <a:gd name="T50" fmla="*/ 239114266 w 201"/>
              <a:gd name="T51" fmla="*/ 127909804 h 143"/>
              <a:gd name="T52" fmla="*/ 239114266 w 201"/>
              <a:gd name="T53" fmla="*/ 102328263 h 143"/>
              <a:gd name="T54" fmla="*/ 343455604 w 201"/>
              <a:gd name="T55" fmla="*/ 38373361 h 143"/>
              <a:gd name="T56" fmla="*/ 369539879 w 201"/>
              <a:gd name="T57" fmla="*/ 38373361 h 143"/>
              <a:gd name="T58" fmla="*/ 343455604 w 201"/>
              <a:gd name="T59" fmla="*/ 0 h 143"/>
              <a:gd name="T60" fmla="*/ 369539879 w 201"/>
              <a:gd name="T61" fmla="*/ 0 h 143"/>
              <a:gd name="T62" fmla="*/ 439102118 w 201"/>
              <a:gd name="T63" fmla="*/ 38373361 h 143"/>
              <a:gd name="T64" fmla="*/ 439102118 w 201"/>
              <a:gd name="T65" fmla="*/ 127909804 h 143"/>
              <a:gd name="T66" fmla="*/ 569527797 w 201"/>
              <a:gd name="T67" fmla="*/ 127909804 h 143"/>
              <a:gd name="T68" fmla="*/ 595612072 w 201"/>
              <a:gd name="T69" fmla="*/ 260081477 h 143"/>
              <a:gd name="T70" fmla="*/ 873854771 w 201"/>
              <a:gd name="T71" fmla="*/ 430628592 h 143"/>
              <a:gd name="T72" fmla="*/ 843421031 w 201"/>
              <a:gd name="T73" fmla="*/ 494583478 h 143"/>
              <a:gd name="T74" fmla="*/ 843421031 w 201"/>
              <a:gd name="T75" fmla="*/ 494583478 h 143"/>
              <a:gd name="T76" fmla="*/ 843421031 w 201"/>
              <a:gd name="T77" fmla="*/ 494583478 h 143"/>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w 201"/>
              <a:gd name="T118" fmla="*/ 0 h 143"/>
              <a:gd name="T119" fmla="*/ 201 w 201"/>
              <a:gd name="T120" fmla="*/ 143 h 143"/>
            </a:gdLst>
            <a:ahLst/>
            <a:cxnLst>
              <a:cxn ang="T78">
                <a:pos x="T0" y="T1"/>
              </a:cxn>
              <a:cxn ang="T79">
                <a:pos x="T2" y="T3"/>
              </a:cxn>
              <a:cxn ang="T80">
                <a:pos x="T4" y="T5"/>
              </a:cxn>
              <a:cxn ang="T81">
                <a:pos x="T6" y="T7"/>
              </a:cxn>
              <a:cxn ang="T82">
                <a:pos x="T8" y="T9"/>
              </a:cxn>
              <a:cxn ang="T83">
                <a:pos x="T10" y="T11"/>
              </a:cxn>
              <a:cxn ang="T84">
                <a:pos x="T12" y="T13"/>
              </a:cxn>
              <a:cxn ang="T85">
                <a:pos x="T14" y="T15"/>
              </a:cxn>
              <a:cxn ang="T86">
                <a:pos x="T16" y="T17"/>
              </a:cxn>
              <a:cxn ang="T87">
                <a:pos x="T18" y="T19"/>
              </a:cxn>
              <a:cxn ang="T88">
                <a:pos x="T20" y="T21"/>
              </a:cxn>
              <a:cxn ang="T89">
                <a:pos x="T22" y="T23"/>
              </a:cxn>
              <a:cxn ang="T90">
                <a:pos x="T24" y="T25"/>
              </a:cxn>
              <a:cxn ang="T91">
                <a:pos x="T26" y="T27"/>
              </a:cxn>
              <a:cxn ang="T92">
                <a:pos x="T28" y="T29"/>
              </a:cxn>
              <a:cxn ang="T93">
                <a:pos x="T30" y="T31"/>
              </a:cxn>
              <a:cxn ang="T94">
                <a:pos x="T32" y="T33"/>
              </a:cxn>
              <a:cxn ang="T95">
                <a:pos x="T34" y="T35"/>
              </a:cxn>
              <a:cxn ang="T96">
                <a:pos x="T36" y="T37"/>
              </a:cxn>
              <a:cxn ang="T97">
                <a:pos x="T38" y="T39"/>
              </a:cxn>
              <a:cxn ang="T98">
                <a:pos x="T40" y="T41"/>
              </a:cxn>
              <a:cxn ang="T99">
                <a:pos x="T42" y="T43"/>
              </a:cxn>
              <a:cxn ang="T100">
                <a:pos x="T44" y="T45"/>
              </a:cxn>
              <a:cxn ang="T101">
                <a:pos x="T46" y="T47"/>
              </a:cxn>
              <a:cxn ang="T102">
                <a:pos x="T48" y="T49"/>
              </a:cxn>
              <a:cxn ang="T103">
                <a:pos x="T50" y="T51"/>
              </a:cxn>
              <a:cxn ang="T104">
                <a:pos x="T52" y="T53"/>
              </a:cxn>
              <a:cxn ang="T105">
                <a:pos x="T54" y="T55"/>
              </a:cxn>
              <a:cxn ang="T106">
                <a:pos x="T56" y="T57"/>
              </a:cxn>
              <a:cxn ang="T107">
                <a:pos x="T58" y="T59"/>
              </a:cxn>
              <a:cxn ang="T108">
                <a:pos x="T60" y="T61"/>
              </a:cxn>
              <a:cxn ang="T109">
                <a:pos x="T62" y="T63"/>
              </a:cxn>
              <a:cxn ang="T110">
                <a:pos x="T64" y="T65"/>
              </a:cxn>
              <a:cxn ang="T111">
                <a:pos x="T66" y="T67"/>
              </a:cxn>
              <a:cxn ang="T112">
                <a:pos x="T68" y="T69"/>
              </a:cxn>
              <a:cxn ang="T113">
                <a:pos x="T70" y="T71"/>
              </a:cxn>
              <a:cxn ang="T114">
                <a:pos x="T72" y="T73"/>
              </a:cxn>
              <a:cxn ang="T115">
                <a:pos x="T74" y="T75"/>
              </a:cxn>
              <a:cxn ang="T116">
                <a:pos x="T76" y="T77"/>
              </a:cxn>
            </a:cxnLst>
            <a:rect l="T117" t="T118" r="T119" b="T120"/>
            <a:pathLst>
              <a:path w="201" h="143">
                <a:moveTo>
                  <a:pt x="194" y="116"/>
                </a:moveTo>
                <a:lnTo>
                  <a:pt x="179" y="108"/>
                </a:lnTo>
                <a:lnTo>
                  <a:pt x="179" y="116"/>
                </a:lnTo>
                <a:lnTo>
                  <a:pt x="173" y="116"/>
                </a:lnTo>
                <a:lnTo>
                  <a:pt x="164" y="131"/>
                </a:lnTo>
                <a:lnTo>
                  <a:pt x="142" y="131"/>
                </a:lnTo>
                <a:lnTo>
                  <a:pt x="142" y="143"/>
                </a:lnTo>
                <a:lnTo>
                  <a:pt x="122" y="143"/>
                </a:lnTo>
                <a:lnTo>
                  <a:pt x="122" y="123"/>
                </a:lnTo>
                <a:lnTo>
                  <a:pt x="72" y="101"/>
                </a:lnTo>
                <a:lnTo>
                  <a:pt x="44" y="101"/>
                </a:lnTo>
                <a:lnTo>
                  <a:pt x="30" y="108"/>
                </a:lnTo>
                <a:lnTo>
                  <a:pt x="30" y="77"/>
                </a:lnTo>
                <a:lnTo>
                  <a:pt x="13" y="77"/>
                </a:lnTo>
                <a:lnTo>
                  <a:pt x="13" y="61"/>
                </a:lnTo>
                <a:lnTo>
                  <a:pt x="8" y="61"/>
                </a:lnTo>
                <a:lnTo>
                  <a:pt x="8" y="47"/>
                </a:lnTo>
                <a:lnTo>
                  <a:pt x="30" y="47"/>
                </a:lnTo>
                <a:lnTo>
                  <a:pt x="35" y="40"/>
                </a:lnTo>
                <a:lnTo>
                  <a:pt x="13" y="24"/>
                </a:lnTo>
                <a:lnTo>
                  <a:pt x="8" y="24"/>
                </a:lnTo>
                <a:lnTo>
                  <a:pt x="8" y="40"/>
                </a:lnTo>
                <a:lnTo>
                  <a:pt x="0" y="24"/>
                </a:lnTo>
                <a:lnTo>
                  <a:pt x="30" y="9"/>
                </a:lnTo>
                <a:lnTo>
                  <a:pt x="44" y="30"/>
                </a:lnTo>
                <a:lnTo>
                  <a:pt x="55" y="30"/>
                </a:lnTo>
                <a:lnTo>
                  <a:pt x="55" y="24"/>
                </a:lnTo>
                <a:lnTo>
                  <a:pt x="79" y="9"/>
                </a:lnTo>
                <a:lnTo>
                  <a:pt x="85" y="9"/>
                </a:lnTo>
                <a:lnTo>
                  <a:pt x="79" y="0"/>
                </a:lnTo>
                <a:lnTo>
                  <a:pt x="85" y="0"/>
                </a:lnTo>
                <a:lnTo>
                  <a:pt x="101" y="9"/>
                </a:lnTo>
                <a:lnTo>
                  <a:pt x="101" y="30"/>
                </a:lnTo>
                <a:lnTo>
                  <a:pt x="131" y="30"/>
                </a:lnTo>
                <a:lnTo>
                  <a:pt x="137" y="61"/>
                </a:lnTo>
                <a:lnTo>
                  <a:pt x="201" y="101"/>
                </a:lnTo>
                <a:lnTo>
                  <a:pt x="194" y="11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5" name="TJK">
            <a:extLst>
              <a:ext uri="{FF2B5EF4-FFF2-40B4-BE49-F238E27FC236}">
                <a16:creationId xmlns:a16="http://schemas.microsoft.com/office/drawing/2014/main" id="{00000000-0008-0000-0500-00005A000000}"/>
              </a:ext>
            </a:extLst>
          </xdr:cNvPr>
          <xdr:cNvSpPr>
            <a:spLocks/>
          </xdr:cNvSpPr>
        </xdr:nvSpPr>
        <xdr:spPr bwMode="auto">
          <a:xfrm>
            <a:off x="9839325" y="4371975"/>
            <a:ext cx="209550" cy="180975"/>
          </a:xfrm>
          <a:custGeom>
            <a:avLst/>
            <a:gdLst>
              <a:gd name="T0" fmla="*/ 380824332 w 99"/>
              <a:gd name="T1" fmla="*/ 148535245 h 84"/>
              <a:gd name="T2" fmla="*/ 380824332 w 99"/>
              <a:gd name="T3" fmla="*/ 213518173 h 84"/>
              <a:gd name="T4" fmla="*/ 443547496 w 99"/>
              <a:gd name="T5" fmla="*/ 213518173 h 84"/>
              <a:gd name="T6" fmla="*/ 443547496 w 99"/>
              <a:gd name="T7" fmla="*/ 362053417 h 84"/>
              <a:gd name="T8" fmla="*/ 344980709 w 99"/>
              <a:gd name="T9" fmla="*/ 320278370 h 84"/>
              <a:gd name="T10" fmla="*/ 246415974 w 99"/>
              <a:gd name="T11" fmla="*/ 389904167 h 84"/>
              <a:gd name="T12" fmla="*/ 192652657 w 99"/>
              <a:gd name="T13" fmla="*/ 213518173 h 84"/>
              <a:gd name="T14" fmla="*/ 165770998 w 99"/>
              <a:gd name="T15" fmla="*/ 320278370 h 84"/>
              <a:gd name="T16" fmla="*/ 98566819 w 99"/>
              <a:gd name="T17" fmla="*/ 320278370 h 84"/>
              <a:gd name="T18" fmla="*/ 98566819 w 99"/>
              <a:gd name="T19" fmla="*/ 362053417 h 84"/>
              <a:gd name="T20" fmla="*/ 0 w 99"/>
              <a:gd name="T21" fmla="*/ 362053417 h 84"/>
              <a:gd name="T22" fmla="*/ 35841522 w 99"/>
              <a:gd name="T23" fmla="*/ 292427620 h 84"/>
              <a:gd name="T24" fmla="*/ 35841522 w 99"/>
              <a:gd name="T25" fmla="*/ 181026709 h 84"/>
              <a:gd name="T26" fmla="*/ 0 w 99"/>
              <a:gd name="T27" fmla="*/ 148535245 h 84"/>
              <a:gd name="T28" fmla="*/ 67204162 w 99"/>
              <a:gd name="T29" fmla="*/ 148535245 h 84"/>
              <a:gd name="T30" fmla="*/ 98566819 w 99"/>
              <a:gd name="T31" fmla="*/ 41775064 h 84"/>
              <a:gd name="T32" fmla="*/ 98566819 w 99"/>
              <a:gd name="T33" fmla="*/ 0 h 84"/>
              <a:gd name="T34" fmla="*/ 192652657 w 99"/>
              <a:gd name="T35" fmla="*/ 0 h 84"/>
              <a:gd name="T36" fmla="*/ 192652657 w 99"/>
              <a:gd name="T37" fmla="*/ 111400878 h 84"/>
              <a:gd name="T38" fmla="*/ 98566819 w 99"/>
              <a:gd name="T39" fmla="*/ 111400878 h 84"/>
              <a:gd name="T40" fmla="*/ 98566819 w 99"/>
              <a:gd name="T41" fmla="*/ 148535245 h 84"/>
              <a:gd name="T42" fmla="*/ 380824332 w 99"/>
              <a:gd name="T43" fmla="*/ 148535245 h 84"/>
              <a:gd name="T44" fmla="*/ 380824332 w 99"/>
              <a:gd name="T45" fmla="*/ 148535245 h 84"/>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w 99"/>
              <a:gd name="T70" fmla="*/ 0 h 84"/>
              <a:gd name="T71" fmla="*/ 99 w 99"/>
              <a:gd name="T72" fmla="*/ 84 h 84"/>
            </a:gdLst>
            <a:ahLst/>
            <a:cxnLst>
              <a:cxn ang="T46">
                <a:pos x="T0" y="T1"/>
              </a:cxn>
              <a:cxn ang="T47">
                <a:pos x="T2" y="T3"/>
              </a:cxn>
              <a:cxn ang="T48">
                <a:pos x="T4" y="T5"/>
              </a:cxn>
              <a:cxn ang="T49">
                <a:pos x="T6" y="T7"/>
              </a:cxn>
              <a:cxn ang="T50">
                <a:pos x="T8" y="T9"/>
              </a:cxn>
              <a:cxn ang="T51">
                <a:pos x="T10" y="T11"/>
              </a:cxn>
              <a:cxn ang="T52">
                <a:pos x="T12" y="T13"/>
              </a:cxn>
              <a:cxn ang="T53">
                <a:pos x="T14" y="T15"/>
              </a:cxn>
              <a:cxn ang="T54">
                <a:pos x="T16" y="T17"/>
              </a:cxn>
              <a:cxn ang="T55">
                <a:pos x="T18" y="T19"/>
              </a:cxn>
              <a:cxn ang="T56">
                <a:pos x="T20" y="T21"/>
              </a:cxn>
              <a:cxn ang="T57">
                <a:pos x="T22" y="T23"/>
              </a:cxn>
              <a:cxn ang="T58">
                <a:pos x="T24" y="T25"/>
              </a:cxn>
              <a:cxn ang="T59">
                <a:pos x="T26" y="T27"/>
              </a:cxn>
              <a:cxn ang="T60">
                <a:pos x="T28" y="T29"/>
              </a:cxn>
              <a:cxn ang="T61">
                <a:pos x="T30" y="T31"/>
              </a:cxn>
              <a:cxn ang="T62">
                <a:pos x="T32" y="T33"/>
              </a:cxn>
              <a:cxn ang="T63">
                <a:pos x="T34" y="T35"/>
              </a:cxn>
              <a:cxn ang="T64">
                <a:pos x="T36" y="T37"/>
              </a:cxn>
              <a:cxn ang="T65">
                <a:pos x="T38" y="T39"/>
              </a:cxn>
              <a:cxn ang="T66">
                <a:pos x="T40" y="T41"/>
              </a:cxn>
              <a:cxn ang="T67">
                <a:pos x="T42" y="T43"/>
              </a:cxn>
              <a:cxn ang="T68">
                <a:pos x="T44" y="T45"/>
              </a:cxn>
            </a:cxnLst>
            <a:rect l="T69" t="T70" r="T71" b="T72"/>
            <a:pathLst>
              <a:path w="99" h="84">
                <a:moveTo>
                  <a:pt x="85" y="32"/>
                </a:moveTo>
                <a:lnTo>
                  <a:pt x="85" y="46"/>
                </a:lnTo>
                <a:lnTo>
                  <a:pt x="99" y="46"/>
                </a:lnTo>
                <a:lnTo>
                  <a:pt x="99" y="78"/>
                </a:lnTo>
                <a:lnTo>
                  <a:pt x="77" y="69"/>
                </a:lnTo>
                <a:lnTo>
                  <a:pt x="55" y="84"/>
                </a:lnTo>
                <a:lnTo>
                  <a:pt x="43" y="46"/>
                </a:lnTo>
                <a:lnTo>
                  <a:pt x="37" y="69"/>
                </a:lnTo>
                <a:lnTo>
                  <a:pt x="22" y="69"/>
                </a:lnTo>
                <a:lnTo>
                  <a:pt x="22" y="78"/>
                </a:lnTo>
                <a:lnTo>
                  <a:pt x="0" y="78"/>
                </a:lnTo>
                <a:lnTo>
                  <a:pt x="8" y="63"/>
                </a:lnTo>
                <a:lnTo>
                  <a:pt x="8" y="39"/>
                </a:lnTo>
                <a:lnTo>
                  <a:pt x="0" y="32"/>
                </a:lnTo>
                <a:lnTo>
                  <a:pt x="15" y="32"/>
                </a:lnTo>
                <a:lnTo>
                  <a:pt x="22" y="9"/>
                </a:lnTo>
                <a:lnTo>
                  <a:pt x="22" y="0"/>
                </a:lnTo>
                <a:lnTo>
                  <a:pt x="43" y="0"/>
                </a:lnTo>
                <a:lnTo>
                  <a:pt x="43" y="24"/>
                </a:lnTo>
                <a:lnTo>
                  <a:pt x="22" y="24"/>
                </a:lnTo>
                <a:lnTo>
                  <a:pt x="22" y="32"/>
                </a:lnTo>
                <a:lnTo>
                  <a:pt x="85" y="3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6" name="THA">
            <a:extLst>
              <a:ext uri="{FF2B5EF4-FFF2-40B4-BE49-F238E27FC236}">
                <a16:creationId xmlns:a16="http://schemas.microsoft.com/office/drawing/2014/main" id="{00000000-0008-0000-0500-00005B000000}"/>
              </a:ext>
            </a:extLst>
          </xdr:cNvPr>
          <xdr:cNvSpPr>
            <a:spLocks/>
          </xdr:cNvSpPr>
        </xdr:nvSpPr>
        <xdr:spPr bwMode="auto">
          <a:xfrm>
            <a:off x="10687050" y="5105400"/>
            <a:ext cx="219075" cy="466725"/>
          </a:xfrm>
          <a:custGeom>
            <a:avLst/>
            <a:gdLst>
              <a:gd name="T0" fmla="*/ 155305237 w 104"/>
              <a:gd name="T1" fmla="*/ 0 h 220"/>
              <a:gd name="T2" fmla="*/ 0 w 104"/>
              <a:gd name="T3" fmla="*/ 67509648 h 220"/>
              <a:gd name="T4" fmla="*/ 0 w 104"/>
              <a:gd name="T5" fmla="*/ 157523953 h 220"/>
              <a:gd name="T6" fmla="*/ 57684132 w 104"/>
              <a:gd name="T7" fmla="*/ 270040712 h 220"/>
              <a:gd name="T8" fmla="*/ 57684132 w 104"/>
              <a:gd name="T9" fmla="*/ 369054338 h 220"/>
              <a:gd name="T10" fmla="*/ 97621088 w 104"/>
              <a:gd name="T11" fmla="*/ 445565395 h 220"/>
              <a:gd name="T12" fmla="*/ 124245012 w 104"/>
              <a:gd name="T13" fmla="*/ 576085137 h 220"/>
              <a:gd name="T14" fmla="*/ 57684132 w 104"/>
              <a:gd name="T15" fmla="*/ 738108676 h 220"/>
              <a:gd name="T16" fmla="*/ 57684132 w 104"/>
              <a:gd name="T17" fmla="*/ 810120081 h 220"/>
              <a:gd name="T18" fmla="*/ 155305237 w 104"/>
              <a:gd name="T19" fmla="*/ 954140768 h 220"/>
              <a:gd name="T20" fmla="*/ 155305237 w 104"/>
              <a:gd name="T21" fmla="*/ 904633988 h 220"/>
              <a:gd name="T22" fmla="*/ 186367535 w 104"/>
              <a:gd name="T23" fmla="*/ 954140768 h 220"/>
              <a:gd name="T24" fmla="*/ 252926292 w 104"/>
              <a:gd name="T25" fmla="*/ 990146471 h 220"/>
              <a:gd name="T26" fmla="*/ 275111842 w 104"/>
              <a:gd name="T27" fmla="*/ 954140768 h 220"/>
              <a:gd name="T28" fmla="*/ 252926292 w 104"/>
              <a:gd name="T29" fmla="*/ 904633988 h 220"/>
              <a:gd name="T30" fmla="*/ 155305237 w 104"/>
              <a:gd name="T31" fmla="*/ 904633988 h 220"/>
              <a:gd name="T32" fmla="*/ 124245012 w 104"/>
              <a:gd name="T33" fmla="*/ 738108676 h 220"/>
              <a:gd name="T34" fmla="*/ 97621088 w 104"/>
              <a:gd name="T35" fmla="*/ 738108676 h 220"/>
              <a:gd name="T36" fmla="*/ 97621088 w 104"/>
              <a:gd name="T37" fmla="*/ 702102974 h 220"/>
              <a:gd name="T38" fmla="*/ 124245012 w 104"/>
              <a:gd name="T39" fmla="*/ 576085137 h 220"/>
              <a:gd name="T40" fmla="*/ 124245012 w 104"/>
              <a:gd name="T41" fmla="*/ 468070019 h 220"/>
              <a:gd name="T42" fmla="*/ 186367535 w 104"/>
              <a:gd name="T43" fmla="*/ 468070019 h 220"/>
              <a:gd name="T44" fmla="*/ 186367535 w 104"/>
              <a:gd name="T45" fmla="*/ 535579650 h 220"/>
              <a:gd name="T46" fmla="*/ 252926292 w 104"/>
              <a:gd name="T47" fmla="*/ 535579650 h 220"/>
              <a:gd name="T48" fmla="*/ 310610474 w 104"/>
              <a:gd name="T49" fmla="*/ 612090840 h 220"/>
              <a:gd name="T50" fmla="*/ 310610474 w 104"/>
              <a:gd name="T51" fmla="*/ 576085137 h 220"/>
              <a:gd name="T52" fmla="*/ 275111842 w 104"/>
              <a:gd name="T53" fmla="*/ 468070019 h 220"/>
              <a:gd name="T54" fmla="*/ 310610474 w 104"/>
              <a:gd name="T55" fmla="*/ 391558963 h 220"/>
              <a:gd name="T56" fmla="*/ 461479377 w 104"/>
              <a:gd name="T57" fmla="*/ 391558963 h 220"/>
              <a:gd name="T58" fmla="*/ 461479377 w 104"/>
              <a:gd name="T59" fmla="*/ 333048636 h 220"/>
              <a:gd name="T60" fmla="*/ 350547413 w 104"/>
              <a:gd name="T61" fmla="*/ 144020754 h 220"/>
              <a:gd name="T62" fmla="*/ 186367535 w 104"/>
              <a:gd name="T63" fmla="*/ 202528959 h 220"/>
              <a:gd name="T64" fmla="*/ 186367535 w 104"/>
              <a:gd name="T65" fmla="*/ 67509648 h 220"/>
              <a:gd name="T66" fmla="*/ 155305237 w 104"/>
              <a:gd name="T67" fmla="*/ 45007144 h 220"/>
              <a:gd name="T68" fmla="*/ 155305237 w 104"/>
              <a:gd name="T69" fmla="*/ 0 h 220"/>
              <a:gd name="T70" fmla="*/ 155305237 w 104"/>
              <a:gd name="T71" fmla="*/ 0 h 220"/>
              <a:gd name="T72" fmla="*/ 155305237 w 104"/>
              <a:gd name="T73" fmla="*/ 0 h 220"/>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w 104"/>
              <a:gd name="T112" fmla="*/ 0 h 220"/>
              <a:gd name="T113" fmla="*/ 104 w 104"/>
              <a:gd name="T114" fmla="*/ 220 h 220"/>
            </a:gdLst>
            <a:ahLst/>
            <a:cxnLst>
              <a:cxn ang="T74">
                <a:pos x="T0" y="T1"/>
              </a:cxn>
              <a:cxn ang="T75">
                <a:pos x="T2" y="T3"/>
              </a:cxn>
              <a:cxn ang="T76">
                <a:pos x="T4" y="T5"/>
              </a:cxn>
              <a:cxn ang="T77">
                <a:pos x="T6" y="T7"/>
              </a:cxn>
              <a:cxn ang="T78">
                <a:pos x="T8" y="T9"/>
              </a:cxn>
              <a:cxn ang="T79">
                <a:pos x="T10" y="T11"/>
              </a:cxn>
              <a:cxn ang="T80">
                <a:pos x="T12" y="T13"/>
              </a:cxn>
              <a:cxn ang="T81">
                <a:pos x="T14" y="T15"/>
              </a:cxn>
              <a:cxn ang="T82">
                <a:pos x="T16" y="T17"/>
              </a:cxn>
              <a:cxn ang="T83">
                <a:pos x="T18" y="T19"/>
              </a:cxn>
              <a:cxn ang="T84">
                <a:pos x="T20" y="T21"/>
              </a:cxn>
              <a:cxn ang="T85">
                <a:pos x="T22" y="T23"/>
              </a:cxn>
              <a:cxn ang="T86">
                <a:pos x="T24" y="T25"/>
              </a:cxn>
              <a:cxn ang="T87">
                <a:pos x="T26" y="T27"/>
              </a:cxn>
              <a:cxn ang="T88">
                <a:pos x="T28" y="T29"/>
              </a:cxn>
              <a:cxn ang="T89">
                <a:pos x="T30" y="T31"/>
              </a:cxn>
              <a:cxn ang="T90">
                <a:pos x="T32" y="T33"/>
              </a:cxn>
              <a:cxn ang="T91">
                <a:pos x="T34" y="T35"/>
              </a:cxn>
              <a:cxn ang="T92">
                <a:pos x="T36" y="T37"/>
              </a:cxn>
              <a:cxn ang="T93">
                <a:pos x="T38" y="T39"/>
              </a:cxn>
              <a:cxn ang="T94">
                <a:pos x="T40" y="T41"/>
              </a:cxn>
              <a:cxn ang="T95">
                <a:pos x="T42" y="T43"/>
              </a:cxn>
              <a:cxn ang="T96">
                <a:pos x="T44" y="T45"/>
              </a:cxn>
              <a:cxn ang="T97">
                <a:pos x="T46" y="T47"/>
              </a:cxn>
              <a:cxn ang="T98">
                <a:pos x="T48" y="T49"/>
              </a:cxn>
              <a:cxn ang="T99">
                <a:pos x="T50" y="T51"/>
              </a:cxn>
              <a:cxn ang="T100">
                <a:pos x="T52" y="T53"/>
              </a:cxn>
              <a:cxn ang="T101">
                <a:pos x="T54" y="T55"/>
              </a:cxn>
              <a:cxn ang="T102">
                <a:pos x="T56" y="T57"/>
              </a:cxn>
              <a:cxn ang="T103">
                <a:pos x="T58" y="T59"/>
              </a:cxn>
              <a:cxn ang="T104">
                <a:pos x="T60" y="T61"/>
              </a:cxn>
              <a:cxn ang="T105">
                <a:pos x="T62" y="T63"/>
              </a:cxn>
              <a:cxn ang="T106">
                <a:pos x="T64" y="T65"/>
              </a:cxn>
              <a:cxn ang="T107">
                <a:pos x="T66" y="T67"/>
              </a:cxn>
              <a:cxn ang="T108">
                <a:pos x="T68" y="T69"/>
              </a:cxn>
              <a:cxn ang="T109">
                <a:pos x="T70" y="T71"/>
              </a:cxn>
              <a:cxn ang="T110">
                <a:pos x="T72" y="T73"/>
              </a:cxn>
            </a:cxnLst>
            <a:rect l="T111" t="T112" r="T113" b="T114"/>
            <a:pathLst>
              <a:path w="104" h="220">
                <a:moveTo>
                  <a:pt x="35" y="0"/>
                </a:moveTo>
                <a:lnTo>
                  <a:pt x="0" y="15"/>
                </a:lnTo>
                <a:lnTo>
                  <a:pt x="0" y="35"/>
                </a:lnTo>
                <a:lnTo>
                  <a:pt x="13" y="60"/>
                </a:lnTo>
                <a:lnTo>
                  <a:pt x="13" y="82"/>
                </a:lnTo>
                <a:lnTo>
                  <a:pt x="22" y="99"/>
                </a:lnTo>
                <a:lnTo>
                  <a:pt x="28" y="128"/>
                </a:lnTo>
                <a:lnTo>
                  <a:pt x="13" y="164"/>
                </a:lnTo>
                <a:lnTo>
                  <a:pt x="13" y="180"/>
                </a:lnTo>
                <a:lnTo>
                  <a:pt x="35" y="212"/>
                </a:lnTo>
                <a:lnTo>
                  <a:pt x="35" y="201"/>
                </a:lnTo>
                <a:lnTo>
                  <a:pt x="42" y="212"/>
                </a:lnTo>
                <a:lnTo>
                  <a:pt x="57" y="220"/>
                </a:lnTo>
                <a:lnTo>
                  <a:pt x="62" y="212"/>
                </a:lnTo>
                <a:lnTo>
                  <a:pt x="57" y="201"/>
                </a:lnTo>
                <a:lnTo>
                  <a:pt x="35" y="201"/>
                </a:lnTo>
                <a:lnTo>
                  <a:pt x="28" y="164"/>
                </a:lnTo>
                <a:lnTo>
                  <a:pt x="22" y="164"/>
                </a:lnTo>
                <a:lnTo>
                  <a:pt x="22" y="156"/>
                </a:lnTo>
                <a:lnTo>
                  <a:pt x="28" y="128"/>
                </a:lnTo>
                <a:lnTo>
                  <a:pt x="28" y="104"/>
                </a:lnTo>
                <a:lnTo>
                  <a:pt x="42" y="104"/>
                </a:lnTo>
                <a:lnTo>
                  <a:pt x="42" y="119"/>
                </a:lnTo>
                <a:lnTo>
                  <a:pt x="57" y="119"/>
                </a:lnTo>
                <a:lnTo>
                  <a:pt x="70" y="136"/>
                </a:lnTo>
                <a:lnTo>
                  <a:pt x="70" y="128"/>
                </a:lnTo>
                <a:lnTo>
                  <a:pt x="62" y="104"/>
                </a:lnTo>
                <a:lnTo>
                  <a:pt x="70" y="87"/>
                </a:lnTo>
                <a:lnTo>
                  <a:pt x="104" y="87"/>
                </a:lnTo>
                <a:lnTo>
                  <a:pt x="104" y="74"/>
                </a:lnTo>
                <a:lnTo>
                  <a:pt x="79" y="32"/>
                </a:lnTo>
                <a:lnTo>
                  <a:pt x="42" y="45"/>
                </a:lnTo>
                <a:lnTo>
                  <a:pt x="42" y="15"/>
                </a:lnTo>
                <a:lnTo>
                  <a:pt x="35" y="10"/>
                </a:lnTo>
                <a:lnTo>
                  <a:pt x="35"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7" name="TAI">
            <a:extLst>
              <a:ext uri="{FF2B5EF4-FFF2-40B4-BE49-F238E27FC236}">
                <a16:creationId xmlns:a16="http://schemas.microsoft.com/office/drawing/2014/main" id="{00000000-0008-0000-0500-00005C000000}"/>
              </a:ext>
            </a:extLst>
          </xdr:cNvPr>
          <xdr:cNvSpPr>
            <a:spLocks/>
          </xdr:cNvSpPr>
        </xdr:nvSpPr>
        <xdr:spPr bwMode="auto">
          <a:xfrm>
            <a:off x="11306175" y="4914900"/>
            <a:ext cx="28575" cy="95250"/>
          </a:xfrm>
          <a:custGeom>
            <a:avLst/>
            <a:gdLst>
              <a:gd name="T0" fmla="*/ 0 w 16"/>
              <a:gd name="T1" fmla="*/ 2147483646 h 48"/>
              <a:gd name="T2" fmla="*/ 0 w 16"/>
              <a:gd name="T3" fmla="*/ 2147483646 h 48"/>
              <a:gd name="T4" fmla="*/ 2147483646 w 16"/>
              <a:gd name="T5" fmla="*/ 0 h 48"/>
              <a:gd name="T6" fmla="*/ 2147483646 w 16"/>
              <a:gd name="T7" fmla="*/ 2147483646 h 48"/>
              <a:gd name="T8" fmla="*/ 2147483646 w 16"/>
              <a:gd name="T9" fmla="*/ 2147483646 h 48"/>
              <a:gd name="T10" fmla="*/ 0 w 16"/>
              <a:gd name="T11" fmla="*/ 2147483646 h 48"/>
              <a:gd name="T12" fmla="*/ 0 60000 65536"/>
              <a:gd name="T13" fmla="*/ 0 60000 65536"/>
              <a:gd name="T14" fmla="*/ 0 60000 65536"/>
              <a:gd name="T15" fmla="*/ 0 60000 65536"/>
              <a:gd name="T16" fmla="*/ 0 60000 65536"/>
              <a:gd name="T17" fmla="*/ 0 60000 65536"/>
              <a:gd name="T18" fmla="*/ 0 w 16"/>
              <a:gd name="T19" fmla="*/ 0 h 48"/>
              <a:gd name="T20" fmla="*/ 16 w 16"/>
              <a:gd name="T21" fmla="*/ 48 h 48"/>
            </a:gdLst>
            <a:ahLst/>
            <a:cxnLst>
              <a:cxn ang="T12">
                <a:pos x="T0" y="T1"/>
              </a:cxn>
              <a:cxn ang="T13">
                <a:pos x="T2" y="T3"/>
              </a:cxn>
              <a:cxn ang="T14">
                <a:pos x="T4" y="T5"/>
              </a:cxn>
              <a:cxn ang="T15">
                <a:pos x="T6" y="T7"/>
              </a:cxn>
              <a:cxn ang="T16">
                <a:pos x="T8" y="T9"/>
              </a:cxn>
              <a:cxn ang="T17">
                <a:pos x="T10" y="T11"/>
              </a:cxn>
            </a:cxnLst>
            <a:rect l="T18" t="T19" r="T20" b="T21"/>
            <a:pathLst>
              <a:path w="16" h="48">
                <a:moveTo>
                  <a:pt x="0" y="32"/>
                </a:moveTo>
                <a:lnTo>
                  <a:pt x="0" y="16"/>
                </a:lnTo>
                <a:lnTo>
                  <a:pt x="16" y="0"/>
                </a:lnTo>
                <a:lnTo>
                  <a:pt x="16" y="16"/>
                </a:lnTo>
                <a:lnTo>
                  <a:pt x="8" y="48"/>
                </a:lnTo>
                <a:lnTo>
                  <a:pt x="0" y="32"/>
                </a:lnTo>
                <a:close/>
              </a:path>
            </a:pathLst>
          </a:custGeom>
          <a:grpFill/>
          <a:ln w="6350">
            <a:solidFill>
              <a:srgbClr val="FFFFFF"/>
            </a:solidFill>
            <a:round/>
            <a:headEnd/>
            <a:tailEnd/>
          </a:ln>
        </xdr:spPr>
      </xdr:sp>
      <xdr:sp macro="" textlink="">
        <xdr:nvSpPr>
          <xdr:cNvPr id="98" name="SLB">
            <a:extLst>
              <a:ext uri="{FF2B5EF4-FFF2-40B4-BE49-F238E27FC236}">
                <a16:creationId xmlns:a16="http://schemas.microsoft.com/office/drawing/2014/main" id="{00000000-0008-0000-0500-00005D000000}"/>
              </a:ext>
            </a:extLst>
          </xdr:cNvPr>
          <xdr:cNvSpPr>
            <a:spLocks/>
          </xdr:cNvSpPr>
        </xdr:nvSpPr>
        <xdr:spPr bwMode="auto">
          <a:xfrm>
            <a:off x="12341902" y="5984703"/>
            <a:ext cx="47843" cy="57150"/>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99" name="SGP">
            <a:extLst>
              <a:ext uri="{FF2B5EF4-FFF2-40B4-BE49-F238E27FC236}">
                <a16:creationId xmlns:a16="http://schemas.microsoft.com/office/drawing/2014/main" id="{00000000-0008-0000-0500-00005E000000}"/>
              </a:ext>
            </a:extLst>
          </xdr:cNvPr>
          <xdr:cNvSpPr>
            <a:spLocks/>
          </xdr:cNvSpPr>
        </xdr:nvSpPr>
        <xdr:spPr bwMode="auto">
          <a:xfrm>
            <a:off x="10872157" y="5678968"/>
            <a:ext cx="57028" cy="56781"/>
          </a:xfrm>
          <a:custGeom>
            <a:avLst/>
            <a:gdLst>
              <a:gd name="T0" fmla="*/ 0 w 23"/>
              <a:gd name="T1" fmla="*/ 0 h 27"/>
              <a:gd name="T2" fmla="*/ 1 w 23"/>
              <a:gd name="T3" fmla="*/ 0 h 27"/>
              <a:gd name="T4" fmla="*/ 0 w 23"/>
              <a:gd name="T5" fmla="*/ 0 h 27"/>
              <a:gd name="T6" fmla="*/ 0 w 23"/>
              <a:gd name="T7" fmla="*/ 0 h 27"/>
              <a:gd name="T8" fmla="*/ 0 w 23"/>
              <a:gd name="T9" fmla="*/ 0 h 27"/>
              <a:gd name="T10" fmla="*/ 0 w 23"/>
              <a:gd name="T11" fmla="*/ 0 h 27"/>
              <a:gd name="T12" fmla="*/ 0 60000 65536"/>
              <a:gd name="T13" fmla="*/ 0 60000 65536"/>
              <a:gd name="T14" fmla="*/ 0 60000 65536"/>
              <a:gd name="T15" fmla="*/ 0 60000 65536"/>
              <a:gd name="T16" fmla="*/ 0 60000 65536"/>
              <a:gd name="T17" fmla="*/ 0 60000 65536"/>
              <a:gd name="T18" fmla="*/ 0 w 23"/>
              <a:gd name="T19" fmla="*/ 0 h 27"/>
              <a:gd name="T20" fmla="*/ 23 w 23"/>
              <a:gd name="T21" fmla="*/ 27 h 27"/>
            </a:gdLst>
            <a:ahLst/>
            <a:cxnLst>
              <a:cxn ang="T12">
                <a:pos x="T0" y="T1"/>
              </a:cxn>
              <a:cxn ang="T13">
                <a:pos x="T2" y="T3"/>
              </a:cxn>
              <a:cxn ang="T14">
                <a:pos x="T4" y="T5"/>
              </a:cxn>
              <a:cxn ang="T15">
                <a:pos x="T6" y="T7"/>
              </a:cxn>
              <a:cxn ang="T16">
                <a:pos x="T8" y="T9"/>
              </a:cxn>
              <a:cxn ang="T17">
                <a:pos x="T10" y="T11"/>
              </a:cxn>
            </a:cxnLst>
            <a:rect l="T18" t="T19" r="T20" b="T21"/>
            <a:pathLst>
              <a:path w="23" h="27">
                <a:moveTo>
                  <a:pt x="0" y="15"/>
                </a:moveTo>
                <a:lnTo>
                  <a:pt x="23" y="27"/>
                </a:lnTo>
                <a:lnTo>
                  <a:pt x="0" y="0"/>
                </a:lnTo>
                <a:lnTo>
                  <a:pt x="0"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00" name="PRK">
            <a:extLst>
              <a:ext uri="{FF2B5EF4-FFF2-40B4-BE49-F238E27FC236}">
                <a16:creationId xmlns:a16="http://schemas.microsoft.com/office/drawing/2014/main" id="{00000000-0008-0000-0500-00005F000000}"/>
              </a:ext>
            </a:extLst>
          </xdr:cNvPr>
          <xdr:cNvSpPr>
            <a:spLocks/>
          </xdr:cNvSpPr>
        </xdr:nvSpPr>
        <xdr:spPr bwMode="auto">
          <a:xfrm>
            <a:off x="11449050" y="4314825"/>
            <a:ext cx="171450" cy="190500"/>
          </a:xfrm>
          <a:custGeom>
            <a:avLst/>
            <a:gdLst>
              <a:gd name="T0" fmla="*/ 2147483647 w 82"/>
              <a:gd name="T1" fmla="*/ 0 h 94"/>
              <a:gd name="T2" fmla="*/ 2147483647 w 82"/>
              <a:gd name="T3" fmla="*/ 0 h 94"/>
              <a:gd name="T4" fmla="*/ 2147483647 w 82"/>
              <a:gd name="T5" fmla="*/ 2147483647 h 94"/>
              <a:gd name="T6" fmla="*/ 2147483647 w 82"/>
              <a:gd name="T7" fmla="*/ 2147483647 h 94"/>
              <a:gd name="T8" fmla="*/ 2147483647 w 82"/>
              <a:gd name="T9" fmla="*/ 2147483647 h 94"/>
              <a:gd name="T10" fmla="*/ 2147483647 w 82"/>
              <a:gd name="T11" fmla="*/ 2147483647 h 94"/>
              <a:gd name="T12" fmla="*/ 0 w 82"/>
              <a:gd name="T13" fmla="*/ 2147483647 h 94"/>
              <a:gd name="T14" fmla="*/ 0 w 82"/>
              <a:gd name="T15" fmla="*/ 2147483647 h 94"/>
              <a:gd name="T16" fmla="*/ 2147483647 w 82"/>
              <a:gd name="T17" fmla="*/ 2147483647 h 94"/>
              <a:gd name="T18" fmla="*/ 0 w 82"/>
              <a:gd name="T19" fmla="*/ 2147483647 h 94"/>
              <a:gd name="T20" fmla="*/ 2147483647 w 82"/>
              <a:gd name="T21" fmla="*/ 2147483647 h 94"/>
              <a:gd name="T22" fmla="*/ 2147483647 w 82"/>
              <a:gd name="T23" fmla="*/ 2147483647 h 94"/>
              <a:gd name="T24" fmla="*/ 2147483647 w 82"/>
              <a:gd name="T25" fmla="*/ 2147483647 h 94"/>
              <a:gd name="T26" fmla="*/ 2147483647 w 82"/>
              <a:gd name="T27" fmla="*/ 2147483647 h 94"/>
              <a:gd name="T28" fmla="*/ 2147483647 w 82"/>
              <a:gd name="T29" fmla="*/ 2147483647 h 94"/>
              <a:gd name="T30" fmla="*/ 2147483647 w 82"/>
              <a:gd name="T31" fmla="*/ 2147483647 h 94"/>
              <a:gd name="T32" fmla="*/ 2147483647 w 82"/>
              <a:gd name="T33" fmla="*/ 2147483647 h 94"/>
              <a:gd name="T34" fmla="*/ 2147483647 w 82"/>
              <a:gd name="T35" fmla="*/ 0 h 94"/>
              <a:gd name="T36" fmla="*/ 2147483647 w 82"/>
              <a:gd name="T37" fmla="*/ 0 h 94"/>
              <a:gd name="T38" fmla="*/ 2147483647 w 82"/>
              <a:gd name="T39" fmla="*/ 0 h 94"/>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w 82"/>
              <a:gd name="T61" fmla="*/ 0 h 94"/>
              <a:gd name="T62" fmla="*/ 82 w 82"/>
              <a:gd name="T63" fmla="*/ 94 h 94"/>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T60" t="T61" r="T62" b="T63"/>
            <a:pathLst>
              <a:path w="82" h="94">
                <a:moveTo>
                  <a:pt x="82" y="0"/>
                </a:moveTo>
                <a:lnTo>
                  <a:pt x="68" y="0"/>
                </a:lnTo>
                <a:lnTo>
                  <a:pt x="55" y="17"/>
                </a:lnTo>
                <a:lnTo>
                  <a:pt x="48" y="17"/>
                </a:lnTo>
                <a:lnTo>
                  <a:pt x="38" y="24"/>
                </a:lnTo>
                <a:lnTo>
                  <a:pt x="33" y="24"/>
                </a:lnTo>
                <a:lnTo>
                  <a:pt x="0" y="52"/>
                </a:lnTo>
                <a:lnTo>
                  <a:pt x="0" y="59"/>
                </a:lnTo>
                <a:lnTo>
                  <a:pt x="8" y="59"/>
                </a:lnTo>
                <a:lnTo>
                  <a:pt x="0" y="88"/>
                </a:lnTo>
                <a:lnTo>
                  <a:pt x="8" y="94"/>
                </a:lnTo>
                <a:lnTo>
                  <a:pt x="20" y="94"/>
                </a:lnTo>
                <a:lnTo>
                  <a:pt x="48" y="74"/>
                </a:lnTo>
                <a:lnTo>
                  <a:pt x="33" y="66"/>
                </a:lnTo>
                <a:lnTo>
                  <a:pt x="33" y="59"/>
                </a:lnTo>
                <a:lnTo>
                  <a:pt x="60" y="37"/>
                </a:lnTo>
                <a:lnTo>
                  <a:pt x="60" y="24"/>
                </a:lnTo>
                <a:lnTo>
                  <a:pt x="82"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01" name="PNG">
            <a:extLst>
              <a:ext uri="{FF2B5EF4-FFF2-40B4-BE49-F238E27FC236}">
                <a16:creationId xmlns:a16="http://schemas.microsoft.com/office/drawing/2014/main" id="{00000000-0008-0000-0500-000060000000}"/>
              </a:ext>
            </a:extLst>
          </xdr:cNvPr>
          <xdr:cNvGrpSpPr>
            <a:grpSpLocks/>
          </xdr:cNvGrpSpPr>
        </xdr:nvGrpSpPr>
        <xdr:grpSpPr bwMode="auto">
          <a:xfrm>
            <a:off x="11906250" y="5819775"/>
            <a:ext cx="438150" cy="247650"/>
            <a:chOff x="1004" y="535"/>
            <a:chExt cx="46" cy="26"/>
          </a:xfrm>
          <a:grpFill/>
        </xdr:grpSpPr>
        <xdr:sp macro="" textlink="">
          <xdr:nvSpPr>
            <xdr:cNvPr id="171" name="S_PNG3">
              <a:extLst>
                <a:ext uri="{FF2B5EF4-FFF2-40B4-BE49-F238E27FC236}">
                  <a16:creationId xmlns:a16="http://schemas.microsoft.com/office/drawing/2014/main" id="{00000000-0008-0000-0500-0000A6000000}"/>
                </a:ext>
              </a:extLst>
            </xdr:cNvPr>
            <xdr:cNvSpPr>
              <a:spLocks/>
            </xdr:cNvSpPr>
          </xdr:nvSpPr>
          <xdr:spPr bwMode="auto">
            <a:xfrm>
              <a:off x="1004" y="535"/>
              <a:ext cx="28" cy="26"/>
            </a:xfrm>
            <a:custGeom>
              <a:avLst/>
              <a:gdLst>
                <a:gd name="T0" fmla="*/ 0 w 127"/>
                <a:gd name="T1" fmla="*/ 4 h 123"/>
                <a:gd name="T2" fmla="*/ 0 w 127"/>
                <a:gd name="T3" fmla="*/ 0 h 123"/>
                <a:gd name="T4" fmla="*/ 2 w 127"/>
                <a:gd name="T5" fmla="*/ 0 h 123"/>
                <a:gd name="T6" fmla="*/ 3 w 127"/>
                <a:gd name="T7" fmla="*/ 1 h 123"/>
                <a:gd name="T8" fmla="*/ 3 w 127"/>
                <a:gd name="T9" fmla="*/ 2 h 123"/>
                <a:gd name="T10" fmla="*/ 4 w 127"/>
                <a:gd name="T11" fmla="*/ 3 h 123"/>
                <a:gd name="T12" fmla="*/ 4 w 127"/>
                <a:gd name="T13" fmla="*/ 3 h 123"/>
                <a:gd name="T14" fmla="*/ 4 w 127"/>
                <a:gd name="T15" fmla="*/ 3 h 123"/>
                <a:gd name="T16" fmla="*/ 4 w 127"/>
                <a:gd name="T17" fmla="*/ 3 h 123"/>
                <a:gd name="T18" fmla="*/ 5 w 127"/>
                <a:gd name="T19" fmla="*/ 4 h 123"/>
                <a:gd name="T20" fmla="*/ 5 w 127"/>
                <a:gd name="T21" fmla="*/ 4 h 123"/>
                <a:gd name="T22" fmla="*/ 5 w 127"/>
                <a:gd name="T23" fmla="*/ 5 h 123"/>
                <a:gd name="T24" fmla="*/ 6 w 127"/>
                <a:gd name="T25" fmla="*/ 5 h 123"/>
                <a:gd name="T26" fmla="*/ 6 w 127"/>
                <a:gd name="T27" fmla="*/ 5 h 123"/>
                <a:gd name="T28" fmla="*/ 4 w 127"/>
                <a:gd name="T29" fmla="*/ 5 h 123"/>
                <a:gd name="T30" fmla="*/ 3 w 127"/>
                <a:gd name="T31" fmla="*/ 3 h 123"/>
                <a:gd name="T32" fmla="*/ 2 w 127"/>
                <a:gd name="T33" fmla="*/ 3 h 123"/>
                <a:gd name="T34" fmla="*/ 1 w 127"/>
                <a:gd name="T35" fmla="*/ 4 h 123"/>
                <a:gd name="T36" fmla="*/ 2 w 127"/>
                <a:gd name="T37" fmla="*/ 4 h 123"/>
                <a:gd name="T38" fmla="*/ 0 w 127"/>
                <a:gd name="T39" fmla="*/ 4 h 123"/>
                <a:gd name="T40" fmla="*/ 0 w 127"/>
                <a:gd name="T41" fmla="*/ 4 h 123"/>
                <a:gd name="T42" fmla="*/ 0 w 127"/>
                <a:gd name="T43" fmla="*/ 4 h 123"/>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27"/>
                <a:gd name="T67" fmla="*/ 0 h 123"/>
                <a:gd name="T68" fmla="*/ 127 w 127"/>
                <a:gd name="T69" fmla="*/ 123 h 123"/>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27" h="123">
                  <a:moveTo>
                    <a:pt x="0" y="91"/>
                  </a:moveTo>
                  <a:lnTo>
                    <a:pt x="0" y="0"/>
                  </a:lnTo>
                  <a:lnTo>
                    <a:pt x="35" y="7"/>
                  </a:lnTo>
                  <a:lnTo>
                    <a:pt x="57" y="31"/>
                  </a:lnTo>
                  <a:lnTo>
                    <a:pt x="57" y="39"/>
                  </a:lnTo>
                  <a:lnTo>
                    <a:pt x="90" y="61"/>
                  </a:lnTo>
                  <a:lnTo>
                    <a:pt x="78" y="69"/>
                  </a:lnTo>
                  <a:lnTo>
                    <a:pt x="83" y="69"/>
                  </a:lnTo>
                  <a:lnTo>
                    <a:pt x="90" y="76"/>
                  </a:lnTo>
                  <a:lnTo>
                    <a:pt x="98" y="91"/>
                  </a:lnTo>
                  <a:lnTo>
                    <a:pt x="105" y="91"/>
                  </a:lnTo>
                  <a:lnTo>
                    <a:pt x="105" y="106"/>
                  </a:lnTo>
                  <a:lnTo>
                    <a:pt x="127" y="115"/>
                  </a:lnTo>
                  <a:lnTo>
                    <a:pt x="127" y="123"/>
                  </a:lnTo>
                  <a:lnTo>
                    <a:pt x="83" y="115"/>
                  </a:lnTo>
                  <a:lnTo>
                    <a:pt x="63" y="76"/>
                  </a:lnTo>
                  <a:lnTo>
                    <a:pt x="43" y="76"/>
                  </a:lnTo>
                  <a:lnTo>
                    <a:pt x="21" y="84"/>
                  </a:lnTo>
                  <a:lnTo>
                    <a:pt x="35" y="91"/>
                  </a:lnTo>
                  <a:lnTo>
                    <a:pt x="0" y="9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72" name="S_PNG2">
              <a:extLst>
                <a:ext uri="{FF2B5EF4-FFF2-40B4-BE49-F238E27FC236}">
                  <a16:creationId xmlns:a16="http://schemas.microsoft.com/office/drawing/2014/main" id="{00000000-0008-0000-0500-0000A7000000}"/>
                </a:ext>
              </a:extLst>
            </xdr:cNvPr>
            <xdr:cNvSpPr>
              <a:spLocks/>
            </xdr:cNvSpPr>
          </xdr:nvSpPr>
          <xdr:spPr bwMode="auto">
            <a:xfrm>
              <a:off x="1024" y="539"/>
              <a:ext cx="13" cy="9"/>
            </a:xfrm>
            <a:custGeom>
              <a:avLst/>
              <a:gdLst>
                <a:gd name="T0" fmla="*/ 0 w 57"/>
                <a:gd name="T1" fmla="*/ 1 h 40"/>
                <a:gd name="T2" fmla="*/ 1 w 57"/>
                <a:gd name="T3" fmla="*/ 2 h 40"/>
                <a:gd name="T4" fmla="*/ 2 w 57"/>
                <a:gd name="T5" fmla="*/ 2 h 40"/>
                <a:gd name="T6" fmla="*/ 3 w 57"/>
                <a:gd name="T7" fmla="*/ 1 h 40"/>
                <a:gd name="T8" fmla="*/ 3 w 57"/>
                <a:gd name="T9" fmla="*/ 0 h 40"/>
                <a:gd name="T10" fmla="*/ 3 w 57"/>
                <a:gd name="T11" fmla="*/ 0 h 40"/>
                <a:gd name="T12" fmla="*/ 3 w 57"/>
                <a:gd name="T13" fmla="*/ 0 h 40"/>
                <a:gd name="T14" fmla="*/ 3 w 57"/>
                <a:gd name="T15" fmla="*/ 1 h 40"/>
                <a:gd name="T16" fmla="*/ 0 w 57"/>
                <a:gd name="T17" fmla="*/ 1 h 40"/>
                <a:gd name="T18" fmla="*/ 0 w 57"/>
                <a:gd name="T19" fmla="*/ 1 h 40"/>
                <a:gd name="T20" fmla="*/ 0 w 57"/>
                <a:gd name="T21" fmla="*/ 1 h 40"/>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57"/>
                <a:gd name="T34" fmla="*/ 0 h 40"/>
                <a:gd name="T35" fmla="*/ 57 w 57"/>
                <a:gd name="T36" fmla="*/ 40 h 40"/>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57" h="40">
                  <a:moveTo>
                    <a:pt x="0" y="19"/>
                  </a:moveTo>
                  <a:lnTo>
                    <a:pt x="14" y="40"/>
                  </a:lnTo>
                  <a:lnTo>
                    <a:pt x="36" y="40"/>
                  </a:lnTo>
                  <a:lnTo>
                    <a:pt x="51" y="24"/>
                  </a:lnTo>
                  <a:lnTo>
                    <a:pt x="57" y="10"/>
                  </a:lnTo>
                  <a:lnTo>
                    <a:pt x="57" y="0"/>
                  </a:lnTo>
                  <a:lnTo>
                    <a:pt x="51" y="0"/>
                  </a:lnTo>
                  <a:lnTo>
                    <a:pt x="51" y="19"/>
                  </a:lnTo>
                  <a:lnTo>
                    <a:pt x="0" y="1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73" name="S_PNG1">
              <a:extLst>
                <a:ext uri="{FF2B5EF4-FFF2-40B4-BE49-F238E27FC236}">
                  <a16:creationId xmlns:a16="http://schemas.microsoft.com/office/drawing/2014/main" id="{00000000-0008-0000-0500-0000A8000000}"/>
                </a:ext>
              </a:extLst>
            </xdr:cNvPr>
            <xdr:cNvSpPr>
              <a:spLocks/>
            </xdr:cNvSpPr>
          </xdr:nvSpPr>
          <xdr:spPr bwMode="auto">
            <a:xfrm>
              <a:off x="1045" y="543"/>
              <a:ext cx="5" cy="6"/>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02" name="PLW">
            <a:extLst>
              <a:ext uri="{FF2B5EF4-FFF2-40B4-BE49-F238E27FC236}">
                <a16:creationId xmlns:a16="http://schemas.microsoft.com/office/drawing/2014/main" id="{00000000-0008-0000-0500-000061000000}"/>
              </a:ext>
            </a:extLst>
          </xdr:cNvPr>
          <xdr:cNvSpPr>
            <a:spLocks/>
          </xdr:cNvSpPr>
        </xdr:nvSpPr>
        <xdr:spPr bwMode="auto">
          <a:xfrm>
            <a:off x="11524498" y="5528565"/>
            <a:ext cx="45719" cy="47860"/>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03" name="PHL">
            <a:extLst>
              <a:ext uri="{FF2B5EF4-FFF2-40B4-BE49-F238E27FC236}">
                <a16:creationId xmlns:a16="http://schemas.microsoft.com/office/drawing/2014/main" id="{00000000-0008-0000-0500-000062000000}"/>
              </a:ext>
            </a:extLst>
          </xdr:cNvPr>
          <xdr:cNvGrpSpPr>
            <a:grpSpLocks/>
          </xdr:cNvGrpSpPr>
        </xdr:nvGrpSpPr>
        <xdr:grpSpPr bwMode="auto">
          <a:xfrm>
            <a:off x="11220450" y="5181600"/>
            <a:ext cx="276225" cy="390525"/>
            <a:chOff x="932" y="468"/>
            <a:chExt cx="29" cy="41"/>
          </a:xfrm>
          <a:grpFill/>
        </xdr:grpSpPr>
        <xdr:sp macro="" textlink="">
          <xdr:nvSpPr>
            <xdr:cNvPr id="165" name="S_PHL6">
              <a:extLst>
                <a:ext uri="{FF2B5EF4-FFF2-40B4-BE49-F238E27FC236}">
                  <a16:creationId xmlns:a16="http://schemas.microsoft.com/office/drawing/2014/main" id="{00000000-0008-0000-0500-0000A0000000}"/>
                </a:ext>
              </a:extLst>
            </xdr:cNvPr>
            <xdr:cNvSpPr>
              <a:spLocks/>
            </xdr:cNvSpPr>
          </xdr:nvSpPr>
          <xdr:spPr bwMode="auto">
            <a:xfrm>
              <a:off x="941" y="468"/>
              <a:ext cx="13" cy="16"/>
            </a:xfrm>
            <a:custGeom>
              <a:avLst/>
              <a:gdLst>
                <a:gd name="T0" fmla="*/ 0 w 56"/>
                <a:gd name="T1" fmla="*/ 2 h 74"/>
                <a:gd name="T2" fmla="*/ 0 w 56"/>
                <a:gd name="T3" fmla="*/ 2 h 74"/>
                <a:gd name="T4" fmla="*/ 1 w 56"/>
                <a:gd name="T5" fmla="*/ 3 h 74"/>
                <a:gd name="T6" fmla="*/ 1 w 56"/>
                <a:gd name="T7" fmla="*/ 3 h 74"/>
                <a:gd name="T8" fmla="*/ 2 w 56"/>
                <a:gd name="T9" fmla="*/ 3 h 74"/>
                <a:gd name="T10" fmla="*/ 2 w 56"/>
                <a:gd name="T11" fmla="*/ 3 h 74"/>
                <a:gd name="T12" fmla="*/ 2 w 56"/>
                <a:gd name="T13" fmla="*/ 3 h 74"/>
                <a:gd name="T14" fmla="*/ 2 w 56"/>
                <a:gd name="T15" fmla="*/ 3 h 74"/>
                <a:gd name="T16" fmla="*/ 3 w 56"/>
                <a:gd name="T17" fmla="*/ 3 h 74"/>
                <a:gd name="T18" fmla="*/ 2 w 56"/>
                <a:gd name="T19" fmla="*/ 3 h 74"/>
                <a:gd name="T20" fmla="*/ 3 w 56"/>
                <a:gd name="T21" fmla="*/ 3 h 74"/>
                <a:gd name="T22" fmla="*/ 2 w 56"/>
                <a:gd name="T23" fmla="*/ 3 h 74"/>
                <a:gd name="T24" fmla="*/ 2 w 56"/>
                <a:gd name="T25" fmla="*/ 3 h 74"/>
                <a:gd name="T26" fmla="*/ 1 w 56"/>
                <a:gd name="T27" fmla="*/ 2 h 74"/>
                <a:gd name="T28" fmla="*/ 2 w 56"/>
                <a:gd name="T29" fmla="*/ 1 h 74"/>
                <a:gd name="T30" fmla="*/ 2 w 56"/>
                <a:gd name="T31" fmla="*/ 1 h 74"/>
                <a:gd name="T32" fmla="*/ 2 w 56"/>
                <a:gd name="T33" fmla="*/ 0 h 74"/>
                <a:gd name="T34" fmla="*/ 2 w 56"/>
                <a:gd name="T35" fmla="*/ 0 h 74"/>
                <a:gd name="T36" fmla="*/ 1 w 56"/>
                <a:gd name="T37" fmla="*/ 0 h 74"/>
                <a:gd name="T38" fmla="*/ 0 w 56"/>
                <a:gd name="T39" fmla="*/ 2 h 74"/>
                <a:gd name="T40" fmla="*/ 0 w 56"/>
                <a:gd name="T41" fmla="*/ 2 h 74"/>
                <a:gd name="T42" fmla="*/ 0 w 56"/>
                <a:gd name="T43" fmla="*/ 2 h 74"/>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56"/>
                <a:gd name="T67" fmla="*/ 0 h 74"/>
                <a:gd name="T68" fmla="*/ 56 w 56"/>
                <a:gd name="T69" fmla="*/ 74 h 74"/>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56" h="74">
                  <a:moveTo>
                    <a:pt x="0" y="31"/>
                  </a:moveTo>
                  <a:lnTo>
                    <a:pt x="0" y="51"/>
                  </a:lnTo>
                  <a:lnTo>
                    <a:pt x="12" y="58"/>
                  </a:lnTo>
                  <a:lnTo>
                    <a:pt x="12" y="68"/>
                  </a:lnTo>
                  <a:lnTo>
                    <a:pt x="29" y="68"/>
                  </a:lnTo>
                  <a:lnTo>
                    <a:pt x="34" y="74"/>
                  </a:lnTo>
                  <a:lnTo>
                    <a:pt x="34" y="68"/>
                  </a:lnTo>
                  <a:lnTo>
                    <a:pt x="41" y="74"/>
                  </a:lnTo>
                  <a:lnTo>
                    <a:pt x="56" y="74"/>
                  </a:lnTo>
                  <a:lnTo>
                    <a:pt x="41" y="68"/>
                  </a:lnTo>
                  <a:lnTo>
                    <a:pt x="56" y="68"/>
                  </a:lnTo>
                  <a:lnTo>
                    <a:pt x="34" y="58"/>
                  </a:lnTo>
                  <a:lnTo>
                    <a:pt x="29" y="68"/>
                  </a:lnTo>
                  <a:lnTo>
                    <a:pt x="19" y="51"/>
                  </a:lnTo>
                  <a:lnTo>
                    <a:pt x="34" y="21"/>
                  </a:lnTo>
                  <a:lnTo>
                    <a:pt x="29" y="14"/>
                  </a:lnTo>
                  <a:lnTo>
                    <a:pt x="34" y="0"/>
                  </a:lnTo>
                  <a:lnTo>
                    <a:pt x="29" y="5"/>
                  </a:lnTo>
                  <a:lnTo>
                    <a:pt x="12" y="0"/>
                  </a:lnTo>
                  <a:lnTo>
                    <a:pt x="0" y="3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66" name="S_PHL5">
              <a:extLst>
                <a:ext uri="{FF2B5EF4-FFF2-40B4-BE49-F238E27FC236}">
                  <a16:creationId xmlns:a16="http://schemas.microsoft.com/office/drawing/2014/main" id="{00000000-0008-0000-0500-0000A1000000}"/>
                </a:ext>
              </a:extLst>
            </xdr:cNvPr>
            <xdr:cNvSpPr>
              <a:spLocks/>
            </xdr:cNvSpPr>
          </xdr:nvSpPr>
          <xdr:spPr bwMode="auto">
            <a:xfrm>
              <a:off x="932" y="491"/>
              <a:ext cx="8" cy="9"/>
            </a:xfrm>
            <a:custGeom>
              <a:avLst/>
              <a:gdLst>
                <a:gd name="T0" fmla="*/ 0 w 37"/>
                <a:gd name="T1" fmla="*/ 2 h 43"/>
                <a:gd name="T2" fmla="*/ 2 w 37"/>
                <a:gd name="T3" fmla="*/ 1 h 43"/>
                <a:gd name="T4" fmla="*/ 2 w 37"/>
                <a:gd name="T5" fmla="*/ 0 h 43"/>
                <a:gd name="T6" fmla="*/ 0 w 37"/>
                <a:gd name="T7" fmla="*/ 2 h 43"/>
                <a:gd name="T8" fmla="*/ 0 w 37"/>
                <a:gd name="T9" fmla="*/ 2 h 43"/>
                <a:gd name="T10" fmla="*/ 0 w 37"/>
                <a:gd name="T11" fmla="*/ 2 h 43"/>
                <a:gd name="T12" fmla="*/ 0 60000 65536"/>
                <a:gd name="T13" fmla="*/ 0 60000 65536"/>
                <a:gd name="T14" fmla="*/ 0 60000 65536"/>
                <a:gd name="T15" fmla="*/ 0 60000 65536"/>
                <a:gd name="T16" fmla="*/ 0 60000 65536"/>
                <a:gd name="T17" fmla="*/ 0 60000 65536"/>
                <a:gd name="T18" fmla="*/ 0 w 37"/>
                <a:gd name="T19" fmla="*/ 0 h 43"/>
                <a:gd name="T20" fmla="*/ 37 w 37"/>
                <a:gd name="T21" fmla="*/ 43 h 43"/>
              </a:gdLst>
              <a:ahLst/>
              <a:cxnLst>
                <a:cxn ang="T12">
                  <a:pos x="T0" y="T1"/>
                </a:cxn>
                <a:cxn ang="T13">
                  <a:pos x="T2" y="T3"/>
                </a:cxn>
                <a:cxn ang="T14">
                  <a:pos x="T4" y="T5"/>
                </a:cxn>
                <a:cxn ang="T15">
                  <a:pos x="T6" y="T7"/>
                </a:cxn>
                <a:cxn ang="T16">
                  <a:pos x="T8" y="T9"/>
                </a:cxn>
                <a:cxn ang="T17">
                  <a:pos x="T10" y="T11"/>
                </a:cxn>
              </a:cxnLst>
              <a:rect l="T18" t="T19" r="T20" b="T21"/>
              <a:pathLst>
                <a:path w="37" h="43">
                  <a:moveTo>
                    <a:pt x="0" y="43"/>
                  </a:moveTo>
                  <a:lnTo>
                    <a:pt x="37" y="13"/>
                  </a:lnTo>
                  <a:lnTo>
                    <a:pt x="37" y="0"/>
                  </a:lnTo>
                  <a:lnTo>
                    <a:pt x="0" y="4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67" name="S_PHL4">
              <a:extLst>
                <a:ext uri="{FF2B5EF4-FFF2-40B4-BE49-F238E27FC236}">
                  <a16:creationId xmlns:a16="http://schemas.microsoft.com/office/drawing/2014/main" id="{00000000-0008-0000-0500-0000A2000000}"/>
                </a:ext>
              </a:extLst>
            </xdr:cNvPr>
            <xdr:cNvSpPr>
              <a:spLocks/>
            </xdr:cNvSpPr>
          </xdr:nvSpPr>
          <xdr:spPr bwMode="auto">
            <a:xfrm>
              <a:off x="941" y="483"/>
              <a:ext cx="5" cy="6"/>
            </a:xfrm>
            <a:custGeom>
              <a:avLst/>
              <a:gdLst>
                <a:gd name="T0" fmla="*/ 0 w 22"/>
                <a:gd name="T1" fmla="*/ 0 h 27"/>
                <a:gd name="T2" fmla="*/ 1 w 22"/>
                <a:gd name="T3" fmla="*/ 1 h 27"/>
                <a:gd name="T4" fmla="*/ 1 w 22"/>
                <a:gd name="T5" fmla="*/ 0 h 27"/>
                <a:gd name="T6" fmla="*/ 0 w 22"/>
                <a:gd name="T7" fmla="*/ 0 h 27"/>
                <a:gd name="T8" fmla="*/ 0 w 22"/>
                <a:gd name="T9" fmla="*/ 0 h 27"/>
                <a:gd name="T10" fmla="*/ 0 w 22"/>
                <a:gd name="T11" fmla="*/ 0 h 27"/>
                <a:gd name="T12" fmla="*/ 0 60000 65536"/>
                <a:gd name="T13" fmla="*/ 0 60000 65536"/>
                <a:gd name="T14" fmla="*/ 0 60000 65536"/>
                <a:gd name="T15" fmla="*/ 0 60000 65536"/>
                <a:gd name="T16" fmla="*/ 0 60000 65536"/>
                <a:gd name="T17" fmla="*/ 0 60000 65536"/>
                <a:gd name="T18" fmla="*/ 0 w 22"/>
                <a:gd name="T19" fmla="*/ 0 h 27"/>
                <a:gd name="T20" fmla="*/ 22 w 22"/>
                <a:gd name="T21" fmla="*/ 27 h 27"/>
              </a:gdLst>
              <a:ahLst/>
              <a:cxnLst>
                <a:cxn ang="T12">
                  <a:pos x="T0" y="T1"/>
                </a:cxn>
                <a:cxn ang="T13">
                  <a:pos x="T2" y="T3"/>
                </a:cxn>
                <a:cxn ang="T14">
                  <a:pos x="T4" y="T5"/>
                </a:cxn>
                <a:cxn ang="T15">
                  <a:pos x="T6" y="T7"/>
                </a:cxn>
                <a:cxn ang="T16">
                  <a:pos x="T8" y="T9"/>
                </a:cxn>
                <a:cxn ang="T17">
                  <a:pos x="T10" y="T11"/>
                </a:cxn>
              </a:cxnLst>
              <a:rect l="T18" t="T19" r="T20" b="T21"/>
              <a:pathLst>
                <a:path w="22" h="27">
                  <a:moveTo>
                    <a:pt x="0" y="0"/>
                  </a:moveTo>
                  <a:lnTo>
                    <a:pt x="22" y="27"/>
                  </a:lnTo>
                  <a:lnTo>
                    <a:pt x="22"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68" name="S_PHL3">
              <a:extLst>
                <a:ext uri="{FF2B5EF4-FFF2-40B4-BE49-F238E27FC236}">
                  <a16:creationId xmlns:a16="http://schemas.microsoft.com/office/drawing/2014/main" id="{00000000-0008-0000-0500-0000A3000000}"/>
                </a:ext>
              </a:extLst>
            </xdr:cNvPr>
            <xdr:cNvSpPr>
              <a:spLocks/>
            </xdr:cNvSpPr>
          </xdr:nvSpPr>
          <xdr:spPr bwMode="auto">
            <a:xfrm>
              <a:off x="956" y="487"/>
              <a:ext cx="5" cy="7"/>
            </a:xfrm>
            <a:custGeom>
              <a:avLst/>
              <a:gdLst>
                <a:gd name="T0" fmla="*/ 0 w 22"/>
                <a:gd name="T1" fmla="*/ 0 h 35"/>
                <a:gd name="T2" fmla="*/ 1 w 22"/>
                <a:gd name="T3" fmla="*/ 0 h 35"/>
                <a:gd name="T4" fmla="*/ 0 w 22"/>
                <a:gd name="T5" fmla="*/ 1 h 35"/>
                <a:gd name="T6" fmla="*/ 0 w 22"/>
                <a:gd name="T7" fmla="*/ 1 h 35"/>
                <a:gd name="T8" fmla="*/ 1 w 22"/>
                <a:gd name="T9" fmla="*/ 1 h 35"/>
                <a:gd name="T10" fmla="*/ 1 w 22"/>
                <a:gd name="T11" fmla="*/ 1 h 35"/>
                <a:gd name="T12" fmla="*/ 1 w 22"/>
                <a:gd name="T13" fmla="*/ 1 h 35"/>
                <a:gd name="T14" fmla="*/ 1 w 22"/>
                <a:gd name="T15" fmla="*/ 0 h 35"/>
                <a:gd name="T16" fmla="*/ 1 w 22"/>
                <a:gd name="T17" fmla="*/ 0 h 35"/>
                <a:gd name="T18" fmla="*/ 0 w 22"/>
                <a:gd name="T19" fmla="*/ 0 h 35"/>
                <a:gd name="T20" fmla="*/ 0 w 22"/>
                <a:gd name="T21" fmla="*/ 0 h 35"/>
                <a:gd name="T22" fmla="*/ 0 w 22"/>
                <a:gd name="T23" fmla="*/ 0 h 35"/>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22"/>
                <a:gd name="T37" fmla="*/ 0 h 35"/>
                <a:gd name="T38" fmla="*/ 22 w 22"/>
                <a:gd name="T39" fmla="*/ 35 h 35"/>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22" h="35">
                  <a:moveTo>
                    <a:pt x="0" y="0"/>
                  </a:moveTo>
                  <a:lnTo>
                    <a:pt x="13" y="8"/>
                  </a:lnTo>
                  <a:lnTo>
                    <a:pt x="0" y="17"/>
                  </a:lnTo>
                  <a:lnTo>
                    <a:pt x="0" y="35"/>
                  </a:lnTo>
                  <a:lnTo>
                    <a:pt x="13" y="35"/>
                  </a:lnTo>
                  <a:lnTo>
                    <a:pt x="13" y="17"/>
                  </a:lnTo>
                  <a:lnTo>
                    <a:pt x="22" y="17"/>
                  </a:lnTo>
                  <a:lnTo>
                    <a:pt x="13" y="8"/>
                  </a:lnTo>
                  <a:lnTo>
                    <a:pt x="13"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69" name="S_PHL2">
              <a:extLst>
                <a:ext uri="{FF2B5EF4-FFF2-40B4-BE49-F238E27FC236}">
                  <a16:creationId xmlns:a16="http://schemas.microsoft.com/office/drawing/2014/main" id="{00000000-0008-0000-0500-0000A4000000}"/>
                </a:ext>
              </a:extLst>
            </xdr:cNvPr>
            <xdr:cNvSpPr>
              <a:spLocks/>
            </xdr:cNvSpPr>
          </xdr:nvSpPr>
          <xdr:spPr bwMode="auto">
            <a:xfrm>
              <a:off x="948" y="489"/>
              <a:ext cx="8" cy="9"/>
            </a:xfrm>
            <a:custGeom>
              <a:avLst/>
              <a:gdLst>
                <a:gd name="T0" fmla="*/ 0 w 37"/>
                <a:gd name="T1" fmla="*/ 1 h 44"/>
                <a:gd name="T2" fmla="*/ 0 w 37"/>
                <a:gd name="T3" fmla="*/ 1 h 44"/>
                <a:gd name="T4" fmla="*/ 0 w 37"/>
                <a:gd name="T5" fmla="*/ 1 h 44"/>
                <a:gd name="T6" fmla="*/ 1 w 37"/>
                <a:gd name="T7" fmla="*/ 2 h 44"/>
                <a:gd name="T8" fmla="*/ 1 w 37"/>
                <a:gd name="T9" fmla="*/ 1 h 44"/>
                <a:gd name="T10" fmla="*/ 2 w 37"/>
                <a:gd name="T11" fmla="*/ 2 h 44"/>
                <a:gd name="T12" fmla="*/ 2 w 37"/>
                <a:gd name="T13" fmla="*/ 1 h 44"/>
                <a:gd name="T14" fmla="*/ 1 w 37"/>
                <a:gd name="T15" fmla="*/ 1 h 44"/>
                <a:gd name="T16" fmla="*/ 1 w 37"/>
                <a:gd name="T17" fmla="*/ 0 h 44"/>
                <a:gd name="T18" fmla="*/ 1 w 37"/>
                <a:gd name="T19" fmla="*/ 1 h 44"/>
                <a:gd name="T20" fmla="*/ 1 w 37"/>
                <a:gd name="T21" fmla="*/ 0 h 44"/>
                <a:gd name="T22" fmla="*/ 0 w 37"/>
                <a:gd name="T23" fmla="*/ 0 h 44"/>
                <a:gd name="T24" fmla="*/ 0 w 37"/>
                <a:gd name="T25" fmla="*/ 0 h 44"/>
                <a:gd name="T26" fmla="*/ 0 w 37"/>
                <a:gd name="T27" fmla="*/ 1 h 44"/>
                <a:gd name="T28" fmla="*/ 0 w 37"/>
                <a:gd name="T29" fmla="*/ 1 h 44"/>
                <a:gd name="T30" fmla="*/ 0 w 37"/>
                <a:gd name="T31" fmla="*/ 1 h 44"/>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37"/>
                <a:gd name="T49" fmla="*/ 0 h 44"/>
                <a:gd name="T50" fmla="*/ 37 w 37"/>
                <a:gd name="T51" fmla="*/ 44 h 44"/>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37" h="44">
                  <a:moveTo>
                    <a:pt x="0" y="20"/>
                  </a:moveTo>
                  <a:lnTo>
                    <a:pt x="8" y="20"/>
                  </a:lnTo>
                  <a:lnTo>
                    <a:pt x="8" y="29"/>
                  </a:lnTo>
                  <a:lnTo>
                    <a:pt x="15" y="44"/>
                  </a:lnTo>
                  <a:lnTo>
                    <a:pt x="15" y="29"/>
                  </a:lnTo>
                  <a:lnTo>
                    <a:pt x="37" y="37"/>
                  </a:lnTo>
                  <a:lnTo>
                    <a:pt x="37" y="29"/>
                  </a:lnTo>
                  <a:lnTo>
                    <a:pt x="30" y="29"/>
                  </a:lnTo>
                  <a:lnTo>
                    <a:pt x="30" y="7"/>
                  </a:lnTo>
                  <a:lnTo>
                    <a:pt x="15" y="20"/>
                  </a:lnTo>
                  <a:lnTo>
                    <a:pt x="15" y="7"/>
                  </a:lnTo>
                  <a:lnTo>
                    <a:pt x="8" y="0"/>
                  </a:lnTo>
                  <a:lnTo>
                    <a:pt x="0" y="0"/>
                  </a:lnTo>
                  <a:lnTo>
                    <a:pt x="0" y="2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70" name="S_PHL1">
              <a:extLst>
                <a:ext uri="{FF2B5EF4-FFF2-40B4-BE49-F238E27FC236}">
                  <a16:creationId xmlns:a16="http://schemas.microsoft.com/office/drawing/2014/main" id="{00000000-0008-0000-0500-0000A5000000}"/>
                </a:ext>
              </a:extLst>
            </xdr:cNvPr>
            <xdr:cNvSpPr>
              <a:spLocks/>
            </xdr:cNvSpPr>
          </xdr:nvSpPr>
          <xdr:spPr bwMode="auto">
            <a:xfrm>
              <a:off x="948" y="494"/>
              <a:ext cx="12" cy="15"/>
            </a:xfrm>
            <a:custGeom>
              <a:avLst/>
              <a:gdLst>
                <a:gd name="T0" fmla="*/ 0 w 57"/>
                <a:gd name="T1" fmla="*/ 2 h 66"/>
                <a:gd name="T2" fmla="*/ 0 w 57"/>
                <a:gd name="T3" fmla="*/ 2 h 66"/>
                <a:gd name="T4" fmla="*/ 1 w 57"/>
                <a:gd name="T5" fmla="*/ 2 h 66"/>
                <a:gd name="T6" fmla="*/ 1 w 57"/>
                <a:gd name="T7" fmla="*/ 3 h 66"/>
                <a:gd name="T8" fmla="*/ 2 w 57"/>
                <a:gd name="T9" fmla="*/ 3 h 66"/>
                <a:gd name="T10" fmla="*/ 2 w 57"/>
                <a:gd name="T11" fmla="*/ 3 h 66"/>
                <a:gd name="T12" fmla="*/ 2 w 57"/>
                <a:gd name="T13" fmla="*/ 2 h 66"/>
                <a:gd name="T14" fmla="*/ 2 w 57"/>
                <a:gd name="T15" fmla="*/ 2 h 66"/>
                <a:gd name="T16" fmla="*/ 3 w 57"/>
                <a:gd name="T17" fmla="*/ 3 h 66"/>
                <a:gd name="T18" fmla="*/ 3 w 57"/>
                <a:gd name="T19" fmla="*/ 1 h 66"/>
                <a:gd name="T20" fmla="*/ 2 w 57"/>
                <a:gd name="T21" fmla="*/ 0 h 66"/>
                <a:gd name="T22" fmla="*/ 2 w 57"/>
                <a:gd name="T23" fmla="*/ 1 h 66"/>
                <a:gd name="T24" fmla="*/ 1 w 57"/>
                <a:gd name="T25" fmla="*/ 1 h 66"/>
                <a:gd name="T26" fmla="*/ 1 w 57"/>
                <a:gd name="T27" fmla="*/ 1 h 66"/>
                <a:gd name="T28" fmla="*/ 1 w 57"/>
                <a:gd name="T29" fmla="*/ 1 h 66"/>
                <a:gd name="T30" fmla="*/ 0 w 57"/>
                <a:gd name="T31" fmla="*/ 2 h 66"/>
                <a:gd name="T32" fmla="*/ 0 w 57"/>
                <a:gd name="T33" fmla="*/ 2 h 66"/>
                <a:gd name="T34" fmla="*/ 0 w 57"/>
                <a:gd name="T35" fmla="*/ 2 h 66"/>
                <a:gd name="T36" fmla="*/ 0 w 57"/>
                <a:gd name="T37" fmla="*/ 2 h 6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57"/>
                <a:gd name="T58" fmla="*/ 0 h 66"/>
                <a:gd name="T59" fmla="*/ 57 w 57"/>
                <a:gd name="T60" fmla="*/ 66 h 66"/>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57" h="66">
                  <a:moveTo>
                    <a:pt x="0" y="47"/>
                  </a:moveTo>
                  <a:lnTo>
                    <a:pt x="7" y="40"/>
                  </a:lnTo>
                  <a:lnTo>
                    <a:pt x="33" y="40"/>
                  </a:lnTo>
                  <a:lnTo>
                    <a:pt x="28" y="57"/>
                  </a:lnTo>
                  <a:lnTo>
                    <a:pt x="43" y="66"/>
                  </a:lnTo>
                  <a:lnTo>
                    <a:pt x="48" y="57"/>
                  </a:lnTo>
                  <a:lnTo>
                    <a:pt x="43" y="47"/>
                  </a:lnTo>
                  <a:lnTo>
                    <a:pt x="48" y="40"/>
                  </a:lnTo>
                  <a:lnTo>
                    <a:pt x="57" y="57"/>
                  </a:lnTo>
                  <a:lnTo>
                    <a:pt x="57" y="17"/>
                  </a:lnTo>
                  <a:lnTo>
                    <a:pt x="43" y="0"/>
                  </a:lnTo>
                  <a:lnTo>
                    <a:pt x="43" y="17"/>
                  </a:lnTo>
                  <a:lnTo>
                    <a:pt x="33" y="17"/>
                  </a:lnTo>
                  <a:lnTo>
                    <a:pt x="28" y="25"/>
                  </a:lnTo>
                  <a:lnTo>
                    <a:pt x="13" y="17"/>
                  </a:lnTo>
                  <a:lnTo>
                    <a:pt x="0" y="40"/>
                  </a:lnTo>
                  <a:lnTo>
                    <a:pt x="0" y="4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04" name="PAK">
            <a:extLst>
              <a:ext uri="{FF2B5EF4-FFF2-40B4-BE49-F238E27FC236}">
                <a16:creationId xmlns:a16="http://schemas.microsoft.com/office/drawing/2014/main" id="{00000000-0008-0000-0500-000063000000}"/>
              </a:ext>
            </a:extLst>
          </xdr:cNvPr>
          <xdr:cNvSpPr>
            <a:spLocks/>
          </xdr:cNvSpPr>
        </xdr:nvSpPr>
        <xdr:spPr bwMode="auto">
          <a:xfrm>
            <a:off x="9658350" y="4533900"/>
            <a:ext cx="447675" cy="476250"/>
          </a:xfrm>
          <a:custGeom>
            <a:avLst/>
            <a:gdLst>
              <a:gd name="T0" fmla="*/ 927837523 w 216"/>
              <a:gd name="T1" fmla="*/ 85751928 h 230"/>
              <a:gd name="T2" fmla="*/ 906359492 w 216"/>
              <a:gd name="T3" fmla="*/ 64314456 h 230"/>
              <a:gd name="T4" fmla="*/ 906359492 w 216"/>
              <a:gd name="T5" fmla="*/ 85751928 h 230"/>
              <a:gd name="T6" fmla="*/ 927837523 w 216"/>
              <a:gd name="T7" fmla="*/ 85751928 h 230"/>
              <a:gd name="T8" fmla="*/ 777493378 w 216"/>
              <a:gd name="T9" fmla="*/ 0 h 230"/>
              <a:gd name="T10" fmla="*/ 743130186 w 216"/>
              <a:gd name="T11" fmla="*/ 0 h 230"/>
              <a:gd name="T12" fmla="*/ 777493378 w 216"/>
              <a:gd name="T13" fmla="*/ 0 h 230"/>
              <a:gd name="T14" fmla="*/ 743130186 w 216"/>
              <a:gd name="T15" fmla="*/ 0 h 230"/>
              <a:gd name="T16" fmla="*/ 584193171 w 216"/>
              <a:gd name="T17" fmla="*/ 64314456 h 230"/>
              <a:gd name="T18" fmla="*/ 584193171 w 216"/>
              <a:gd name="T19" fmla="*/ 150066400 h 230"/>
              <a:gd name="T20" fmla="*/ 554126414 w 216"/>
              <a:gd name="T21" fmla="*/ 218667088 h 230"/>
              <a:gd name="T22" fmla="*/ 528351818 w 216"/>
              <a:gd name="T23" fmla="*/ 218667088 h 230"/>
              <a:gd name="T24" fmla="*/ 528351818 w 216"/>
              <a:gd name="T25" fmla="*/ 282981592 h 230"/>
              <a:gd name="T26" fmla="*/ 463919798 w 216"/>
              <a:gd name="T27" fmla="*/ 308707368 h 230"/>
              <a:gd name="T28" fmla="*/ 463919798 w 216"/>
              <a:gd name="T29" fmla="*/ 390170944 h 230"/>
              <a:gd name="T30" fmla="*/ 339348046 w 216"/>
              <a:gd name="T31" fmla="*/ 441622496 h 230"/>
              <a:gd name="T32" fmla="*/ 309279217 w 216"/>
              <a:gd name="T33" fmla="*/ 475922840 h 230"/>
              <a:gd name="T34" fmla="*/ 309279217 w 216"/>
              <a:gd name="T35" fmla="*/ 540237280 h 230"/>
              <a:gd name="T36" fmla="*/ 60137674 w 216"/>
              <a:gd name="T37" fmla="*/ 578826073 h 230"/>
              <a:gd name="T38" fmla="*/ 0 w 216"/>
              <a:gd name="T39" fmla="*/ 540237280 h 230"/>
              <a:gd name="T40" fmla="*/ 94502955 w 216"/>
              <a:gd name="T41" fmla="*/ 737466976 h 230"/>
              <a:gd name="T42" fmla="*/ 38659643 w 216"/>
              <a:gd name="T43" fmla="*/ 801781416 h 230"/>
              <a:gd name="T44" fmla="*/ 38659643 w 216"/>
              <a:gd name="T45" fmla="*/ 857519216 h 230"/>
              <a:gd name="T46" fmla="*/ 339348046 w 216"/>
              <a:gd name="T47" fmla="*/ 857519216 h 230"/>
              <a:gd name="T48" fmla="*/ 369416875 w 216"/>
              <a:gd name="T49" fmla="*/ 930410295 h 230"/>
              <a:gd name="T50" fmla="*/ 403782140 w 216"/>
              <a:gd name="T51" fmla="*/ 986148095 h 230"/>
              <a:gd name="T52" fmla="*/ 433850969 w 216"/>
              <a:gd name="T53" fmla="*/ 930410295 h 230"/>
              <a:gd name="T54" fmla="*/ 554126414 w 216"/>
              <a:gd name="T55" fmla="*/ 930410295 h 230"/>
              <a:gd name="T56" fmla="*/ 554126414 w 216"/>
              <a:gd name="T57" fmla="*/ 823218872 h 230"/>
              <a:gd name="T58" fmla="*/ 528351818 w 216"/>
              <a:gd name="T59" fmla="*/ 823218872 h 230"/>
              <a:gd name="T60" fmla="*/ 528351818 w 216"/>
              <a:gd name="T61" fmla="*/ 801781416 h 230"/>
              <a:gd name="T62" fmla="*/ 463919798 w 216"/>
              <a:gd name="T63" fmla="*/ 801781416 h 230"/>
              <a:gd name="T64" fmla="*/ 463919798 w 216"/>
              <a:gd name="T65" fmla="*/ 707454952 h 230"/>
              <a:gd name="T66" fmla="*/ 528351818 w 216"/>
              <a:gd name="T67" fmla="*/ 664577968 h 230"/>
              <a:gd name="T68" fmla="*/ 554126414 w 216"/>
              <a:gd name="T69" fmla="*/ 707454952 h 230"/>
              <a:gd name="T70" fmla="*/ 807562207 w 216"/>
              <a:gd name="T71" fmla="*/ 441622496 h 230"/>
              <a:gd name="T72" fmla="*/ 777493378 w 216"/>
              <a:gd name="T73" fmla="*/ 390170944 h 230"/>
              <a:gd name="T74" fmla="*/ 807562207 w 216"/>
              <a:gd name="T75" fmla="*/ 390170944 h 230"/>
              <a:gd name="T76" fmla="*/ 807562207 w 216"/>
              <a:gd name="T77" fmla="*/ 347296032 h 230"/>
              <a:gd name="T78" fmla="*/ 743130186 w 216"/>
              <a:gd name="T79" fmla="*/ 308707368 h 230"/>
              <a:gd name="T80" fmla="*/ 777493378 w 216"/>
              <a:gd name="T81" fmla="*/ 218667088 h 230"/>
              <a:gd name="T82" fmla="*/ 743130186 w 216"/>
              <a:gd name="T83" fmla="*/ 188655064 h 230"/>
              <a:gd name="T84" fmla="*/ 777493378 w 216"/>
              <a:gd name="T85" fmla="*/ 150066400 h 230"/>
              <a:gd name="T86" fmla="*/ 777493378 w 216"/>
              <a:gd name="T87" fmla="*/ 124340592 h 230"/>
              <a:gd name="T88" fmla="*/ 743130186 w 216"/>
              <a:gd name="T89" fmla="*/ 85751928 h 230"/>
              <a:gd name="T90" fmla="*/ 708764922 w 216"/>
              <a:gd name="T91" fmla="*/ 85751928 h 230"/>
              <a:gd name="T92" fmla="*/ 708764922 w 216"/>
              <a:gd name="T93" fmla="*/ 0 h 230"/>
              <a:gd name="T94" fmla="*/ 743130186 w 216"/>
              <a:gd name="T95" fmla="*/ 0 h 230"/>
              <a:gd name="T96" fmla="*/ 927837523 w 216"/>
              <a:gd name="T97" fmla="*/ 85751928 h 230"/>
              <a:gd name="T98" fmla="*/ 927837523 w 216"/>
              <a:gd name="T99" fmla="*/ 85751928 h 230"/>
              <a:gd name="T100" fmla="*/ 927837523 w 216"/>
              <a:gd name="T101" fmla="*/ 85751928 h 230"/>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w 216"/>
              <a:gd name="T154" fmla="*/ 0 h 230"/>
              <a:gd name="T155" fmla="*/ 216 w 216"/>
              <a:gd name="T156" fmla="*/ 230 h 230"/>
            </a:gdLst>
            <a:ahLst/>
            <a:cxnLst>
              <a:cxn ang="T102">
                <a:pos x="T0" y="T1"/>
              </a:cxn>
              <a:cxn ang="T103">
                <a:pos x="T2" y="T3"/>
              </a:cxn>
              <a:cxn ang="T104">
                <a:pos x="T4" y="T5"/>
              </a:cxn>
              <a:cxn ang="T105">
                <a:pos x="T6" y="T7"/>
              </a:cxn>
              <a:cxn ang="T106">
                <a:pos x="T8" y="T9"/>
              </a:cxn>
              <a:cxn ang="T107">
                <a:pos x="T10" y="T11"/>
              </a:cxn>
              <a:cxn ang="T108">
                <a:pos x="T12" y="T13"/>
              </a:cxn>
              <a:cxn ang="T109">
                <a:pos x="T14" y="T15"/>
              </a:cxn>
              <a:cxn ang="T110">
                <a:pos x="T16" y="T17"/>
              </a:cxn>
              <a:cxn ang="T111">
                <a:pos x="T18" y="T19"/>
              </a:cxn>
              <a:cxn ang="T112">
                <a:pos x="T20" y="T21"/>
              </a:cxn>
              <a:cxn ang="T113">
                <a:pos x="T22" y="T23"/>
              </a:cxn>
              <a:cxn ang="T114">
                <a:pos x="T24" y="T25"/>
              </a:cxn>
              <a:cxn ang="T115">
                <a:pos x="T26" y="T27"/>
              </a:cxn>
              <a:cxn ang="T116">
                <a:pos x="T28" y="T29"/>
              </a:cxn>
              <a:cxn ang="T117">
                <a:pos x="T30" y="T31"/>
              </a:cxn>
              <a:cxn ang="T118">
                <a:pos x="T32" y="T33"/>
              </a:cxn>
              <a:cxn ang="T119">
                <a:pos x="T34" y="T35"/>
              </a:cxn>
              <a:cxn ang="T120">
                <a:pos x="T36" y="T37"/>
              </a:cxn>
              <a:cxn ang="T121">
                <a:pos x="T38" y="T39"/>
              </a:cxn>
              <a:cxn ang="T122">
                <a:pos x="T40" y="T41"/>
              </a:cxn>
              <a:cxn ang="T123">
                <a:pos x="T42" y="T43"/>
              </a:cxn>
              <a:cxn ang="T124">
                <a:pos x="T44" y="T45"/>
              </a:cxn>
              <a:cxn ang="T125">
                <a:pos x="T46" y="T47"/>
              </a:cxn>
              <a:cxn ang="T126">
                <a:pos x="T48" y="T49"/>
              </a:cxn>
              <a:cxn ang="T127">
                <a:pos x="T50" y="T51"/>
              </a:cxn>
              <a:cxn ang="T128">
                <a:pos x="T52" y="T53"/>
              </a:cxn>
              <a:cxn ang="T129">
                <a:pos x="T54" y="T55"/>
              </a:cxn>
              <a:cxn ang="T130">
                <a:pos x="T56" y="T57"/>
              </a:cxn>
              <a:cxn ang="T131">
                <a:pos x="T58" y="T59"/>
              </a:cxn>
              <a:cxn ang="T132">
                <a:pos x="T60" y="T61"/>
              </a:cxn>
              <a:cxn ang="T133">
                <a:pos x="T62" y="T63"/>
              </a:cxn>
              <a:cxn ang="T134">
                <a:pos x="T64" y="T65"/>
              </a:cxn>
              <a:cxn ang="T135">
                <a:pos x="T66" y="T67"/>
              </a:cxn>
              <a:cxn ang="T136">
                <a:pos x="T68" y="T69"/>
              </a:cxn>
              <a:cxn ang="T137">
                <a:pos x="T70" y="T71"/>
              </a:cxn>
              <a:cxn ang="T138">
                <a:pos x="T72" y="T73"/>
              </a:cxn>
              <a:cxn ang="T139">
                <a:pos x="T74" y="T75"/>
              </a:cxn>
              <a:cxn ang="T140">
                <a:pos x="T76" y="T77"/>
              </a:cxn>
              <a:cxn ang="T141">
                <a:pos x="T78" y="T79"/>
              </a:cxn>
              <a:cxn ang="T142">
                <a:pos x="T80" y="T81"/>
              </a:cxn>
              <a:cxn ang="T143">
                <a:pos x="T82" y="T83"/>
              </a:cxn>
              <a:cxn ang="T144">
                <a:pos x="T84" y="T85"/>
              </a:cxn>
              <a:cxn ang="T145">
                <a:pos x="T86" y="T87"/>
              </a:cxn>
              <a:cxn ang="T146">
                <a:pos x="T88" y="T89"/>
              </a:cxn>
              <a:cxn ang="T147">
                <a:pos x="T90" y="T91"/>
              </a:cxn>
              <a:cxn ang="T148">
                <a:pos x="T92" y="T93"/>
              </a:cxn>
              <a:cxn ang="T149">
                <a:pos x="T94" y="T95"/>
              </a:cxn>
              <a:cxn ang="T150">
                <a:pos x="T96" y="T97"/>
              </a:cxn>
              <a:cxn ang="T151">
                <a:pos x="T98" y="T99"/>
              </a:cxn>
              <a:cxn ang="T152">
                <a:pos x="T100" y="T101"/>
              </a:cxn>
            </a:cxnLst>
            <a:rect l="T153" t="T154" r="T155" b="T156"/>
            <a:pathLst>
              <a:path w="216" h="230">
                <a:moveTo>
                  <a:pt x="216" y="20"/>
                </a:moveTo>
                <a:lnTo>
                  <a:pt x="211" y="15"/>
                </a:lnTo>
                <a:lnTo>
                  <a:pt x="211" y="20"/>
                </a:lnTo>
                <a:lnTo>
                  <a:pt x="216" y="20"/>
                </a:lnTo>
                <a:lnTo>
                  <a:pt x="181" y="0"/>
                </a:lnTo>
                <a:lnTo>
                  <a:pt x="173" y="0"/>
                </a:lnTo>
                <a:lnTo>
                  <a:pt x="181" y="0"/>
                </a:lnTo>
                <a:lnTo>
                  <a:pt x="173" y="0"/>
                </a:lnTo>
                <a:lnTo>
                  <a:pt x="136" y="15"/>
                </a:lnTo>
                <a:lnTo>
                  <a:pt x="136" y="35"/>
                </a:lnTo>
                <a:lnTo>
                  <a:pt x="129" y="51"/>
                </a:lnTo>
                <a:lnTo>
                  <a:pt x="123" y="51"/>
                </a:lnTo>
                <a:lnTo>
                  <a:pt x="123" y="66"/>
                </a:lnTo>
                <a:lnTo>
                  <a:pt x="108" y="72"/>
                </a:lnTo>
                <a:lnTo>
                  <a:pt x="108" y="91"/>
                </a:lnTo>
                <a:lnTo>
                  <a:pt x="79" y="103"/>
                </a:lnTo>
                <a:lnTo>
                  <a:pt x="72" y="111"/>
                </a:lnTo>
                <a:lnTo>
                  <a:pt x="72" y="126"/>
                </a:lnTo>
                <a:lnTo>
                  <a:pt x="14" y="135"/>
                </a:lnTo>
                <a:lnTo>
                  <a:pt x="0" y="126"/>
                </a:lnTo>
                <a:lnTo>
                  <a:pt x="22" y="172"/>
                </a:lnTo>
                <a:lnTo>
                  <a:pt x="9" y="187"/>
                </a:lnTo>
                <a:lnTo>
                  <a:pt x="9" y="200"/>
                </a:lnTo>
                <a:lnTo>
                  <a:pt x="79" y="200"/>
                </a:lnTo>
                <a:lnTo>
                  <a:pt x="86" y="217"/>
                </a:lnTo>
                <a:lnTo>
                  <a:pt x="94" y="230"/>
                </a:lnTo>
                <a:lnTo>
                  <a:pt x="101" y="217"/>
                </a:lnTo>
                <a:lnTo>
                  <a:pt x="129" y="217"/>
                </a:lnTo>
                <a:lnTo>
                  <a:pt x="129" y="192"/>
                </a:lnTo>
                <a:lnTo>
                  <a:pt x="123" y="192"/>
                </a:lnTo>
                <a:lnTo>
                  <a:pt x="123" y="187"/>
                </a:lnTo>
                <a:lnTo>
                  <a:pt x="108" y="187"/>
                </a:lnTo>
                <a:lnTo>
                  <a:pt x="108" y="165"/>
                </a:lnTo>
                <a:lnTo>
                  <a:pt x="123" y="155"/>
                </a:lnTo>
                <a:lnTo>
                  <a:pt x="129" y="165"/>
                </a:lnTo>
                <a:lnTo>
                  <a:pt x="188" y="103"/>
                </a:lnTo>
                <a:lnTo>
                  <a:pt x="181" y="91"/>
                </a:lnTo>
                <a:lnTo>
                  <a:pt x="188" y="91"/>
                </a:lnTo>
                <a:lnTo>
                  <a:pt x="188" y="81"/>
                </a:lnTo>
                <a:lnTo>
                  <a:pt x="173" y="72"/>
                </a:lnTo>
                <a:lnTo>
                  <a:pt x="181" y="51"/>
                </a:lnTo>
                <a:lnTo>
                  <a:pt x="173" y="44"/>
                </a:lnTo>
                <a:lnTo>
                  <a:pt x="181" y="35"/>
                </a:lnTo>
                <a:lnTo>
                  <a:pt x="181" y="29"/>
                </a:lnTo>
                <a:lnTo>
                  <a:pt x="173" y="20"/>
                </a:lnTo>
                <a:lnTo>
                  <a:pt x="165" y="20"/>
                </a:lnTo>
                <a:lnTo>
                  <a:pt x="165" y="0"/>
                </a:lnTo>
                <a:lnTo>
                  <a:pt x="173" y="0"/>
                </a:lnTo>
                <a:lnTo>
                  <a:pt x="216" y="2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05" name="NZL">
            <a:extLst>
              <a:ext uri="{FF2B5EF4-FFF2-40B4-BE49-F238E27FC236}">
                <a16:creationId xmlns:a16="http://schemas.microsoft.com/office/drawing/2014/main" id="{00000000-0008-0000-0500-000064000000}"/>
              </a:ext>
            </a:extLst>
          </xdr:cNvPr>
          <xdr:cNvGrpSpPr>
            <a:grpSpLocks/>
          </xdr:cNvGrpSpPr>
        </xdr:nvGrpSpPr>
        <xdr:grpSpPr bwMode="auto">
          <a:xfrm>
            <a:off x="12544425" y="6772275"/>
            <a:ext cx="304800" cy="400050"/>
            <a:chOff x="1071" y="635"/>
            <a:chExt cx="32" cy="42"/>
          </a:xfrm>
          <a:grpFill/>
        </xdr:grpSpPr>
        <xdr:sp macro="" textlink="">
          <xdr:nvSpPr>
            <xdr:cNvPr id="163" name="S_NZL2">
              <a:extLst>
                <a:ext uri="{FF2B5EF4-FFF2-40B4-BE49-F238E27FC236}">
                  <a16:creationId xmlns:a16="http://schemas.microsoft.com/office/drawing/2014/main" id="{00000000-0008-0000-0500-00009E000000}"/>
                </a:ext>
              </a:extLst>
            </xdr:cNvPr>
            <xdr:cNvSpPr>
              <a:spLocks/>
            </xdr:cNvSpPr>
          </xdr:nvSpPr>
          <xdr:spPr bwMode="auto">
            <a:xfrm>
              <a:off x="1071" y="655"/>
              <a:ext cx="21" cy="22"/>
            </a:xfrm>
            <a:custGeom>
              <a:avLst/>
              <a:gdLst>
                <a:gd name="T0" fmla="*/ 1 w 98"/>
                <a:gd name="T1" fmla="*/ 0 h 99"/>
                <a:gd name="T2" fmla="*/ 1 w 98"/>
                <a:gd name="T3" fmla="*/ 0 h 99"/>
                <a:gd name="T4" fmla="*/ 1 w 98"/>
                <a:gd name="T5" fmla="*/ 0 h 99"/>
                <a:gd name="T6" fmla="*/ 1 w 98"/>
                <a:gd name="T7" fmla="*/ 0 h 99"/>
                <a:gd name="T8" fmla="*/ 1 w 98"/>
                <a:gd name="T9" fmla="*/ 0 h 99"/>
                <a:gd name="T10" fmla="*/ 1 w 98"/>
                <a:gd name="T11" fmla="*/ 0 h 99"/>
                <a:gd name="T12" fmla="*/ 1 w 98"/>
                <a:gd name="T13" fmla="*/ 0 h 99"/>
                <a:gd name="T14" fmla="*/ 1 w 98"/>
                <a:gd name="T15" fmla="*/ 0 h 99"/>
                <a:gd name="T16" fmla="*/ 1 w 98"/>
                <a:gd name="T17" fmla="*/ 0 h 99"/>
                <a:gd name="T18" fmla="*/ 1 w 98"/>
                <a:gd name="T19" fmla="*/ 0 h 99"/>
                <a:gd name="T20" fmla="*/ 1 w 98"/>
                <a:gd name="T21" fmla="*/ 1 h 99"/>
                <a:gd name="T22" fmla="*/ 1 w 98"/>
                <a:gd name="T23" fmla="*/ 1 h 99"/>
                <a:gd name="T24" fmla="*/ 0 w 98"/>
                <a:gd name="T25" fmla="*/ 1 h 99"/>
                <a:gd name="T26" fmla="*/ 0 w 98"/>
                <a:gd name="T27" fmla="*/ 1 h 99"/>
                <a:gd name="T28" fmla="*/ 0 w 98"/>
                <a:gd name="T29" fmla="*/ 1 h 99"/>
                <a:gd name="T30" fmla="*/ 0 w 98"/>
                <a:gd name="T31" fmla="*/ 1 h 99"/>
                <a:gd name="T32" fmla="*/ 0 w 98"/>
                <a:gd name="T33" fmla="*/ 1 h 99"/>
                <a:gd name="T34" fmla="*/ 0 w 98"/>
                <a:gd name="T35" fmla="*/ 1 h 99"/>
                <a:gd name="T36" fmla="*/ 0 w 98"/>
                <a:gd name="T37" fmla="*/ 1 h 99"/>
                <a:gd name="T38" fmla="*/ 0 w 98"/>
                <a:gd name="T39" fmla="*/ 1 h 99"/>
                <a:gd name="T40" fmla="*/ 0 w 98"/>
                <a:gd name="T41" fmla="*/ 1 h 99"/>
                <a:gd name="T42" fmla="*/ 0 w 98"/>
                <a:gd name="T43" fmla="*/ 1 h 99"/>
                <a:gd name="T44" fmla="*/ 0 w 98"/>
                <a:gd name="T45" fmla="*/ 1 h 99"/>
                <a:gd name="T46" fmla="*/ 0 w 98"/>
                <a:gd name="T47" fmla="*/ 1 h 99"/>
                <a:gd name="T48" fmla="*/ 0 w 98"/>
                <a:gd name="T49" fmla="*/ 0 h 99"/>
                <a:gd name="T50" fmla="*/ 1 w 98"/>
                <a:gd name="T51" fmla="*/ 0 h 99"/>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w 98"/>
                <a:gd name="T79" fmla="*/ 0 h 99"/>
                <a:gd name="T80" fmla="*/ 98 w 98"/>
                <a:gd name="T81" fmla="*/ 99 h 99"/>
              </a:gdLst>
              <a:ahLst/>
              <a:cxnLst>
                <a:cxn ang="T52">
                  <a:pos x="T0" y="T1"/>
                </a:cxn>
                <a:cxn ang="T53">
                  <a:pos x="T2" y="T3"/>
                </a:cxn>
                <a:cxn ang="T54">
                  <a:pos x="T4" y="T5"/>
                </a:cxn>
                <a:cxn ang="T55">
                  <a:pos x="T6" y="T7"/>
                </a:cxn>
                <a:cxn ang="T56">
                  <a:pos x="T8" y="T9"/>
                </a:cxn>
                <a:cxn ang="T57">
                  <a:pos x="T10" y="T11"/>
                </a:cxn>
                <a:cxn ang="T58">
                  <a:pos x="T12" y="T13"/>
                </a:cxn>
                <a:cxn ang="T59">
                  <a:pos x="T14" y="T15"/>
                </a:cxn>
                <a:cxn ang="T60">
                  <a:pos x="T16" y="T17"/>
                </a:cxn>
                <a:cxn ang="T61">
                  <a:pos x="T18" y="T19"/>
                </a:cxn>
                <a:cxn ang="T62">
                  <a:pos x="T20" y="T21"/>
                </a:cxn>
                <a:cxn ang="T63">
                  <a:pos x="T22" y="T23"/>
                </a:cxn>
                <a:cxn ang="T64">
                  <a:pos x="T24" y="T25"/>
                </a:cxn>
                <a:cxn ang="T65">
                  <a:pos x="T26" y="T27"/>
                </a:cxn>
                <a:cxn ang="T66">
                  <a:pos x="T28" y="T29"/>
                </a:cxn>
                <a:cxn ang="T67">
                  <a:pos x="T30" y="T31"/>
                </a:cxn>
                <a:cxn ang="T68">
                  <a:pos x="T32" y="T33"/>
                </a:cxn>
                <a:cxn ang="T69">
                  <a:pos x="T34" y="T35"/>
                </a:cxn>
                <a:cxn ang="T70">
                  <a:pos x="T36" y="T37"/>
                </a:cxn>
                <a:cxn ang="T71">
                  <a:pos x="T38" y="T39"/>
                </a:cxn>
                <a:cxn ang="T72">
                  <a:pos x="T40" y="T41"/>
                </a:cxn>
                <a:cxn ang="T73">
                  <a:pos x="T42" y="T43"/>
                </a:cxn>
                <a:cxn ang="T74">
                  <a:pos x="T44" y="T45"/>
                </a:cxn>
                <a:cxn ang="T75">
                  <a:pos x="T46" y="T47"/>
                </a:cxn>
                <a:cxn ang="T76">
                  <a:pos x="T48" y="T49"/>
                </a:cxn>
                <a:cxn ang="T77">
                  <a:pos x="T50" y="T51"/>
                </a:cxn>
              </a:cxnLst>
              <a:rect l="T78" t="T79" r="T80" b="T81"/>
              <a:pathLst>
                <a:path w="98" h="99">
                  <a:moveTo>
                    <a:pt x="71" y="8"/>
                  </a:moveTo>
                  <a:lnTo>
                    <a:pt x="78" y="0"/>
                  </a:lnTo>
                  <a:lnTo>
                    <a:pt x="81" y="7"/>
                  </a:lnTo>
                  <a:lnTo>
                    <a:pt x="83" y="10"/>
                  </a:lnTo>
                  <a:lnTo>
                    <a:pt x="93" y="7"/>
                  </a:lnTo>
                  <a:lnTo>
                    <a:pt x="93" y="12"/>
                  </a:lnTo>
                  <a:lnTo>
                    <a:pt x="94" y="8"/>
                  </a:lnTo>
                  <a:lnTo>
                    <a:pt x="98" y="13"/>
                  </a:lnTo>
                  <a:lnTo>
                    <a:pt x="93" y="27"/>
                  </a:lnTo>
                  <a:lnTo>
                    <a:pt x="79" y="44"/>
                  </a:lnTo>
                  <a:lnTo>
                    <a:pt x="83" y="54"/>
                  </a:lnTo>
                  <a:lnTo>
                    <a:pt x="64" y="55"/>
                  </a:lnTo>
                  <a:lnTo>
                    <a:pt x="51" y="91"/>
                  </a:lnTo>
                  <a:lnTo>
                    <a:pt x="36" y="99"/>
                  </a:lnTo>
                  <a:lnTo>
                    <a:pt x="26" y="99"/>
                  </a:lnTo>
                  <a:lnTo>
                    <a:pt x="24" y="97"/>
                  </a:lnTo>
                  <a:lnTo>
                    <a:pt x="17" y="96"/>
                  </a:lnTo>
                  <a:lnTo>
                    <a:pt x="12" y="92"/>
                  </a:lnTo>
                  <a:lnTo>
                    <a:pt x="2" y="92"/>
                  </a:lnTo>
                  <a:lnTo>
                    <a:pt x="6" y="87"/>
                  </a:lnTo>
                  <a:lnTo>
                    <a:pt x="2" y="91"/>
                  </a:lnTo>
                  <a:lnTo>
                    <a:pt x="4" y="87"/>
                  </a:lnTo>
                  <a:lnTo>
                    <a:pt x="0" y="89"/>
                  </a:lnTo>
                  <a:lnTo>
                    <a:pt x="26" y="55"/>
                  </a:lnTo>
                  <a:lnTo>
                    <a:pt x="51" y="37"/>
                  </a:lnTo>
                  <a:lnTo>
                    <a:pt x="71" y="8"/>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64" name="S_NZL1">
              <a:extLst>
                <a:ext uri="{FF2B5EF4-FFF2-40B4-BE49-F238E27FC236}">
                  <a16:creationId xmlns:a16="http://schemas.microsoft.com/office/drawing/2014/main" id="{00000000-0008-0000-0500-00009F000000}"/>
                </a:ext>
              </a:extLst>
            </xdr:cNvPr>
            <xdr:cNvSpPr>
              <a:spLocks/>
            </xdr:cNvSpPr>
          </xdr:nvSpPr>
          <xdr:spPr bwMode="auto">
            <a:xfrm>
              <a:off x="1088" y="635"/>
              <a:ext cx="15" cy="24"/>
            </a:xfrm>
            <a:custGeom>
              <a:avLst/>
              <a:gdLst>
                <a:gd name="T0" fmla="*/ 0 w 70"/>
                <a:gd name="T1" fmla="*/ 0 h 108"/>
                <a:gd name="T2" fmla="*/ 0 w 70"/>
                <a:gd name="T3" fmla="*/ 0 h 108"/>
                <a:gd name="T4" fmla="*/ 0 w 70"/>
                <a:gd name="T5" fmla="*/ 0 h 108"/>
                <a:gd name="T6" fmla="*/ 0 w 70"/>
                <a:gd name="T7" fmla="*/ 0 h 108"/>
                <a:gd name="T8" fmla="*/ 0 w 70"/>
                <a:gd name="T9" fmla="*/ 0 h 108"/>
                <a:gd name="T10" fmla="*/ 0 w 70"/>
                <a:gd name="T11" fmla="*/ 0 h 108"/>
                <a:gd name="T12" fmla="*/ 0 w 70"/>
                <a:gd name="T13" fmla="*/ 0 h 108"/>
                <a:gd name="T14" fmla="*/ 0 w 70"/>
                <a:gd name="T15" fmla="*/ 0 h 108"/>
                <a:gd name="T16" fmla="*/ 0 w 70"/>
                <a:gd name="T17" fmla="*/ 0 h 108"/>
                <a:gd name="T18" fmla="*/ 0 w 70"/>
                <a:gd name="T19" fmla="*/ 0 h 108"/>
                <a:gd name="T20" fmla="*/ 0 w 70"/>
                <a:gd name="T21" fmla="*/ 0 h 108"/>
                <a:gd name="T22" fmla="*/ 1 w 70"/>
                <a:gd name="T23" fmla="*/ 0 h 108"/>
                <a:gd name="T24" fmla="*/ 1 w 70"/>
                <a:gd name="T25" fmla="*/ 0 h 108"/>
                <a:gd name="T26" fmla="*/ 1 w 70"/>
                <a:gd name="T27" fmla="*/ 1 h 108"/>
                <a:gd name="T28" fmla="*/ 1 w 70"/>
                <a:gd name="T29" fmla="*/ 1 h 108"/>
                <a:gd name="T30" fmla="*/ 0 w 70"/>
                <a:gd name="T31" fmla="*/ 1 h 108"/>
                <a:gd name="T32" fmla="*/ 0 w 70"/>
                <a:gd name="T33" fmla="*/ 1 h 108"/>
                <a:gd name="T34" fmla="*/ 0 w 70"/>
                <a:gd name="T35" fmla="*/ 1 h 108"/>
                <a:gd name="T36" fmla="*/ 0 w 70"/>
                <a:gd name="T37" fmla="*/ 1 h 108"/>
                <a:gd name="T38" fmla="*/ 0 w 70"/>
                <a:gd name="T39" fmla="*/ 1 h 108"/>
                <a:gd name="T40" fmla="*/ 0 w 70"/>
                <a:gd name="T41" fmla="*/ 1 h 108"/>
                <a:gd name="T42" fmla="*/ 0 w 70"/>
                <a:gd name="T43" fmla="*/ 1 h 108"/>
                <a:gd name="T44" fmla="*/ 0 w 70"/>
                <a:gd name="T45" fmla="*/ 1 h 108"/>
                <a:gd name="T46" fmla="*/ 0 w 70"/>
                <a:gd name="T47" fmla="*/ 1 h 108"/>
                <a:gd name="T48" fmla="*/ 0 w 70"/>
                <a:gd name="T49" fmla="*/ 0 h 108"/>
                <a:gd name="T50" fmla="*/ 0 w 70"/>
                <a:gd name="T51" fmla="*/ 0 h 108"/>
                <a:gd name="T52" fmla="*/ 0 w 70"/>
                <a:gd name="T53" fmla="*/ 0 h 108"/>
                <a:gd name="T54" fmla="*/ 0 w 70"/>
                <a:gd name="T55" fmla="*/ 0 h 108"/>
                <a:gd name="T56" fmla="*/ 0 w 70"/>
                <a:gd name="T57" fmla="*/ 0 h 108"/>
                <a:gd name="T58" fmla="*/ 0 w 70"/>
                <a:gd name="T59" fmla="*/ 0 h 108"/>
                <a:gd name="T60" fmla="*/ 0 w 70"/>
                <a:gd name="T61" fmla="*/ 0 h 108"/>
                <a:gd name="T62" fmla="*/ 0 w 70"/>
                <a:gd name="T63" fmla="*/ 0 h 108"/>
                <a:gd name="T64" fmla="*/ 0 w 70"/>
                <a:gd name="T65" fmla="*/ 0 h 108"/>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70"/>
                <a:gd name="T100" fmla="*/ 0 h 108"/>
                <a:gd name="T101" fmla="*/ 70 w 70"/>
                <a:gd name="T102" fmla="*/ 108 h 108"/>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70" h="108">
                  <a:moveTo>
                    <a:pt x="1" y="0"/>
                  </a:moveTo>
                  <a:lnTo>
                    <a:pt x="6" y="7"/>
                  </a:lnTo>
                  <a:lnTo>
                    <a:pt x="16" y="10"/>
                  </a:lnTo>
                  <a:lnTo>
                    <a:pt x="18" y="15"/>
                  </a:lnTo>
                  <a:lnTo>
                    <a:pt x="23" y="20"/>
                  </a:lnTo>
                  <a:lnTo>
                    <a:pt x="20" y="19"/>
                  </a:lnTo>
                  <a:lnTo>
                    <a:pt x="25" y="34"/>
                  </a:lnTo>
                  <a:lnTo>
                    <a:pt x="28" y="35"/>
                  </a:lnTo>
                  <a:lnTo>
                    <a:pt x="33" y="41"/>
                  </a:lnTo>
                  <a:lnTo>
                    <a:pt x="33" y="30"/>
                  </a:lnTo>
                  <a:lnTo>
                    <a:pt x="45" y="47"/>
                  </a:lnTo>
                  <a:lnTo>
                    <a:pt x="60" y="51"/>
                  </a:lnTo>
                  <a:lnTo>
                    <a:pt x="68" y="46"/>
                  </a:lnTo>
                  <a:lnTo>
                    <a:pt x="70" y="54"/>
                  </a:lnTo>
                  <a:lnTo>
                    <a:pt x="67" y="67"/>
                  </a:lnTo>
                  <a:lnTo>
                    <a:pt x="53" y="76"/>
                  </a:lnTo>
                  <a:lnTo>
                    <a:pt x="48" y="89"/>
                  </a:lnTo>
                  <a:lnTo>
                    <a:pt x="33" y="108"/>
                  </a:lnTo>
                  <a:lnTo>
                    <a:pt x="31" y="104"/>
                  </a:lnTo>
                  <a:lnTo>
                    <a:pt x="26" y="104"/>
                  </a:lnTo>
                  <a:lnTo>
                    <a:pt x="28" y="96"/>
                  </a:lnTo>
                  <a:lnTo>
                    <a:pt x="26" y="84"/>
                  </a:lnTo>
                  <a:lnTo>
                    <a:pt x="16" y="69"/>
                  </a:lnTo>
                  <a:lnTo>
                    <a:pt x="23" y="64"/>
                  </a:lnTo>
                  <a:lnTo>
                    <a:pt x="25" y="35"/>
                  </a:lnTo>
                  <a:lnTo>
                    <a:pt x="18" y="30"/>
                  </a:lnTo>
                  <a:lnTo>
                    <a:pt x="20" y="32"/>
                  </a:lnTo>
                  <a:lnTo>
                    <a:pt x="20" y="25"/>
                  </a:lnTo>
                  <a:lnTo>
                    <a:pt x="16" y="29"/>
                  </a:lnTo>
                  <a:lnTo>
                    <a:pt x="11" y="20"/>
                  </a:lnTo>
                  <a:lnTo>
                    <a:pt x="10" y="12"/>
                  </a:lnTo>
                  <a:lnTo>
                    <a:pt x="0" y="0"/>
                  </a:lnTo>
                  <a:lnTo>
                    <a:pt x="1"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06" name="NRU">
            <a:extLst>
              <a:ext uri="{FF2B5EF4-FFF2-40B4-BE49-F238E27FC236}">
                <a16:creationId xmlns:a16="http://schemas.microsoft.com/office/drawing/2014/main" id="{00000000-0008-0000-0500-000065000000}"/>
              </a:ext>
            </a:extLst>
          </xdr:cNvPr>
          <xdr:cNvSpPr>
            <a:spLocks/>
          </xdr:cNvSpPr>
        </xdr:nvSpPr>
        <xdr:spPr bwMode="auto">
          <a:xfrm>
            <a:off x="12467208" y="5809242"/>
            <a:ext cx="45719" cy="45719"/>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07" name="NPL">
            <a:extLst>
              <a:ext uri="{FF2B5EF4-FFF2-40B4-BE49-F238E27FC236}">
                <a16:creationId xmlns:a16="http://schemas.microsoft.com/office/drawing/2014/main" id="{00000000-0008-0000-0500-000066000000}"/>
              </a:ext>
            </a:extLst>
          </xdr:cNvPr>
          <xdr:cNvSpPr>
            <a:spLocks/>
          </xdr:cNvSpPr>
        </xdr:nvSpPr>
        <xdr:spPr bwMode="auto">
          <a:xfrm>
            <a:off x="10191750" y="4772025"/>
            <a:ext cx="209550" cy="142875"/>
          </a:xfrm>
          <a:custGeom>
            <a:avLst/>
            <a:gdLst>
              <a:gd name="T0" fmla="*/ 35128968 w 100"/>
              <a:gd name="T1" fmla="*/ 0 h 69"/>
              <a:gd name="T2" fmla="*/ 0 w 100"/>
              <a:gd name="T3" fmla="*/ 102903117 h 69"/>
              <a:gd name="T4" fmla="*/ 65865752 w 100"/>
              <a:gd name="T5" fmla="*/ 158640940 h 69"/>
              <a:gd name="T6" fmla="*/ 412765309 w 100"/>
              <a:gd name="T7" fmla="*/ 295844428 h 69"/>
              <a:gd name="T8" fmla="*/ 439112022 w 100"/>
              <a:gd name="T9" fmla="*/ 295844428 h 69"/>
              <a:gd name="T10" fmla="*/ 439112022 w 100"/>
              <a:gd name="T11" fmla="*/ 158640940 h 69"/>
              <a:gd name="T12" fmla="*/ 316160692 w 100"/>
              <a:gd name="T13" fmla="*/ 158640940 h 69"/>
              <a:gd name="T14" fmla="*/ 228338249 w 100"/>
              <a:gd name="T15" fmla="*/ 81463594 h 69"/>
              <a:gd name="T16" fmla="*/ 184427060 w 100"/>
              <a:gd name="T17" fmla="*/ 81463594 h 69"/>
              <a:gd name="T18" fmla="*/ 96604649 w 100"/>
              <a:gd name="T19" fmla="*/ 0 h 69"/>
              <a:gd name="T20" fmla="*/ 35128968 w 100"/>
              <a:gd name="T21" fmla="*/ 0 h 69"/>
              <a:gd name="T22" fmla="*/ 35128968 w 100"/>
              <a:gd name="T23" fmla="*/ 0 h 69"/>
              <a:gd name="T24" fmla="*/ 35128968 w 100"/>
              <a:gd name="T25" fmla="*/ 0 h 69"/>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100"/>
              <a:gd name="T40" fmla="*/ 0 h 69"/>
              <a:gd name="T41" fmla="*/ 100 w 100"/>
              <a:gd name="T42" fmla="*/ 69 h 69"/>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100" h="69">
                <a:moveTo>
                  <a:pt x="8" y="0"/>
                </a:moveTo>
                <a:lnTo>
                  <a:pt x="0" y="24"/>
                </a:lnTo>
                <a:lnTo>
                  <a:pt x="15" y="37"/>
                </a:lnTo>
                <a:lnTo>
                  <a:pt x="94" y="69"/>
                </a:lnTo>
                <a:lnTo>
                  <a:pt x="100" y="69"/>
                </a:lnTo>
                <a:lnTo>
                  <a:pt x="100" y="37"/>
                </a:lnTo>
                <a:lnTo>
                  <a:pt x="72" y="37"/>
                </a:lnTo>
                <a:lnTo>
                  <a:pt x="52" y="19"/>
                </a:lnTo>
                <a:lnTo>
                  <a:pt x="42" y="19"/>
                </a:lnTo>
                <a:lnTo>
                  <a:pt x="22" y="0"/>
                </a:lnTo>
                <a:lnTo>
                  <a:pt x="8"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08" name="MYS">
            <a:extLst>
              <a:ext uri="{FF2B5EF4-FFF2-40B4-BE49-F238E27FC236}">
                <a16:creationId xmlns:a16="http://schemas.microsoft.com/office/drawing/2014/main" id="{00000000-0008-0000-0500-000067000000}"/>
              </a:ext>
            </a:extLst>
          </xdr:cNvPr>
          <xdr:cNvGrpSpPr>
            <a:grpSpLocks/>
          </xdr:cNvGrpSpPr>
        </xdr:nvGrpSpPr>
        <xdr:grpSpPr bwMode="auto">
          <a:xfrm>
            <a:off x="10763250" y="5534025"/>
            <a:ext cx="533400" cy="171450"/>
            <a:chOff x="884" y="505"/>
            <a:chExt cx="56" cy="18"/>
          </a:xfrm>
          <a:grpFill/>
        </xdr:grpSpPr>
        <xdr:sp macro="" textlink="">
          <xdr:nvSpPr>
            <xdr:cNvPr id="161" name="S_MYS2">
              <a:extLst>
                <a:ext uri="{FF2B5EF4-FFF2-40B4-BE49-F238E27FC236}">
                  <a16:creationId xmlns:a16="http://schemas.microsoft.com/office/drawing/2014/main" id="{00000000-0008-0000-0500-00009C000000}"/>
                </a:ext>
              </a:extLst>
            </xdr:cNvPr>
            <xdr:cNvSpPr>
              <a:spLocks/>
            </xdr:cNvSpPr>
          </xdr:nvSpPr>
          <xdr:spPr bwMode="auto">
            <a:xfrm>
              <a:off x="884" y="505"/>
              <a:ext cx="11" cy="18"/>
            </a:xfrm>
            <a:custGeom>
              <a:avLst/>
              <a:gdLst>
                <a:gd name="T0" fmla="*/ 1 w 52"/>
                <a:gd name="T1" fmla="*/ 0 h 84"/>
                <a:gd name="T2" fmla="*/ 1 w 52"/>
                <a:gd name="T3" fmla="*/ 1 h 84"/>
                <a:gd name="T4" fmla="*/ 0 w 52"/>
                <a:gd name="T5" fmla="*/ 0 h 84"/>
                <a:gd name="T6" fmla="*/ 0 w 52"/>
                <a:gd name="T7" fmla="*/ 0 h 84"/>
                <a:gd name="T8" fmla="*/ 0 w 52"/>
                <a:gd name="T9" fmla="*/ 2 h 84"/>
                <a:gd name="T10" fmla="*/ 1 w 52"/>
                <a:gd name="T11" fmla="*/ 2 h 84"/>
                <a:gd name="T12" fmla="*/ 2 w 52"/>
                <a:gd name="T13" fmla="*/ 4 h 84"/>
                <a:gd name="T14" fmla="*/ 2 w 52"/>
                <a:gd name="T15" fmla="*/ 4 h 84"/>
                <a:gd name="T16" fmla="*/ 2 w 52"/>
                <a:gd name="T17" fmla="*/ 2 h 84"/>
                <a:gd name="T18" fmla="*/ 2 w 52"/>
                <a:gd name="T19" fmla="*/ 1 h 84"/>
                <a:gd name="T20" fmla="*/ 1 w 52"/>
                <a:gd name="T21" fmla="*/ 0 h 84"/>
                <a:gd name="T22" fmla="*/ 1 w 52"/>
                <a:gd name="T23" fmla="*/ 0 h 84"/>
                <a:gd name="T24" fmla="*/ 1 w 52"/>
                <a:gd name="T25" fmla="*/ 0 h 84"/>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52"/>
                <a:gd name="T40" fmla="*/ 0 h 84"/>
                <a:gd name="T41" fmla="*/ 52 w 52"/>
                <a:gd name="T42" fmla="*/ 84 h 84"/>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52" h="84">
                  <a:moveTo>
                    <a:pt x="29" y="9"/>
                  </a:moveTo>
                  <a:lnTo>
                    <a:pt x="24" y="17"/>
                  </a:lnTo>
                  <a:lnTo>
                    <a:pt x="9" y="9"/>
                  </a:lnTo>
                  <a:lnTo>
                    <a:pt x="0" y="0"/>
                  </a:lnTo>
                  <a:lnTo>
                    <a:pt x="0" y="39"/>
                  </a:lnTo>
                  <a:lnTo>
                    <a:pt x="24" y="52"/>
                  </a:lnTo>
                  <a:lnTo>
                    <a:pt x="44" y="84"/>
                  </a:lnTo>
                  <a:lnTo>
                    <a:pt x="52" y="84"/>
                  </a:lnTo>
                  <a:lnTo>
                    <a:pt x="44" y="52"/>
                  </a:lnTo>
                  <a:lnTo>
                    <a:pt x="44" y="22"/>
                  </a:lnTo>
                  <a:lnTo>
                    <a:pt x="29" y="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62" name="S_MYS1">
              <a:extLst>
                <a:ext uri="{FF2B5EF4-FFF2-40B4-BE49-F238E27FC236}">
                  <a16:creationId xmlns:a16="http://schemas.microsoft.com/office/drawing/2014/main" id="{00000000-0008-0000-0500-00009D000000}"/>
                </a:ext>
              </a:extLst>
            </xdr:cNvPr>
            <xdr:cNvSpPr>
              <a:spLocks/>
            </xdr:cNvSpPr>
          </xdr:nvSpPr>
          <xdr:spPr bwMode="auto">
            <a:xfrm>
              <a:off x="910" y="505"/>
              <a:ext cx="30" cy="18"/>
            </a:xfrm>
            <a:custGeom>
              <a:avLst/>
              <a:gdLst>
                <a:gd name="T0" fmla="*/ 4 w 136"/>
                <a:gd name="T1" fmla="*/ 1 h 84"/>
                <a:gd name="T2" fmla="*/ 4 w 136"/>
                <a:gd name="T3" fmla="*/ 1 h 84"/>
                <a:gd name="T4" fmla="*/ 4 w 136"/>
                <a:gd name="T5" fmla="*/ 2 h 84"/>
                <a:gd name="T6" fmla="*/ 3 w 136"/>
                <a:gd name="T7" fmla="*/ 2 h 84"/>
                <a:gd name="T8" fmla="*/ 2 w 136"/>
                <a:gd name="T9" fmla="*/ 2 h 84"/>
                <a:gd name="T10" fmla="*/ 1 w 136"/>
                <a:gd name="T11" fmla="*/ 2 h 84"/>
                <a:gd name="T12" fmla="*/ 1 w 136"/>
                <a:gd name="T13" fmla="*/ 3 h 84"/>
                <a:gd name="T14" fmla="*/ 0 w 136"/>
                <a:gd name="T15" fmla="*/ 3 h 84"/>
                <a:gd name="T16" fmla="*/ 1 w 136"/>
                <a:gd name="T17" fmla="*/ 4 h 84"/>
                <a:gd name="T18" fmla="*/ 2 w 136"/>
                <a:gd name="T19" fmla="*/ 4 h 84"/>
                <a:gd name="T20" fmla="*/ 2 w 136"/>
                <a:gd name="T21" fmla="*/ 3 h 84"/>
                <a:gd name="T22" fmla="*/ 3 w 136"/>
                <a:gd name="T23" fmla="*/ 4 h 84"/>
                <a:gd name="T24" fmla="*/ 3 w 136"/>
                <a:gd name="T25" fmla="*/ 3 h 84"/>
                <a:gd name="T26" fmla="*/ 4 w 136"/>
                <a:gd name="T27" fmla="*/ 2 h 84"/>
                <a:gd name="T28" fmla="*/ 6 w 136"/>
                <a:gd name="T29" fmla="*/ 2 h 84"/>
                <a:gd name="T30" fmla="*/ 6 w 136"/>
                <a:gd name="T31" fmla="*/ 1 h 84"/>
                <a:gd name="T32" fmla="*/ 7 w 136"/>
                <a:gd name="T33" fmla="*/ 1 h 84"/>
                <a:gd name="T34" fmla="*/ 6 w 136"/>
                <a:gd name="T35" fmla="*/ 1 h 84"/>
                <a:gd name="T36" fmla="*/ 6 w 136"/>
                <a:gd name="T37" fmla="*/ 0 h 84"/>
                <a:gd name="T38" fmla="*/ 5 w 136"/>
                <a:gd name="T39" fmla="*/ 0 h 84"/>
                <a:gd name="T40" fmla="*/ 4 w 136"/>
                <a:gd name="T41" fmla="*/ 1 h 84"/>
                <a:gd name="T42" fmla="*/ 4 w 136"/>
                <a:gd name="T43" fmla="*/ 1 h 84"/>
                <a:gd name="T44" fmla="*/ 4 w 136"/>
                <a:gd name="T45" fmla="*/ 1 h 84"/>
                <a:gd name="T46" fmla="*/ 4 w 136"/>
                <a:gd name="T47" fmla="*/ 1 h 84"/>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w 136"/>
                <a:gd name="T73" fmla="*/ 0 h 84"/>
                <a:gd name="T74" fmla="*/ 136 w 136"/>
                <a:gd name="T75" fmla="*/ 84 h 84"/>
              </a:gdLst>
              <a:ahLst/>
              <a:cxnLst>
                <a:cxn ang="T48">
                  <a:pos x="T0" y="T1"/>
                </a:cxn>
                <a:cxn ang="T49">
                  <a:pos x="T2" y="T3"/>
                </a:cxn>
                <a:cxn ang="T50">
                  <a:pos x="T4" y="T5"/>
                </a:cxn>
                <a:cxn ang="T51">
                  <a:pos x="T6" y="T7"/>
                </a:cxn>
                <a:cxn ang="T52">
                  <a:pos x="T8" y="T9"/>
                </a:cxn>
                <a:cxn ang="T53">
                  <a:pos x="T10" y="T11"/>
                </a:cxn>
                <a:cxn ang="T54">
                  <a:pos x="T12" y="T13"/>
                </a:cxn>
                <a:cxn ang="T55">
                  <a:pos x="T14" y="T15"/>
                </a:cxn>
                <a:cxn ang="T56">
                  <a:pos x="T16" y="T17"/>
                </a:cxn>
                <a:cxn ang="T57">
                  <a:pos x="T18" y="T19"/>
                </a:cxn>
                <a:cxn ang="T58">
                  <a:pos x="T20" y="T21"/>
                </a:cxn>
                <a:cxn ang="T59">
                  <a:pos x="T22" y="T23"/>
                </a:cxn>
                <a:cxn ang="T60">
                  <a:pos x="T24" y="T25"/>
                </a:cxn>
                <a:cxn ang="T61">
                  <a:pos x="T26" y="T27"/>
                </a:cxn>
                <a:cxn ang="T62">
                  <a:pos x="T28" y="T29"/>
                </a:cxn>
                <a:cxn ang="T63">
                  <a:pos x="T30" y="T31"/>
                </a:cxn>
                <a:cxn ang="T64">
                  <a:pos x="T32" y="T33"/>
                </a:cxn>
                <a:cxn ang="T65">
                  <a:pos x="T34" y="T35"/>
                </a:cxn>
                <a:cxn ang="T66">
                  <a:pos x="T36" y="T37"/>
                </a:cxn>
                <a:cxn ang="T67">
                  <a:pos x="T38" y="T39"/>
                </a:cxn>
                <a:cxn ang="T68">
                  <a:pos x="T40" y="T41"/>
                </a:cxn>
                <a:cxn ang="T69">
                  <a:pos x="T42" y="T43"/>
                </a:cxn>
                <a:cxn ang="T70">
                  <a:pos x="T44" y="T45"/>
                </a:cxn>
                <a:cxn ang="T71">
                  <a:pos x="T46" y="T47"/>
                </a:cxn>
              </a:cxnLst>
              <a:rect l="T72" t="T73" r="T74" b="T75"/>
              <a:pathLst>
                <a:path w="136" h="84">
                  <a:moveTo>
                    <a:pt x="77" y="22"/>
                  </a:moveTo>
                  <a:lnTo>
                    <a:pt x="85" y="22"/>
                  </a:lnTo>
                  <a:lnTo>
                    <a:pt x="77" y="39"/>
                  </a:lnTo>
                  <a:lnTo>
                    <a:pt x="55" y="39"/>
                  </a:lnTo>
                  <a:lnTo>
                    <a:pt x="45" y="52"/>
                  </a:lnTo>
                  <a:lnTo>
                    <a:pt x="28" y="52"/>
                  </a:lnTo>
                  <a:lnTo>
                    <a:pt x="28" y="76"/>
                  </a:lnTo>
                  <a:lnTo>
                    <a:pt x="0" y="76"/>
                  </a:lnTo>
                  <a:lnTo>
                    <a:pt x="12" y="84"/>
                  </a:lnTo>
                  <a:lnTo>
                    <a:pt x="34" y="84"/>
                  </a:lnTo>
                  <a:lnTo>
                    <a:pt x="45" y="76"/>
                  </a:lnTo>
                  <a:lnTo>
                    <a:pt x="55" y="84"/>
                  </a:lnTo>
                  <a:lnTo>
                    <a:pt x="70" y="76"/>
                  </a:lnTo>
                  <a:lnTo>
                    <a:pt x="90" y="39"/>
                  </a:lnTo>
                  <a:lnTo>
                    <a:pt x="127" y="39"/>
                  </a:lnTo>
                  <a:lnTo>
                    <a:pt x="119" y="22"/>
                  </a:lnTo>
                  <a:lnTo>
                    <a:pt x="136" y="22"/>
                  </a:lnTo>
                  <a:lnTo>
                    <a:pt x="112" y="17"/>
                  </a:lnTo>
                  <a:lnTo>
                    <a:pt x="112" y="9"/>
                  </a:lnTo>
                  <a:lnTo>
                    <a:pt x="97" y="0"/>
                  </a:lnTo>
                  <a:lnTo>
                    <a:pt x="85" y="17"/>
                  </a:lnTo>
                  <a:lnTo>
                    <a:pt x="77" y="2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09" name="MNG">
            <a:extLst>
              <a:ext uri="{FF2B5EF4-FFF2-40B4-BE49-F238E27FC236}">
                <a16:creationId xmlns:a16="http://schemas.microsoft.com/office/drawing/2014/main" id="{00000000-0008-0000-0500-000068000000}"/>
              </a:ext>
            </a:extLst>
          </xdr:cNvPr>
          <xdr:cNvSpPr>
            <a:spLocks/>
          </xdr:cNvSpPr>
        </xdr:nvSpPr>
        <xdr:spPr bwMode="auto">
          <a:xfrm>
            <a:off x="10401300" y="3886200"/>
            <a:ext cx="895350" cy="476250"/>
          </a:xfrm>
          <a:custGeom>
            <a:avLst/>
            <a:gdLst>
              <a:gd name="T0" fmla="*/ 1250123734 w 429"/>
              <a:gd name="T1" fmla="*/ 263832096 h 229"/>
              <a:gd name="T2" fmla="*/ 1023620858 w 429"/>
              <a:gd name="T3" fmla="*/ 129754206 h 229"/>
              <a:gd name="T4" fmla="*/ 945216187 w 429"/>
              <a:gd name="T5" fmla="*/ 168679867 h 229"/>
              <a:gd name="T6" fmla="*/ 906012808 w 429"/>
              <a:gd name="T7" fmla="*/ 168679867 h 229"/>
              <a:gd name="T8" fmla="*/ 849386632 w 429"/>
              <a:gd name="T9" fmla="*/ 60552380 h 229"/>
              <a:gd name="T10" fmla="*/ 688221591 w 429"/>
              <a:gd name="T11" fmla="*/ 0 h 229"/>
              <a:gd name="T12" fmla="*/ 592394123 w 429"/>
              <a:gd name="T13" fmla="*/ 60552380 h 229"/>
              <a:gd name="T14" fmla="*/ 592394123 w 429"/>
              <a:gd name="T15" fmla="*/ 224906468 h 229"/>
              <a:gd name="T16" fmla="*/ 448649661 w 429"/>
              <a:gd name="T17" fmla="*/ 224906468 h 229"/>
              <a:gd name="T18" fmla="*/ 374600689 w 429"/>
              <a:gd name="T19" fmla="*/ 168679867 h 229"/>
              <a:gd name="T20" fmla="*/ 222146981 w 429"/>
              <a:gd name="T21" fmla="*/ 129754206 h 229"/>
              <a:gd name="T22" fmla="*/ 0 w 429"/>
              <a:gd name="T23" fmla="*/ 298434106 h 229"/>
              <a:gd name="T24" fmla="*/ 69693305 w 429"/>
              <a:gd name="T25" fmla="*/ 423862517 h 229"/>
              <a:gd name="T26" fmla="*/ 161165106 w 429"/>
              <a:gd name="T27" fmla="*/ 423862517 h 229"/>
              <a:gd name="T28" fmla="*/ 191657087 w 429"/>
              <a:gd name="T29" fmla="*/ 493064327 h 229"/>
              <a:gd name="T30" fmla="*/ 191657087 w 429"/>
              <a:gd name="T31" fmla="*/ 661744259 h 229"/>
              <a:gd name="T32" fmla="*/ 405092670 w 429"/>
              <a:gd name="T33" fmla="*/ 756898568 h 229"/>
              <a:gd name="T34" fmla="*/ 535767818 w 429"/>
              <a:gd name="T35" fmla="*/ 856374480 h 229"/>
              <a:gd name="T36" fmla="*/ 753559165 w 429"/>
              <a:gd name="T37" fmla="*/ 856374480 h 229"/>
              <a:gd name="T38" fmla="*/ 871167215 w 429"/>
              <a:gd name="T39" fmla="*/ 951528789 h 229"/>
              <a:gd name="T40" fmla="*/ 1023620858 w 429"/>
              <a:gd name="T41" fmla="*/ 990454417 h 229"/>
              <a:gd name="T42" fmla="*/ 1149940567 w 429"/>
              <a:gd name="T43" fmla="*/ 886650662 h 229"/>
              <a:gd name="T44" fmla="*/ 1306749909 w 429"/>
              <a:gd name="T45" fmla="*/ 886650662 h 229"/>
              <a:gd name="T46" fmla="*/ 1433069357 w 429"/>
              <a:gd name="T47" fmla="*/ 787172670 h 229"/>
              <a:gd name="T48" fmla="*/ 1402577377 w 429"/>
              <a:gd name="T49" fmla="*/ 756898568 h 229"/>
              <a:gd name="T50" fmla="*/ 1467914950 w 429"/>
              <a:gd name="T51" fmla="*/ 661744259 h 229"/>
              <a:gd name="T52" fmla="*/ 1528896825 w 429"/>
              <a:gd name="T53" fmla="*/ 692020441 h 229"/>
              <a:gd name="T54" fmla="*/ 1650860574 w 429"/>
              <a:gd name="T55" fmla="*/ 631468077 h 229"/>
              <a:gd name="T56" fmla="*/ 1711842449 w 429"/>
              <a:gd name="T57" fmla="*/ 531989955 h 229"/>
              <a:gd name="T58" fmla="*/ 1868651791 w 429"/>
              <a:gd name="T59" fmla="*/ 531989955 h 229"/>
              <a:gd name="T60" fmla="*/ 1803314217 w 429"/>
              <a:gd name="T61" fmla="*/ 423862517 h 229"/>
              <a:gd name="T62" fmla="*/ 1711842449 w 429"/>
              <a:gd name="T63" fmla="*/ 458464462 h 229"/>
              <a:gd name="T64" fmla="*/ 1650860574 w 429"/>
              <a:gd name="T65" fmla="*/ 458464462 h 229"/>
              <a:gd name="T66" fmla="*/ 1650860574 w 429"/>
              <a:gd name="T67" fmla="*/ 298434106 h 229"/>
              <a:gd name="T68" fmla="*/ 1672639070 w 429"/>
              <a:gd name="T69" fmla="*/ 224906468 h 229"/>
              <a:gd name="T70" fmla="*/ 1585523000 w 429"/>
              <a:gd name="T71" fmla="*/ 168679867 h 229"/>
              <a:gd name="T72" fmla="*/ 1498406931 w 429"/>
              <a:gd name="T73" fmla="*/ 263832096 h 229"/>
              <a:gd name="T74" fmla="*/ 1337239803 w 429"/>
              <a:gd name="T75" fmla="*/ 298434106 h 229"/>
              <a:gd name="T76" fmla="*/ 1250123734 w 429"/>
              <a:gd name="T77" fmla="*/ 263832096 h 229"/>
              <a:gd name="T78" fmla="*/ 1250123734 w 429"/>
              <a:gd name="T79" fmla="*/ 263832096 h 229"/>
              <a:gd name="T80" fmla="*/ 1250123734 w 429"/>
              <a:gd name="T81" fmla="*/ 263832096 h 229"/>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w 429"/>
              <a:gd name="T124" fmla="*/ 0 h 229"/>
              <a:gd name="T125" fmla="*/ 429 w 429"/>
              <a:gd name="T126" fmla="*/ 229 h 229"/>
            </a:gdLst>
            <a:ahLst/>
            <a:cxnLst>
              <a:cxn ang="T82">
                <a:pos x="T0" y="T1"/>
              </a:cxn>
              <a:cxn ang="T83">
                <a:pos x="T2" y="T3"/>
              </a:cxn>
              <a:cxn ang="T84">
                <a:pos x="T4" y="T5"/>
              </a:cxn>
              <a:cxn ang="T85">
                <a:pos x="T6" y="T7"/>
              </a:cxn>
              <a:cxn ang="T86">
                <a:pos x="T8" y="T9"/>
              </a:cxn>
              <a:cxn ang="T87">
                <a:pos x="T10" y="T11"/>
              </a:cxn>
              <a:cxn ang="T88">
                <a:pos x="T12" y="T13"/>
              </a:cxn>
              <a:cxn ang="T89">
                <a:pos x="T14" y="T15"/>
              </a:cxn>
              <a:cxn ang="T90">
                <a:pos x="T16" y="T17"/>
              </a:cxn>
              <a:cxn ang="T91">
                <a:pos x="T18" y="T19"/>
              </a:cxn>
              <a:cxn ang="T92">
                <a:pos x="T20" y="T21"/>
              </a:cxn>
              <a:cxn ang="T93">
                <a:pos x="T22" y="T23"/>
              </a:cxn>
              <a:cxn ang="T94">
                <a:pos x="T24" y="T25"/>
              </a:cxn>
              <a:cxn ang="T95">
                <a:pos x="T26" y="T27"/>
              </a:cxn>
              <a:cxn ang="T96">
                <a:pos x="T28" y="T29"/>
              </a:cxn>
              <a:cxn ang="T97">
                <a:pos x="T30" y="T31"/>
              </a:cxn>
              <a:cxn ang="T98">
                <a:pos x="T32" y="T33"/>
              </a:cxn>
              <a:cxn ang="T99">
                <a:pos x="T34" y="T35"/>
              </a:cxn>
              <a:cxn ang="T100">
                <a:pos x="T36" y="T37"/>
              </a:cxn>
              <a:cxn ang="T101">
                <a:pos x="T38" y="T39"/>
              </a:cxn>
              <a:cxn ang="T102">
                <a:pos x="T40" y="T41"/>
              </a:cxn>
              <a:cxn ang="T103">
                <a:pos x="T42" y="T43"/>
              </a:cxn>
              <a:cxn ang="T104">
                <a:pos x="T44" y="T45"/>
              </a:cxn>
              <a:cxn ang="T105">
                <a:pos x="T46" y="T47"/>
              </a:cxn>
              <a:cxn ang="T106">
                <a:pos x="T48" y="T49"/>
              </a:cxn>
              <a:cxn ang="T107">
                <a:pos x="T50" y="T51"/>
              </a:cxn>
              <a:cxn ang="T108">
                <a:pos x="T52" y="T53"/>
              </a:cxn>
              <a:cxn ang="T109">
                <a:pos x="T54" y="T55"/>
              </a:cxn>
              <a:cxn ang="T110">
                <a:pos x="T56" y="T57"/>
              </a:cxn>
              <a:cxn ang="T111">
                <a:pos x="T58" y="T59"/>
              </a:cxn>
              <a:cxn ang="T112">
                <a:pos x="T60" y="T61"/>
              </a:cxn>
              <a:cxn ang="T113">
                <a:pos x="T62" y="T63"/>
              </a:cxn>
              <a:cxn ang="T114">
                <a:pos x="T64" y="T65"/>
              </a:cxn>
              <a:cxn ang="T115">
                <a:pos x="T66" y="T67"/>
              </a:cxn>
              <a:cxn ang="T116">
                <a:pos x="T68" y="T69"/>
              </a:cxn>
              <a:cxn ang="T117">
                <a:pos x="T70" y="T71"/>
              </a:cxn>
              <a:cxn ang="T118">
                <a:pos x="T72" y="T73"/>
              </a:cxn>
              <a:cxn ang="T119">
                <a:pos x="T74" y="T75"/>
              </a:cxn>
              <a:cxn ang="T120">
                <a:pos x="T76" y="T77"/>
              </a:cxn>
              <a:cxn ang="T121">
                <a:pos x="T78" y="T79"/>
              </a:cxn>
              <a:cxn ang="T122">
                <a:pos x="T80" y="T81"/>
              </a:cxn>
            </a:cxnLst>
            <a:rect l="T123" t="T124" r="T125" b="T126"/>
            <a:pathLst>
              <a:path w="429" h="229">
                <a:moveTo>
                  <a:pt x="287" y="61"/>
                </a:moveTo>
                <a:lnTo>
                  <a:pt x="235" y="30"/>
                </a:lnTo>
                <a:lnTo>
                  <a:pt x="217" y="39"/>
                </a:lnTo>
                <a:lnTo>
                  <a:pt x="208" y="39"/>
                </a:lnTo>
                <a:lnTo>
                  <a:pt x="195" y="14"/>
                </a:lnTo>
                <a:lnTo>
                  <a:pt x="158" y="0"/>
                </a:lnTo>
                <a:lnTo>
                  <a:pt x="136" y="14"/>
                </a:lnTo>
                <a:lnTo>
                  <a:pt x="136" y="52"/>
                </a:lnTo>
                <a:lnTo>
                  <a:pt x="103" y="52"/>
                </a:lnTo>
                <a:lnTo>
                  <a:pt x="86" y="39"/>
                </a:lnTo>
                <a:lnTo>
                  <a:pt x="51" y="30"/>
                </a:lnTo>
                <a:lnTo>
                  <a:pt x="0" y="69"/>
                </a:lnTo>
                <a:lnTo>
                  <a:pt x="16" y="98"/>
                </a:lnTo>
                <a:lnTo>
                  <a:pt x="37" y="98"/>
                </a:lnTo>
                <a:lnTo>
                  <a:pt x="44" y="114"/>
                </a:lnTo>
                <a:lnTo>
                  <a:pt x="44" y="153"/>
                </a:lnTo>
                <a:lnTo>
                  <a:pt x="93" y="175"/>
                </a:lnTo>
                <a:lnTo>
                  <a:pt x="123" y="198"/>
                </a:lnTo>
                <a:lnTo>
                  <a:pt x="173" y="198"/>
                </a:lnTo>
                <a:lnTo>
                  <a:pt x="200" y="220"/>
                </a:lnTo>
                <a:lnTo>
                  <a:pt x="235" y="229"/>
                </a:lnTo>
                <a:lnTo>
                  <a:pt x="264" y="205"/>
                </a:lnTo>
                <a:lnTo>
                  <a:pt x="300" y="205"/>
                </a:lnTo>
                <a:lnTo>
                  <a:pt x="329" y="182"/>
                </a:lnTo>
                <a:lnTo>
                  <a:pt x="322" y="175"/>
                </a:lnTo>
                <a:lnTo>
                  <a:pt x="337" y="153"/>
                </a:lnTo>
                <a:lnTo>
                  <a:pt x="351" y="160"/>
                </a:lnTo>
                <a:lnTo>
                  <a:pt x="379" y="146"/>
                </a:lnTo>
                <a:lnTo>
                  <a:pt x="393" y="123"/>
                </a:lnTo>
                <a:lnTo>
                  <a:pt x="429" y="123"/>
                </a:lnTo>
                <a:lnTo>
                  <a:pt x="414" y="98"/>
                </a:lnTo>
                <a:lnTo>
                  <a:pt x="393" y="106"/>
                </a:lnTo>
                <a:lnTo>
                  <a:pt x="379" y="106"/>
                </a:lnTo>
                <a:lnTo>
                  <a:pt x="379" y="69"/>
                </a:lnTo>
                <a:lnTo>
                  <a:pt x="384" y="52"/>
                </a:lnTo>
                <a:lnTo>
                  <a:pt x="364" y="39"/>
                </a:lnTo>
                <a:lnTo>
                  <a:pt x="344" y="61"/>
                </a:lnTo>
                <a:lnTo>
                  <a:pt x="307" y="69"/>
                </a:lnTo>
                <a:lnTo>
                  <a:pt x="287" y="6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0" name="MMR">
            <a:extLst>
              <a:ext uri="{FF2B5EF4-FFF2-40B4-BE49-F238E27FC236}">
                <a16:creationId xmlns:a16="http://schemas.microsoft.com/office/drawing/2014/main" id="{00000000-0008-0000-0500-000069000000}"/>
              </a:ext>
            </a:extLst>
          </xdr:cNvPr>
          <xdr:cNvSpPr>
            <a:spLocks/>
          </xdr:cNvSpPr>
        </xdr:nvSpPr>
        <xdr:spPr bwMode="auto">
          <a:xfrm>
            <a:off x="10525125" y="4857750"/>
            <a:ext cx="247650" cy="590550"/>
          </a:xfrm>
          <a:custGeom>
            <a:avLst/>
            <a:gdLst>
              <a:gd name="T0" fmla="*/ 394115234 w 119"/>
              <a:gd name="T1" fmla="*/ 1223681757 h 285"/>
              <a:gd name="T2" fmla="*/ 459080680 w 119"/>
              <a:gd name="T3" fmla="*/ 1069110800 h 285"/>
              <a:gd name="T4" fmla="*/ 394115234 w 119"/>
              <a:gd name="T5" fmla="*/ 871604027 h 285"/>
              <a:gd name="T6" fmla="*/ 394115234 w 119"/>
              <a:gd name="T7" fmla="*/ 785731878 h 285"/>
              <a:gd name="T8" fmla="*/ 333482621 w 119"/>
              <a:gd name="T9" fmla="*/ 678392727 h 285"/>
              <a:gd name="T10" fmla="*/ 333482621 w 119"/>
              <a:gd name="T11" fmla="*/ 583931705 h 285"/>
              <a:gd name="T12" fmla="*/ 480734441 w 119"/>
              <a:gd name="T13" fmla="*/ 523821899 h 285"/>
              <a:gd name="T14" fmla="*/ 515382540 w 119"/>
              <a:gd name="T15" fmla="*/ 433656350 h 285"/>
              <a:gd name="T16" fmla="*/ 480734441 w 119"/>
              <a:gd name="T17" fmla="*/ 433656350 h 285"/>
              <a:gd name="T18" fmla="*/ 420101828 w 119"/>
              <a:gd name="T19" fmla="*/ 395013675 h 285"/>
              <a:gd name="T20" fmla="*/ 420101828 w 119"/>
              <a:gd name="T21" fmla="*/ 330608527 h 285"/>
              <a:gd name="T22" fmla="*/ 394115234 w 119"/>
              <a:gd name="T23" fmla="*/ 266205386 h 285"/>
              <a:gd name="T24" fmla="*/ 333482621 w 119"/>
              <a:gd name="T25" fmla="*/ 266205386 h 285"/>
              <a:gd name="T26" fmla="*/ 394115234 w 119"/>
              <a:gd name="T27" fmla="*/ 72991981 h 285"/>
              <a:gd name="T28" fmla="*/ 333482621 w 119"/>
              <a:gd name="T29" fmla="*/ 0 h 285"/>
              <a:gd name="T30" fmla="*/ 307498108 w 119"/>
              <a:gd name="T31" fmla="*/ 0 h 285"/>
              <a:gd name="T32" fmla="*/ 307498108 w 119"/>
              <a:gd name="T33" fmla="*/ 72991981 h 285"/>
              <a:gd name="T34" fmla="*/ 238201844 w 119"/>
              <a:gd name="T35" fmla="*/ 72991981 h 285"/>
              <a:gd name="T36" fmla="*/ 60632629 w 119"/>
              <a:gd name="T37" fmla="*/ 395013675 h 285"/>
              <a:gd name="T38" fmla="*/ 60632629 w 119"/>
              <a:gd name="T39" fmla="*/ 433656350 h 285"/>
              <a:gd name="T40" fmla="*/ 0 w 119"/>
              <a:gd name="T41" fmla="*/ 455123351 h 285"/>
              <a:gd name="T42" fmla="*/ 95280744 w 119"/>
              <a:gd name="T43" fmla="*/ 553877903 h 285"/>
              <a:gd name="T44" fmla="*/ 147251885 w 119"/>
              <a:gd name="T45" fmla="*/ 742795803 h 285"/>
              <a:gd name="T46" fmla="*/ 116934505 w 119"/>
              <a:gd name="T47" fmla="*/ 785731878 h 285"/>
              <a:gd name="T48" fmla="*/ 190561488 w 119"/>
              <a:gd name="T49" fmla="*/ 837254753 h 285"/>
              <a:gd name="T50" fmla="*/ 277180761 w 119"/>
              <a:gd name="T51" fmla="*/ 742795803 h 285"/>
              <a:gd name="T52" fmla="*/ 307498108 w 119"/>
              <a:gd name="T53" fmla="*/ 785731878 h 285"/>
              <a:gd name="T54" fmla="*/ 394115234 w 119"/>
              <a:gd name="T55" fmla="*/ 1039054926 h 285"/>
              <a:gd name="T56" fmla="*/ 394115234 w 119"/>
              <a:gd name="T57" fmla="*/ 1223681757 h 285"/>
              <a:gd name="T58" fmla="*/ 394115234 w 119"/>
              <a:gd name="T59" fmla="*/ 1223681757 h 285"/>
              <a:gd name="T60" fmla="*/ 394115234 w 119"/>
              <a:gd name="T61" fmla="*/ 1223681757 h 285"/>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119"/>
              <a:gd name="T94" fmla="*/ 0 h 285"/>
              <a:gd name="T95" fmla="*/ 119 w 119"/>
              <a:gd name="T96" fmla="*/ 285 h 285"/>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119" h="285">
                <a:moveTo>
                  <a:pt x="91" y="285"/>
                </a:moveTo>
                <a:lnTo>
                  <a:pt x="106" y="249"/>
                </a:lnTo>
                <a:lnTo>
                  <a:pt x="91" y="203"/>
                </a:lnTo>
                <a:lnTo>
                  <a:pt x="91" y="183"/>
                </a:lnTo>
                <a:lnTo>
                  <a:pt x="77" y="158"/>
                </a:lnTo>
                <a:lnTo>
                  <a:pt x="77" y="136"/>
                </a:lnTo>
                <a:lnTo>
                  <a:pt x="111" y="122"/>
                </a:lnTo>
                <a:lnTo>
                  <a:pt x="119" y="101"/>
                </a:lnTo>
                <a:lnTo>
                  <a:pt x="111" y="101"/>
                </a:lnTo>
                <a:lnTo>
                  <a:pt x="97" y="92"/>
                </a:lnTo>
                <a:lnTo>
                  <a:pt x="97" y="77"/>
                </a:lnTo>
                <a:lnTo>
                  <a:pt x="91" y="62"/>
                </a:lnTo>
                <a:lnTo>
                  <a:pt x="77" y="62"/>
                </a:lnTo>
                <a:lnTo>
                  <a:pt x="91" y="17"/>
                </a:lnTo>
                <a:lnTo>
                  <a:pt x="77" y="0"/>
                </a:lnTo>
                <a:lnTo>
                  <a:pt x="71" y="0"/>
                </a:lnTo>
                <a:lnTo>
                  <a:pt x="71" y="17"/>
                </a:lnTo>
                <a:lnTo>
                  <a:pt x="55" y="17"/>
                </a:lnTo>
                <a:lnTo>
                  <a:pt x="14" y="92"/>
                </a:lnTo>
                <a:lnTo>
                  <a:pt x="14" y="101"/>
                </a:lnTo>
                <a:lnTo>
                  <a:pt x="0" y="106"/>
                </a:lnTo>
                <a:lnTo>
                  <a:pt x="22" y="129"/>
                </a:lnTo>
                <a:lnTo>
                  <a:pt x="34" y="173"/>
                </a:lnTo>
                <a:lnTo>
                  <a:pt x="27" y="183"/>
                </a:lnTo>
                <a:lnTo>
                  <a:pt x="44" y="195"/>
                </a:lnTo>
                <a:lnTo>
                  <a:pt x="64" y="173"/>
                </a:lnTo>
                <a:lnTo>
                  <a:pt x="71" y="183"/>
                </a:lnTo>
                <a:lnTo>
                  <a:pt x="91" y="242"/>
                </a:lnTo>
                <a:lnTo>
                  <a:pt x="91" y="28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11" name="MHL">
            <a:extLst>
              <a:ext uri="{FF2B5EF4-FFF2-40B4-BE49-F238E27FC236}">
                <a16:creationId xmlns:a16="http://schemas.microsoft.com/office/drawing/2014/main" id="{00000000-0008-0000-0500-00006A000000}"/>
              </a:ext>
            </a:extLst>
          </xdr:cNvPr>
          <xdr:cNvGrpSpPr/>
        </xdr:nvGrpSpPr>
        <xdr:grpSpPr>
          <a:xfrm>
            <a:off x="12670755" y="5458326"/>
            <a:ext cx="60758" cy="100862"/>
            <a:chOff x="13811248" y="4201026"/>
            <a:chExt cx="60758" cy="100862"/>
          </a:xfrm>
          <a:grpFill/>
        </xdr:grpSpPr>
        <xdr:sp macro="" textlink="">
          <xdr:nvSpPr>
            <xdr:cNvPr id="159" name="S_MHL2">
              <a:extLst>
                <a:ext uri="{FF2B5EF4-FFF2-40B4-BE49-F238E27FC236}">
                  <a16:creationId xmlns:a16="http://schemas.microsoft.com/office/drawing/2014/main" id="{00000000-0008-0000-0500-00009A000000}"/>
                </a:ext>
              </a:extLst>
            </xdr:cNvPr>
            <xdr:cNvSpPr>
              <a:spLocks/>
            </xdr:cNvSpPr>
          </xdr:nvSpPr>
          <xdr:spPr bwMode="auto">
            <a:xfrm>
              <a:off x="13808743" y="4200525"/>
              <a:ext cx="47625" cy="47625"/>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60" name="S_MHL1">
              <a:extLst>
                <a:ext uri="{FF2B5EF4-FFF2-40B4-BE49-F238E27FC236}">
                  <a16:creationId xmlns:a16="http://schemas.microsoft.com/office/drawing/2014/main" id="{00000000-0008-0000-0500-00009B000000}"/>
                </a:ext>
              </a:extLst>
            </xdr:cNvPr>
            <xdr:cNvSpPr>
              <a:spLocks/>
            </xdr:cNvSpPr>
          </xdr:nvSpPr>
          <xdr:spPr bwMode="auto">
            <a:xfrm>
              <a:off x="13827793" y="4257675"/>
              <a:ext cx="47625" cy="47625"/>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12" name="MDV">
            <a:extLst>
              <a:ext uri="{FF2B5EF4-FFF2-40B4-BE49-F238E27FC236}">
                <a16:creationId xmlns:a16="http://schemas.microsoft.com/office/drawing/2014/main" id="{00000000-0008-0000-0500-00006B000000}"/>
              </a:ext>
            </a:extLst>
          </xdr:cNvPr>
          <xdr:cNvSpPr>
            <a:spLocks/>
          </xdr:cNvSpPr>
        </xdr:nvSpPr>
        <xdr:spPr bwMode="auto">
          <a:xfrm>
            <a:off x="10152157" y="5608962"/>
            <a:ext cx="58406" cy="57929"/>
          </a:xfrm>
          <a:custGeom>
            <a:avLst/>
            <a:gdLst>
              <a:gd name="T0" fmla="*/ 0 w 23"/>
              <a:gd name="T1" fmla="*/ 0 h 27"/>
              <a:gd name="T2" fmla="*/ 1 w 23"/>
              <a:gd name="T3" fmla="*/ 0 h 27"/>
              <a:gd name="T4" fmla="*/ 0 w 23"/>
              <a:gd name="T5" fmla="*/ 0 h 27"/>
              <a:gd name="T6" fmla="*/ 0 w 23"/>
              <a:gd name="T7" fmla="*/ 0 h 27"/>
              <a:gd name="T8" fmla="*/ 0 w 23"/>
              <a:gd name="T9" fmla="*/ 0 h 27"/>
              <a:gd name="T10" fmla="*/ 0 w 23"/>
              <a:gd name="T11" fmla="*/ 0 h 27"/>
              <a:gd name="T12" fmla="*/ 0 60000 65536"/>
              <a:gd name="T13" fmla="*/ 0 60000 65536"/>
              <a:gd name="T14" fmla="*/ 0 60000 65536"/>
              <a:gd name="T15" fmla="*/ 0 60000 65536"/>
              <a:gd name="T16" fmla="*/ 0 60000 65536"/>
              <a:gd name="T17" fmla="*/ 0 60000 65536"/>
              <a:gd name="T18" fmla="*/ 0 w 23"/>
              <a:gd name="T19" fmla="*/ 0 h 27"/>
              <a:gd name="T20" fmla="*/ 23 w 23"/>
              <a:gd name="T21" fmla="*/ 27 h 27"/>
            </a:gdLst>
            <a:ahLst/>
            <a:cxnLst>
              <a:cxn ang="T12">
                <a:pos x="T0" y="T1"/>
              </a:cxn>
              <a:cxn ang="T13">
                <a:pos x="T2" y="T3"/>
              </a:cxn>
              <a:cxn ang="T14">
                <a:pos x="T4" y="T5"/>
              </a:cxn>
              <a:cxn ang="T15">
                <a:pos x="T6" y="T7"/>
              </a:cxn>
              <a:cxn ang="T16">
                <a:pos x="T8" y="T9"/>
              </a:cxn>
              <a:cxn ang="T17">
                <a:pos x="T10" y="T11"/>
              </a:cxn>
            </a:cxnLst>
            <a:rect l="T18" t="T19" r="T20" b="T21"/>
            <a:pathLst>
              <a:path w="23" h="27">
                <a:moveTo>
                  <a:pt x="0" y="15"/>
                </a:moveTo>
                <a:lnTo>
                  <a:pt x="23" y="27"/>
                </a:lnTo>
                <a:lnTo>
                  <a:pt x="0" y="0"/>
                </a:lnTo>
                <a:lnTo>
                  <a:pt x="0"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3" name="LKA">
            <a:extLst>
              <a:ext uri="{FF2B5EF4-FFF2-40B4-BE49-F238E27FC236}">
                <a16:creationId xmlns:a16="http://schemas.microsoft.com/office/drawing/2014/main" id="{00000000-0008-0000-0500-00006C000000}"/>
              </a:ext>
            </a:extLst>
          </xdr:cNvPr>
          <xdr:cNvSpPr>
            <a:spLocks/>
          </xdr:cNvSpPr>
        </xdr:nvSpPr>
        <xdr:spPr bwMode="auto">
          <a:xfrm>
            <a:off x="10163175" y="5429250"/>
            <a:ext cx="76200" cy="123825"/>
          </a:xfrm>
          <a:custGeom>
            <a:avLst/>
            <a:gdLst>
              <a:gd name="T0" fmla="*/ 0 w 36"/>
              <a:gd name="T1" fmla="*/ 117979159 h 57"/>
              <a:gd name="T2" fmla="*/ 67204155 w 36"/>
              <a:gd name="T3" fmla="*/ 268993516 h 57"/>
              <a:gd name="T4" fmla="*/ 134408309 w 36"/>
              <a:gd name="T5" fmla="*/ 268993516 h 57"/>
              <a:gd name="T6" fmla="*/ 161289998 w 36"/>
              <a:gd name="T7" fmla="*/ 188767971 h 57"/>
              <a:gd name="T8" fmla="*/ 103045673 w 36"/>
              <a:gd name="T9" fmla="*/ 47192536 h 57"/>
              <a:gd name="T10" fmla="*/ 67204155 w 36"/>
              <a:gd name="T11" fmla="*/ 0 h 57"/>
              <a:gd name="T12" fmla="*/ 0 w 36"/>
              <a:gd name="T13" fmla="*/ 117979159 h 57"/>
              <a:gd name="T14" fmla="*/ 0 w 36"/>
              <a:gd name="T15" fmla="*/ 117979159 h 57"/>
              <a:gd name="T16" fmla="*/ 0 w 36"/>
              <a:gd name="T17" fmla="*/ 117979159 h 57"/>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36"/>
              <a:gd name="T28" fmla="*/ 0 h 57"/>
              <a:gd name="T29" fmla="*/ 36 w 36"/>
              <a:gd name="T30" fmla="*/ 57 h 57"/>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36" h="57">
                <a:moveTo>
                  <a:pt x="0" y="25"/>
                </a:moveTo>
                <a:lnTo>
                  <a:pt x="15" y="57"/>
                </a:lnTo>
                <a:lnTo>
                  <a:pt x="30" y="57"/>
                </a:lnTo>
                <a:lnTo>
                  <a:pt x="36" y="40"/>
                </a:lnTo>
                <a:lnTo>
                  <a:pt x="23" y="10"/>
                </a:lnTo>
                <a:lnTo>
                  <a:pt x="15" y="0"/>
                </a:lnTo>
                <a:lnTo>
                  <a:pt x="0"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4" name="LAO">
            <a:extLst>
              <a:ext uri="{FF2B5EF4-FFF2-40B4-BE49-F238E27FC236}">
                <a16:creationId xmlns:a16="http://schemas.microsoft.com/office/drawing/2014/main" id="{00000000-0008-0000-0500-00006D000000}"/>
              </a:ext>
            </a:extLst>
          </xdr:cNvPr>
          <xdr:cNvSpPr>
            <a:spLocks/>
          </xdr:cNvSpPr>
        </xdr:nvSpPr>
        <xdr:spPr bwMode="auto">
          <a:xfrm>
            <a:off x="10763250" y="5048250"/>
            <a:ext cx="190500" cy="266700"/>
          </a:xfrm>
          <a:custGeom>
            <a:avLst/>
            <a:gdLst>
              <a:gd name="T0" fmla="*/ 386066491 w 94"/>
              <a:gd name="T1" fmla="*/ 520962911 h 128"/>
              <a:gd name="T2" fmla="*/ 386066491 w 94"/>
              <a:gd name="T3" fmla="*/ 455842303 h 128"/>
              <a:gd name="T4" fmla="*/ 332673817 w 94"/>
              <a:gd name="T5" fmla="*/ 360332494 h 128"/>
              <a:gd name="T6" fmla="*/ 332673817 w 94"/>
              <a:gd name="T7" fmla="*/ 329943294 h 128"/>
              <a:gd name="T8" fmla="*/ 188925337 w 94"/>
              <a:gd name="T9" fmla="*/ 199702013 h 128"/>
              <a:gd name="T10" fmla="*/ 271067352 w 94"/>
              <a:gd name="T11" fmla="*/ 169312813 h 128"/>
              <a:gd name="T12" fmla="*/ 213568733 w 94"/>
              <a:gd name="T13" fmla="*/ 138923612 h 128"/>
              <a:gd name="T14" fmla="*/ 151962269 w 94"/>
              <a:gd name="T15" fmla="*/ 69462848 h 128"/>
              <a:gd name="T16" fmla="*/ 119105052 w 94"/>
              <a:gd name="T17" fmla="*/ 0 h 128"/>
              <a:gd name="T18" fmla="*/ 98569563 w 94"/>
              <a:gd name="T19" fmla="*/ 0 h 128"/>
              <a:gd name="T20" fmla="*/ 98569563 w 94"/>
              <a:gd name="T21" fmla="*/ 69462848 h 128"/>
              <a:gd name="T22" fmla="*/ 36963084 w 94"/>
              <a:gd name="T23" fmla="*/ 69462848 h 128"/>
              <a:gd name="T24" fmla="*/ 36963084 w 94"/>
              <a:gd name="T25" fmla="*/ 39071548 h 128"/>
              <a:gd name="T26" fmla="*/ 0 w 94"/>
              <a:gd name="T27" fmla="*/ 138923612 h 128"/>
              <a:gd name="T28" fmla="*/ 0 w 94"/>
              <a:gd name="T29" fmla="*/ 169312813 h 128"/>
              <a:gd name="T30" fmla="*/ 36963084 w 94"/>
              <a:gd name="T31" fmla="*/ 199702013 h 128"/>
              <a:gd name="T32" fmla="*/ 36963084 w 94"/>
              <a:gd name="T33" fmla="*/ 329943294 h 128"/>
              <a:gd name="T34" fmla="*/ 188925337 w 94"/>
              <a:gd name="T35" fmla="*/ 273505017 h 128"/>
              <a:gd name="T36" fmla="*/ 213568733 w 94"/>
              <a:gd name="T37" fmla="*/ 329943294 h 128"/>
              <a:gd name="T38" fmla="*/ 271067352 w 94"/>
              <a:gd name="T39" fmla="*/ 395063902 h 128"/>
              <a:gd name="T40" fmla="*/ 291602841 w 94"/>
              <a:gd name="T41" fmla="*/ 455842303 h 128"/>
              <a:gd name="T42" fmla="*/ 291602841 w 94"/>
              <a:gd name="T43" fmla="*/ 520962911 h 128"/>
              <a:gd name="T44" fmla="*/ 332673817 w 94"/>
              <a:gd name="T45" fmla="*/ 555694449 h 128"/>
              <a:gd name="T46" fmla="*/ 332673817 w 94"/>
              <a:gd name="T47" fmla="*/ 520962911 h 128"/>
              <a:gd name="T48" fmla="*/ 386066491 w 94"/>
              <a:gd name="T49" fmla="*/ 520962911 h 128"/>
              <a:gd name="T50" fmla="*/ 386066491 w 94"/>
              <a:gd name="T51" fmla="*/ 520962911 h 128"/>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w 94"/>
              <a:gd name="T79" fmla="*/ 0 h 128"/>
              <a:gd name="T80" fmla="*/ 94 w 94"/>
              <a:gd name="T81" fmla="*/ 128 h 128"/>
            </a:gdLst>
            <a:ahLst/>
            <a:cxnLst>
              <a:cxn ang="T52">
                <a:pos x="T0" y="T1"/>
              </a:cxn>
              <a:cxn ang="T53">
                <a:pos x="T2" y="T3"/>
              </a:cxn>
              <a:cxn ang="T54">
                <a:pos x="T4" y="T5"/>
              </a:cxn>
              <a:cxn ang="T55">
                <a:pos x="T6" y="T7"/>
              </a:cxn>
              <a:cxn ang="T56">
                <a:pos x="T8" y="T9"/>
              </a:cxn>
              <a:cxn ang="T57">
                <a:pos x="T10" y="T11"/>
              </a:cxn>
              <a:cxn ang="T58">
                <a:pos x="T12" y="T13"/>
              </a:cxn>
              <a:cxn ang="T59">
                <a:pos x="T14" y="T15"/>
              </a:cxn>
              <a:cxn ang="T60">
                <a:pos x="T16" y="T17"/>
              </a:cxn>
              <a:cxn ang="T61">
                <a:pos x="T18" y="T19"/>
              </a:cxn>
              <a:cxn ang="T62">
                <a:pos x="T20" y="T21"/>
              </a:cxn>
              <a:cxn ang="T63">
                <a:pos x="T22" y="T23"/>
              </a:cxn>
              <a:cxn ang="T64">
                <a:pos x="T24" y="T25"/>
              </a:cxn>
              <a:cxn ang="T65">
                <a:pos x="T26" y="T27"/>
              </a:cxn>
              <a:cxn ang="T66">
                <a:pos x="T28" y="T29"/>
              </a:cxn>
              <a:cxn ang="T67">
                <a:pos x="T30" y="T31"/>
              </a:cxn>
              <a:cxn ang="T68">
                <a:pos x="T32" y="T33"/>
              </a:cxn>
              <a:cxn ang="T69">
                <a:pos x="T34" y="T35"/>
              </a:cxn>
              <a:cxn ang="T70">
                <a:pos x="T36" y="T37"/>
              </a:cxn>
              <a:cxn ang="T71">
                <a:pos x="T38" y="T39"/>
              </a:cxn>
              <a:cxn ang="T72">
                <a:pos x="T40" y="T41"/>
              </a:cxn>
              <a:cxn ang="T73">
                <a:pos x="T42" y="T43"/>
              </a:cxn>
              <a:cxn ang="T74">
                <a:pos x="T44" y="T45"/>
              </a:cxn>
              <a:cxn ang="T75">
                <a:pos x="T46" y="T47"/>
              </a:cxn>
              <a:cxn ang="T76">
                <a:pos x="T48" y="T49"/>
              </a:cxn>
              <a:cxn ang="T77">
                <a:pos x="T50" y="T51"/>
              </a:cxn>
            </a:cxnLst>
            <a:rect l="T78" t="T79" r="T80" b="T81"/>
            <a:pathLst>
              <a:path w="94" h="128">
                <a:moveTo>
                  <a:pt x="94" y="120"/>
                </a:moveTo>
                <a:lnTo>
                  <a:pt x="94" y="105"/>
                </a:lnTo>
                <a:lnTo>
                  <a:pt x="81" y="83"/>
                </a:lnTo>
                <a:lnTo>
                  <a:pt x="81" y="76"/>
                </a:lnTo>
                <a:lnTo>
                  <a:pt x="46" y="46"/>
                </a:lnTo>
                <a:lnTo>
                  <a:pt x="66" y="39"/>
                </a:lnTo>
                <a:lnTo>
                  <a:pt x="52" y="32"/>
                </a:lnTo>
                <a:lnTo>
                  <a:pt x="37" y="16"/>
                </a:lnTo>
                <a:lnTo>
                  <a:pt x="29" y="0"/>
                </a:lnTo>
                <a:lnTo>
                  <a:pt x="24" y="0"/>
                </a:lnTo>
                <a:lnTo>
                  <a:pt x="24" y="16"/>
                </a:lnTo>
                <a:lnTo>
                  <a:pt x="9" y="16"/>
                </a:lnTo>
                <a:lnTo>
                  <a:pt x="9" y="9"/>
                </a:lnTo>
                <a:lnTo>
                  <a:pt x="0" y="32"/>
                </a:lnTo>
                <a:lnTo>
                  <a:pt x="0" y="39"/>
                </a:lnTo>
                <a:lnTo>
                  <a:pt x="9" y="46"/>
                </a:lnTo>
                <a:lnTo>
                  <a:pt x="9" y="76"/>
                </a:lnTo>
                <a:lnTo>
                  <a:pt x="46" y="63"/>
                </a:lnTo>
                <a:lnTo>
                  <a:pt x="52" y="76"/>
                </a:lnTo>
                <a:lnTo>
                  <a:pt x="66" y="91"/>
                </a:lnTo>
                <a:lnTo>
                  <a:pt x="71" y="105"/>
                </a:lnTo>
                <a:lnTo>
                  <a:pt x="71" y="120"/>
                </a:lnTo>
                <a:lnTo>
                  <a:pt x="81" y="128"/>
                </a:lnTo>
                <a:lnTo>
                  <a:pt x="81" y="120"/>
                </a:lnTo>
                <a:lnTo>
                  <a:pt x="94" y="12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5" name="KOR">
            <a:extLst>
              <a:ext uri="{FF2B5EF4-FFF2-40B4-BE49-F238E27FC236}">
                <a16:creationId xmlns:a16="http://schemas.microsoft.com/office/drawing/2014/main" id="{00000000-0008-0000-0500-00006E000000}"/>
              </a:ext>
            </a:extLst>
          </xdr:cNvPr>
          <xdr:cNvSpPr>
            <a:spLocks/>
          </xdr:cNvSpPr>
        </xdr:nvSpPr>
        <xdr:spPr bwMode="auto">
          <a:xfrm>
            <a:off x="11487150" y="4467225"/>
            <a:ext cx="85725" cy="152400"/>
          </a:xfrm>
          <a:custGeom>
            <a:avLst/>
            <a:gdLst>
              <a:gd name="T0" fmla="*/ 0 w 40"/>
              <a:gd name="T1" fmla="*/ 2147483647 h 76"/>
              <a:gd name="T2" fmla="*/ 2147483647 w 40"/>
              <a:gd name="T3" fmla="*/ 0 h 76"/>
              <a:gd name="T4" fmla="*/ 2147483647 w 40"/>
              <a:gd name="T5" fmla="*/ 2147483647 h 76"/>
              <a:gd name="T6" fmla="*/ 2147483647 w 40"/>
              <a:gd name="T7" fmla="*/ 2147483647 h 76"/>
              <a:gd name="T8" fmla="*/ 0 w 40"/>
              <a:gd name="T9" fmla="*/ 2147483647 h 76"/>
              <a:gd name="T10" fmla="*/ 0 w 40"/>
              <a:gd name="T11" fmla="*/ 2147483647 h 76"/>
              <a:gd name="T12" fmla="*/ 0 w 40"/>
              <a:gd name="T13" fmla="*/ 2147483647 h 76"/>
              <a:gd name="T14" fmla="*/ 0 w 40"/>
              <a:gd name="T15" fmla="*/ 2147483647 h 76"/>
              <a:gd name="T16" fmla="*/ 0 60000 65536"/>
              <a:gd name="T17" fmla="*/ 0 60000 65536"/>
              <a:gd name="T18" fmla="*/ 0 60000 65536"/>
              <a:gd name="T19" fmla="*/ 0 60000 65536"/>
              <a:gd name="T20" fmla="*/ 0 60000 65536"/>
              <a:gd name="T21" fmla="*/ 0 60000 65536"/>
              <a:gd name="T22" fmla="*/ 0 60000 65536"/>
              <a:gd name="T23" fmla="*/ 0 60000 65536"/>
              <a:gd name="T24" fmla="*/ 0 w 40"/>
              <a:gd name="T25" fmla="*/ 0 h 76"/>
              <a:gd name="T26" fmla="*/ 40 w 40"/>
              <a:gd name="T27" fmla="*/ 76 h 7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40" h="76">
                <a:moveTo>
                  <a:pt x="0" y="24"/>
                </a:moveTo>
                <a:lnTo>
                  <a:pt x="27" y="0"/>
                </a:lnTo>
                <a:lnTo>
                  <a:pt x="40" y="48"/>
                </a:lnTo>
                <a:lnTo>
                  <a:pt x="35" y="68"/>
                </a:lnTo>
                <a:lnTo>
                  <a:pt x="0" y="76"/>
                </a:lnTo>
                <a:lnTo>
                  <a:pt x="0" y="2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6" name="KIR">
            <a:extLst>
              <a:ext uri="{FF2B5EF4-FFF2-40B4-BE49-F238E27FC236}">
                <a16:creationId xmlns:a16="http://schemas.microsoft.com/office/drawing/2014/main" id="{00000000-0008-0000-0500-00006F000000}"/>
              </a:ext>
            </a:extLst>
          </xdr:cNvPr>
          <xdr:cNvSpPr>
            <a:spLocks/>
          </xdr:cNvSpPr>
        </xdr:nvSpPr>
        <xdr:spPr bwMode="auto">
          <a:xfrm>
            <a:off x="13382625" y="4962525"/>
            <a:ext cx="27432" cy="3657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7" name="KHM">
            <a:extLst>
              <a:ext uri="{FF2B5EF4-FFF2-40B4-BE49-F238E27FC236}">
                <a16:creationId xmlns:a16="http://schemas.microsoft.com/office/drawing/2014/main" id="{00000000-0008-0000-0500-000070000000}"/>
              </a:ext>
            </a:extLst>
          </xdr:cNvPr>
          <xdr:cNvSpPr>
            <a:spLocks/>
          </xdr:cNvSpPr>
        </xdr:nvSpPr>
        <xdr:spPr bwMode="auto">
          <a:xfrm>
            <a:off x="10820400" y="5295900"/>
            <a:ext cx="133350" cy="123825"/>
          </a:xfrm>
          <a:custGeom>
            <a:avLst/>
            <a:gdLst>
              <a:gd name="T0" fmla="*/ 96801829 w 65"/>
              <a:gd name="T1" fmla="*/ 255543843 h 60"/>
              <a:gd name="T2" fmla="*/ 273572654 w 65"/>
              <a:gd name="T3" fmla="*/ 132030469 h 60"/>
              <a:gd name="T4" fmla="*/ 273572654 w 65"/>
              <a:gd name="T5" fmla="*/ 0 h 60"/>
              <a:gd name="T6" fmla="*/ 218858084 w 65"/>
              <a:gd name="T7" fmla="*/ 0 h 60"/>
              <a:gd name="T8" fmla="*/ 218858084 w 65"/>
              <a:gd name="T9" fmla="*/ 42591678 h 60"/>
              <a:gd name="T10" fmla="*/ 176770793 w 65"/>
              <a:gd name="T11" fmla="*/ 0 h 60"/>
              <a:gd name="T12" fmla="*/ 33669849 w 65"/>
              <a:gd name="T13" fmla="*/ 0 h 60"/>
              <a:gd name="T14" fmla="*/ 0 w 65"/>
              <a:gd name="T15" fmla="*/ 63885445 h 60"/>
              <a:gd name="T16" fmla="*/ 33669849 w 65"/>
              <a:gd name="T17" fmla="*/ 170362584 h 60"/>
              <a:gd name="T18" fmla="*/ 33669849 w 65"/>
              <a:gd name="T19" fmla="*/ 255543843 h 60"/>
              <a:gd name="T20" fmla="*/ 96801829 w 65"/>
              <a:gd name="T21" fmla="*/ 255543843 h 60"/>
              <a:gd name="T22" fmla="*/ 96801829 w 65"/>
              <a:gd name="T23" fmla="*/ 255543843 h 60"/>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65"/>
              <a:gd name="T37" fmla="*/ 0 h 60"/>
              <a:gd name="T38" fmla="*/ 65 w 65"/>
              <a:gd name="T39" fmla="*/ 60 h 60"/>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65" h="60">
                <a:moveTo>
                  <a:pt x="23" y="60"/>
                </a:moveTo>
                <a:lnTo>
                  <a:pt x="65" y="31"/>
                </a:lnTo>
                <a:lnTo>
                  <a:pt x="65" y="0"/>
                </a:lnTo>
                <a:lnTo>
                  <a:pt x="52" y="0"/>
                </a:lnTo>
                <a:lnTo>
                  <a:pt x="52" y="10"/>
                </a:lnTo>
                <a:lnTo>
                  <a:pt x="42" y="0"/>
                </a:lnTo>
                <a:lnTo>
                  <a:pt x="8" y="0"/>
                </a:lnTo>
                <a:lnTo>
                  <a:pt x="0" y="15"/>
                </a:lnTo>
                <a:lnTo>
                  <a:pt x="8" y="40"/>
                </a:lnTo>
                <a:lnTo>
                  <a:pt x="8" y="60"/>
                </a:lnTo>
                <a:lnTo>
                  <a:pt x="23" y="6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8" name="KGZ">
            <a:extLst>
              <a:ext uri="{FF2B5EF4-FFF2-40B4-BE49-F238E27FC236}">
                <a16:creationId xmlns:a16="http://schemas.microsoft.com/office/drawing/2014/main" id="{00000000-0008-0000-0500-000071000000}"/>
              </a:ext>
            </a:extLst>
          </xdr:cNvPr>
          <xdr:cNvSpPr>
            <a:spLocks/>
          </xdr:cNvSpPr>
        </xdr:nvSpPr>
        <xdr:spPr bwMode="auto">
          <a:xfrm>
            <a:off x="9877425" y="4276725"/>
            <a:ext cx="314325" cy="152400"/>
          </a:xfrm>
          <a:custGeom>
            <a:avLst/>
            <a:gdLst>
              <a:gd name="T0" fmla="*/ 663088620 w 149"/>
              <a:gd name="T1" fmla="*/ 67204155 h 72"/>
              <a:gd name="T2" fmla="*/ 663088620 w 149"/>
              <a:gd name="T3" fmla="*/ 134408309 h 72"/>
              <a:gd name="T4" fmla="*/ 534031759 w 149"/>
              <a:gd name="T5" fmla="*/ 201612481 h 72"/>
              <a:gd name="T6" fmla="*/ 467276751 w 149"/>
              <a:gd name="T7" fmla="*/ 201612481 h 72"/>
              <a:gd name="T8" fmla="*/ 440576014 w 149"/>
              <a:gd name="T9" fmla="*/ 232975117 h 72"/>
              <a:gd name="T10" fmla="*/ 351571446 w 149"/>
              <a:gd name="T11" fmla="*/ 232975117 h 72"/>
              <a:gd name="T12" fmla="*/ 284816437 w 149"/>
              <a:gd name="T13" fmla="*/ 295698340 h 72"/>
              <a:gd name="T14" fmla="*/ 284816437 w 149"/>
              <a:gd name="T15" fmla="*/ 322579996 h 72"/>
              <a:gd name="T16" fmla="*/ 0 w 149"/>
              <a:gd name="T17" fmla="*/ 322579996 h 72"/>
              <a:gd name="T18" fmla="*/ 0 w 149"/>
              <a:gd name="T19" fmla="*/ 295698340 h 72"/>
              <a:gd name="T20" fmla="*/ 97904847 w 149"/>
              <a:gd name="T21" fmla="*/ 295698340 h 72"/>
              <a:gd name="T22" fmla="*/ 97904847 w 149"/>
              <a:gd name="T23" fmla="*/ 232975117 h 72"/>
              <a:gd name="T24" fmla="*/ 146859396 w 149"/>
              <a:gd name="T25" fmla="*/ 232975117 h 72"/>
              <a:gd name="T26" fmla="*/ 253664456 w 149"/>
              <a:gd name="T27" fmla="*/ 201612481 h 72"/>
              <a:gd name="T28" fmla="*/ 146859396 w 149"/>
              <a:gd name="T29" fmla="*/ 165770979 h 72"/>
              <a:gd name="T30" fmla="*/ 66752915 w 149"/>
              <a:gd name="T31" fmla="*/ 165770979 h 72"/>
              <a:gd name="T32" fmla="*/ 133507940 w 149"/>
              <a:gd name="T33" fmla="*/ 67204155 h 72"/>
              <a:gd name="T34" fmla="*/ 97904847 w 149"/>
              <a:gd name="T35" fmla="*/ 67204155 h 72"/>
              <a:gd name="T36" fmla="*/ 133507940 w 149"/>
              <a:gd name="T37" fmla="*/ 35841518 h 72"/>
              <a:gd name="T38" fmla="*/ 253664456 w 149"/>
              <a:gd name="T39" fmla="*/ 67204155 h 72"/>
              <a:gd name="T40" fmla="*/ 253664456 w 149"/>
              <a:gd name="T41" fmla="*/ 35841518 h 72"/>
              <a:gd name="T42" fmla="*/ 284816437 w 149"/>
              <a:gd name="T43" fmla="*/ 0 h 72"/>
              <a:gd name="T44" fmla="*/ 351571446 w 149"/>
              <a:gd name="T45" fmla="*/ 35841518 h 72"/>
              <a:gd name="T46" fmla="*/ 560732629 w 149"/>
              <a:gd name="T47" fmla="*/ 35841518 h 72"/>
              <a:gd name="T48" fmla="*/ 663088620 w 149"/>
              <a:gd name="T49" fmla="*/ 67204155 h 72"/>
              <a:gd name="T50" fmla="*/ 663088620 w 149"/>
              <a:gd name="T51" fmla="*/ 67204155 h 72"/>
              <a:gd name="T52" fmla="*/ 663088620 w 149"/>
              <a:gd name="T53" fmla="*/ 67204155 h 72"/>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149"/>
              <a:gd name="T82" fmla="*/ 0 h 72"/>
              <a:gd name="T83" fmla="*/ 149 w 149"/>
              <a:gd name="T84" fmla="*/ 72 h 72"/>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149" h="72">
                <a:moveTo>
                  <a:pt x="149" y="15"/>
                </a:moveTo>
                <a:lnTo>
                  <a:pt x="149" y="30"/>
                </a:lnTo>
                <a:lnTo>
                  <a:pt x="120" y="45"/>
                </a:lnTo>
                <a:lnTo>
                  <a:pt x="105" y="45"/>
                </a:lnTo>
                <a:lnTo>
                  <a:pt x="99" y="52"/>
                </a:lnTo>
                <a:lnTo>
                  <a:pt x="79" y="52"/>
                </a:lnTo>
                <a:lnTo>
                  <a:pt x="64" y="66"/>
                </a:lnTo>
                <a:lnTo>
                  <a:pt x="64" y="72"/>
                </a:lnTo>
                <a:lnTo>
                  <a:pt x="0" y="72"/>
                </a:lnTo>
                <a:lnTo>
                  <a:pt x="0" y="66"/>
                </a:lnTo>
                <a:lnTo>
                  <a:pt x="22" y="66"/>
                </a:lnTo>
                <a:lnTo>
                  <a:pt x="22" y="52"/>
                </a:lnTo>
                <a:lnTo>
                  <a:pt x="33" y="52"/>
                </a:lnTo>
                <a:lnTo>
                  <a:pt x="57" y="45"/>
                </a:lnTo>
                <a:lnTo>
                  <a:pt x="33" y="37"/>
                </a:lnTo>
                <a:lnTo>
                  <a:pt x="15" y="37"/>
                </a:lnTo>
                <a:lnTo>
                  <a:pt x="30" y="15"/>
                </a:lnTo>
                <a:lnTo>
                  <a:pt x="22" y="15"/>
                </a:lnTo>
                <a:lnTo>
                  <a:pt x="30" y="8"/>
                </a:lnTo>
                <a:lnTo>
                  <a:pt x="57" y="15"/>
                </a:lnTo>
                <a:lnTo>
                  <a:pt x="57" y="8"/>
                </a:lnTo>
                <a:lnTo>
                  <a:pt x="64" y="0"/>
                </a:lnTo>
                <a:lnTo>
                  <a:pt x="79" y="8"/>
                </a:lnTo>
                <a:lnTo>
                  <a:pt x="126" y="8"/>
                </a:lnTo>
                <a:lnTo>
                  <a:pt x="149"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19" name="KAZ">
            <a:extLst>
              <a:ext uri="{FF2B5EF4-FFF2-40B4-BE49-F238E27FC236}">
                <a16:creationId xmlns:a16="http://schemas.microsoft.com/office/drawing/2014/main" id="{00000000-0008-0000-0500-000072000000}"/>
              </a:ext>
            </a:extLst>
          </xdr:cNvPr>
          <xdr:cNvSpPr>
            <a:spLocks/>
          </xdr:cNvSpPr>
        </xdr:nvSpPr>
        <xdr:spPr bwMode="auto">
          <a:xfrm>
            <a:off x="9239250" y="3714750"/>
            <a:ext cx="1162050" cy="657225"/>
          </a:xfrm>
          <a:custGeom>
            <a:avLst/>
            <a:gdLst>
              <a:gd name="T0" fmla="*/ 2147483647 w 554"/>
              <a:gd name="T1" fmla="*/ 2147483647 h 319"/>
              <a:gd name="T2" fmla="*/ 2147483647 w 554"/>
              <a:gd name="T3" fmla="*/ 2147483647 h 319"/>
              <a:gd name="T4" fmla="*/ 2147483647 w 554"/>
              <a:gd name="T5" fmla="*/ 2147483647 h 319"/>
              <a:gd name="T6" fmla="*/ 2147483647 w 554"/>
              <a:gd name="T7" fmla="*/ 2147483647 h 319"/>
              <a:gd name="T8" fmla="*/ 2147483647 w 554"/>
              <a:gd name="T9" fmla="*/ 2147483647 h 319"/>
              <a:gd name="T10" fmla="*/ 2147483647 w 554"/>
              <a:gd name="T11" fmla="*/ 2147483647 h 319"/>
              <a:gd name="T12" fmla="*/ 2147483647 w 554"/>
              <a:gd name="T13" fmla="*/ 2147483647 h 319"/>
              <a:gd name="T14" fmla="*/ 2147483647 w 554"/>
              <a:gd name="T15" fmla="*/ 2147483647 h 319"/>
              <a:gd name="T16" fmla="*/ 2147483647 w 554"/>
              <a:gd name="T17" fmla="*/ 2147483647 h 319"/>
              <a:gd name="T18" fmla="*/ 2147483647 w 554"/>
              <a:gd name="T19" fmla="*/ 2147483647 h 319"/>
              <a:gd name="T20" fmla="*/ 2147483647 w 554"/>
              <a:gd name="T21" fmla="*/ 2147483647 h 319"/>
              <a:gd name="T22" fmla="*/ 2147483647 w 554"/>
              <a:gd name="T23" fmla="*/ 2147483647 h 319"/>
              <a:gd name="T24" fmla="*/ 2147483647 w 554"/>
              <a:gd name="T25" fmla="*/ 2147483647 h 319"/>
              <a:gd name="T26" fmla="*/ 2147483647 w 554"/>
              <a:gd name="T27" fmla="*/ 2147483647 h 319"/>
              <a:gd name="T28" fmla="*/ 2147483647 w 554"/>
              <a:gd name="T29" fmla="*/ 2147483647 h 319"/>
              <a:gd name="T30" fmla="*/ 2147483647 w 554"/>
              <a:gd name="T31" fmla="*/ 2147483647 h 319"/>
              <a:gd name="T32" fmla="*/ 2147483647 w 554"/>
              <a:gd name="T33" fmla="*/ 2147483647 h 319"/>
              <a:gd name="T34" fmla="*/ 2147483647 w 554"/>
              <a:gd name="T35" fmla="*/ 2147483647 h 319"/>
              <a:gd name="T36" fmla="*/ 2147483647 w 554"/>
              <a:gd name="T37" fmla="*/ 2147483647 h 319"/>
              <a:gd name="T38" fmla="*/ 2147483647 w 554"/>
              <a:gd name="T39" fmla="*/ 2147483647 h 319"/>
              <a:gd name="T40" fmla="*/ 2147483647 w 554"/>
              <a:gd name="T41" fmla="*/ 2147483647 h 319"/>
              <a:gd name="T42" fmla="*/ 2147483647 w 554"/>
              <a:gd name="T43" fmla="*/ 2147483647 h 319"/>
              <a:gd name="T44" fmla="*/ 2147483647 w 554"/>
              <a:gd name="T45" fmla="*/ 2147483647 h 319"/>
              <a:gd name="T46" fmla="*/ 2147483647 w 554"/>
              <a:gd name="T47" fmla="*/ 2147483647 h 319"/>
              <a:gd name="T48" fmla="*/ 2147483647 w 554"/>
              <a:gd name="T49" fmla="*/ 2147483647 h 319"/>
              <a:gd name="T50" fmla="*/ 2147483647 w 554"/>
              <a:gd name="T51" fmla="*/ 2147483647 h 319"/>
              <a:gd name="T52" fmla="*/ 2147483647 w 554"/>
              <a:gd name="T53" fmla="*/ 2147483647 h 319"/>
              <a:gd name="T54" fmla="*/ 2147483647 w 554"/>
              <a:gd name="T55" fmla="*/ 2147483647 h 319"/>
              <a:gd name="T56" fmla="*/ 2147483647 w 554"/>
              <a:gd name="T57" fmla="*/ 2147483647 h 319"/>
              <a:gd name="T58" fmla="*/ 2147483647 w 554"/>
              <a:gd name="T59" fmla="*/ 2147483647 h 319"/>
              <a:gd name="T60" fmla="*/ 2147483647 w 554"/>
              <a:gd name="T61" fmla="*/ 2147483647 h 319"/>
              <a:gd name="T62" fmla="*/ 2147483647 w 554"/>
              <a:gd name="T63" fmla="*/ 2147483647 h 319"/>
              <a:gd name="T64" fmla="*/ 2147483647 w 554"/>
              <a:gd name="T65" fmla="*/ 2147483647 h 319"/>
              <a:gd name="T66" fmla="*/ 2147483647 w 554"/>
              <a:gd name="T67" fmla="*/ 0 h 319"/>
              <a:gd name="T68" fmla="*/ 2147483647 w 554"/>
              <a:gd name="T69" fmla="*/ 2147483647 h 319"/>
              <a:gd name="T70" fmla="*/ 2147483647 w 554"/>
              <a:gd name="T71" fmla="*/ 2147483647 h 319"/>
              <a:gd name="T72" fmla="*/ 2147483647 w 554"/>
              <a:gd name="T73" fmla="*/ 2147483647 h 319"/>
              <a:gd name="T74" fmla="*/ 2147483647 w 554"/>
              <a:gd name="T75" fmla="*/ 2147483647 h 319"/>
              <a:gd name="T76" fmla="*/ 2147483647 w 554"/>
              <a:gd name="T77" fmla="*/ 2147483647 h 319"/>
              <a:gd name="T78" fmla="*/ 2147483647 w 554"/>
              <a:gd name="T79" fmla="*/ 2147483647 h 319"/>
              <a:gd name="T80" fmla="*/ 2147483647 w 554"/>
              <a:gd name="T81" fmla="*/ 2147483647 h 319"/>
              <a:gd name="T82" fmla="*/ 2147483647 w 554"/>
              <a:gd name="T83" fmla="*/ 2147483647 h 319"/>
              <a:gd name="T84" fmla="*/ 2147483647 w 554"/>
              <a:gd name="T85" fmla="*/ 2147483647 h 319"/>
              <a:gd name="T86" fmla="*/ 2147483647 w 554"/>
              <a:gd name="T87" fmla="*/ 2147483647 h 319"/>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w 554"/>
              <a:gd name="T133" fmla="*/ 0 h 319"/>
              <a:gd name="T134" fmla="*/ 554 w 554"/>
              <a:gd name="T135" fmla="*/ 319 h 319"/>
            </a:gdLst>
            <a:ahLst/>
            <a:cxnLst>
              <a:cxn ang="T88">
                <a:pos x="T0" y="T1"/>
              </a:cxn>
              <a:cxn ang="T89">
                <a:pos x="T2" y="T3"/>
              </a:cxn>
              <a:cxn ang="T90">
                <a:pos x="T4" y="T5"/>
              </a:cxn>
              <a:cxn ang="T91">
                <a:pos x="T6" y="T7"/>
              </a:cxn>
              <a:cxn ang="T92">
                <a:pos x="T8" y="T9"/>
              </a:cxn>
              <a:cxn ang="T93">
                <a:pos x="T10" y="T11"/>
              </a:cxn>
              <a:cxn ang="T94">
                <a:pos x="T12" y="T13"/>
              </a:cxn>
              <a:cxn ang="T95">
                <a:pos x="T14" y="T15"/>
              </a:cxn>
              <a:cxn ang="T96">
                <a:pos x="T16" y="T17"/>
              </a:cxn>
              <a:cxn ang="T97">
                <a:pos x="T18" y="T19"/>
              </a:cxn>
              <a:cxn ang="T98">
                <a:pos x="T20" y="T21"/>
              </a:cxn>
              <a:cxn ang="T99">
                <a:pos x="T22" y="T23"/>
              </a:cxn>
              <a:cxn ang="T100">
                <a:pos x="T24" y="T25"/>
              </a:cxn>
              <a:cxn ang="T101">
                <a:pos x="T26" y="T27"/>
              </a:cxn>
              <a:cxn ang="T102">
                <a:pos x="T28" y="T29"/>
              </a:cxn>
              <a:cxn ang="T103">
                <a:pos x="T30" y="T31"/>
              </a:cxn>
              <a:cxn ang="T104">
                <a:pos x="T32" y="T33"/>
              </a:cxn>
              <a:cxn ang="T105">
                <a:pos x="T34" y="T35"/>
              </a:cxn>
              <a:cxn ang="T106">
                <a:pos x="T36" y="T37"/>
              </a:cxn>
              <a:cxn ang="T107">
                <a:pos x="T38" y="T39"/>
              </a:cxn>
              <a:cxn ang="T108">
                <a:pos x="T40" y="T41"/>
              </a:cxn>
              <a:cxn ang="T109">
                <a:pos x="T42" y="T43"/>
              </a:cxn>
              <a:cxn ang="T110">
                <a:pos x="T44" y="T45"/>
              </a:cxn>
              <a:cxn ang="T111">
                <a:pos x="T46" y="T47"/>
              </a:cxn>
              <a:cxn ang="T112">
                <a:pos x="T48" y="T49"/>
              </a:cxn>
              <a:cxn ang="T113">
                <a:pos x="T50" y="T51"/>
              </a:cxn>
              <a:cxn ang="T114">
                <a:pos x="T52" y="T53"/>
              </a:cxn>
              <a:cxn ang="T115">
                <a:pos x="T54" y="T55"/>
              </a:cxn>
              <a:cxn ang="T116">
                <a:pos x="T56" y="T57"/>
              </a:cxn>
              <a:cxn ang="T117">
                <a:pos x="T58" y="T59"/>
              </a:cxn>
              <a:cxn ang="T118">
                <a:pos x="T60" y="T61"/>
              </a:cxn>
              <a:cxn ang="T119">
                <a:pos x="T62" y="T63"/>
              </a:cxn>
              <a:cxn ang="T120">
                <a:pos x="T64" y="T65"/>
              </a:cxn>
              <a:cxn ang="T121">
                <a:pos x="T66" y="T67"/>
              </a:cxn>
              <a:cxn ang="T122">
                <a:pos x="T68" y="T69"/>
              </a:cxn>
              <a:cxn ang="T123">
                <a:pos x="T70" y="T71"/>
              </a:cxn>
              <a:cxn ang="T124">
                <a:pos x="T72" y="T73"/>
              </a:cxn>
              <a:cxn ang="T125">
                <a:pos x="T74" y="T75"/>
              </a:cxn>
              <a:cxn ang="T126">
                <a:pos x="T76" y="T77"/>
              </a:cxn>
              <a:cxn ang="T127">
                <a:pos x="T78" y="T79"/>
              </a:cxn>
              <a:cxn ang="T128">
                <a:pos x="T80" y="T81"/>
              </a:cxn>
              <a:cxn ang="T129">
                <a:pos x="T82" y="T83"/>
              </a:cxn>
              <a:cxn ang="T130">
                <a:pos x="T84" y="T85"/>
              </a:cxn>
              <a:cxn ang="T131">
                <a:pos x="T86" y="T87"/>
              </a:cxn>
            </a:cxnLst>
            <a:rect l="T132" t="T133" r="T134" b="T135"/>
            <a:pathLst>
              <a:path w="554" h="319">
                <a:moveTo>
                  <a:pt x="541" y="160"/>
                </a:moveTo>
                <a:lnTo>
                  <a:pt x="528" y="166"/>
                </a:lnTo>
                <a:lnTo>
                  <a:pt x="519" y="197"/>
                </a:lnTo>
                <a:lnTo>
                  <a:pt x="484" y="197"/>
                </a:lnTo>
                <a:lnTo>
                  <a:pt x="477" y="235"/>
                </a:lnTo>
                <a:lnTo>
                  <a:pt x="457" y="235"/>
                </a:lnTo>
                <a:lnTo>
                  <a:pt x="464" y="281"/>
                </a:lnTo>
                <a:lnTo>
                  <a:pt x="457" y="289"/>
                </a:lnTo>
                <a:lnTo>
                  <a:pt x="434" y="281"/>
                </a:lnTo>
                <a:lnTo>
                  <a:pt x="385" y="281"/>
                </a:lnTo>
                <a:lnTo>
                  <a:pt x="369" y="274"/>
                </a:lnTo>
                <a:lnTo>
                  <a:pt x="362" y="281"/>
                </a:lnTo>
                <a:lnTo>
                  <a:pt x="362" y="289"/>
                </a:lnTo>
                <a:lnTo>
                  <a:pt x="335" y="281"/>
                </a:lnTo>
                <a:lnTo>
                  <a:pt x="298" y="319"/>
                </a:lnTo>
                <a:lnTo>
                  <a:pt x="293" y="311"/>
                </a:lnTo>
                <a:lnTo>
                  <a:pt x="276" y="311"/>
                </a:lnTo>
                <a:lnTo>
                  <a:pt x="276" y="304"/>
                </a:lnTo>
                <a:lnTo>
                  <a:pt x="271" y="304"/>
                </a:lnTo>
                <a:lnTo>
                  <a:pt x="271" y="281"/>
                </a:lnTo>
                <a:lnTo>
                  <a:pt x="250" y="264"/>
                </a:lnTo>
                <a:lnTo>
                  <a:pt x="208" y="264"/>
                </a:lnTo>
                <a:lnTo>
                  <a:pt x="178" y="235"/>
                </a:lnTo>
                <a:lnTo>
                  <a:pt x="166" y="229"/>
                </a:lnTo>
                <a:lnTo>
                  <a:pt x="129" y="235"/>
                </a:lnTo>
                <a:lnTo>
                  <a:pt x="129" y="311"/>
                </a:lnTo>
                <a:lnTo>
                  <a:pt x="121" y="311"/>
                </a:lnTo>
                <a:lnTo>
                  <a:pt x="107" y="289"/>
                </a:lnTo>
                <a:lnTo>
                  <a:pt x="79" y="304"/>
                </a:lnTo>
                <a:lnTo>
                  <a:pt x="79" y="281"/>
                </a:lnTo>
                <a:lnTo>
                  <a:pt x="70" y="281"/>
                </a:lnTo>
                <a:lnTo>
                  <a:pt x="64" y="257"/>
                </a:lnTo>
                <a:lnTo>
                  <a:pt x="49" y="257"/>
                </a:lnTo>
                <a:lnTo>
                  <a:pt x="70" y="257"/>
                </a:lnTo>
                <a:lnTo>
                  <a:pt x="64" y="244"/>
                </a:lnTo>
                <a:lnTo>
                  <a:pt x="70" y="235"/>
                </a:lnTo>
                <a:lnTo>
                  <a:pt x="107" y="235"/>
                </a:lnTo>
                <a:lnTo>
                  <a:pt x="92" y="205"/>
                </a:lnTo>
                <a:lnTo>
                  <a:pt x="64" y="188"/>
                </a:lnTo>
                <a:lnTo>
                  <a:pt x="35" y="205"/>
                </a:lnTo>
                <a:lnTo>
                  <a:pt x="28" y="205"/>
                </a:lnTo>
                <a:lnTo>
                  <a:pt x="35" y="197"/>
                </a:lnTo>
                <a:lnTo>
                  <a:pt x="28" y="182"/>
                </a:lnTo>
                <a:lnTo>
                  <a:pt x="8" y="182"/>
                </a:lnTo>
                <a:lnTo>
                  <a:pt x="0" y="160"/>
                </a:lnTo>
                <a:lnTo>
                  <a:pt x="8" y="113"/>
                </a:lnTo>
                <a:lnTo>
                  <a:pt x="28" y="136"/>
                </a:lnTo>
                <a:lnTo>
                  <a:pt x="35" y="136"/>
                </a:lnTo>
                <a:lnTo>
                  <a:pt x="28" y="113"/>
                </a:lnTo>
                <a:lnTo>
                  <a:pt x="49" y="82"/>
                </a:lnTo>
                <a:lnTo>
                  <a:pt x="70" y="96"/>
                </a:lnTo>
                <a:lnTo>
                  <a:pt x="79" y="82"/>
                </a:lnTo>
                <a:lnTo>
                  <a:pt x="92" y="96"/>
                </a:lnTo>
                <a:lnTo>
                  <a:pt x="121" y="113"/>
                </a:lnTo>
                <a:lnTo>
                  <a:pt x="136" y="106"/>
                </a:lnTo>
                <a:lnTo>
                  <a:pt x="156" y="106"/>
                </a:lnTo>
                <a:lnTo>
                  <a:pt x="166" y="113"/>
                </a:lnTo>
                <a:lnTo>
                  <a:pt x="201" y="113"/>
                </a:lnTo>
                <a:lnTo>
                  <a:pt x="208" y="96"/>
                </a:lnTo>
                <a:lnTo>
                  <a:pt x="178" y="82"/>
                </a:lnTo>
                <a:lnTo>
                  <a:pt x="201" y="77"/>
                </a:lnTo>
                <a:lnTo>
                  <a:pt x="193" y="71"/>
                </a:lnTo>
                <a:lnTo>
                  <a:pt x="201" y="62"/>
                </a:lnTo>
                <a:lnTo>
                  <a:pt x="201" y="30"/>
                </a:lnTo>
                <a:lnTo>
                  <a:pt x="214" y="39"/>
                </a:lnTo>
                <a:lnTo>
                  <a:pt x="293" y="15"/>
                </a:lnTo>
                <a:lnTo>
                  <a:pt x="293" y="0"/>
                </a:lnTo>
                <a:lnTo>
                  <a:pt x="328" y="0"/>
                </a:lnTo>
                <a:lnTo>
                  <a:pt x="335" y="24"/>
                </a:lnTo>
                <a:lnTo>
                  <a:pt x="335" y="30"/>
                </a:lnTo>
                <a:lnTo>
                  <a:pt x="340" y="30"/>
                </a:lnTo>
                <a:lnTo>
                  <a:pt x="362" y="39"/>
                </a:lnTo>
                <a:lnTo>
                  <a:pt x="362" y="54"/>
                </a:lnTo>
                <a:lnTo>
                  <a:pt x="379" y="54"/>
                </a:lnTo>
                <a:lnTo>
                  <a:pt x="392" y="30"/>
                </a:lnTo>
                <a:lnTo>
                  <a:pt x="414" y="24"/>
                </a:lnTo>
                <a:lnTo>
                  <a:pt x="420" y="54"/>
                </a:lnTo>
                <a:lnTo>
                  <a:pt x="457" y="113"/>
                </a:lnTo>
                <a:lnTo>
                  <a:pt x="464" y="96"/>
                </a:lnTo>
                <a:lnTo>
                  <a:pt x="471" y="113"/>
                </a:lnTo>
                <a:lnTo>
                  <a:pt x="498" y="106"/>
                </a:lnTo>
                <a:lnTo>
                  <a:pt x="519" y="136"/>
                </a:lnTo>
                <a:lnTo>
                  <a:pt x="541" y="143"/>
                </a:lnTo>
                <a:lnTo>
                  <a:pt x="541" y="136"/>
                </a:lnTo>
                <a:lnTo>
                  <a:pt x="554" y="151"/>
                </a:lnTo>
                <a:lnTo>
                  <a:pt x="541" y="16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20" name="JPN">
            <a:extLst>
              <a:ext uri="{FF2B5EF4-FFF2-40B4-BE49-F238E27FC236}">
                <a16:creationId xmlns:a16="http://schemas.microsoft.com/office/drawing/2014/main" id="{00000000-0008-0000-0500-000073000000}"/>
              </a:ext>
            </a:extLst>
          </xdr:cNvPr>
          <xdr:cNvGrpSpPr>
            <a:grpSpLocks/>
          </xdr:cNvGrpSpPr>
        </xdr:nvGrpSpPr>
        <xdr:grpSpPr bwMode="auto">
          <a:xfrm>
            <a:off x="11572875" y="4191000"/>
            <a:ext cx="466725" cy="581025"/>
            <a:chOff x="969" y="364"/>
            <a:chExt cx="49" cy="61"/>
          </a:xfrm>
          <a:grpFill/>
        </xdr:grpSpPr>
        <xdr:sp macro="" textlink="">
          <xdr:nvSpPr>
            <xdr:cNvPr id="155" name="S_JPN4">
              <a:extLst>
                <a:ext uri="{FF2B5EF4-FFF2-40B4-BE49-F238E27FC236}">
                  <a16:creationId xmlns:a16="http://schemas.microsoft.com/office/drawing/2014/main" id="{00000000-0008-0000-0500-000096000000}"/>
                </a:ext>
              </a:extLst>
            </xdr:cNvPr>
            <xdr:cNvSpPr>
              <a:spLocks/>
            </xdr:cNvSpPr>
          </xdr:nvSpPr>
          <xdr:spPr bwMode="auto">
            <a:xfrm>
              <a:off x="969" y="411"/>
              <a:ext cx="8" cy="14"/>
            </a:xfrm>
            <a:custGeom>
              <a:avLst/>
              <a:gdLst>
                <a:gd name="T0" fmla="*/ 0 w 37"/>
                <a:gd name="T1" fmla="*/ 0 h 62"/>
                <a:gd name="T2" fmla="*/ 0 w 37"/>
                <a:gd name="T3" fmla="*/ 0 h 62"/>
                <a:gd name="T4" fmla="*/ 0 w 37"/>
                <a:gd name="T5" fmla="*/ 0 h 62"/>
                <a:gd name="T6" fmla="*/ 0 w 37"/>
                <a:gd name="T7" fmla="*/ 1 h 62"/>
                <a:gd name="T8" fmla="*/ 0 w 37"/>
                <a:gd name="T9" fmla="*/ 1 h 62"/>
                <a:gd name="T10" fmla="*/ 0 w 37"/>
                <a:gd name="T11" fmla="*/ 1 h 62"/>
                <a:gd name="T12" fmla="*/ 0 w 37"/>
                <a:gd name="T13" fmla="*/ 0 h 62"/>
                <a:gd name="T14" fmla="*/ 0 w 37"/>
                <a:gd name="T15" fmla="*/ 0 h 62"/>
                <a:gd name="T16" fmla="*/ 0 w 37"/>
                <a:gd name="T17" fmla="*/ 0 h 62"/>
                <a:gd name="T18" fmla="*/ 0 w 37"/>
                <a:gd name="T19" fmla="*/ 0 h 62"/>
                <a:gd name="T20" fmla="*/ 0 w 37"/>
                <a:gd name="T21" fmla="*/ 0 h 62"/>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37"/>
                <a:gd name="T34" fmla="*/ 0 h 62"/>
                <a:gd name="T35" fmla="*/ 37 w 37"/>
                <a:gd name="T36" fmla="*/ 62 h 62"/>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37" h="62">
                  <a:moveTo>
                    <a:pt x="0" y="16"/>
                  </a:moveTo>
                  <a:lnTo>
                    <a:pt x="0" y="23"/>
                  </a:lnTo>
                  <a:lnTo>
                    <a:pt x="10" y="23"/>
                  </a:lnTo>
                  <a:lnTo>
                    <a:pt x="10" y="53"/>
                  </a:lnTo>
                  <a:lnTo>
                    <a:pt x="24" y="62"/>
                  </a:lnTo>
                  <a:lnTo>
                    <a:pt x="30" y="53"/>
                  </a:lnTo>
                  <a:lnTo>
                    <a:pt x="37" y="23"/>
                  </a:lnTo>
                  <a:lnTo>
                    <a:pt x="10" y="0"/>
                  </a:lnTo>
                  <a:lnTo>
                    <a:pt x="0" y="1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6" name="S_JPN3">
              <a:extLst>
                <a:ext uri="{FF2B5EF4-FFF2-40B4-BE49-F238E27FC236}">
                  <a16:creationId xmlns:a16="http://schemas.microsoft.com/office/drawing/2014/main" id="{00000000-0008-0000-0500-000097000000}"/>
                </a:ext>
              </a:extLst>
            </xdr:cNvPr>
            <xdr:cNvSpPr>
              <a:spLocks/>
            </xdr:cNvSpPr>
          </xdr:nvSpPr>
          <xdr:spPr bwMode="auto">
            <a:xfrm>
              <a:off x="977" y="411"/>
              <a:ext cx="8" cy="6"/>
            </a:xfrm>
            <a:custGeom>
              <a:avLst/>
              <a:gdLst>
                <a:gd name="T0" fmla="*/ 0 w 35"/>
                <a:gd name="T1" fmla="*/ 0 h 28"/>
                <a:gd name="T2" fmla="*/ 0 w 35"/>
                <a:gd name="T3" fmla="*/ 0 h 28"/>
                <a:gd name="T4" fmla="*/ 0 w 35"/>
                <a:gd name="T5" fmla="*/ 0 h 28"/>
                <a:gd name="T6" fmla="*/ 0 w 35"/>
                <a:gd name="T7" fmla="*/ 0 h 28"/>
                <a:gd name="T8" fmla="*/ 0 w 35"/>
                <a:gd name="T9" fmla="*/ 0 h 28"/>
                <a:gd name="T10" fmla="*/ 0 w 35"/>
                <a:gd name="T11" fmla="*/ 0 h 28"/>
                <a:gd name="T12" fmla="*/ 0 w 35"/>
                <a:gd name="T13" fmla="*/ 0 h 28"/>
                <a:gd name="T14" fmla="*/ 0 w 35"/>
                <a:gd name="T15" fmla="*/ 0 h 28"/>
                <a:gd name="T16" fmla="*/ 0 w 35"/>
                <a:gd name="T17" fmla="*/ 0 h 28"/>
                <a:gd name="T18" fmla="*/ 0 w 35"/>
                <a:gd name="T19" fmla="*/ 0 h 28"/>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5"/>
                <a:gd name="T31" fmla="*/ 0 h 28"/>
                <a:gd name="T32" fmla="*/ 35 w 35"/>
                <a:gd name="T33" fmla="*/ 28 h 28"/>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5" h="28">
                  <a:moveTo>
                    <a:pt x="0" y="18"/>
                  </a:moveTo>
                  <a:lnTo>
                    <a:pt x="0" y="28"/>
                  </a:lnTo>
                  <a:lnTo>
                    <a:pt x="7" y="28"/>
                  </a:lnTo>
                  <a:lnTo>
                    <a:pt x="15" y="18"/>
                  </a:lnTo>
                  <a:lnTo>
                    <a:pt x="28" y="18"/>
                  </a:lnTo>
                  <a:lnTo>
                    <a:pt x="35" y="0"/>
                  </a:lnTo>
                  <a:lnTo>
                    <a:pt x="15" y="0"/>
                  </a:lnTo>
                  <a:lnTo>
                    <a:pt x="0" y="1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7" name="S_JPN2">
              <a:extLst>
                <a:ext uri="{FF2B5EF4-FFF2-40B4-BE49-F238E27FC236}">
                  <a16:creationId xmlns:a16="http://schemas.microsoft.com/office/drawing/2014/main" id="{00000000-0008-0000-0500-000098000000}"/>
                </a:ext>
              </a:extLst>
            </xdr:cNvPr>
            <xdr:cNvSpPr>
              <a:spLocks/>
            </xdr:cNvSpPr>
          </xdr:nvSpPr>
          <xdr:spPr bwMode="auto">
            <a:xfrm>
              <a:off x="974" y="381"/>
              <a:ext cx="31" cy="33"/>
            </a:xfrm>
            <a:custGeom>
              <a:avLst/>
              <a:gdLst>
                <a:gd name="T0" fmla="*/ 0 w 142"/>
                <a:gd name="T1" fmla="*/ 1 h 150"/>
                <a:gd name="T2" fmla="*/ 0 w 142"/>
                <a:gd name="T3" fmla="*/ 2 h 150"/>
                <a:gd name="T4" fmla="*/ 0 w 142"/>
                <a:gd name="T5" fmla="*/ 2 h 150"/>
                <a:gd name="T6" fmla="*/ 0 w 142"/>
                <a:gd name="T7" fmla="*/ 1 h 150"/>
                <a:gd name="T8" fmla="*/ 1 w 142"/>
                <a:gd name="T9" fmla="*/ 1 h 150"/>
                <a:gd name="T10" fmla="*/ 1 w 142"/>
                <a:gd name="T11" fmla="*/ 2 h 150"/>
                <a:gd name="T12" fmla="*/ 1 w 142"/>
                <a:gd name="T13" fmla="*/ 2 h 150"/>
                <a:gd name="T14" fmla="*/ 1 w 142"/>
                <a:gd name="T15" fmla="*/ 1 h 150"/>
                <a:gd name="T16" fmla="*/ 1 w 142"/>
                <a:gd name="T17" fmla="*/ 1 h 150"/>
                <a:gd name="T18" fmla="*/ 1 w 142"/>
                <a:gd name="T19" fmla="*/ 1 h 150"/>
                <a:gd name="T20" fmla="*/ 1 w 142"/>
                <a:gd name="T21" fmla="*/ 1 h 150"/>
                <a:gd name="T22" fmla="*/ 1 w 142"/>
                <a:gd name="T23" fmla="*/ 1 h 150"/>
                <a:gd name="T24" fmla="*/ 1 w 142"/>
                <a:gd name="T25" fmla="*/ 1 h 150"/>
                <a:gd name="T26" fmla="*/ 1 w 142"/>
                <a:gd name="T27" fmla="*/ 1 h 150"/>
                <a:gd name="T28" fmla="*/ 1 w 142"/>
                <a:gd name="T29" fmla="*/ 1 h 150"/>
                <a:gd name="T30" fmla="*/ 1 w 142"/>
                <a:gd name="T31" fmla="*/ 1 h 150"/>
                <a:gd name="T32" fmla="*/ 1 w 142"/>
                <a:gd name="T33" fmla="*/ 1 h 150"/>
                <a:gd name="T34" fmla="*/ 2 w 142"/>
                <a:gd name="T35" fmla="*/ 1 h 150"/>
                <a:gd name="T36" fmla="*/ 2 w 142"/>
                <a:gd name="T37" fmla="*/ 1 h 150"/>
                <a:gd name="T38" fmla="*/ 2 w 142"/>
                <a:gd name="T39" fmla="*/ 1 h 150"/>
                <a:gd name="T40" fmla="*/ 2 w 142"/>
                <a:gd name="T41" fmla="*/ 0 h 150"/>
                <a:gd name="T42" fmla="*/ 2 w 142"/>
                <a:gd name="T43" fmla="*/ 0 h 150"/>
                <a:gd name="T44" fmla="*/ 2 w 142"/>
                <a:gd name="T45" fmla="*/ 0 h 150"/>
                <a:gd name="T46" fmla="*/ 1 w 142"/>
                <a:gd name="T47" fmla="*/ 0 h 150"/>
                <a:gd name="T48" fmla="*/ 1 w 142"/>
                <a:gd name="T49" fmla="*/ 1 h 150"/>
                <a:gd name="T50" fmla="*/ 1 w 142"/>
                <a:gd name="T51" fmla="*/ 1 h 150"/>
                <a:gd name="T52" fmla="*/ 1 w 142"/>
                <a:gd name="T53" fmla="*/ 1 h 150"/>
                <a:gd name="T54" fmla="*/ 1 w 142"/>
                <a:gd name="T55" fmla="*/ 1 h 150"/>
                <a:gd name="T56" fmla="*/ 1 w 142"/>
                <a:gd name="T57" fmla="*/ 1 h 150"/>
                <a:gd name="T58" fmla="*/ 0 w 142"/>
                <a:gd name="T59" fmla="*/ 1 h 150"/>
                <a:gd name="T60" fmla="*/ 0 w 142"/>
                <a:gd name="T61" fmla="*/ 1 h 150"/>
                <a:gd name="T62" fmla="*/ 0 w 142"/>
                <a:gd name="T63" fmla="*/ 1 h 150"/>
                <a:gd name="T64" fmla="*/ 0 w 142"/>
                <a:gd name="T65" fmla="*/ 1 h 150"/>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42"/>
                <a:gd name="T100" fmla="*/ 0 h 150"/>
                <a:gd name="T101" fmla="*/ 142 w 142"/>
                <a:gd name="T102" fmla="*/ 150 h 150"/>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42" h="150">
                  <a:moveTo>
                    <a:pt x="0" y="130"/>
                  </a:moveTo>
                  <a:lnTo>
                    <a:pt x="0" y="137"/>
                  </a:lnTo>
                  <a:lnTo>
                    <a:pt x="13" y="137"/>
                  </a:lnTo>
                  <a:lnTo>
                    <a:pt x="50" y="120"/>
                  </a:lnTo>
                  <a:lnTo>
                    <a:pt x="58" y="130"/>
                  </a:lnTo>
                  <a:lnTo>
                    <a:pt x="58" y="137"/>
                  </a:lnTo>
                  <a:lnTo>
                    <a:pt x="64" y="150"/>
                  </a:lnTo>
                  <a:lnTo>
                    <a:pt x="72" y="130"/>
                  </a:lnTo>
                  <a:lnTo>
                    <a:pt x="72" y="120"/>
                  </a:lnTo>
                  <a:lnTo>
                    <a:pt x="85" y="130"/>
                  </a:lnTo>
                  <a:lnTo>
                    <a:pt x="94" y="130"/>
                  </a:lnTo>
                  <a:lnTo>
                    <a:pt x="99" y="120"/>
                  </a:lnTo>
                  <a:lnTo>
                    <a:pt x="109" y="130"/>
                  </a:lnTo>
                  <a:lnTo>
                    <a:pt x="109" y="120"/>
                  </a:lnTo>
                  <a:lnTo>
                    <a:pt x="114" y="113"/>
                  </a:lnTo>
                  <a:lnTo>
                    <a:pt x="114" y="120"/>
                  </a:lnTo>
                  <a:lnTo>
                    <a:pt x="131" y="120"/>
                  </a:lnTo>
                  <a:lnTo>
                    <a:pt x="136" y="113"/>
                  </a:lnTo>
                  <a:lnTo>
                    <a:pt x="136" y="69"/>
                  </a:lnTo>
                  <a:lnTo>
                    <a:pt x="142" y="69"/>
                  </a:lnTo>
                  <a:lnTo>
                    <a:pt x="142" y="10"/>
                  </a:lnTo>
                  <a:lnTo>
                    <a:pt x="136" y="0"/>
                  </a:lnTo>
                  <a:lnTo>
                    <a:pt x="136" y="10"/>
                  </a:lnTo>
                  <a:lnTo>
                    <a:pt x="131" y="10"/>
                  </a:lnTo>
                  <a:lnTo>
                    <a:pt x="99" y="78"/>
                  </a:lnTo>
                  <a:lnTo>
                    <a:pt x="85" y="93"/>
                  </a:lnTo>
                  <a:lnTo>
                    <a:pt x="85" y="78"/>
                  </a:lnTo>
                  <a:lnTo>
                    <a:pt x="72" y="86"/>
                  </a:lnTo>
                  <a:lnTo>
                    <a:pt x="64" y="113"/>
                  </a:lnTo>
                  <a:lnTo>
                    <a:pt x="22" y="113"/>
                  </a:lnTo>
                  <a:lnTo>
                    <a:pt x="0" y="13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8" name="S_JPN1">
              <a:extLst>
                <a:ext uri="{FF2B5EF4-FFF2-40B4-BE49-F238E27FC236}">
                  <a16:creationId xmlns:a16="http://schemas.microsoft.com/office/drawing/2014/main" id="{00000000-0008-0000-0500-000099000000}"/>
                </a:ext>
              </a:extLst>
            </xdr:cNvPr>
            <xdr:cNvSpPr>
              <a:spLocks/>
            </xdr:cNvSpPr>
          </xdr:nvSpPr>
          <xdr:spPr bwMode="auto">
            <a:xfrm>
              <a:off x="999" y="364"/>
              <a:ext cx="19" cy="18"/>
            </a:xfrm>
            <a:custGeom>
              <a:avLst/>
              <a:gdLst>
                <a:gd name="T0" fmla="*/ 0 w 86"/>
                <a:gd name="T1" fmla="*/ 1 h 84"/>
                <a:gd name="T2" fmla="*/ 0 w 86"/>
                <a:gd name="T3" fmla="*/ 1 h 84"/>
                <a:gd name="T4" fmla="*/ 0 w 86"/>
                <a:gd name="T5" fmla="*/ 1 h 84"/>
                <a:gd name="T6" fmla="*/ 0 w 86"/>
                <a:gd name="T7" fmla="*/ 1 h 84"/>
                <a:gd name="T8" fmla="*/ 0 w 86"/>
                <a:gd name="T9" fmla="*/ 1 h 84"/>
                <a:gd name="T10" fmla="*/ 0 w 86"/>
                <a:gd name="T11" fmla="*/ 1 h 84"/>
                <a:gd name="T12" fmla="*/ 1 w 86"/>
                <a:gd name="T13" fmla="*/ 1 h 84"/>
                <a:gd name="T14" fmla="*/ 1 w 86"/>
                <a:gd name="T15" fmla="*/ 0 h 84"/>
                <a:gd name="T16" fmla="*/ 1 w 86"/>
                <a:gd name="T17" fmla="*/ 0 h 84"/>
                <a:gd name="T18" fmla="*/ 1 w 86"/>
                <a:gd name="T19" fmla="*/ 0 h 84"/>
                <a:gd name="T20" fmla="*/ 1 w 86"/>
                <a:gd name="T21" fmla="*/ 0 h 84"/>
                <a:gd name="T22" fmla="*/ 1 w 86"/>
                <a:gd name="T23" fmla="*/ 0 h 84"/>
                <a:gd name="T24" fmla="*/ 1 w 86"/>
                <a:gd name="T25" fmla="*/ 0 h 84"/>
                <a:gd name="T26" fmla="*/ 1 w 86"/>
                <a:gd name="T27" fmla="*/ 0 h 84"/>
                <a:gd name="T28" fmla="*/ 1 w 86"/>
                <a:gd name="T29" fmla="*/ 0 h 84"/>
                <a:gd name="T30" fmla="*/ 0 w 86"/>
                <a:gd name="T31" fmla="*/ 0 h 84"/>
                <a:gd name="T32" fmla="*/ 0 w 86"/>
                <a:gd name="T33" fmla="*/ 0 h 84"/>
                <a:gd name="T34" fmla="*/ 0 w 86"/>
                <a:gd name="T35" fmla="*/ 0 h 84"/>
                <a:gd name="T36" fmla="*/ 0 w 86"/>
                <a:gd name="T37" fmla="*/ 0 h 84"/>
                <a:gd name="T38" fmla="*/ 0 w 86"/>
                <a:gd name="T39" fmla="*/ 1 h 84"/>
                <a:gd name="T40" fmla="*/ 0 w 86"/>
                <a:gd name="T41" fmla="*/ 1 h 84"/>
                <a:gd name="T42" fmla="*/ 0 w 86"/>
                <a:gd name="T43" fmla="*/ 1 h 84"/>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86"/>
                <a:gd name="T67" fmla="*/ 0 h 84"/>
                <a:gd name="T68" fmla="*/ 86 w 86"/>
                <a:gd name="T69" fmla="*/ 84 h 84"/>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86" h="84">
                  <a:moveTo>
                    <a:pt x="0" y="62"/>
                  </a:moveTo>
                  <a:lnTo>
                    <a:pt x="0" y="84"/>
                  </a:lnTo>
                  <a:lnTo>
                    <a:pt x="22" y="75"/>
                  </a:lnTo>
                  <a:lnTo>
                    <a:pt x="17" y="75"/>
                  </a:lnTo>
                  <a:lnTo>
                    <a:pt x="17" y="62"/>
                  </a:lnTo>
                  <a:lnTo>
                    <a:pt x="29" y="62"/>
                  </a:lnTo>
                  <a:lnTo>
                    <a:pt x="59" y="75"/>
                  </a:lnTo>
                  <a:lnTo>
                    <a:pt x="66" y="53"/>
                  </a:lnTo>
                  <a:lnTo>
                    <a:pt x="71" y="53"/>
                  </a:lnTo>
                  <a:lnTo>
                    <a:pt x="86" y="45"/>
                  </a:lnTo>
                  <a:lnTo>
                    <a:pt x="79" y="45"/>
                  </a:lnTo>
                  <a:lnTo>
                    <a:pt x="71" y="37"/>
                  </a:lnTo>
                  <a:lnTo>
                    <a:pt x="79" y="30"/>
                  </a:lnTo>
                  <a:lnTo>
                    <a:pt x="71" y="37"/>
                  </a:lnTo>
                  <a:lnTo>
                    <a:pt x="59" y="30"/>
                  </a:lnTo>
                  <a:lnTo>
                    <a:pt x="29" y="0"/>
                  </a:lnTo>
                  <a:lnTo>
                    <a:pt x="22" y="53"/>
                  </a:lnTo>
                  <a:lnTo>
                    <a:pt x="17" y="45"/>
                  </a:lnTo>
                  <a:lnTo>
                    <a:pt x="17" y="53"/>
                  </a:lnTo>
                  <a:lnTo>
                    <a:pt x="0" y="6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21" name="IND">
            <a:extLst>
              <a:ext uri="{FF2B5EF4-FFF2-40B4-BE49-F238E27FC236}">
                <a16:creationId xmlns:a16="http://schemas.microsoft.com/office/drawing/2014/main" id="{00000000-0008-0000-0500-000074000000}"/>
              </a:ext>
            </a:extLst>
          </xdr:cNvPr>
          <xdr:cNvSpPr>
            <a:spLocks/>
          </xdr:cNvSpPr>
        </xdr:nvSpPr>
        <xdr:spPr bwMode="auto">
          <a:xfrm>
            <a:off x="9858375" y="4533900"/>
            <a:ext cx="809625" cy="952500"/>
          </a:xfrm>
          <a:custGeom>
            <a:avLst/>
            <a:gdLst>
              <a:gd name="T0" fmla="*/ 1337732513 w 391"/>
              <a:gd name="T1" fmla="*/ 683645963 h 455"/>
              <a:gd name="T2" fmla="*/ 1187666185 w 391"/>
              <a:gd name="T3" fmla="*/ 749383099 h 455"/>
              <a:gd name="T4" fmla="*/ 1157652091 w 391"/>
              <a:gd name="T5" fmla="*/ 683645963 h 455"/>
              <a:gd name="T6" fmla="*/ 1119063429 w 391"/>
              <a:gd name="T7" fmla="*/ 815118142 h 455"/>
              <a:gd name="T8" fmla="*/ 763192716 w 391"/>
              <a:gd name="T9" fmla="*/ 683645963 h 455"/>
              <a:gd name="T10" fmla="*/ 733180693 w 391"/>
              <a:gd name="T11" fmla="*/ 512735977 h 455"/>
              <a:gd name="T12" fmla="*/ 574537726 w 391"/>
              <a:gd name="T13" fmla="*/ 350589119 h 455"/>
              <a:gd name="T14" fmla="*/ 604551820 w 391"/>
              <a:gd name="T15" fmla="*/ 293617074 h 455"/>
              <a:gd name="T16" fmla="*/ 703166599 w 391"/>
              <a:gd name="T17" fmla="*/ 118323528 h 455"/>
              <a:gd name="T18" fmla="*/ 553100271 w 391"/>
              <a:gd name="T19" fmla="*/ 118323528 h 455"/>
              <a:gd name="T20" fmla="*/ 394459245 w 391"/>
              <a:gd name="T21" fmla="*/ 0 h 455"/>
              <a:gd name="T22" fmla="*/ 304419034 w 391"/>
              <a:gd name="T23" fmla="*/ 87646756 h 455"/>
              <a:gd name="T24" fmla="*/ 368733471 w 391"/>
              <a:gd name="T25" fmla="*/ 118323528 h 455"/>
              <a:gd name="T26" fmla="*/ 330144809 w 391"/>
              <a:gd name="T27" fmla="*/ 188440103 h 455"/>
              <a:gd name="T28" fmla="*/ 330144809 w 391"/>
              <a:gd name="T29" fmla="*/ 324293846 h 455"/>
              <a:gd name="T30" fmla="*/ 394459245 w 391"/>
              <a:gd name="T31" fmla="*/ 390028889 h 455"/>
              <a:gd name="T32" fmla="*/ 394459245 w 391"/>
              <a:gd name="T33" fmla="*/ 455763932 h 455"/>
              <a:gd name="T34" fmla="*/ 150066393 w 391"/>
              <a:gd name="T35" fmla="*/ 727471418 h 455"/>
              <a:gd name="T36" fmla="*/ 60026133 w 391"/>
              <a:gd name="T37" fmla="*/ 727471418 h 455"/>
              <a:gd name="T38" fmla="*/ 124340586 w 391"/>
              <a:gd name="T39" fmla="*/ 815118142 h 455"/>
              <a:gd name="T40" fmla="*/ 150066393 w 391"/>
              <a:gd name="T41" fmla="*/ 845792820 h 455"/>
              <a:gd name="T42" fmla="*/ 30014102 w 391"/>
              <a:gd name="T43" fmla="*/ 950969726 h 455"/>
              <a:gd name="T44" fmla="*/ 60026133 w 391"/>
              <a:gd name="T45" fmla="*/ 1051765133 h 455"/>
              <a:gd name="T46" fmla="*/ 124340586 w 391"/>
              <a:gd name="T47" fmla="*/ 1082439812 h 455"/>
              <a:gd name="T48" fmla="*/ 150066393 w 391"/>
              <a:gd name="T49" fmla="*/ 1213912253 h 455"/>
              <a:gd name="T50" fmla="*/ 244392853 w 391"/>
              <a:gd name="T51" fmla="*/ 1244589025 h 455"/>
              <a:gd name="T52" fmla="*/ 553100271 w 391"/>
              <a:gd name="T53" fmla="*/ 1993969769 h 455"/>
              <a:gd name="T54" fmla="*/ 647428801 w 391"/>
              <a:gd name="T55" fmla="*/ 1766087868 h 455"/>
              <a:gd name="T56" fmla="*/ 703166599 w 391"/>
              <a:gd name="T57" fmla="*/ 1529440877 h 455"/>
              <a:gd name="T58" fmla="*/ 763192716 w 391"/>
              <a:gd name="T59" fmla="*/ 1472470925 h 455"/>
              <a:gd name="T60" fmla="*/ 797493059 w 391"/>
              <a:gd name="T61" fmla="*/ 1437410561 h 455"/>
              <a:gd name="T62" fmla="*/ 1063325373 w 391"/>
              <a:gd name="T63" fmla="*/ 1244589025 h 455"/>
              <a:gd name="T64" fmla="*/ 1157652091 w 391"/>
              <a:gd name="T65" fmla="*/ 1082439812 h 455"/>
              <a:gd name="T66" fmla="*/ 1187666185 w 391"/>
              <a:gd name="T67" fmla="*/ 1117500438 h 455"/>
              <a:gd name="T68" fmla="*/ 1119063429 w 391"/>
              <a:gd name="T69" fmla="*/ 920292954 h 455"/>
              <a:gd name="T70" fmla="*/ 1157652091 w 391"/>
              <a:gd name="T71" fmla="*/ 815118142 h 455"/>
              <a:gd name="T72" fmla="*/ 1243403983 w 391"/>
              <a:gd name="T73" fmla="*/ 876469592 h 455"/>
              <a:gd name="T74" fmla="*/ 1307718419 w 391"/>
              <a:gd name="T75" fmla="*/ 950969726 h 455"/>
              <a:gd name="T76" fmla="*/ 1337732513 w 391"/>
              <a:gd name="T77" fmla="*/ 1016704769 h 455"/>
              <a:gd name="T78" fmla="*/ 1372032856 w 391"/>
              <a:gd name="T79" fmla="*/ 1016704769 h 455"/>
              <a:gd name="T80" fmla="*/ 1432058973 w 391"/>
              <a:gd name="T81" fmla="*/ 1082439812 h 455"/>
              <a:gd name="T82" fmla="*/ 1607851075 w 391"/>
              <a:gd name="T83" fmla="*/ 749383099 h 455"/>
              <a:gd name="T84" fmla="*/ 1676451761 w 391"/>
              <a:gd name="T85" fmla="*/ 683645963 h 455"/>
              <a:gd name="T86" fmla="*/ 1517810864 w 391"/>
              <a:gd name="T87" fmla="*/ 595999239 h 455"/>
              <a:gd name="T88" fmla="*/ 1517810864 w 391"/>
              <a:gd name="T89" fmla="*/ 595999239 h 455"/>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w 391"/>
              <a:gd name="T136" fmla="*/ 0 h 455"/>
              <a:gd name="T137" fmla="*/ 391 w 391"/>
              <a:gd name="T138" fmla="*/ 455 h 455"/>
            </a:gdLst>
            <a:ahLst/>
            <a:cxnLst>
              <a:cxn ang="T90">
                <a:pos x="T0" y="T1"/>
              </a:cxn>
              <a:cxn ang="T91">
                <a:pos x="T2" y="T3"/>
              </a:cxn>
              <a:cxn ang="T92">
                <a:pos x="T4" y="T5"/>
              </a:cxn>
              <a:cxn ang="T93">
                <a:pos x="T6" y="T7"/>
              </a:cxn>
              <a:cxn ang="T94">
                <a:pos x="T8" y="T9"/>
              </a:cxn>
              <a:cxn ang="T95">
                <a:pos x="T10" y="T11"/>
              </a:cxn>
              <a:cxn ang="T96">
                <a:pos x="T12" y="T13"/>
              </a:cxn>
              <a:cxn ang="T97">
                <a:pos x="T14" y="T15"/>
              </a:cxn>
              <a:cxn ang="T98">
                <a:pos x="T16" y="T17"/>
              </a:cxn>
              <a:cxn ang="T99">
                <a:pos x="T18" y="T19"/>
              </a:cxn>
              <a:cxn ang="T100">
                <a:pos x="T20" y="T21"/>
              </a:cxn>
              <a:cxn ang="T101">
                <a:pos x="T22" y="T23"/>
              </a:cxn>
              <a:cxn ang="T102">
                <a:pos x="T24" y="T25"/>
              </a:cxn>
              <a:cxn ang="T103">
                <a:pos x="T26" y="T27"/>
              </a:cxn>
              <a:cxn ang="T104">
                <a:pos x="T28" y="T29"/>
              </a:cxn>
              <a:cxn ang="T105">
                <a:pos x="T30" y="T31"/>
              </a:cxn>
              <a:cxn ang="T106">
                <a:pos x="T32" y="T33"/>
              </a:cxn>
              <a:cxn ang="T107">
                <a:pos x="T34" y="T35"/>
              </a:cxn>
              <a:cxn ang="T108">
                <a:pos x="T36" y="T37"/>
              </a:cxn>
              <a:cxn ang="T109">
                <a:pos x="T38" y="T39"/>
              </a:cxn>
              <a:cxn ang="T110">
                <a:pos x="T40" y="T41"/>
              </a:cxn>
              <a:cxn ang="T111">
                <a:pos x="T42" y="T43"/>
              </a:cxn>
              <a:cxn ang="T112">
                <a:pos x="T44" y="T45"/>
              </a:cxn>
              <a:cxn ang="T113">
                <a:pos x="T46" y="T47"/>
              </a:cxn>
              <a:cxn ang="T114">
                <a:pos x="T48" y="T49"/>
              </a:cxn>
              <a:cxn ang="T115">
                <a:pos x="T50" y="T51"/>
              </a:cxn>
              <a:cxn ang="T116">
                <a:pos x="T52" y="T53"/>
              </a:cxn>
              <a:cxn ang="T117">
                <a:pos x="T54" y="T55"/>
              </a:cxn>
              <a:cxn ang="T118">
                <a:pos x="T56" y="T57"/>
              </a:cxn>
              <a:cxn ang="T119">
                <a:pos x="T58" y="T59"/>
              </a:cxn>
              <a:cxn ang="T120">
                <a:pos x="T60" y="T61"/>
              </a:cxn>
              <a:cxn ang="T121">
                <a:pos x="T62" y="T63"/>
              </a:cxn>
              <a:cxn ang="T122">
                <a:pos x="T64" y="T65"/>
              </a:cxn>
              <a:cxn ang="T123">
                <a:pos x="T66" y="T67"/>
              </a:cxn>
              <a:cxn ang="T124">
                <a:pos x="T68" y="T69"/>
              </a:cxn>
              <a:cxn ang="T125">
                <a:pos x="T70" y="T71"/>
              </a:cxn>
              <a:cxn ang="T126">
                <a:pos x="T72" y="T73"/>
              </a:cxn>
              <a:cxn ang="T127">
                <a:pos x="T74" y="T75"/>
              </a:cxn>
              <a:cxn ang="T128">
                <a:pos x="T76" y="T77"/>
              </a:cxn>
              <a:cxn ang="T129">
                <a:pos x="T78" y="T79"/>
              </a:cxn>
              <a:cxn ang="T130">
                <a:pos x="T80" y="T81"/>
              </a:cxn>
              <a:cxn ang="T131">
                <a:pos x="T82" y="T83"/>
              </a:cxn>
              <a:cxn ang="T132">
                <a:pos x="T84" y="T85"/>
              </a:cxn>
              <a:cxn ang="T133">
                <a:pos x="T86" y="T87"/>
              </a:cxn>
              <a:cxn ang="T134">
                <a:pos x="T88" y="T89"/>
              </a:cxn>
            </a:cxnLst>
            <a:rect l="T135" t="T136" r="T137" b="T138"/>
            <a:pathLst>
              <a:path w="391" h="455">
                <a:moveTo>
                  <a:pt x="354" y="136"/>
                </a:moveTo>
                <a:lnTo>
                  <a:pt x="312" y="156"/>
                </a:lnTo>
                <a:lnTo>
                  <a:pt x="320" y="171"/>
                </a:lnTo>
                <a:lnTo>
                  <a:pt x="277" y="171"/>
                </a:lnTo>
                <a:lnTo>
                  <a:pt x="277" y="166"/>
                </a:lnTo>
                <a:lnTo>
                  <a:pt x="270" y="156"/>
                </a:lnTo>
                <a:lnTo>
                  <a:pt x="261" y="156"/>
                </a:lnTo>
                <a:lnTo>
                  <a:pt x="261" y="186"/>
                </a:lnTo>
                <a:lnTo>
                  <a:pt x="256" y="186"/>
                </a:lnTo>
                <a:lnTo>
                  <a:pt x="178" y="156"/>
                </a:lnTo>
                <a:lnTo>
                  <a:pt x="164" y="139"/>
                </a:lnTo>
                <a:lnTo>
                  <a:pt x="171" y="117"/>
                </a:lnTo>
                <a:lnTo>
                  <a:pt x="141" y="112"/>
                </a:lnTo>
                <a:lnTo>
                  <a:pt x="134" y="80"/>
                </a:lnTo>
                <a:lnTo>
                  <a:pt x="151" y="80"/>
                </a:lnTo>
                <a:lnTo>
                  <a:pt x="141" y="67"/>
                </a:lnTo>
                <a:lnTo>
                  <a:pt x="164" y="43"/>
                </a:lnTo>
                <a:lnTo>
                  <a:pt x="164" y="27"/>
                </a:lnTo>
                <a:lnTo>
                  <a:pt x="151" y="15"/>
                </a:lnTo>
                <a:lnTo>
                  <a:pt x="129" y="27"/>
                </a:lnTo>
                <a:lnTo>
                  <a:pt x="99" y="6"/>
                </a:lnTo>
                <a:lnTo>
                  <a:pt x="92" y="0"/>
                </a:lnTo>
                <a:lnTo>
                  <a:pt x="71" y="0"/>
                </a:lnTo>
                <a:lnTo>
                  <a:pt x="71" y="20"/>
                </a:lnTo>
                <a:lnTo>
                  <a:pt x="77" y="20"/>
                </a:lnTo>
                <a:lnTo>
                  <a:pt x="86" y="27"/>
                </a:lnTo>
                <a:lnTo>
                  <a:pt x="86" y="35"/>
                </a:lnTo>
                <a:lnTo>
                  <a:pt x="77" y="43"/>
                </a:lnTo>
                <a:lnTo>
                  <a:pt x="86" y="52"/>
                </a:lnTo>
                <a:lnTo>
                  <a:pt x="77" y="74"/>
                </a:lnTo>
                <a:lnTo>
                  <a:pt x="92" y="80"/>
                </a:lnTo>
                <a:lnTo>
                  <a:pt x="92" y="89"/>
                </a:lnTo>
                <a:lnTo>
                  <a:pt x="86" y="89"/>
                </a:lnTo>
                <a:lnTo>
                  <a:pt x="92" y="104"/>
                </a:lnTo>
                <a:lnTo>
                  <a:pt x="49" y="156"/>
                </a:lnTo>
                <a:lnTo>
                  <a:pt x="35" y="166"/>
                </a:lnTo>
                <a:lnTo>
                  <a:pt x="29" y="156"/>
                </a:lnTo>
                <a:lnTo>
                  <a:pt x="14" y="166"/>
                </a:lnTo>
                <a:lnTo>
                  <a:pt x="14" y="186"/>
                </a:lnTo>
                <a:lnTo>
                  <a:pt x="29" y="186"/>
                </a:lnTo>
                <a:lnTo>
                  <a:pt x="29" y="193"/>
                </a:lnTo>
                <a:lnTo>
                  <a:pt x="35" y="193"/>
                </a:lnTo>
                <a:lnTo>
                  <a:pt x="35" y="217"/>
                </a:lnTo>
                <a:lnTo>
                  <a:pt x="7" y="217"/>
                </a:lnTo>
                <a:lnTo>
                  <a:pt x="0" y="232"/>
                </a:lnTo>
                <a:lnTo>
                  <a:pt x="14" y="240"/>
                </a:lnTo>
                <a:lnTo>
                  <a:pt x="29" y="240"/>
                </a:lnTo>
                <a:lnTo>
                  <a:pt x="29" y="247"/>
                </a:lnTo>
                <a:lnTo>
                  <a:pt x="7" y="247"/>
                </a:lnTo>
                <a:lnTo>
                  <a:pt x="35" y="277"/>
                </a:lnTo>
                <a:lnTo>
                  <a:pt x="57" y="247"/>
                </a:lnTo>
                <a:lnTo>
                  <a:pt x="57" y="284"/>
                </a:lnTo>
                <a:lnTo>
                  <a:pt x="114" y="447"/>
                </a:lnTo>
                <a:lnTo>
                  <a:pt x="129" y="455"/>
                </a:lnTo>
                <a:lnTo>
                  <a:pt x="151" y="432"/>
                </a:lnTo>
                <a:lnTo>
                  <a:pt x="151" y="403"/>
                </a:lnTo>
                <a:lnTo>
                  <a:pt x="164" y="378"/>
                </a:lnTo>
                <a:lnTo>
                  <a:pt x="164" y="349"/>
                </a:lnTo>
                <a:lnTo>
                  <a:pt x="171" y="349"/>
                </a:lnTo>
                <a:lnTo>
                  <a:pt x="178" y="336"/>
                </a:lnTo>
                <a:lnTo>
                  <a:pt x="186" y="336"/>
                </a:lnTo>
                <a:lnTo>
                  <a:pt x="186" y="328"/>
                </a:lnTo>
                <a:lnTo>
                  <a:pt x="226" y="291"/>
                </a:lnTo>
                <a:lnTo>
                  <a:pt x="248" y="284"/>
                </a:lnTo>
                <a:lnTo>
                  <a:pt x="256" y="255"/>
                </a:lnTo>
                <a:lnTo>
                  <a:pt x="270" y="247"/>
                </a:lnTo>
                <a:lnTo>
                  <a:pt x="270" y="255"/>
                </a:lnTo>
                <a:lnTo>
                  <a:pt x="277" y="255"/>
                </a:lnTo>
                <a:lnTo>
                  <a:pt x="270" y="210"/>
                </a:lnTo>
                <a:lnTo>
                  <a:pt x="261" y="210"/>
                </a:lnTo>
                <a:lnTo>
                  <a:pt x="270" y="193"/>
                </a:lnTo>
                <a:lnTo>
                  <a:pt x="270" y="186"/>
                </a:lnTo>
                <a:lnTo>
                  <a:pt x="290" y="186"/>
                </a:lnTo>
                <a:lnTo>
                  <a:pt x="290" y="200"/>
                </a:lnTo>
                <a:lnTo>
                  <a:pt x="320" y="200"/>
                </a:lnTo>
                <a:lnTo>
                  <a:pt x="305" y="217"/>
                </a:lnTo>
                <a:lnTo>
                  <a:pt x="305" y="232"/>
                </a:lnTo>
                <a:lnTo>
                  <a:pt x="312" y="232"/>
                </a:lnTo>
                <a:lnTo>
                  <a:pt x="320" y="217"/>
                </a:lnTo>
                <a:lnTo>
                  <a:pt x="320" y="232"/>
                </a:lnTo>
                <a:lnTo>
                  <a:pt x="334" y="255"/>
                </a:lnTo>
                <a:lnTo>
                  <a:pt x="334" y="247"/>
                </a:lnTo>
                <a:lnTo>
                  <a:pt x="364" y="186"/>
                </a:lnTo>
                <a:lnTo>
                  <a:pt x="375" y="171"/>
                </a:lnTo>
                <a:lnTo>
                  <a:pt x="391" y="171"/>
                </a:lnTo>
                <a:lnTo>
                  <a:pt x="391" y="156"/>
                </a:lnTo>
                <a:lnTo>
                  <a:pt x="375" y="136"/>
                </a:lnTo>
                <a:lnTo>
                  <a:pt x="354" y="13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22" name="IDN">
            <a:extLst>
              <a:ext uri="{FF2B5EF4-FFF2-40B4-BE49-F238E27FC236}">
                <a16:creationId xmlns:a16="http://schemas.microsoft.com/office/drawing/2014/main" id="{00000000-0008-0000-0500-000075000000}"/>
              </a:ext>
            </a:extLst>
          </xdr:cNvPr>
          <xdr:cNvGrpSpPr>
            <a:grpSpLocks/>
          </xdr:cNvGrpSpPr>
        </xdr:nvGrpSpPr>
        <xdr:grpSpPr bwMode="auto">
          <a:xfrm>
            <a:off x="10620375" y="5562600"/>
            <a:ext cx="1285875" cy="533400"/>
            <a:chOff x="869" y="508"/>
            <a:chExt cx="135" cy="56"/>
          </a:xfrm>
          <a:grpFill/>
        </xdr:grpSpPr>
        <xdr:sp macro="" textlink="">
          <xdr:nvSpPr>
            <xdr:cNvPr id="140" name="S_IDN15">
              <a:extLst>
                <a:ext uri="{FF2B5EF4-FFF2-40B4-BE49-F238E27FC236}">
                  <a16:creationId xmlns:a16="http://schemas.microsoft.com/office/drawing/2014/main" id="{00000000-0008-0000-0500-000087000000}"/>
                </a:ext>
              </a:extLst>
            </xdr:cNvPr>
            <xdr:cNvSpPr>
              <a:spLocks/>
            </xdr:cNvSpPr>
          </xdr:nvSpPr>
          <xdr:spPr bwMode="auto">
            <a:xfrm>
              <a:off x="909" y="513"/>
              <a:ext cx="29" cy="27"/>
            </a:xfrm>
            <a:custGeom>
              <a:avLst/>
              <a:gdLst>
                <a:gd name="T0" fmla="*/ 0 w 134"/>
                <a:gd name="T1" fmla="*/ 0 h 123"/>
                <a:gd name="T2" fmla="*/ 0 w 134"/>
                <a:gd name="T3" fmla="*/ 0 h 123"/>
                <a:gd name="T4" fmla="*/ 0 w 134"/>
                <a:gd name="T5" fmla="*/ 0 h 123"/>
                <a:gd name="T6" fmla="*/ 0 w 134"/>
                <a:gd name="T7" fmla="*/ 0 h 123"/>
                <a:gd name="T8" fmla="*/ 1 w 134"/>
                <a:gd name="T9" fmla="*/ 0 h 123"/>
                <a:gd name="T10" fmla="*/ 1 w 134"/>
                <a:gd name="T11" fmla="*/ 0 h 123"/>
                <a:gd name="T12" fmla="*/ 1 w 134"/>
                <a:gd name="T13" fmla="*/ 0 h 123"/>
                <a:gd name="T14" fmla="*/ 1 w 134"/>
                <a:gd name="T15" fmla="*/ 0 h 123"/>
                <a:gd name="T16" fmla="*/ 1 w 134"/>
                <a:gd name="T17" fmla="*/ 0 h 123"/>
                <a:gd name="T18" fmla="*/ 1 w 134"/>
                <a:gd name="T19" fmla="*/ 0 h 123"/>
                <a:gd name="T20" fmla="*/ 1 w 134"/>
                <a:gd name="T21" fmla="*/ 0 h 123"/>
                <a:gd name="T22" fmla="*/ 1 w 134"/>
                <a:gd name="T23" fmla="*/ 0 h 123"/>
                <a:gd name="T24" fmla="*/ 1 w 134"/>
                <a:gd name="T25" fmla="*/ 1 h 123"/>
                <a:gd name="T26" fmla="*/ 1 w 134"/>
                <a:gd name="T27" fmla="*/ 1 h 123"/>
                <a:gd name="T28" fmla="*/ 1 w 134"/>
                <a:gd name="T29" fmla="*/ 1 h 123"/>
                <a:gd name="T30" fmla="*/ 1 w 134"/>
                <a:gd name="T31" fmla="*/ 1 h 123"/>
                <a:gd name="T32" fmla="*/ 1 w 134"/>
                <a:gd name="T33" fmla="*/ 1 h 123"/>
                <a:gd name="T34" fmla="*/ 1 w 134"/>
                <a:gd name="T35" fmla="*/ 1 h 123"/>
                <a:gd name="T36" fmla="*/ 0 w 134"/>
                <a:gd name="T37" fmla="*/ 1 h 123"/>
                <a:gd name="T38" fmla="*/ 0 w 134"/>
                <a:gd name="T39" fmla="*/ 1 h 123"/>
                <a:gd name="T40" fmla="*/ 0 w 134"/>
                <a:gd name="T41" fmla="*/ 1 h 123"/>
                <a:gd name="T42" fmla="*/ 0 w 134"/>
                <a:gd name="T43" fmla="*/ 0 h 123"/>
                <a:gd name="T44" fmla="*/ 0 w 134"/>
                <a:gd name="T45" fmla="*/ 0 h 123"/>
                <a:gd name="T46" fmla="*/ 0 w 134"/>
                <a:gd name="T47" fmla="*/ 0 h 123"/>
                <a:gd name="T48" fmla="*/ 0 w 134"/>
                <a:gd name="T49" fmla="*/ 0 h 123"/>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34"/>
                <a:gd name="T76" fmla="*/ 0 h 123"/>
                <a:gd name="T77" fmla="*/ 134 w 134"/>
                <a:gd name="T78" fmla="*/ 123 h 123"/>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34" h="123">
                  <a:moveTo>
                    <a:pt x="9" y="39"/>
                  </a:moveTo>
                  <a:lnTo>
                    <a:pt x="20" y="47"/>
                  </a:lnTo>
                  <a:lnTo>
                    <a:pt x="42" y="47"/>
                  </a:lnTo>
                  <a:lnTo>
                    <a:pt x="51" y="39"/>
                  </a:lnTo>
                  <a:lnTo>
                    <a:pt x="64" y="47"/>
                  </a:lnTo>
                  <a:lnTo>
                    <a:pt x="77" y="39"/>
                  </a:lnTo>
                  <a:lnTo>
                    <a:pt x="99" y="0"/>
                  </a:lnTo>
                  <a:lnTo>
                    <a:pt x="126" y="0"/>
                  </a:lnTo>
                  <a:lnTo>
                    <a:pt x="121" y="17"/>
                  </a:lnTo>
                  <a:lnTo>
                    <a:pt x="126" y="32"/>
                  </a:lnTo>
                  <a:lnTo>
                    <a:pt x="121" y="39"/>
                  </a:lnTo>
                  <a:lnTo>
                    <a:pt x="134" y="47"/>
                  </a:lnTo>
                  <a:lnTo>
                    <a:pt x="104" y="77"/>
                  </a:lnTo>
                  <a:lnTo>
                    <a:pt x="99" y="94"/>
                  </a:lnTo>
                  <a:lnTo>
                    <a:pt x="104" y="94"/>
                  </a:lnTo>
                  <a:lnTo>
                    <a:pt x="99" y="108"/>
                  </a:lnTo>
                  <a:lnTo>
                    <a:pt x="84" y="123"/>
                  </a:lnTo>
                  <a:lnTo>
                    <a:pt x="77" y="108"/>
                  </a:lnTo>
                  <a:lnTo>
                    <a:pt x="42" y="108"/>
                  </a:lnTo>
                  <a:lnTo>
                    <a:pt x="42" y="101"/>
                  </a:lnTo>
                  <a:lnTo>
                    <a:pt x="20" y="101"/>
                  </a:lnTo>
                  <a:lnTo>
                    <a:pt x="0" y="47"/>
                  </a:lnTo>
                  <a:lnTo>
                    <a:pt x="9" y="3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1" name="S_IDN14">
              <a:extLst>
                <a:ext uri="{FF2B5EF4-FFF2-40B4-BE49-F238E27FC236}">
                  <a16:creationId xmlns:a16="http://schemas.microsoft.com/office/drawing/2014/main" id="{00000000-0008-0000-0500-000088000000}"/>
                </a:ext>
              </a:extLst>
            </xdr:cNvPr>
            <xdr:cNvSpPr>
              <a:spLocks/>
            </xdr:cNvSpPr>
          </xdr:nvSpPr>
          <xdr:spPr bwMode="auto">
            <a:xfrm>
              <a:off x="974" y="527"/>
              <a:ext cx="30" cy="27"/>
            </a:xfrm>
            <a:custGeom>
              <a:avLst/>
              <a:gdLst>
                <a:gd name="T0" fmla="*/ 2 w 136"/>
                <a:gd name="T1" fmla="*/ 0 h 126"/>
                <a:gd name="T2" fmla="*/ 2 w 136"/>
                <a:gd name="T3" fmla="*/ 1 h 126"/>
                <a:gd name="T4" fmla="*/ 1 w 136"/>
                <a:gd name="T5" fmla="*/ 1 h 126"/>
                <a:gd name="T6" fmla="*/ 1 w 136"/>
                <a:gd name="T7" fmla="*/ 1 h 126"/>
                <a:gd name="T8" fmla="*/ 1 w 136"/>
                <a:gd name="T9" fmla="*/ 1 h 126"/>
                <a:gd name="T10" fmla="*/ 1 w 136"/>
                <a:gd name="T11" fmla="*/ 1 h 126"/>
                <a:gd name="T12" fmla="*/ 0 w 136"/>
                <a:gd name="T13" fmla="*/ 0 h 126"/>
                <a:gd name="T14" fmla="*/ 0 w 136"/>
                <a:gd name="T15" fmla="*/ 1 h 126"/>
                <a:gd name="T16" fmla="*/ 0 w 136"/>
                <a:gd name="T17" fmla="*/ 0 h 126"/>
                <a:gd name="T18" fmla="*/ 0 w 136"/>
                <a:gd name="T19" fmla="*/ 0 h 126"/>
                <a:gd name="T20" fmla="*/ 0 w 136"/>
                <a:gd name="T21" fmla="*/ 0 h 126"/>
                <a:gd name="T22" fmla="*/ 0 w 136"/>
                <a:gd name="T23" fmla="*/ 0 h 126"/>
                <a:gd name="T24" fmla="*/ 0 w 136"/>
                <a:gd name="T25" fmla="*/ 0 h 126"/>
                <a:gd name="T26" fmla="*/ 0 w 136"/>
                <a:gd name="T27" fmla="*/ 0 h 126"/>
                <a:gd name="T28" fmla="*/ 0 w 136"/>
                <a:gd name="T29" fmla="*/ 0 h 126"/>
                <a:gd name="T30" fmla="*/ 0 w 136"/>
                <a:gd name="T31" fmla="*/ 0 h 126"/>
                <a:gd name="T32" fmla="*/ 0 w 136"/>
                <a:gd name="T33" fmla="*/ 0 h 126"/>
                <a:gd name="T34" fmla="*/ 0 w 136"/>
                <a:gd name="T35" fmla="*/ 0 h 126"/>
                <a:gd name="T36" fmla="*/ 0 w 136"/>
                <a:gd name="T37" fmla="*/ 0 h 126"/>
                <a:gd name="T38" fmla="*/ 1 w 136"/>
                <a:gd name="T39" fmla="*/ 0 h 126"/>
                <a:gd name="T40" fmla="*/ 1 w 136"/>
                <a:gd name="T41" fmla="*/ 0 h 126"/>
                <a:gd name="T42" fmla="*/ 1 w 136"/>
                <a:gd name="T43" fmla="*/ 0 h 126"/>
                <a:gd name="T44" fmla="*/ 2 w 136"/>
                <a:gd name="T45" fmla="*/ 0 h 126"/>
                <a:gd name="T46" fmla="*/ 2 w 136"/>
                <a:gd name="T47" fmla="*/ 0 h 126"/>
                <a:gd name="T48" fmla="*/ 2 w 136"/>
                <a:gd name="T49" fmla="*/ 0 h 12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36"/>
                <a:gd name="T76" fmla="*/ 0 h 126"/>
                <a:gd name="T77" fmla="*/ 136 w 136"/>
                <a:gd name="T78" fmla="*/ 126 h 126"/>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36" h="126">
                  <a:moveTo>
                    <a:pt x="136" y="37"/>
                  </a:moveTo>
                  <a:lnTo>
                    <a:pt x="136" y="126"/>
                  </a:lnTo>
                  <a:lnTo>
                    <a:pt x="112" y="111"/>
                  </a:lnTo>
                  <a:lnTo>
                    <a:pt x="94" y="120"/>
                  </a:lnTo>
                  <a:lnTo>
                    <a:pt x="99" y="105"/>
                  </a:lnTo>
                  <a:lnTo>
                    <a:pt x="94" y="81"/>
                  </a:lnTo>
                  <a:lnTo>
                    <a:pt x="28" y="44"/>
                  </a:lnTo>
                  <a:lnTo>
                    <a:pt x="22" y="59"/>
                  </a:lnTo>
                  <a:lnTo>
                    <a:pt x="22" y="44"/>
                  </a:lnTo>
                  <a:lnTo>
                    <a:pt x="13" y="37"/>
                  </a:lnTo>
                  <a:lnTo>
                    <a:pt x="28" y="37"/>
                  </a:lnTo>
                  <a:lnTo>
                    <a:pt x="42" y="29"/>
                  </a:lnTo>
                  <a:lnTo>
                    <a:pt x="13" y="29"/>
                  </a:lnTo>
                  <a:lnTo>
                    <a:pt x="7" y="20"/>
                  </a:lnTo>
                  <a:lnTo>
                    <a:pt x="0" y="20"/>
                  </a:lnTo>
                  <a:lnTo>
                    <a:pt x="13" y="0"/>
                  </a:lnTo>
                  <a:lnTo>
                    <a:pt x="22" y="0"/>
                  </a:lnTo>
                  <a:lnTo>
                    <a:pt x="42" y="12"/>
                  </a:lnTo>
                  <a:lnTo>
                    <a:pt x="42" y="29"/>
                  </a:lnTo>
                  <a:lnTo>
                    <a:pt x="58" y="44"/>
                  </a:lnTo>
                  <a:lnTo>
                    <a:pt x="72" y="29"/>
                  </a:lnTo>
                  <a:lnTo>
                    <a:pt x="94" y="20"/>
                  </a:lnTo>
                  <a:lnTo>
                    <a:pt x="136" y="3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2" name="S_IDN13">
              <a:extLst>
                <a:ext uri="{FF2B5EF4-FFF2-40B4-BE49-F238E27FC236}">
                  <a16:creationId xmlns:a16="http://schemas.microsoft.com/office/drawing/2014/main" id="{00000000-0008-0000-0500-000089000000}"/>
                </a:ext>
              </a:extLst>
            </xdr:cNvPr>
            <xdr:cNvSpPr>
              <a:spLocks/>
            </xdr:cNvSpPr>
          </xdr:nvSpPr>
          <xdr:spPr bwMode="auto">
            <a:xfrm>
              <a:off x="874" y="521"/>
              <a:ext cx="6" cy="6"/>
            </a:xfrm>
            <a:custGeom>
              <a:avLst/>
              <a:gdLst>
                <a:gd name="T0" fmla="*/ 0 w 23"/>
                <a:gd name="T1" fmla="*/ 0 h 27"/>
                <a:gd name="T2" fmla="*/ 1 w 23"/>
                <a:gd name="T3" fmla="*/ 0 h 27"/>
                <a:gd name="T4" fmla="*/ 0 w 23"/>
                <a:gd name="T5" fmla="*/ 0 h 27"/>
                <a:gd name="T6" fmla="*/ 0 w 23"/>
                <a:gd name="T7" fmla="*/ 0 h 27"/>
                <a:gd name="T8" fmla="*/ 0 w 23"/>
                <a:gd name="T9" fmla="*/ 0 h 27"/>
                <a:gd name="T10" fmla="*/ 0 w 23"/>
                <a:gd name="T11" fmla="*/ 0 h 27"/>
                <a:gd name="T12" fmla="*/ 0 60000 65536"/>
                <a:gd name="T13" fmla="*/ 0 60000 65536"/>
                <a:gd name="T14" fmla="*/ 0 60000 65536"/>
                <a:gd name="T15" fmla="*/ 0 60000 65536"/>
                <a:gd name="T16" fmla="*/ 0 60000 65536"/>
                <a:gd name="T17" fmla="*/ 0 60000 65536"/>
                <a:gd name="T18" fmla="*/ 0 w 23"/>
                <a:gd name="T19" fmla="*/ 0 h 27"/>
                <a:gd name="T20" fmla="*/ 23 w 23"/>
                <a:gd name="T21" fmla="*/ 27 h 27"/>
              </a:gdLst>
              <a:ahLst/>
              <a:cxnLst>
                <a:cxn ang="T12">
                  <a:pos x="T0" y="T1"/>
                </a:cxn>
                <a:cxn ang="T13">
                  <a:pos x="T2" y="T3"/>
                </a:cxn>
                <a:cxn ang="T14">
                  <a:pos x="T4" y="T5"/>
                </a:cxn>
                <a:cxn ang="T15">
                  <a:pos x="T6" y="T7"/>
                </a:cxn>
                <a:cxn ang="T16">
                  <a:pos x="T8" y="T9"/>
                </a:cxn>
                <a:cxn ang="T17">
                  <a:pos x="T10" y="T11"/>
                </a:cxn>
              </a:cxnLst>
              <a:rect l="T18" t="T19" r="T20" b="T21"/>
              <a:pathLst>
                <a:path w="23" h="27">
                  <a:moveTo>
                    <a:pt x="0" y="15"/>
                  </a:moveTo>
                  <a:lnTo>
                    <a:pt x="23" y="27"/>
                  </a:lnTo>
                  <a:lnTo>
                    <a:pt x="0" y="0"/>
                  </a:lnTo>
                  <a:lnTo>
                    <a:pt x="0"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3" name="S_IDN12">
              <a:extLst>
                <a:ext uri="{FF2B5EF4-FFF2-40B4-BE49-F238E27FC236}">
                  <a16:creationId xmlns:a16="http://schemas.microsoft.com/office/drawing/2014/main" id="{00000000-0008-0000-0500-00008A000000}"/>
                </a:ext>
              </a:extLst>
            </xdr:cNvPr>
            <xdr:cNvSpPr>
              <a:spLocks/>
            </xdr:cNvSpPr>
          </xdr:nvSpPr>
          <xdr:spPr bwMode="auto">
            <a:xfrm>
              <a:off x="879" y="530"/>
              <a:ext cx="6" cy="6"/>
            </a:xfrm>
            <a:custGeom>
              <a:avLst/>
              <a:gdLst>
                <a:gd name="T0" fmla="*/ 0 w 24"/>
                <a:gd name="T1" fmla="*/ 0 h 26"/>
                <a:gd name="T2" fmla="*/ 1 w 24"/>
                <a:gd name="T3" fmla="*/ 0 h 26"/>
                <a:gd name="T4" fmla="*/ 1 w 24"/>
                <a:gd name="T5" fmla="*/ 0 h 26"/>
                <a:gd name="T6" fmla="*/ 0 w 24"/>
                <a:gd name="T7" fmla="*/ 0 h 26"/>
                <a:gd name="T8" fmla="*/ 0 w 24"/>
                <a:gd name="T9" fmla="*/ 0 h 26"/>
                <a:gd name="T10" fmla="*/ 0 w 24"/>
                <a:gd name="T11" fmla="*/ 0 h 26"/>
                <a:gd name="T12" fmla="*/ 0 60000 65536"/>
                <a:gd name="T13" fmla="*/ 0 60000 65536"/>
                <a:gd name="T14" fmla="*/ 0 60000 65536"/>
                <a:gd name="T15" fmla="*/ 0 60000 65536"/>
                <a:gd name="T16" fmla="*/ 0 60000 65536"/>
                <a:gd name="T17" fmla="*/ 0 60000 65536"/>
                <a:gd name="T18" fmla="*/ 0 w 24"/>
                <a:gd name="T19" fmla="*/ 0 h 26"/>
                <a:gd name="T20" fmla="*/ 24 w 24"/>
                <a:gd name="T21" fmla="*/ 26 h 26"/>
              </a:gdLst>
              <a:ahLst/>
              <a:cxnLst>
                <a:cxn ang="T12">
                  <a:pos x="T0" y="T1"/>
                </a:cxn>
                <a:cxn ang="T13">
                  <a:pos x="T2" y="T3"/>
                </a:cxn>
                <a:cxn ang="T14">
                  <a:pos x="T4" y="T5"/>
                </a:cxn>
                <a:cxn ang="T15">
                  <a:pos x="T6" y="T7"/>
                </a:cxn>
                <a:cxn ang="T16">
                  <a:pos x="T8" y="T9"/>
                </a:cxn>
                <a:cxn ang="T17">
                  <a:pos x="T10" y="T11"/>
                </a:cxn>
              </a:cxnLst>
              <a:rect l="T18" t="T19" r="T20" b="T21"/>
              <a:pathLst>
                <a:path w="24" h="26">
                  <a:moveTo>
                    <a:pt x="0" y="0"/>
                  </a:moveTo>
                  <a:lnTo>
                    <a:pt x="24" y="26"/>
                  </a:lnTo>
                  <a:lnTo>
                    <a:pt x="24"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4" name="S_IDN11">
              <a:extLst>
                <a:ext uri="{FF2B5EF4-FFF2-40B4-BE49-F238E27FC236}">
                  <a16:creationId xmlns:a16="http://schemas.microsoft.com/office/drawing/2014/main" id="{00000000-0008-0000-0500-00008B000000}"/>
                </a:ext>
              </a:extLst>
            </xdr:cNvPr>
            <xdr:cNvSpPr>
              <a:spLocks/>
            </xdr:cNvSpPr>
          </xdr:nvSpPr>
          <xdr:spPr bwMode="auto">
            <a:xfrm>
              <a:off x="869" y="508"/>
              <a:ext cx="31" cy="37"/>
            </a:xfrm>
            <a:custGeom>
              <a:avLst/>
              <a:gdLst>
                <a:gd name="T0" fmla="*/ 0 w 145"/>
                <a:gd name="T1" fmla="*/ 0 h 167"/>
                <a:gd name="T2" fmla="*/ 0 w 145"/>
                <a:gd name="T3" fmla="*/ 0 h 167"/>
                <a:gd name="T4" fmla="*/ 0 w 145"/>
                <a:gd name="T5" fmla="*/ 1 h 167"/>
                <a:gd name="T6" fmla="*/ 0 w 145"/>
                <a:gd name="T7" fmla="*/ 1 h 167"/>
                <a:gd name="T8" fmla="*/ 1 w 145"/>
                <a:gd name="T9" fmla="*/ 2 h 167"/>
                <a:gd name="T10" fmla="*/ 1 w 145"/>
                <a:gd name="T11" fmla="*/ 2 h 167"/>
                <a:gd name="T12" fmla="*/ 1 w 145"/>
                <a:gd name="T13" fmla="*/ 1 h 167"/>
                <a:gd name="T14" fmla="*/ 1 w 145"/>
                <a:gd name="T15" fmla="*/ 1 h 167"/>
                <a:gd name="T16" fmla="*/ 1 w 145"/>
                <a:gd name="T17" fmla="*/ 1 h 167"/>
                <a:gd name="T18" fmla="*/ 1 w 145"/>
                <a:gd name="T19" fmla="*/ 1 h 167"/>
                <a:gd name="T20" fmla="*/ 1 w 145"/>
                <a:gd name="T21" fmla="*/ 1 h 167"/>
                <a:gd name="T22" fmla="*/ 1 w 145"/>
                <a:gd name="T23" fmla="*/ 1 h 167"/>
                <a:gd name="T24" fmla="*/ 1 w 145"/>
                <a:gd name="T25" fmla="*/ 1 h 167"/>
                <a:gd name="T26" fmla="*/ 1 w 145"/>
                <a:gd name="T27" fmla="*/ 1 h 167"/>
                <a:gd name="T28" fmla="*/ 1 w 145"/>
                <a:gd name="T29" fmla="*/ 1 h 167"/>
                <a:gd name="T30" fmla="*/ 1 w 145"/>
                <a:gd name="T31" fmla="*/ 1 h 167"/>
                <a:gd name="T32" fmla="*/ 0 w 145"/>
                <a:gd name="T33" fmla="*/ 0 h 167"/>
                <a:gd name="T34" fmla="*/ 0 w 145"/>
                <a:gd name="T35" fmla="*/ 0 h 167"/>
                <a:gd name="T36" fmla="*/ 0 w 145"/>
                <a:gd name="T37" fmla="*/ 0 h 167"/>
                <a:gd name="T38" fmla="*/ 0 w 145"/>
                <a:gd name="T39" fmla="*/ 0 h 167"/>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w 145"/>
                <a:gd name="T61" fmla="*/ 0 h 167"/>
                <a:gd name="T62" fmla="*/ 145 w 145"/>
                <a:gd name="T63" fmla="*/ 167 h 167"/>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T60" t="T61" r="T62" b="T63"/>
              <a:pathLst>
                <a:path w="145" h="167">
                  <a:moveTo>
                    <a:pt x="0" y="0"/>
                  </a:moveTo>
                  <a:lnTo>
                    <a:pt x="0" y="7"/>
                  </a:lnTo>
                  <a:lnTo>
                    <a:pt x="33" y="52"/>
                  </a:lnTo>
                  <a:lnTo>
                    <a:pt x="47" y="61"/>
                  </a:lnTo>
                  <a:lnTo>
                    <a:pt x="119" y="167"/>
                  </a:lnTo>
                  <a:lnTo>
                    <a:pt x="137" y="167"/>
                  </a:lnTo>
                  <a:lnTo>
                    <a:pt x="145" y="128"/>
                  </a:lnTo>
                  <a:lnTo>
                    <a:pt x="137" y="116"/>
                  </a:lnTo>
                  <a:lnTo>
                    <a:pt x="130" y="116"/>
                  </a:lnTo>
                  <a:lnTo>
                    <a:pt x="119" y="99"/>
                  </a:lnTo>
                  <a:lnTo>
                    <a:pt x="110" y="99"/>
                  </a:lnTo>
                  <a:lnTo>
                    <a:pt x="110" y="84"/>
                  </a:lnTo>
                  <a:lnTo>
                    <a:pt x="104" y="78"/>
                  </a:lnTo>
                  <a:lnTo>
                    <a:pt x="104" y="69"/>
                  </a:lnTo>
                  <a:lnTo>
                    <a:pt x="73" y="52"/>
                  </a:lnTo>
                  <a:lnTo>
                    <a:pt x="68" y="52"/>
                  </a:lnTo>
                  <a:lnTo>
                    <a:pt x="27" y="7"/>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5" name="S_IDN10">
              <a:extLst>
                <a:ext uri="{FF2B5EF4-FFF2-40B4-BE49-F238E27FC236}">
                  <a16:creationId xmlns:a16="http://schemas.microsoft.com/office/drawing/2014/main" id="{00000000-0008-0000-0500-00008C000000}"/>
                </a:ext>
              </a:extLst>
            </xdr:cNvPr>
            <xdr:cNvSpPr>
              <a:spLocks/>
            </xdr:cNvSpPr>
          </xdr:nvSpPr>
          <xdr:spPr bwMode="auto">
            <a:xfrm>
              <a:off x="899" y="545"/>
              <a:ext cx="26" cy="8"/>
            </a:xfrm>
            <a:custGeom>
              <a:avLst/>
              <a:gdLst>
                <a:gd name="T0" fmla="*/ 0 w 119"/>
                <a:gd name="T1" fmla="*/ 0 h 37"/>
                <a:gd name="T2" fmla="*/ 0 w 119"/>
                <a:gd name="T3" fmla="*/ 0 h 37"/>
                <a:gd name="T4" fmla="*/ 1 w 119"/>
                <a:gd name="T5" fmla="*/ 0 h 37"/>
                <a:gd name="T6" fmla="*/ 1 w 119"/>
                <a:gd name="T7" fmla="*/ 0 h 37"/>
                <a:gd name="T8" fmla="*/ 1 w 119"/>
                <a:gd name="T9" fmla="*/ 0 h 37"/>
                <a:gd name="T10" fmla="*/ 1 w 119"/>
                <a:gd name="T11" fmla="*/ 0 h 37"/>
                <a:gd name="T12" fmla="*/ 1 w 119"/>
                <a:gd name="T13" fmla="*/ 0 h 37"/>
                <a:gd name="T14" fmla="*/ 1 w 119"/>
                <a:gd name="T15" fmla="*/ 0 h 37"/>
                <a:gd name="T16" fmla="*/ 0 w 119"/>
                <a:gd name="T17" fmla="*/ 0 h 37"/>
                <a:gd name="T18" fmla="*/ 0 w 119"/>
                <a:gd name="T19" fmla="*/ 0 h 37"/>
                <a:gd name="T20" fmla="*/ 0 w 119"/>
                <a:gd name="T21" fmla="*/ 0 h 37"/>
                <a:gd name="T22" fmla="*/ 0 w 119"/>
                <a:gd name="T23" fmla="*/ 0 h 37"/>
                <a:gd name="T24" fmla="*/ 0 w 119"/>
                <a:gd name="T25" fmla="*/ 0 h 37"/>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119"/>
                <a:gd name="T40" fmla="*/ 0 h 37"/>
                <a:gd name="T41" fmla="*/ 119 w 119"/>
                <a:gd name="T42" fmla="*/ 37 h 37"/>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119" h="37">
                  <a:moveTo>
                    <a:pt x="0" y="15"/>
                  </a:moveTo>
                  <a:lnTo>
                    <a:pt x="37" y="29"/>
                  </a:lnTo>
                  <a:lnTo>
                    <a:pt x="119" y="37"/>
                  </a:lnTo>
                  <a:lnTo>
                    <a:pt x="119" y="29"/>
                  </a:lnTo>
                  <a:lnTo>
                    <a:pt x="99" y="29"/>
                  </a:lnTo>
                  <a:lnTo>
                    <a:pt x="94" y="22"/>
                  </a:lnTo>
                  <a:lnTo>
                    <a:pt x="62" y="15"/>
                  </a:lnTo>
                  <a:lnTo>
                    <a:pt x="62" y="22"/>
                  </a:lnTo>
                  <a:lnTo>
                    <a:pt x="22" y="0"/>
                  </a:lnTo>
                  <a:lnTo>
                    <a:pt x="8" y="0"/>
                  </a:lnTo>
                  <a:lnTo>
                    <a:pt x="0"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6" name="S_IDN9">
              <a:extLst>
                <a:ext uri="{FF2B5EF4-FFF2-40B4-BE49-F238E27FC236}">
                  <a16:creationId xmlns:a16="http://schemas.microsoft.com/office/drawing/2014/main" id="{00000000-0008-0000-0500-00008D000000}"/>
                </a:ext>
              </a:extLst>
            </xdr:cNvPr>
            <xdr:cNvSpPr>
              <a:spLocks/>
            </xdr:cNvSpPr>
          </xdr:nvSpPr>
          <xdr:spPr bwMode="auto">
            <a:xfrm>
              <a:off x="930" y="553"/>
              <a:ext cx="24" cy="7"/>
            </a:xfrm>
            <a:custGeom>
              <a:avLst/>
              <a:gdLst>
                <a:gd name="T0" fmla="*/ 0 w 106"/>
                <a:gd name="T1" fmla="*/ 0 h 31"/>
                <a:gd name="T2" fmla="*/ 0 w 106"/>
                <a:gd name="T3" fmla="*/ 0 h 31"/>
                <a:gd name="T4" fmla="*/ 0 w 106"/>
                <a:gd name="T5" fmla="*/ 0 h 31"/>
                <a:gd name="T6" fmla="*/ 1 w 106"/>
                <a:gd name="T7" fmla="*/ 0 h 31"/>
                <a:gd name="T8" fmla="*/ 1 w 106"/>
                <a:gd name="T9" fmla="*/ 0 h 31"/>
                <a:gd name="T10" fmla="*/ 0 w 106"/>
                <a:gd name="T11" fmla="*/ 0 h 31"/>
                <a:gd name="T12" fmla="*/ 0 w 106"/>
                <a:gd name="T13" fmla="*/ 0 h 31"/>
                <a:gd name="T14" fmla="*/ 0 w 106"/>
                <a:gd name="T15" fmla="*/ 0 h 31"/>
                <a:gd name="T16" fmla="*/ 0 w 106"/>
                <a:gd name="T17" fmla="*/ 0 h 31"/>
                <a:gd name="T18" fmla="*/ 0 w 106"/>
                <a:gd name="T19" fmla="*/ 0 h 31"/>
                <a:gd name="T20" fmla="*/ 0 w 106"/>
                <a:gd name="T21" fmla="*/ 0 h 31"/>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106"/>
                <a:gd name="T34" fmla="*/ 0 h 31"/>
                <a:gd name="T35" fmla="*/ 106 w 106"/>
                <a:gd name="T36" fmla="*/ 31 h 31"/>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106" h="31">
                  <a:moveTo>
                    <a:pt x="0" y="31"/>
                  </a:moveTo>
                  <a:lnTo>
                    <a:pt x="5" y="31"/>
                  </a:lnTo>
                  <a:lnTo>
                    <a:pt x="42" y="0"/>
                  </a:lnTo>
                  <a:lnTo>
                    <a:pt x="77" y="31"/>
                  </a:lnTo>
                  <a:lnTo>
                    <a:pt x="106" y="0"/>
                  </a:lnTo>
                  <a:lnTo>
                    <a:pt x="20" y="0"/>
                  </a:lnTo>
                  <a:lnTo>
                    <a:pt x="27" y="0"/>
                  </a:lnTo>
                  <a:lnTo>
                    <a:pt x="0" y="0"/>
                  </a:lnTo>
                  <a:lnTo>
                    <a:pt x="0" y="3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7" name="S_IDN8">
              <a:extLst>
                <a:ext uri="{FF2B5EF4-FFF2-40B4-BE49-F238E27FC236}">
                  <a16:creationId xmlns:a16="http://schemas.microsoft.com/office/drawing/2014/main" id="{00000000-0008-0000-0500-00008E000000}"/>
                </a:ext>
              </a:extLst>
            </xdr:cNvPr>
            <xdr:cNvSpPr>
              <a:spLocks/>
            </xdr:cNvSpPr>
          </xdr:nvSpPr>
          <xdr:spPr bwMode="auto">
            <a:xfrm>
              <a:off x="938" y="558"/>
              <a:ext cx="6" cy="6"/>
            </a:xfrm>
            <a:custGeom>
              <a:avLst/>
              <a:gdLst>
                <a:gd name="T0" fmla="*/ 0 w 27"/>
                <a:gd name="T1" fmla="*/ 0 h 28"/>
                <a:gd name="T2" fmla="*/ 0 w 27"/>
                <a:gd name="T3" fmla="*/ 0 h 28"/>
                <a:gd name="T4" fmla="*/ 0 w 27"/>
                <a:gd name="T5" fmla="*/ 0 h 28"/>
                <a:gd name="T6" fmla="*/ 0 w 27"/>
                <a:gd name="T7" fmla="*/ 0 h 28"/>
                <a:gd name="T8" fmla="*/ 0 w 27"/>
                <a:gd name="T9" fmla="*/ 0 h 28"/>
                <a:gd name="T10" fmla="*/ 0 w 27"/>
                <a:gd name="T11" fmla="*/ 0 h 28"/>
                <a:gd name="T12" fmla="*/ 0 w 27"/>
                <a:gd name="T13" fmla="*/ 0 h 28"/>
                <a:gd name="T14" fmla="*/ 0 60000 65536"/>
                <a:gd name="T15" fmla="*/ 0 60000 65536"/>
                <a:gd name="T16" fmla="*/ 0 60000 65536"/>
                <a:gd name="T17" fmla="*/ 0 60000 65536"/>
                <a:gd name="T18" fmla="*/ 0 60000 65536"/>
                <a:gd name="T19" fmla="*/ 0 60000 65536"/>
                <a:gd name="T20" fmla="*/ 0 60000 65536"/>
                <a:gd name="T21" fmla="*/ 0 w 27"/>
                <a:gd name="T22" fmla="*/ 0 h 28"/>
                <a:gd name="T23" fmla="*/ 27 w 27"/>
                <a:gd name="T24" fmla="*/ 28 h 28"/>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7" h="28">
                  <a:moveTo>
                    <a:pt x="0" y="0"/>
                  </a:moveTo>
                  <a:lnTo>
                    <a:pt x="14" y="28"/>
                  </a:lnTo>
                  <a:lnTo>
                    <a:pt x="27" y="28"/>
                  </a:lnTo>
                  <a:lnTo>
                    <a:pt x="14"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8" name="S_IDN7">
              <a:extLst>
                <a:ext uri="{FF2B5EF4-FFF2-40B4-BE49-F238E27FC236}">
                  <a16:creationId xmlns:a16="http://schemas.microsoft.com/office/drawing/2014/main" id="{00000000-0008-0000-0500-00008F000000}"/>
                </a:ext>
              </a:extLst>
            </xdr:cNvPr>
            <xdr:cNvSpPr>
              <a:spLocks/>
            </xdr:cNvSpPr>
          </xdr:nvSpPr>
          <xdr:spPr bwMode="auto">
            <a:xfrm>
              <a:off x="899" y="531"/>
              <a:ext cx="6" cy="6"/>
            </a:xfrm>
            <a:custGeom>
              <a:avLst/>
              <a:gdLst>
                <a:gd name="T0" fmla="*/ 0 w 25"/>
                <a:gd name="T1" fmla="*/ 0 h 27"/>
                <a:gd name="T2" fmla="*/ 0 w 25"/>
                <a:gd name="T3" fmla="*/ 0 h 27"/>
                <a:gd name="T4" fmla="*/ 0 w 25"/>
                <a:gd name="T5" fmla="*/ 0 h 27"/>
                <a:gd name="T6" fmla="*/ 0 w 25"/>
                <a:gd name="T7" fmla="*/ 0 h 27"/>
                <a:gd name="T8" fmla="*/ 0 w 25"/>
                <a:gd name="T9" fmla="*/ 0 h 27"/>
                <a:gd name="T10" fmla="*/ 0 w 25"/>
                <a:gd name="T11" fmla="*/ 0 h 27"/>
                <a:gd name="T12" fmla="*/ 0 w 25"/>
                <a:gd name="T13" fmla="*/ 0 h 27"/>
                <a:gd name="T14" fmla="*/ 0 60000 65536"/>
                <a:gd name="T15" fmla="*/ 0 60000 65536"/>
                <a:gd name="T16" fmla="*/ 0 60000 65536"/>
                <a:gd name="T17" fmla="*/ 0 60000 65536"/>
                <a:gd name="T18" fmla="*/ 0 60000 65536"/>
                <a:gd name="T19" fmla="*/ 0 60000 65536"/>
                <a:gd name="T20" fmla="*/ 0 60000 65536"/>
                <a:gd name="T21" fmla="*/ 0 w 25"/>
                <a:gd name="T22" fmla="*/ 0 h 27"/>
                <a:gd name="T23" fmla="*/ 25 w 25"/>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5" h="27">
                  <a:moveTo>
                    <a:pt x="0" y="10"/>
                  </a:moveTo>
                  <a:lnTo>
                    <a:pt x="25" y="27"/>
                  </a:lnTo>
                  <a:lnTo>
                    <a:pt x="25" y="20"/>
                  </a:lnTo>
                  <a:lnTo>
                    <a:pt x="13"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49" name="S_IDN6">
              <a:extLst>
                <a:ext uri="{FF2B5EF4-FFF2-40B4-BE49-F238E27FC236}">
                  <a16:creationId xmlns:a16="http://schemas.microsoft.com/office/drawing/2014/main" id="{00000000-0008-0000-0500-000090000000}"/>
                </a:ext>
              </a:extLst>
            </xdr:cNvPr>
            <xdr:cNvSpPr>
              <a:spLocks/>
            </xdr:cNvSpPr>
          </xdr:nvSpPr>
          <xdr:spPr bwMode="auto">
            <a:xfrm>
              <a:off x="905" y="539"/>
              <a:ext cx="4" cy="4"/>
            </a:xfrm>
            <a:custGeom>
              <a:avLst/>
              <a:gdLst>
                <a:gd name="T0" fmla="*/ 0 w 15"/>
                <a:gd name="T1" fmla="*/ 0 h 17"/>
                <a:gd name="T2" fmla="*/ 0 w 15"/>
                <a:gd name="T3" fmla="*/ 0 h 17"/>
                <a:gd name="T4" fmla="*/ 0 w 15"/>
                <a:gd name="T5" fmla="*/ 0 h 17"/>
                <a:gd name="T6" fmla="*/ 0 w 15"/>
                <a:gd name="T7" fmla="*/ 0 h 17"/>
                <a:gd name="T8" fmla="*/ 0 w 15"/>
                <a:gd name="T9" fmla="*/ 0 h 17"/>
                <a:gd name="T10" fmla="*/ 0 w 15"/>
                <a:gd name="T11" fmla="*/ 0 h 17"/>
                <a:gd name="T12" fmla="*/ 0 w 15"/>
                <a:gd name="T13" fmla="*/ 0 h 17"/>
                <a:gd name="T14" fmla="*/ 0 60000 65536"/>
                <a:gd name="T15" fmla="*/ 0 60000 65536"/>
                <a:gd name="T16" fmla="*/ 0 60000 65536"/>
                <a:gd name="T17" fmla="*/ 0 60000 65536"/>
                <a:gd name="T18" fmla="*/ 0 60000 65536"/>
                <a:gd name="T19" fmla="*/ 0 60000 65536"/>
                <a:gd name="T20" fmla="*/ 0 60000 65536"/>
                <a:gd name="T21" fmla="*/ 0 w 15"/>
                <a:gd name="T22" fmla="*/ 0 h 17"/>
                <a:gd name="T23" fmla="*/ 15 w 15"/>
                <a:gd name="T24" fmla="*/ 17 h 1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15" h="17">
                  <a:moveTo>
                    <a:pt x="0" y="0"/>
                  </a:moveTo>
                  <a:lnTo>
                    <a:pt x="0" y="17"/>
                  </a:lnTo>
                  <a:lnTo>
                    <a:pt x="15" y="17"/>
                  </a:lnTo>
                  <a:lnTo>
                    <a:pt x="15"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0" name="S_IDN5">
              <a:extLst>
                <a:ext uri="{FF2B5EF4-FFF2-40B4-BE49-F238E27FC236}">
                  <a16:creationId xmlns:a16="http://schemas.microsoft.com/office/drawing/2014/main" id="{00000000-0008-0000-0500-000091000000}"/>
                </a:ext>
              </a:extLst>
            </xdr:cNvPr>
            <xdr:cNvSpPr>
              <a:spLocks/>
            </xdr:cNvSpPr>
          </xdr:nvSpPr>
          <xdr:spPr bwMode="auto">
            <a:xfrm>
              <a:off x="905" y="537"/>
              <a:ext cx="4" cy="3"/>
            </a:xfrm>
            <a:custGeom>
              <a:avLst/>
              <a:gdLst>
                <a:gd name="T0" fmla="*/ 0 w 15"/>
                <a:gd name="T1" fmla="*/ 0 h 14"/>
                <a:gd name="T2" fmla="*/ 0 w 15"/>
                <a:gd name="T3" fmla="*/ 0 h 14"/>
                <a:gd name="T4" fmla="*/ 0 w 15"/>
                <a:gd name="T5" fmla="*/ 0 h 14"/>
                <a:gd name="T6" fmla="*/ 0 w 15"/>
                <a:gd name="T7" fmla="*/ 0 h 14"/>
                <a:gd name="T8" fmla="*/ 0 w 15"/>
                <a:gd name="T9" fmla="*/ 0 h 14"/>
                <a:gd name="T10" fmla="*/ 0 w 15"/>
                <a:gd name="T11" fmla="*/ 0 h 14"/>
                <a:gd name="T12" fmla="*/ 0 60000 65536"/>
                <a:gd name="T13" fmla="*/ 0 60000 65536"/>
                <a:gd name="T14" fmla="*/ 0 60000 65536"/>
                <a:gd name="T15" fmla="*/ 0 60000 65536"/>
                <a:gd name="T16" fmla="*/ 0 60000 65536"/>
                <a:gd name="T17" fmla="*/ 0 60000 65536"/>
                <a:gd name="T18" fmla="*/ 0 w 15"/>
                <a:gd name="T19" fmla="*/ 0 h 14"/>
                <a:gd name="T20" fmla="*/ 15 w 15"/>
                <a:gd name="T21" fmla="*/ 14 h 14"/>
              </a:gdLst>
              <a:ahLst/>
              <a:cxnLst>
                <a:cxn ang="T12">
                  <a:pos x="T0" y="T1"/>
                </a:cxn>
                <a:cxn ang="T13">
                  <a:pos x="T2" y="T3"/>
                </a:cxn>
                <a:cxn ang="T14">
                  <a:pos x="T4" y="T5"/>
                </a:cxn>
                <a:cxn ang="T15">
                  <a:pos x="T6" y="T7"/>
                </a:cxn>
                <a:cxn ang="T16">
                  <a:pos x="T8" y="T9"/>
                </a:cxn>
                <a:cxn ang="T17">
                  <a:pos x="T10" y="T11"/>
                </a:cxn>
              </a:cxnLst>
              <a:rect l="T18" t="T19" r="T20" b="T21"/>
              <a:pathLst>
                <a:path w="15" h="14">
                  <a:moveTo>
                    <a:pt x="0" y="0"/>
                  </a:moveTo>
                  <a:lnTo>
                    <a:pt x="0" y="14"/>
                  </a:lnTo>
                  <a:lnTo>
                    <a:pt x="15" y="14"/>
                  </a:lnTo>
                  <a:lnTo>
                    <a:pt x="15"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1" name="S_IDN4">
              <a:extLst>
                <a:ext uri="{FF2B5EF4-FFF2-40B4-BE49-F238E27FC236}">
                  <a16:creationId xmlns:a16="http://schemas.microsoft.com/office/drawing/2014/main" id="{00000000-0008-0000-0500-000092000000}"/>
                </a:ext>
              </a:extLst>
            </xdr:cNvPr>
            <xdr:cNvSpPr>
              <a:spLocks/>
            </xdr:cNvSpPr>
          </xdr:nvSpPr>
          <xdr:spPr bwMode="auto">
            <a:xfrm>
              <a:off x="938" y="521"/>
              <a:ext cx="19" cy="24"/>
            </a:xfrm>
            <a:custGeom>
              <a:avLst/>
              <a:gdLst>
                <a:gd name="T0" fmla="*/ 0 w 86"/>
                <a:gd name="T1" fmla="*/ 1 h 107"/>
                <a:gd name="T2" fmla="*/ 0 w 86"/>
                <a:gd name="T3" fmla="*/ 1 h 107"/>
                <a:gd name="T4" fmla="*/ 0 w 86"/>
                <a:gd name="T5" fmla="*/ 1 h 107"/>
                <a:gd name="T6" fmla="*/ 0 w 86"/>
                <a:gd name="T7" fmla="*/ 1 h 107"/>
                <a:gd name="T8" fmla="*/ 0 w 86"/>
                <a:gd name="T9" fmla="*/ 1 h 107"/>
                <a:gd name="T10" fmla="*/ 0 w 86"/>
                <a:gd name="T11" fmla="*/ 1 h 107"/>
                <a:gd name="T12" fmla="*/ 0 w 86"/>
                <a:gd name="T13" fmla="*/ 1 h 107"/>
                <a:gd name="T14" fmla="*/ 0 w 86"/>
                <a:gd name="T15" fmla="*/ 1 h 107"/>
                <a:gd name="T16" fmla="*/ 0 w 86"/>
                <a:gd name="T17" fmla="*/ 1 h 107"/>
                <a:gd name="T18" fmla="*/ 0 w 86"/>
                <a:gd name="T19" fmla="*/ 1 h 107"/>
                <a:gd name="T20" fmla="*/ 0 w 86"/>
                <a:gd name="T21" fmla="*/ 1 h 107"/>
                <a:gd name="T22" fmla="*/ 0 w 86"/>
                <a:gd name="T23" fmla="*/ 1 h 107"/>
                <a:gd name="T24" fmla="*/ 0 w 86"/>
                <a:gd name="T25" fmla="*/ 1 h 107"/>
                <a:gd name="T26" fmla="*/ 1 w 86"/>
                <a:gd name="T27" fmla="*/ 1 h 107"/>
                <a:gd name="T28" fmla="*/ 1 w 86"/>
                <a:gd name="T29" fmla="*/ 1 h 107"/>
                <a:gd name="T30" fmla="*/ 0 w 86"/>
                <a:gd name="T31" fmla="*/ 1 h 107"/>
                <a:gd name="T32" fmla="*/ 0 w 86"/>
                <a:gd name="T33" fmla="*/ 1 h 107"/>
                <a:gd name="T34" fmla="*/ 0 w 86"/>
                <a:gd name="T35" fmla="*/ 1 h 107"/>
                <a:gd name="T36" fmla="*/ 0 w 86"/>
                <a:gd name="T37" fmla="*/ 0 h 107"/>
                <a:gd name="T38" fmla="*/ 1 w 86"/>
                <a:gd name="T39" fmla="*/ 0 h 107"/>
                <a:gd name="T40" fmla="*/ 0 w 86"/>
                <a:gd name="T41" fmla="*/ 0 h 107"/>
                <a:gd name="T42" fmla="*/ 0 w 86"/>
                <a:gd name="T43" fmla="*/ 0 h 107"/>
                <a:gd name="T44" fmla="*/ 0 w 86"/>
                <a:gd name="T45" fmla="*/ 0 h 107"/>
                <a:gd name="T46" fmla="*/ 0 w 86"/>
                <a:gd name="T47" fmla="*/ 0 h 107"/>
                <a:gd name="T48" fmla="*/ 1 w 86"/>
                <a:gd name="T49" fmla="*/ 0 h 107"/>
                <a:gd name="T50" fmla="*/ 1 w 86"/>
                <a:gd name="T51" fmla="*/ 0 h 107"/>
                <a:gd name="T52" fmla="*/ 0 w 86"/>
                <a:gd name="T53" fmla="*/ 0 h 107"/>
                <a:gd name="T54" fmla="*/ 0 w 86"/>
                <a:gd name="T55" fmla="*/ 0 h 107"/>
                <a:gd name="T56" fmla="*/ 0 w 86"/>
                <a:gd name="T57" fmla="*/ 0 h 107"/>
                <a:gd name="T58" fmla="*/ 0 w 86"/>
                <a:gd name="T59" fmla="*/ 0 h 107"/>
                <a:gd name="T60" fmla="*/ 0 w 86"/>
                <a:gd name="T61" fmla="*/ 0 h 107"/>
                <a:gd name="T62" fmla="*/ 0 w 86"/>
                <a:gd name="T63" fmla="*/ 1 h 107"/>
                <a:gd name="T64" fmla="*/ 0 w 86"/>
                <a:gd name="T65" fmla="*/ 1 h 107"/>
                <a:gd name="T66" fmla="*/ 0 w 86"/>
                <a:gd name="T67" fmla="*/ 1 h 107"/>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w 86"/>
                <a:gd name="T103" fmla="*/ 0 h 107"/>
                <a:gd name="T104" fmla="*/ 86 w 86"/>
                <a:gd name="T105" fmla="*/ 107 h 107"/>
              </a:gdLst>
              <a:ahLst/>
              <a:cxnLst>
                <a:cxn ang="T68">
                  <a:pos x="T0" y="T1"/>
                </a:cxn>
                <a:cxn ang="T69">
                  <a:pos x="T2" y="T3"/>
                </a:cxn>
                <a:cxn ang="T70">
                  <a:pos x="T4" y="T5"/>
                </a:cxn>
                <a:cxn ang="T71">
                  <a:pos x="T6" y="T7"/>
                </a:cxn>
                <a:cxn ang="T72">
                  <a:pos x="T8" y="T9"/>
                </a:cxn>
                <a:cxn ang="T73">
                  <a:pos x="T10" y="T11"/>
                </a:cxn>
                <a:cxn ang="T74">
                  <a:pos x="T12" y="T13"/>
                </a:cxn>
                <a:cxn ang="T75">
                  <a:pos x="T14" y="T15"/>
                </a:cxn>
                <a:cxn ang="T76">
                  <a:pos x="T16" y="T17"/>
                </a:cxn>
                <a:cxn ang="T77">
                  <a:pos x="T18" y="T19"/>
                </a:cxn>
                <a:cxn ang="T78">
                  <a:pos x="T20" y="T21"/>
                </a:cxn>
                <a:cxn ang="T79">
                  <a:pos x="T22" y="T23"/>
                </a:cxn>
                <a:cxn ang="T80">
                  <a:pos x="T24" y="T25"/>
                </a:cxn>
                <a:cxn ang="T81">
                  <a:pos x="T26" y="T27"/>
                </a:cxn>
                <a:cxn ang="T82">
                  <a:pos x="T28" y="T29"/>
                </a:cxn>
                <a:cxn ang="T83">
                  <a:pos x="T30" y="T31"/>
                </a:cxn>
                <a:cxn ang="T84">
                  <a:pos x="T32" y="T33"/>
                </a:cxn>
                <a:cxn ang="T85">
                  <a:pos x="T34" y="T35"/>
                </a:cxn>
                <a:cxn ang="T86">
                  <a:pos x="T36" y="T37"/>
                </a:cxn>
                <a:cxn ang="T87">
                  <a:pos x="T38" y="T39"/>
                </a:cxn>
                <a:cxn ang="T88">
                  <a:pos x="T40" y="T41"/>
                </a:cxn>
                <a:cxn ang="T89">
                  <a:pos x="T42" y="T43"/>
                </a:cxn>
                <a:cxn ang="T90">
                  <a:pos x="T44" y="T45"/>
                </a:cxn>
                <a:cxn ang="T91">
                  <a:pos x="T46" y="T47"/>
                </a:cxn>
                <a:cxn ang="T92">
                  <a:pos x="T48" y="T49"/>
                </a:cxn>
                <a:cxn ang="T93">
                  <a:pos x="T50" y="T51"/>
                </a:cxn>
                <a:cxn ang="T94">
                  <a:pos x="T52" y="T53"/>
                </a:cxn>
                <a:cxn ang="T95">
                  <a:pos x="T54" y="T55"/>
                </a:cxn>
                <a:cxn ang="T96">
                  <a:pos x="T56" y="T57"/>
                </a:cxn>
                <a:cxn ang="T97">
                  <a:pos x="T58" y="T59"/>
                </a:cxn>
                <a:cxn ang="T98">
                  <a:pos x="T60" y="T61"/>
                </a:cxn>
                <a:cxn ang="T99">
                  <a:pos x="T62" y="T63"/>
                </a:cxn>
                <a:cxn ang="T100">
                  <a:pos x="T64" y="T65"/>
                </a:cxn>
                <a:cxn ang="T101">
                  <a:pos x="T66" y="T67"/>
                </a:cxn>
              </a:cxnLst>
              <a:rect l="T102" t="T103" r="T104" b="T105"/>
              <a:pathLst>
                <a:path w="86" h="107">
                  <a:moveTo>
                    <a:pt x="0" y="62"/>
                  </a:moveTo>
                  <a:lnTo>
                    <a:pt x="0" y="69"/>
                  </a:lnTo>
                  <a:lnTo>
                    <a:pt x="7" y="69"/>
                  </a:lnTo>
                  <a:lnTo>
                    <a:pt x="7" y="107"/>
                  </a:lnTo>
                  <a:lnTo>
                    <a:pt x="14" y="101"/>
                  </a:lnTo>
                  <a:lnTo>
                    <a:pt x="14" y="69"/>
                  </a:lnTo>
                  <a:lnTo>
                    <a:pt x="27" y="62"/>
                  </a:lnTo>
                  <a:lnTo>
                    <a:pt x="34" y="62"/>
                  </a:lnTo>
                  <a:lnTo>
                    <a:pt x="27" y="69"/>
                  </a:lnTo>
                  <a:lnTo>
                    <a:pt x="34" y="86"/>
                  </a:lnTo>
                  <a:lnTo>
                    <a:pt x="34" y="92"/>
                  </a:lnTo>
                  <a:lnTo>
                    <a:pt x="49" y="92"/>
                  </a:lnTo>
                  <a:lnTo>
                    <a:pt x="49" y="107"/>
                  </a:lnTo>
                  <a:lnTo>
                    <a:pt x="56" y="101"/>
                  </a:lnTo>
                  <a:lnTo>
                    <a:pt x="56" y="92"/>
                  </a:lnTo>
                  <a:lnTo>
                    <a:pt x="42" y="69"/>
                  </a:lnTo>
                  <a:lnTo>
                    <a:pt x="49" y="69"/>
                  </a:lnTo>
                  <a:lnTo>
                    <a:pt x="34" y="55"/>
                  </a:lnTo>
                  <a:lnTo>
                    <a:pt x="49" y="38"/>
                  </a:lnTo>
                  <a:lnTo>
                    <a:pt x="56" y="38"/>
                  </a:lnTo>
                  <a:lnTo>
                    <a:pt x="27" y="47"/>
                  </a:lnTo>
                  <a:lnTo>
                    <a:pt x="14" y="38"/>
                  </a:lnTo>
                  <a:lnTo>
                    <a:pt x="14" y="25"/>
                  </a:lnTo>
                  <a:lnTo>
                    <a:pt x="27" y="15"/>
                  </a:lnTo>
                  <a:lnTo>
                    <a:pt x="77" y="15"/>
                  </a:lnTo>
                  <a:lnTo>
                    <a:pt x="86" y="0"/>
                  </a:lnTo>
                  <a:lnTo>
                    <a:pt x="49" y="15"/>
                  </a:lnTo>
                  <a:lnTo>
                    <a:pt x="27" y="8"/>
                  </a:lnTo>
                  <a:lnTo>
                    <a:pt x="27" y="15"/>
                  </a:lnTo>
                  <a:lnTo>
                    <a:pt x="14" y="15"/>
                  </a:lnTo>
                  <a:lnTo>
                    <a:pt x="14" y="38"/>
                  </a:lnTo>
                  <a:lnTo>
                    <a:pt x="0" y="6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2" name="S_IDN3">
              <a:extLst>
                <a:ext uri="{FF2B5EF4-FFF2-40B4-BE49-F238E27FC236}">
                  <a16:creationId xmlns:a16="http://schemas.microsoft.com/office/drawing/2014/main" id="{00000000-0008-0000-0500-000093000000}"/>
                </a:ext>
              </a:extLst>
            </xdr:cNvPr>
            <xdr:cNvSpPr>
              <a:spLocks/>
            </xdr:cNvSpPr>
          </xdr:nvSpPr>
          <xdr:spPr bwMode="auto">
            <a:xfrm>
              <a:off x="963" y="520"/>
              <a:ext cx="5" cy="10"/>
            </a:xfrm>
            <a:custGeom>
              <a:avLst/>
              <a:gdLst>
                <a:gd name="T0" fmla="*/ 0 w 24"/>
                <a:gd name="T1" fmla="*/ 0 h 47"/>
                <a:gd name="T2" fmla="*/ 0 w 24"/>
                <a:gd name="T3" fmla="*/ 0 h 47"/>
                <a:gd name="T4" fmla="*/ 0 w 24"/>
                <a:gd name="T5" fmla="*/ 0 h 47"/>
                <a:gd name="T6" fmla="*/ 0 w 24"/>
                <a:gd name="T7" fmla="*/ 0 h 47"/>
                <a:gd name="T8" fmla="*/ 0 w 24"/>
                <a:gd name="T9" fmla="*/ 0 h 47"/>
                <a:gd name="T10" fmla="*/ 0 w 24"/>
                <a:gd name="T11" fmla="*/ 0 h 47"/>
                <a:gd name="T12" fmla="*/ 0 w 24"/>
                <a:gd name="T13" fmla="*/ 0 h 47"/>
                <a:gd name="T14" fmla="*/ 0 w 24"/>
                <a:gd name="T15" fmla="*/ 0 h 47"/>
                <a:gd name="T16" fmla="*/ 0 w 24"/>
                <a:gd name="T17" fmla="*/ 0 h 47"/>
                <a:gd name="T18" fmla="*/ 0 w 24"/>
                <a:gd name="T19" fmla="*/ 0 h 47"/>
                <a:gd name="T20" fmla="*/ 0 w 24"/>
                <a:gd name="T21" fmla="*/ 0 h 47"/>
                <a:gd name="T22" fmla="*/ 0 w 24"/>
                <a:gd name="T23" fmla="*/ 0 h 47"/>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24"/>
                <a:gd name="T37" fmla="*/ 0 h 47"/>
                <a:gd name="T38" fmla="*/ 24 w 24"/>
                <a:gd name="T39" fmla="*/ 47 h 47"/>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24" h="47">
                  <a:moveTo>
                    <a:pt x="0" y="17"/>
                  </a:moveTo>
                  <a:lnTo>
                    <a:pt x="9" y="32"/>
                  </a:lnTo>
                  <a:lnTo>
                    <a:pt x="24" y="47"/>
                  </a:lnTo>
                  <a:lnTo>
                    <a:pt x="9" y="32"/>
                  </a:lnTo>
                  <a:lnTo>
                    <a:pt x="9" y="26"/>
                  </a:lnTo>
                  <a:lnTo>
                    <a:pt x="24" y="26"/>
                  </a:lnTo>
                  <a:lnTo>
                    <a:pt x="24" y="7"/>
                  </a:lnTo>
                  <a:lnTo>
                    <a:pt x="24" y="17"/>
                  </a:lnTo>
                  <a:lnTo>
                    <a:pt x="9" y="0"/>
                  </a:lnTo>
                  <a:lnTo>
                    <a:pt x="0" y="1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3" name="S_IDN2">
              <a:extLst>
                <a:ext uri="{FF2B5EF4-FFF2-40B4-BE49-F238E27FC236}">
                  <a16:creationId xmlns:a16="http://schemas.microsoft.com/office/drawing/2014/main" id="{00000000-0008-0000-0500-000094000000}"/>
                </a:ext>
              </a:extLst>
            </xdr:cNvPr>
            <xdr:cNvSpPr>
              <a:spLocks/>
            </xdr:cNvSpPr>
          </xdr:nvSpPr>
          <xdr:spPr bwMode="auto">
            <a:xfrm>
              <a:off x="959" y="537"/>
              <a:ext cx="5" cy="5"/>
            </a:xfrm>
            <a:custGeom>
              <a:avLst/>
              <a:gdLst>
                <a:gd name="T0" fmla="*/ 0 w 22"/>
                <a:gd name="T1" fmla="*/ 0 h 25"/>
                <a:gd name="T2" fmla="*/ 0 w 22"/>
                <a:gd name="T3" fmla="*/ 0 h 25"/>
                <a:gd name="T4" fmla="*/ 0 w 22"/>
                <a:gd name="T5" fmla="*/ 0 h 25"/>
                <a:gd name="T6" fmla="*/ 0 w 22"/>
                <a:gd name="T7" fmla="*/ 0 h 25"/>
                <a:gd name="T8" fmla="*/ 0 w 22"/>
                <a:gd name="T9" fmla="*/ 0 h 25"/>
                <a:gd name="T10" fmla="*/ 0 w 22"/>
                <a:gd name="T11" fmla="*/ 0 h 25"/>
                <a:gd name="T12" fmla="*/ 0 60000 65536"/>
                <a:gd name="T13" fmla="*/ 0 60000 65536"/>
                <a:gd name="T14" fmla="*/ 0 60000 65536"/>
                <a:gd name="T15" fmla="*/ 0 60000 65536"/>
                <a:gd name="T16" fmla="*/ 0 60000 65536"/>
                <a:gd name="T17" fmla="*/ 0 60000 65536"/>
                <a:gd name="T18" fmla="*/ 0 w 22"/>
                <a:gd name="T19" fmla="*/ 0 h 25"/>
                <a:gd name="T20" fmla="*/ 22 w 22"/>
                <a:gd name="T21" fmla="*/ 25 h 25"/>
              </a:gdLst>
              <a:ahLst/>
              <a:cxnLst>
                <a:cxn ang="T12">
                  <a:pos x="T0" y="T1"/>
                </a:cxn>
                <a:cxn ang="T13">
                  <a:pos x="T2" y="T3"/>
                </a:cxn>
                <a:cxn ang="T14">
                  <a:pos x="T4" y="T5"/>
                </a:cxn>
                <a:cxn ang="T15">
                  <a:pos x="T6" y="T7"/>
                </a:cxn>
                <a:cxn ang="T16">
                  <a:pos x="T8" y="T9"/>
                </a:cxn>
                <a:cxn ang="T17">
                  <a:pos x="T10" y="T11"/>
                </a:cxn>
              </a:cxnLst>
              <a:rect l="T18" t="T19" r="T20" b="T21"/>
              <a:pathLst>
                <a:path w="22" h="25">
                  <a:moveTo>
                    <a:pt x="0" y="0"/>
                  </a:moveTo>
                  <a:lnTo>
                    <a:pt x="22" y="25"/>
                  </a:lnTo>
                  <a:lnTo>
                    <a:pt x="22"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54" name="S_IDN1">
              <a:extLst>
                <a:ext uri="{FF2B5EF4-FFF2-40B4-BE49-F238E27FC236}">
                  <a16:creationId xmlns:a16="http://schemas.microsoft.com/office/drawing/2014/main" id="{00000000-0008-0000-0500-000095000000}"/>
                </a:ext>
              </a:extLst>
            </xdr:cNvPr>
            <xdr:cNvSpPr>
              <a:spLocks/>
            </xdr:cNvSpPr>
          </xdr:nvSpPr>
          <xdr:spPr bwMode="auto">
            <a:xfrm>
              <a:off x="964" y="535"/>
              <a:ext cx="10" cy="6"/>
            </a:xfrm>
            <a:custGeom>
              <a:avLst/>
              <a:gdLst>
                <a:gd name="T0" fmla="*/ 0 w 45"/>
                <a:gd name="T1" fmla="*/ 0 h 29"/>
                <a:gd name="T2" fmla="*/ 0 w 45"/>
                <a:gd name="T3" fmla="*/ 0 h 29"/>
                <a:gd name="T4" fmla="*/ 0 w 45"/>
                <a:gd name="T5" fmla="*/ 0 h 29"/>
                <a:gd name="T6" fmla="*/ 0 w 45"/>
                <a:gd name="T7" fmla="*/ 0 h 29"/>
                <a:gd name="T8" fmla="*/ 0 w 45"/>
                <a:gd name="T9" fmla="*/ 0 h 29"/>
                <a:gd name="T10" fmla="*/ 0 w 45"/>
                <a:gd name="T11" fmla="*/ 0 h 29"/>
                <a:gd name="T12" fmla="*/ 0 w 45"/>
                <a:gd name="T13" fmla="*/ 0 h 29"/>
                <a:gd name="T14" fmla="*/ 0 60000 65536"/>
                <a:gd name="T15" fmla="*/ 0 60000 65536"/>
                <a:gd name="T16" fmla="*/ 0 60000 65536"/>
                <a:gd name="T17" fmla="*/ 0 60000 65536"/>
                <a:gd name="T18" fmla="*/ 0 60000 65536"/>
                <a:gd name="T19" fmla="*/ 0 60000 65536"/>
                <a:gd name="T20" fmla="*/ 0 60000 65536"/>
                <a:gd name="T21" fmla="*/ 0 w 45"/>
                <a:gd name="T22" fmla="*/ 0 h 29"/>
                <a:gd name="T23" fmla="*/ 45 w 45"/>
                <a:gd name="T24" fmla="*/ 29 h 29"/>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45" h="29">
                  <a:moveTo>
                    <a:pt x="0" y="9"/>
                  </a:moveTo>
                  <a:lnTo>
                    <a:pt x="45" y="29"/>
                  </a:lnTo>
                  <a:lnTo>
                    <a:pt x="21" y="0"/>
                  </a:lnTo>
                  <a:lnTo>
                    <a:pt x="8" y="0"/>
                  </a:lnTo>
                  <a:lnTo>
                    <a:pt x="0" y="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23" name="GMB">
            <a:extLst>
              <a:ext uri="{FF2B5EF4-FFF2-40B4-BE49-F238E27FC236}">
                <a16:creationId xmlns:a16="http://schemas.microsoft.com/office/drawing/2014/main" id="{00000000-0008-0000-0500-000076000000}"/>
              </a:ext>
            </a:extLst>
          </xdr:cNvPr>
          <xdr:cNvSpPr>
            <a:spLocks/>
          </xdr:cNvSpPr>
        </xdr:nvSpPr>
        <xdr:spPr bwMode="auto">
          <a:xfrm>
            <a:off x="7458075" y="5314950"/>
            <a:ext cx="85725" cy="57150"/>
          </a:xfrm>
          <a:custGeom>
            <a:avLst/>
            <a:gdLst>
              <a:gd name="T0" fmla="*/ 0 w 42"/>
              <a:gd name="T1" fmla="*/ 130644896 h 25"/>
              <a:gd name="T2" fmla="*/ 29160785 w 42"/>
              <a:gd name="T3" fmla="*/ 130644896 h 25"/>
              <a:gd name="T4" fmla="*/ 116647222 w 42"/>
              <a:gd name="T5" fmla="*/ 0 h 25"/>
              <a:gd name="T6" fmla="*/ 137476380 w 42"/>
              <a:gd name="T7" fmla="*/ 130644896 h 25"/>
              <a:gd name="T8" fmla="*/ 174970848 w 42"/>
              <a:gd name="T9" fmla="*/ 0 h 25"/>
              <a:gd name="T10" fmla="*/ 0 w 42"/>
              <a:gd name="T11" fmla="*/ 0 h 25"/>
              <a:gd name="T12" fmla="*/ 0 w 42"/>
              <a:gd name="T13" fmla="*/ 130644896 h 25"/>
              <a:gd name="T14" fmla="*/ 0 w 42"/>
              <a:gd name="T15" fmla="*/ 130644896 h 25"/>
              <a:gd name="T16" fmla="*/ 0 w 42"/>
              <a:gd name="T17" fmla="*/ 130644896 h 2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25"/>
              <a:gd name="T29" fmla="*/ 42 w 42"/>
              <a:gd name="T30" fmla="*/ 25 h 25"/>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25">
                <a:moveTo>
                  <a:pt x="0" y="25"/>
                </a:moveTo>
                <a:lnTo>
                  <a:pt x="7" y="25"/>
                </a:lnTo>
                <a:lnTo>
                  <a:pt x="28" y="0"/>
                </a:lnTo>
                <a:lnTo>
                  <a:pt x="33" y="25"/>
                </a:lnTo>
                <a:lnTo>
                  <a:pt x="42" y="0"/>
                </a:lnTo>
                <a:lnTo>
                  <a:pt x="0" y="0"/>
                </a:lnTo>
                <a:lnTo>
                  <a:pt x="0"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24" name="GEO">
            <a:extLst>
              <a:ext uri="{FF2B5EF4-FFF2-40B4-BE49-F238E27FC236}">
                <a16:creationId xmlns:a16="http://schemas.microsoft.com/office/drawing/2014/main" id="{00000000-0008-0000-0500-000077000000}"/>
              </a:ext>
            </a:extLst>
          </xdr:cNvPr>
          <xdr:cNvSpPr>
            <a:spLocks/>
          </xdr:cNvSpPr>
        </xdr:nvSpPr>
        <xdr:spPr bwMode="auto">
          <a:xfrm>
            <a:off x="9039225" y="4276725"/>
            <a:ext cx="200025" cy="76200"/>
          </a:xfrm>
          <a:custGeom>
            <a:avLst/>
            <a:gdLst>
              <a:gd name="T0" fmla="*/ 135842499 w 94"/>
              <a:gd name="T1" fmla="*/ 165898281 h 35"/>
              <a:gd name="T2" fmla="*/ 135842499 w 94"/>
              <a:gd name="T3" fmla="*/ 71098940 h 35"/>
              <a:gd name="T4" fmla="*/ 0 w 94"/>
              <a:gd name="T5" fmla="*/ 0 h 35"/>
              <a:gd name="T6" fmla="*/ 199235541 w 94"/>
              <a:gd name="T7" fmla="*/ 0 h 35"/>
              <a:gd name="T8" fmla="*/ 267156774 w 94"/>
              <a:gd name="T9" fmla="*/ 37919298 h 35"/>
              <a:gd name="T10" fmla="*/ 357717066 w 94"/>
              <a:gd name="T11" fmla="*/ 37919298 h 35"/>
              <a:gd name="T12" fmla="*/ 425638299 w 94"/>
              <a:gd name="T13" fmla="*/ 137458243 h 35"/>
              <a:gd name="T14" fmla="*/ 389414635 w 94"/>
              <a:gd name="T15" fmla="*/ 137458243 h 35"/>
              <a:gd name="T16" fmla="*/ 425638299 w 94"/>
              <a:gd name="T17" fmla="*/ 165898281 h 35"/>
              <a:gd name="T18" fmla="*/ 135842499 w 94"/>
              <a:gd name="T19" fmla="*/ 165898281 h 35"/>
              <a:gd name="T20" fmla="*/ 135842499 w 94"/>
              <a:gd name="T21" fmla="*/ 165898281 h 35"/>
              <a:gd name="T22" fmla="*/ 135842499 w 94"/>
              <a:gd name="T23" fmla="*/ 165898281 h 35"/>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94"/>
              <a:gd name="T37" fmla="*/ 0 h 35"/>
              <a:gd name="T38" fmla="*/ 94 w 94"/>
              <a:gd name="T39" fmla="*/ 35 h 35"/>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94" h="35">
                <a:moveTo>
                  <a:pt x="30" y="35"/>
                </a:moveTo>
                <a:lnTo>
                  <a:pt x="30" y="15"/>
                </a:lnTo>
                <a:lnTo>
                  <a:pt x="0" y="0"/>
                </a:lnTo>
                <a:lnTo>
                  <a:pt x="44" y="0"/>
                </a:lnTo>
                <a:lnTo>
                  <a:pt x="59" y="8"/>
                </a:lnTo>
                <a:lnTo>
                  <a:pt x="79" y="8"/>
                </a:lnTo>
                <a:lnTo>
                  <a:pt x="94" y="29"/>
                </a:lnTo>
                <a:lnTo>
                  <a:pt x="86" y="29"/>
                </a:lnTo>
                <a:lnTo>
                  <a:pt x="94" y="35"/>
                </a:lnTo>
                <a:lnTo>
                  <a:pt x="30" y="3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25" name="FSM">
            <a:extLst>
              <a:ext uri="{FF2B5EF4-FFF2-40B4-BE49-F238E27FC236}">
                <a16:creationId xmlns:a16="http://schemas.microsoft.com/office/drawing/2014/main" id="{00000000-0008-0000-0500-000078000000}"/>
              </a:ext>
            </a:extLst>
          </xdr:cNvPr>
          <xdr:cNvGrpSpPr/>
        </xdr:nvGrpSpPr>
        <xdr:grpSpPr>
          <a:xfrm>
            <a:off x="12091233" y="5473365"/>
            <a:ext cx="115901" cy="100862"/>
            <a:chOff x="13229721" y="4216065"/>
            <a:chExt cx="115901" cy="100862"/>
          </a:xfrm>
          <a:grpFill/>
        </xdr:grpSpPr>
        <xdr:sp macro="" textlink="">
          <xdr:nvSpPr>
            <xdr:cNvPr id="137" name="S_FSM3">
              <a:extLst>
                <a:ext uri="{FF2B5EF4-FFF2-40B4-BE49-F238E27FC236}">
                  <a16:creationId xmlns:a16="http://schemas.microsoft.com/office/drawing/2014/main" id="{00000000-0008-0000-0500-000084000000}"/>
                </a:ext>
              </a:extLst>
            </xdr:cNvPr>
            <xdr:cNvSpPr>
              <a:spLocks/>
            </xdr:cNvSpPr>
          </xdr:nvSpPr>
          <xdr:spPr bwMode="auto">
            <a:xfrm>
              <a:off x="13282863" y="4219575"/>
              <a:ext cx="47625" cy="47625"/>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38" name="S_FSM2">
              <a:extLst>
                <a:ext uri="{FF2B5EF4-FFF2-40B4-BE49-F238E27FC236}">
                  <a16:creationId xmlns:a16="http://schemas.microsoft.com/office/drawing/2014/main" id="{00000000-0008-0000-0500-000085000000}"/>
                </a:ext>
              </a:extLst>
            </xdr:cNvPr>
            <xdr:cNvSpPr>
              <a:spLocks/>
            </xdr:cNvSpPr>
          </xdr:nvSpPr>
          <xdr:spPr bwMode="auto">
            <a:xfrm>
              <a:off x="13225713" y="4238625"/>
              <a:ext cx="47625" cy="47625"/>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39" name="S_FSM1">
              <a:extLst>
                <a:ext uri="{FF2B5EF4-FFF2-40B4-BE49-F238E27FC236}">
                  <a16:creationId xmlns:a16="http://schemas.microsoft.com/office/drawing/2014/main" id="{00000000-0008-0000-0500-000086000000}"/>
                </a:ext>
              </a:extLst>
            </xdr:cNvPr>
            <xdr:cNvSpPr>
              <a:spLocks/>
            </xdr:cNvSpPr>
          </xdr:nvSpPr>
          <xdr:spPr bwMode="auto">
            <a:xfrm>
              <a:off x="13301913" y="4267200"/>
              <a:ext cx="47625" cy="47625"/>
            </a:xfrm>
            <a:custGeom>
              <a:avLst/>
              <a:gdLst>
                <a:gd name="T0" fmla="*/ 0 w 23"/>
                <a:gd name="T1" fmla="*/ 0 h 29"/>
                <a:gd name="T2" fmla="*/ 0 w 23"/>
                <a:gd name="T3" fmla="*/ 1 h 29"/>
                <a:gd name="T4" fmla="*/ 1 w 23"/>
                <a:gd name="T5" fmla="*/ 1 h 29"/>
                <a:gd name="T6" fmla="*/ 0 w 23"/>
                <a:gd name="T7" fmla="*/ 0 h 29"/>
                <a:gd name="T8" fmla="*/ 0 w 23"/>
                <a:gd name="T9" fmla="*/ 0 h 29"/>
                <a:gd name="T10" fmla="*/ 0 w 23"/>
                <a:gd name="T11" fmla="*/ 0 h 29"/>
                <a:gd name="T12" fmla="*/ 0 60000 65536"/>
                <a:gd name="T13" fmla="*/ 0 60000 65536"/>
                <a:gd name="T14" fmla="*/ 0 60000 65536"/>
                <a:gd name="T15" fmla="*/ 0 60000 65536"/>
                <a:gd name="T16" fmla="*/ 0 60000 65536"/>
                <a:gd name="T17" fmla="*/ 0 60000 65536"/>
                <a:gd name="T18" fmla="*/ 0 w 23"/>
                <a:gd name="T19" fmla="*/ 0 h 29"/>
                <a:gd name="T20" fmla="*/ 23 w 23"/>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3" h="29">
                  <a:moveTo>
                    <a:pt x="0" y="0"/>
                  </a:moveTo>
                  <a:lnTo>
                    <a:pt x="6" y="29"/>
                  </a:lnTo>
                  <a:lnTo>
                    <a:pt x="23" y="22"/>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26" name="FJI">
            <a:extLst>
              <a:ext uri="{FF2B5EF4-FFF2-40B4-BE49-F238E27FC236}">
                <a16:creationId xmlns:a16="http://schemas.microsoft.com/office/drawing/2014/main" id="{00000000-0008-0000-0500-000079000000}"/>
              </a:ext>
            </a:extLst>
          </xdr:cNvPr>
          <xdr:cNvSpPr>
            <a:spLocks/>
          </xdr:cNvSpPr>
        </xdr:nvSpPr>
        <xdr:spPr bwMode="auto">
          <a:xfrm>
            <a:off x="12660729" y="6100008"/>
            <a:ext cx="38219" cy="38100"/>
          </a:xfrm>
          <a:custGeom>
            <a:avLst/>
            <a:gdLst>
              <a:gd name="T0" fmla="*/ 0 w 15"/>
              <a:gd name="T1" fmla="*/ 0 h 17"/>
              <a:gd name="T2" fmla="*/ 0 w 15"/>
              <a:gd name="T3" fmla="*/ 0 h 17"/>
              <a:gd name="T4" fmla="*/ 0 w 15"/>
              <a:gd name="T5" fmla="*/ 0 h 17"/>
              <a:gd name="T6" fmla="*/ 0 w 15"/>
              <a:gd name="T7" fmla="*/ 0 h 17"/>
              <a:gd name="T8" fmla="*/ 0 w 15"/>
              <a:gd name="T9" fmla="*/ 0 h 17"/>
              <a:gd name="T10" fmla="*/ 0 w 15"/>
              <a:gd name="T11" fmla="*/ 0 h 17"/>
              <a:gd name="T12" fmla="*/ 0 w 15"/>
              <a:gd name="T13" fmla="*/ 0 h 17"/>
              <a:gd name="T14" fmla="*/ 0 60000 65536"/>
              <a:gd name="T15" fmla="*/ 0 60000 65536"/>
              <a:gd name="T16" fmla="*/ 0 60000 65536"/>
              <a:gd name="T17" fmla="*/ 0 60000 65536"/>
              <a:gd name="T18" fmla="*/ 0 60000 65536"/>
              <a:gd name="T19" fmla="*/ 0 60000 65536"/>
              <a:gd name="T20" fmla="*/ 0 60000 65536"/>
              <a:gd name="T21" fmla="*/ 0 w 15"/>
              <a:gd name="T22" fmla="*/ 0 h 17"/>
              <a:gd name="T23" fmla="*/ 15 w 15"/>
              <a:gd name="T24" fmla="*/ 17 h 1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15" h="17">
                <a:moveTo>
                  <a:pt x="0" y="0"/>
                </a:moveTo>
                <a:lnTo>
                  <a:pt x="0" y="17"/>
                </a:lnTo>
                <a:lnTo>
                  <a:pt x="15" y="17"/>
                </a:lnTo>
                <a:lnTo>
                  <a:pt x="15"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27" name="CHN">
            <a:extLst>
              <a:ext uri="{FF2B5EF4-FFF2-40B4-BE49-F238E27FC236}">
                <a16:creationId xmlns:a16="http://schemas.microsoft.com/office/drawing/2014/main" id="{00000000-0008-0000-0500-00007A000000}"/>
              </a:ext>
            </a:extLst>
          </xdr:cNvPr>
          <xdr:cNvGrpSpPr>
            <a:grpSpLocks/>
          </xdr:cNvGrpSpPr>
        </xdr:nvGrpSpPr>
        <xdr:grpSpPr bwMode="auto">
          <a:xfrm>
            <a:off x="10010775" y="3829050"/>
            <a:ext cx="1714500" cy="1352550"/>
            <a:chOff x="805" y="326"/>
            <a:chExt cx="180" cy="142"/>
          </a:xfrm>
          <a:grpFill/>
        </xdr:grpSpPr>
        <xdr:sp macro="" textlink="">
          <xdr:nvSpPr>
            <xdr:cNvPr id="135" name="S_CHN2">
              <a:extLst>
                <a:ext uri="{FF2B5EF4-FFF2-40B4-BE49-F238E27FC236}">
                  <a16:creationId xmlns:a16="http://schemas.microsoft.com/office/drawing/2014/main" id="{00000000-0008-0000-0500-000082000000}"/>
                </a:ext>
              </a:extLst>
            </xdr:cNvPr>
            <xdr:cNvSpPr>
              <a:spLocks/>
            </xdr:cNvSpPr>
          </xdr:nvSpPr>
          <xdr:spPr bwMode="auto">
            <a:xfrm>
              <a:off x="909" y="463"/>
              <a:ext cx="8" cy="5"/>
            </a:xfrm>
            <a:custGeom>
              <a:avLst/>
              <a:gdLst>
                <a:gd name="T0" fmla="*/ 0 w 37"/>
                <a:gd name="T1" fmla="*/ 0 h 25"/>
                <a:gd name="T2" fmla="*/ 0 w 37"/>
                <a:gd name="T3" fmla="*/ 1 h 25"/>
                <a:gd name="T4" fmla="*/ 1 w 37"/>
                <a:gd name="T5" fmla="*/ 1 h 25"/>
                <a:gd name="T6" fmla="*/ 1 w 37"/>
                <a:gd name="T7" fmla="*/ 1 h 25"/>
                <a:gd name="T8" fmla="*/ 2 w 37"/>
                <a:gd name="T9" fmla="*/ 0 h 25"/>
                <a:gd name="T10" fmla="*/ 0 w 37"/>
                <a:gd name="T11" fmla="*/ 0 h 25"/>
                <a:gd name="T12" fmla="*/ 0 w 37"/>
                <a:gd name="T13" fmla="*/ 0 h 25"/>
                <a:gd name="T14" fmla="*/ 0 w 37"/>
                <a:gd name="T15" fmla="*/ 0 h 25"/>
                <a:gd name="T16" fmla="*/ 0 w 37"/>
                <a:gd name="T17" fmla="*/ 0 h 2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37"/>
                <a:gd name="T28" fmla="*/ 0 h 25"/>
                <a:gd name="T29" fmla="*/ 37 w 37"/>
                <a:gd name="T30" fmla="*/ 25 h 25"/>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37" h="25">
                  <a:moveTo>
                    <a:pt x="0" y="5"/>
                  </a:moveTo>
                  <a:lnTo>
                    <a:pt x="0" y="22"/>
                  </a:lnTo>
                  <a:lnTo>
                    <a:pt x="15" y="25"/>
                  </a:lnTo>
                  <a:lnTo>
                    <a:pt x="20" y="22"/>
                  </a:lnTo>
                  <a:lnTo>
                    <a:pt x="37" y="0"/>
                  </a:lnTo>
                  <a:lnTo>
                    <a:pt x="9" y="0"/>
                  </a:lnTo>
                  <a:lnTo>
                    <a:pt x="0" y="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36" name="S_CHN1">
              <a:extLst>
                <a:ext uri="{FF2B5EF4-FFF2-40B4-BE49-F238E27FC236}">
                  <a16:creationId xmlns:a16="http://schemas.microsoft.com/office/drawing/2014/main" id="{00000000-0008-0000-0500-000083000000}"/>
                </a:ext>
              </a:extLst>
            </xdr:cNvPr>
            <xdr:cNvSpPr>
              <a:spLocks/>
            </xdr:cNvSpPr>
          </xdr:nvSpPr>
          <xdr:spPr bwMode="auto">
            <a:xfrm>
              <a:off x="805" y="326"/>
              <a:ext cx="180" cy="135"/>
            </a:xfrm>
            <a:custGeom>
              <a:avLst/>
              <a:gdLst>
                <a:gd name="T0" fmla="*/ 10 w 817"/>
                <a:gd name="T1" fmla="*/ 6 h 618"/>
                <a:gd name="T2" fmla="*/ 11 w 817"/>
                <a:gd name="T3" fmla="*/ 9 h 618"/>
                <a:gd name="T4" fmla="*/ 17 w 817"/>
                <a:gd name="T5" fmla="*/ 11 h 618"/>
                <a:gd name="T6" fmla="*/ 22 w 817"/>
                <a:gd name="T7" fmla="*/ 11 h 618"/>
                <a:gd name="T8" fmla="*/ 24 w 817"/>
                <a:gd name="T9" fmla="*/ 10 h 618"/>
                <a:gd name="T10" fmla="*/ 27 w 817"/>
                <a:gd name="T11" fmla="*/ 8 h 618"/>
                <a:gd name="T12" fmla="*/ 29 w 817"/>
                <a:gd name="T13" fmla="*/ 6 h 618"/>
                <a:gd name="T14" fmla="*/ 27 w 817"/>
                <a:gd name="T15" fmla="*/ 6 h 618"/>
                <a:gd name="T16" fmla="*/ 29 w 817"/>
                <a:gd name="T17" fmla="*/ 4 h 618"/>
                <a:gd name="T18" fmla="*/ 31 w 817"/>
                <a:gd name="T19" fmla="*/ 1 h 618"/>
                <a:gd name="T20" fmla="*/ 31 w 817"/>
                <a:gd name="T21" fmla="*/ 0 h 618"/>
                <a:gd name="T22" fmla="*/ 34 w 817"/>
                <a:gd name="T23" fmla="*/ 1 h 618"/>
                <a:gd name="T24" fmla="*/ 37 w 817"/>
                <a:gd name="T25" fmla="*/ 5 h 618"/>
                <a:gd name="T26" fmla="*/ 40 w 817"/>
                <a:gd name="T27" fmla="*/ 5 h 618"/>
                <a:gd name="T28" fmla="*/ 38 w 817"/>
                <a:gd name="T29" fmla="*/ 9 h 618"/>
                <a:gd name="T30" fmla="*/ 37 w 817"/>
                <a:gd name="T31" fmla="*/ 11 h 618"/>
                <a:gd name="T32" fmla="*/ 35 w 817"/>
                <a:gd name="T33" fmla="*/ 12 h 618"/>
                <a:gd name="T34" fmla="*/ 33 w 817"/>
                <a:gd name="T35" fmla="*/ 14 h 618"/>
                <a:gd name="T36" fmla="*/ 31 w 817"/>
                <a:gd name="T37" fmla="*/ 15 h 618"/>
                <a:gd name="T38" fmla="*/ 31 w 817"/>
                <a:gd name="T39" fmla="*/ 12 h 618"/>
                <a:gd name="T40" fmla="*/ 29 w 817"/>
                <a:gd name="T41" fmla="*/ 15 h 618"/>
                <a:gd name="T42" fmla="*/ 32 w 817"/>
                <a:gd name="T43" fmla="*/ 16 h 618"/>
                <a:gd name="T44" fmla="*/ 31 w 817"/>
                <a:gd name="T45" fmla="*/ 17 h 618"/>
                <a:gd name="T46" fmla="*/ 31 w 817"/>
                <a:gd name="T47" fmla="*/ 20 h 618"/>
                <a:gd name="T48" fmla="*/ 31 w 817"/>
                <a:gd name="T49" fmla="*/ 22 h 618"/>
                <a:gd name="T50" fmla="*/ 31 w 817"/>
                <a:gd name="T51" fmla="*/ 24 h 618"/>
                <a:gd name="T52" fmla="*/ 30 w 817"/>
                <a:gd name="T53" fmla="*/ 25 h 618"/>
                <a:gd name="T54" fmla="*/ 29 w 817"/>
                <a:gd name="T55" fmla="*/ 26 h 618"/>
                <a:gd name="T56" fmla="*/ 27 w 817"/>
                <a:gd name="T57" fmla="*/ 28 h 618"/>
                <a:gd name="T58" fmla="*/ 26 w 817"/>
                <a:gd name="T59" fmla="*/ 28 h 618"/>
                <a:gd name="T60" fmla="*/ 24 w 817"/>
                <a:gd name="T61" fmla="*/ 28 h 618"/>
                <a:gd name="T62" fmla="*/ 19 w 817"/>
                <a:gd name="T63" fmla="*/ 28 h 618"/>
                <a:gd name="T64" fmla="*/ 18 w 817"/>
                <a:gd name="T65" fmla="*/ 28 h 618"/>
                <a:gd name="T66" fmla="*/ 18 w 817"/>
                <a:gd name="T67" fmla="*/ 28 h 618"/>
                <a:gd name="T68" fmla="*/ 17 w 817"/>
                <a:gd name="T69" fmla="*/ 27 h 618"/>
                <a:gd name="T70" fmla="*/ 16 w 817"/>
                <a:gd name="T71" fmla="*/ 24 h 618"/>
                <a:gd name="T72" fmla="*/ 15 w 817"/>
                <a:gd name="T73" fmla="*/ 23 h 618"/>
                <a:gd name="T74" fmla="*/ 10 w 817"/>
                <a:gd name="T75" fmla="*/ 24 h 618"/>
                <a:gd name="T76" fmla="*/ 8 w 817"/>
                <a:gd name="T77" fmla="*/ 24 h 618"/>
                <a:gd name="T78" fmla="*/ 5 w 817"/>
                <a:gd name="T79" fmla="*/ 22 h 618"/>
                <a:gd name="T80" fmla="*/ 4 w 817"/>
                <a:gd name="T81" fmla="*/ 20 h 618"/>
                <a:gd name="T82" fmla="*/ 4 w 817"/>
                <a:gd name="T83" fmla="*/ 17 h 618"/>
                <a:gd name="T84" fmla="*/ 2 w 817"/>
                <a:gd name="T85" fmla="*/ 17 h 618"/>
                <a:gd name="T86" fmla="*/ 1 w 817"/>
                <a:gd name="T87" fmla="*/ 15 h 618"/>
                <a:gd name="T88" fmla="*/ 1 w 817"/>
                <a:gd name="T89" fmla="*/ 13 h 618"/>
                <a:gd name="T90" fmla="*/ 3 w 817"/>
                <a:gd name="T91" fmla="*/ 12 h 618"/>
                <a:gd name="T92" fmla="*/ 4 w 817"/>
                <a:gd name="T93" fmla="*/ 9 h 618"/>
                <a:gd name="T94" fmla="*/ 6 w 817"/>
                <a:gd name="T95" fmla="*/ 7 h 618"/>
                <a:gd name="T96" fmla="*/ 8 w 817"/>
                <a:gd name="T97" fmla="*/ 5 h 618"/>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w 817"/>
                <a:gd name="T148" fmla="*/ 0 h 618"/>
                <a:gd name="T149" fmla="*/ 817 w 817"/>
                <a:gd name="T150" fmla="*/ 618 h 618"/>
              </a:gdLst>
              <a:ahLst/>
              <a:cxnLst>
                <a:cxn ang="T98">
                  <a:pos x="T0" y="T1"/>
                </a:cxn>
                <a:cxn ang="T99">
                  <a:pos x="T2" y="T3"/>
                </a:cxn>
                <a:cxn ang="T100">
                  <a:pos x="T4" y="T5"/>
                </a:cxn>
                <a:cxn ang="T101">
                  <a:pos x="T6" y="T7"/>
                </a:cxn>
                <a:cxn ang="T102">
                  <a:pos x="T8" y="T9"/>
                </a:cxn>
                <a:cxn ang="T103">
                  <a:pos x="T10" y="T11"/>
                </a:cxn>
                <a:cxn ang="T104">
                  <a:pos x="T12" y="T13"/>
                </a:cxn>
                <a:cxn ang="T105">
                  <a:pos x="T14" y="T15"/>
                </a:cxn>
                <a:cxn ang="T106">
                  <a:pos x="T16" y="T17"/>
                </a:cxn>
                <a:cxn ang="T107">
                  <a:pos x="T18" y="T19"/>
                </a:cxn>
                <a:cxn ang="T108">
                  <a:pos x="T20" y="T21"/>
                </a:cxn>
                <a:cxn ang="T109">
                  <a:pos x="T22" y="T23"/>
                </a:cxn>
                <a:cxn ang="T110">
                  <a:pos x="T24" y="T25"/>
                </a:cxn>
                <a:cxn ang="T111">
                  <a:pos x="T26" y="T27"/>
                </a:cxn>
                <a:cxn ang="T112">
                  <a:pos x="T28" y="T29"/>
                </a:cxn>
                <a:cxn ang="T113">
                  <a:pos x="T30" y="T31"/>
                </a:cxn>
                <a:cxn ang="T114">
                  <a:pos x="T32" y="T33"/>
                </a:cxn>
                <a:cxn ang="T115">
                  <a:pos x="T34" y="T35"/>
                </a:cxn>
                <a:cxn ang="T116">
                  <a:pos x="T36" y="T37"/>
                </a:cxn>
                <a:cxn ang="T117">
                  <a:pos x="T38" y="T39"/>
                </a:cxn>
                <a:cxn ang="T118">
                  <a:pos x="T40" y="T41"/>
                </a:cxn>
                <a:cxn ang="T119">
                  <a:pos x="T42" y="T43"/>
                </a:cxn>
                <a:cxn ang="T120">
                  <a:pos x="T44" y="T45"/>
                </a:cxn>
                <a:cxn ang="T121">
                  <a:pos x="T46" y="T47"/>
                </a:cxn>
                <a:cxn ang="T122">
                  <a:pos x="T48" y="T49"/>
                </a:cxn>
                <a:cxn ang="T123">
                  <a:pos x="T50" y="T51"/>
                </a:cxn>
                <a:cxn ang="T124">
                  <a:pos x="T52" y="T53"/>
                </a:cxn>
                <a:cxn ang="T125">
                  <a:pos x="T54" y="T55"/>
                </a:cxn>
                <a:cxn ang="T126">
                  <a:pos x="T56" y="T57"/>
                </a:cxn>
                <a:cxn ang="T127">
                  <a:pos x="T58" y="T59"/>
                </a:cxn>
                <a:cxn ang="T128">
                  <a:pos x="T60" y="T61"/>
                </a:cxn>
                <a:cxn ang="T129">
                  <a:pos x="T62" y="T63"/>
                </a:cxn>
                <a:cxn ang="T130">
                  <a:pos x="T64" y="T65"/>
                </a:cxn>
                <a:cxn ang="T131">
                  <a:pos x="T66" y="T67"/>
                </a:cxn>
                <a:cxn ang="T132">
                  <a:pos x="T68" y="T69"/>
                </a:cxn>
                <a:cxn ang="T133">
                  <a:pos x="T70" y="T71"/>
                </a:cxn>
                <a:cxn ang="T134">
                  <a:pos x="T72" y="T73"/>
                </a:cxn>
                <a:cxn ang="T135">
                  <a:pos x="T74" y="T75"/>
                </a:cxn>
                <a:cxn ang="T136">
                  <a:pos x="T76" y="T77"/>
                </a:cxn>
                <a:cxn ang="T137">
                  <a:pos x="T78" y="T79"/>
                </a:cxn>
                <a:cxn ang="T138">
                  <a:pos x="T80" y="T81"/>
                </a:cxn>
                <a:cxn ang="T139">
                  <a:pos x="T82" y="T83"/>
                </a:cxn>
                <a:cxn ang="T140">
                  <a:pos x="T84" y="T85"/>
                </a:cxn>
                <a:cxn ang="T141">
                  <a:pos x="T86" y="T87"/>
                </a:cxn>
                <a:cxn ang="T142">
                  <a:pos x="T88" y="T89"/>
                </a:cxn>
                <a:cxn ang="T143">
                  <a:pos x="T90" y="T91"/>
                </a:cxn>
                <a:cxn ang="T144">
                  <a:pos x="T92" y="T93"/>
                </a:cxn>
                <a:cxn ang="T145">
                  <a:pos x="T94" y="T95"/>
                </a:cxn>
                <a:cxn ang="T146">
                  <a:pos x="T96" y="T97"/>
                </a:cxn>
              </a:cxnLst>
              <a:rect l="T147" t="T148" r="T149" b="T150"/>
              <a:pathLst>
                <a:path w="817" h="618">
                  <a:moveTo>
                    <a:pt x="172" y="104"/>
                  </a:moveTo>
                  <a:lnTo>
                    <a:pt x="185" y="97"/>
                  </a:lnTo>
                  <a:lnTo>
                    <a:pt x="199" y="126"/>
                  </a:lnTo>
                  <a:lnTo>
                    <a:pt x="222" y="126"/>
                  </a:lnTo>
                  <a:lnTo>
                    <a:pt x="227" y="141"/>
                  </a:lnTo>
                  <a:lnTo>
                    <a:pt x="227" y="179"/>
                  </a:lnTo>
                  <a:lnTo>
                    <a:pt x="276" y="201"/>
                  </a:lnTo>
                  <a:lnTo>
                    <a:pt x="306" y="225"/>
                  </a:lnTo>
                  <a:lnTo>
                    <a:pt x="355" y="225"/>
                  </a:lnTo>
                  <a:lnTo>
                    <a:pt x="385" y="247"/>
                  </a:lnTo>
                  <a:lnTo>
                    <a:pt x="420" y="253"/>
                  </a:lnTo>
                  <a:lnTo>
                    <a:pt x="447" y="232"/>
                  </a:lnTo>
                  <a:lnTo>
                    <a:pt x="484" y="232"/>
                  </a:lnTo>
                  <a:lnTo>
                    <a:pt x="512" y="208"/>
                  </a:lnTo>
                  <a:lnTo>
                    <a:pt x="505" y="201"/>
                  </a:lnTo>
                  <a:lnTo>
                    <a:pt x="519" y="179"/>
                  </a:lnTo>
                  <a:lnTo>
                    <a:pt x="534" y="188"/>
                  </a:lnTo>
                  <a:lnTo>
                    <a:pt x="562" y="171"/>
                  </a:lnTo>
                  <a:lnTo>
                    <a:pt x="574" y="151"/>
                  </a:lnTo>
                  <a:lnTo>
                    <a:pt x="611" y="151"/>
                  </a:lnTo>
                  <a:lnTo>
                    <a:pt x="604" y="132"/>
                  </a:lnTo>
                  <a:lnTo>
                    <a:pt x="596" y="126"/>
                  </a:lnTo>
                  <a:lnTo>
                    <a:pt x="574" y="132"/>
                  </a:lnTo>
                  <a:lnTo>
                    <a:pt x="562" y="132"/>
                  </a:lnTo>
                  <a:lnTo>
                    <a:pt x="562" y="97"/>
                  </a:lnTo>
                  <a:lnTo>
                    <a:pt x="569" y="80"/>
                  </a:lnTo>
                  <a:lnTo>
                    <a:pt x="591" y="89"/>
                  </a:lnTo>
                  <a:lnTo>
                    <a:pt x="611" y="80"/>
                  </a:lnTo>
                  <a:lnTo>
                    <a:pt x="619" y="42"/>
                  </a:lnTo>
                  <a:lnTo>
                    <a:pt x="631" y="28"/>
                  </a:lnTo>
                  <a:lnTo>
                    <a:pt x="631" y="21"/>
                  </a:lnTo>
                  <a:lnTo>
                    <a:pt x="619" y="21"/>
                  </a:lnTo>
                  <a:lnTo>
                    <a:pt x="631" y="8"/>
                  </a:lnTo>
                  <a:lnTo>
                    <a:pt x="661" y="0"/>
                  </a:lnTo>
                  <a:lnTo>
                    <a:pt x="691" y="8"/>
                  </a:lnTo>
                  <a:lnTo>
                    <a:pt x="705" y="21"/>
                  </a:lnTo>
                  <a:lnTo>
                    <a:pt x="725" y="89"/>
                  </a:lnTo>
                  <a:lnTo>
                    <a:pt x="740" y="89"/>
                  </a:lnTo>
                  <a:lnTo>
                    <a:pt x="769" y="104"/>
                  </a:lnTo>
                  <a:lnTo>
                    <a:pt x="769" y="126"/>
                  </a:lnTo>
                  <a:lnTo>
                    <a:pt x="782" y="126"/>
                  </a:lnTo>
                  <a:lnTo>
                    <a:pt x="817" y="110"/>
                  </a:lnTo>
                  <a:lnTo>
                    <a:pt x="817" y="132"/>
                  </a:lnTo>
                  <a:lnTo>
                    <a:pt x="787" y="188"/>
                  </a:lnTo>
                  <a:lnTo>
                    <a:pt x="782" y="179"/>
                  </a:lnTo>
                  <a:lnTo>
                    <a:pt x="769" y="188"/>
                  </a:lnTo>
                  <a:lnTo>
                    <a:pt x="775" y="216"/>
                  </a:lnTo>
                  <a:lnTo>
                    <a:pt x="769" y="232"/>
                  </a:lnTo>
                  <a:lnTo>
                    <a:pt x="755" y="232"/>
                  </a:lnTo>
                  <a:lnTo>
                    <a:pt x="740" y="247"/>
                  </a:lnTo>
                  <a:lnTo>
                    <a:pt x="733" y="247"/>
                  </a:lnTo>
                  <a:lnTo>
                    <a:pt x="725" y="253"/>
                  </a:lnTo>
                  <a:lnTo>
                    <a:pt x="718" y="253"/>
                  </a:lnTo>
                  <a:lnTo>
                    <a:pt x="683" y="284"/>
                  </a:lnTo>
                  <a:lnTo>
                    <a:pt x="683" y="292"/>
                  </a:lnTo>
                  <a:lnTo>
                    <a:pt x="661" y="292"/>
                  </a:lnTo>
                  <a:lnTo>
                    <a:pt x="638" y="307"/>
                  </a:lnTo>
                  <a:lnTo>
                    <a:pt x="638" y="292"/>
                  </a:lnTo>
                  <a:lnTo>
                    <a:pt x="646" y="270"/>
                  </a:lnTo>
                  <a:lnTo>
                    <a:pt x="638" y="263"/>
                  </a:lnTo>
                  <a:lnTo>
                    <a:pt x="604" y="300"/>
                  </a:lnTo>
                  <a:lnTo>
                    <a:pt x="596" y="300"/>
                  </a:lnTo>
                  <a:lnTo>
                    <a:pt x="591" y="307"/>
                  </a:lnTo>
                  <a:lnTo>
                    <a:pt x="611" y="339"/>
                  </a:lnTo>
                  <a:lnTo>
                    <a:pt x="631" y="331"/>
                  </a:lnTo>
                  <a:lnTo>
                    <a:pt x="653" y="339"/>
                  </a:lnTo>
                  <a:lnTo>
                    <a:pt x="653" y="346"/>
                  </a:lnTo>
                  <a:lnTo>
                    <a:pt x="646" y="339"/>
                  </a:lnTo>
                  <a:lnTo>
                    <a:pt x="631" y="346"/>
                  </a:lnTo>
                  <a:lnTo>
                    <a:pt x="611" y="373"/>
                  </a:lnTo>
                  <a:lnTo>
                    <a:pt x="619" y="381"/>
                  </a:lnTo>
                  <a:lnTo>
                    <a:pt x="631" y="420"/>
                  </a:lnTo>
                  <a:lnTo>
                    <a:pt x="646" y="428"/>
                  </a:lnTo>
                  <a:lnTo>
                    <a:pt x="638" y="428"/>
                  </a:lnTo>
                  <a:lnTo>
                    <a:pt x="646" y="452"/>
                  </a:lnTo>
                  <a:lnTo>
                    <a:pt x="619" y="457"/>
                  </a:lnTo>
                  <a:lnTo>
                    <a:pt x="646" y="457"/>
                  </a:lnTo>
                  <a:lnTo>
                    <a:pt x="638" y="494"/>
                  </a:lnTo>
                  <a:lnTo>
                    <a:pt x="619" y="511"/>
                  </a:lnTo>
                  <a:lnTo>
                    <a:pt x="611" y="511"/>
                  </a:lnTo>
                  <a:lnTo>
                    <a:pt x="611" y="532"/>
                  </a:lnTo>
                  <a:lnTo>
                    <a:pt x="604" y="549"/>
                  </a:lnTo>
                  <a:lnTo>
                    <a:pt x="596" y="549"/>
                  </a:lnTo>
                  <a:lnTo>
                    <a:pt x="596" y="556"/>
                  </a:lnTo>
                  <a:lnTo>
                    <a:pt x="569" y="579"/>
                  </a:lnTo>
                  <a:lnTo>
                    <a:pt x="547" y="579"/>
                  </a:lnTo>
                  <a:lnTo>
                    <a:pt x="547" y="586"/>
                  </a:lnTo>
                  <a:lnTo>
                    <a:pt x="534" y="579"/>
                  </a:lnTo>
                  <a:lnTo>
                    <a:pt x="534" y="586"/>
                  </a:lnTo>
                  <a:lnTo>
                    <a:pt x="527" y="586"/>
                  </a:lnTo>
                  <a:lnTo>
                    <a:pt x="490" y="601"/>
                  </a:lnTo>
                  <a:lnTo>
                    <a:pt x="484" y="618"/>
                  </a:lnTo>
                  <a:lnTo>
                    <a:pt x="484" y="595"/>
                  </a:lnTo>
                  <a:lnTo>
                    <a:pt x="442" y="595"/>
                  </a:lnTo>
                  <a:lnTo>
                    <a:pt x="442" y="579"/>
                  </a:lnTo>
                  <a:lnTo>
                    <a:pt x="392" y="586"/>
                  </a:lnTo>
                  <a:lnTo>
                    <a:pt x="385" y="579"/>
                  </a:lnTo>
                  <a:lnTo>
                    <a:pt x="385" y="586"/>
                  </a:lnTo>
                  <a:lnTo>
                    <a:pt x="378" y="586"/>
                  </a:lnTo>
                  <a:lnTo>
                    <a:pt x="378" y="601"/>
                  </a:lnTo>
                  <a:lnTo>
                    <a:pt x="363" y="601"/>
                  </a:lnTo>
                  <a:lnTo>
                    <a:pt x="363" y="595"/>
                  </a:lnTo>
                  <a:lnTo>
                    <a:pt x="355" y="595"/>
                  </a:lnTo>
                  <a:lnTo>
                    <a:pt x="341" y="586"/>
                  </a:lnTo>
                  <a:lnTo>
                    <a:pt x="341" y="573"/>
                  </a:lnTo>
                  <a:lnTo>
                    <a:pt x="333" y="556"/>
                  </a:lnTo>
                  <a:lnTo>
                    <a:pt x="320" y="556"/>
                  </a:lnTo>
                  <a:lnTo>
                    <a:pt x="333" y="511"/>
                  </a:lnTo>
                  <a:lnTo>
                    <a:pt x="320" y="494"/>
                  </a:lnTo>
                  <a:lnTo>
                    <a:pt x="315" y="494"/>
                  </a:lnTo>
                  <a:lnTo>
                    <a:pt x="298" y="474"/>
                  </a:lnTo>
                  <a:lnTo>
                    <a:pt x="276" y="474"/>
                  </a:lnTo>
                  <a:lnTo>
                    <a:pt x="234" y="494"/>
                  </a:lnTo>
                  <a:lnTo>
                    <a:pt x="212" y="494"/>
                  </a:lnTo>
                  <a:lnTo>
                    <a:pt x="199" y="505"/>
                  </a:lnTo>
                  <a:lnTo>
                    <a:pt x="192" y="494"/>
                  </a:lnTo>
                  <a:lnTo>
                    <a:pt x="157" y="494"/>
                  </a:lnTo>
                  <a:lnTo>
                    <a:pt x="135" y="474"/>
                  </a:lnTo>
                  <a:lnTo>
                    <a:pt x="127" y="474"/>
                  </a:lnTo>
                  <a:lnTo>
                    <a:pt x="107" y="457"/>
                  </a:lnTo>
                  <a:lnTo>
                    <a:pt x="62" y="452"/>
                  </a:lnTo>
                  <a:lnTo>
                    <a:pt x="56" y="420"/>
                  </a:lnTo>
                  <a:lnTo>
                    <a:pt x="72" y="420"/>
                  </a:lnTo>
                  <a:lnTo>
                    <a:pt x="62" y="405"/>
                  </a:lnTo>
                  <a:lnTo>
                    <a:pt x="85" y="381"/>
                  </a:lnTo>
                  <a:lnTo>
                    <a:pt x="85" y="366"/>
                  </a:lnTo>
                  <a:lnTo>
                    <a:pt x="72" y="353"/>
                  </a:lnTo>
                  <a:lnTo>
                    <a:pt x="50" y="366"/>
                  </a:lnTo>
                  <a:lnTo>
                    <a:pt x="36" y="353"/>
                  </a:lnTo>
                  <a:lnTo>
                    <a:pt x="8" y="339"/>
                  </a:lnTo>
                  <a:lnTo>
                    <a:pt x="15" y="339"/>
                  </a:lnTo>
                  <a:lnTo>
                    <a:pt x="15" y="307"/>
                  </a:lnTo>
                  <a:lnTo>
                    <a:pt x="0" y="307"/>
                  </a:lnTo>
                  <a:lnTo>
                    <a:pt x="0" y="284"/>
                  </a:lnTo>
                  <a:lnTo>
                    <a:pt x="15" y="270"/>
                  </a:lnTo>
                  <a:lnTo>
                    <a:pt x="36" y="270"/>
                  </a:lnTo>
                  <a:lnTo>
                    <a:pt x="43" y="263"/>
                  </a:lnTo>
                  <a:lnTo>
                    <a:pt x="56" y="263"/>
                  </a:lnTo>
                  <a:lnTo>
                    <a:pt x="85" y="247"/>
                  </a:lnTo>
                  <a:lnTo>
                    <a:pt x="93" y="225"/>
                  </a:lnTo>
                  <a:lnTo>
                    <a:pt x="85" y="188"/>
                  </a:lnTo>
                  <a:lnTo>
                    <a:pt x="85" y="179"/>
                  </a:lnTo>
                  <a:lnTo>
                    <a:pt x="107" y="179"/>
                  </a:lnTo>
                  <a:lnTo>
                    <a:pt x="113" y="141"/>
                  </a:lnTo>
                  <a:lnTo>
                    <a:pt x="150" y="141"/>
                  </a:lnTo>
                  <a:lnTo>
                    <a:pt x="157" y="110"/>
                  </a:lnTo>
                  <a:lnTo>
                    <a:pt x="172" y="10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28" name="BTN">
            <a:extLst>
              <a:ext uri="{FF2B5EF4-FFF2-40B4-BE49-F238E27FC236}">
                <a16:creationId xmlns:a16="http://schemas.microsoft.com/office/drawing/2014/main" id="{00000000-0008-0000-0500-00007B000000}"/>
              </a:ext>
            </a:extLst>
          </xdr:cNvPr>
          <xdr:cNvSpPr>
            <a:spLocks/>
          </xdr:cNvSpPr>
        </xdr:nvSpPr>
        <xdr:spPr bwMode="auto">
          <a:xfrm>
            <a:off x="10429875" y="4857750"/>
            <a:ext cx="95250" cy="57150"/>
          </a:xfrm>
          <a:custGeom>
            <a:avLst/>
            <a:gdLst>
              <a:gd name="T0" fmla="*/ 170249858 w 45"/>
              <a:gd name="T1" fmla="*/ 0 h 27"/>
              <a:gd name="T2" fmla="*/ 67204160 w 45"/>
              <a:gd name="T3" fmla="*/ 0 h 27"/>
              <a:gd name="T4" fmla="*/ 0 w 45"/>
              <a:gd name="T5" fmla="*/ 76164028 h 27"/>
              <a:gd name="T6" fmla="*/ 0 w 45"/>
              <a:gd name="T7" fmla="*/ 120967499 h 27"/>
              <a:gd name="T8" fmla="*/ 201612498 w 45"/>
              <a:gd name="T9" fmla="*/ 120967499 h 27"/>
              <a:gd name="T10" fmla="*/ 170249858 w 45"/>
              <a:gd name="T11" fmla="*/ 0 h 27"/>
              <a:gd name="T12" fmla="*/ 170249858 w 45"/>
              <a:gd name="T13" fmla="*/ 0 h 27"/>
              <a:gd name="T14" fmla="*/ 170249858 w 45"/>
              <a:gd name="T15" fmla="*/ 0 h 27"/>
              <a:gd name="T16" fmla="*/ 0 60000 65536"/>
              <a:gd name="T17" fmla="*/ 0 60000 65536"/>
              <a:gd name="T18" fmla="*/ 0 60000 65536"/>
              <a:gd name="T19" fmla="*/ 0 60000 65536"/>
              <a:gd name="T20" fmla="*/ 0 60000 65536"/>
              <a:gd name="T21" fmla="*/ 0 60000 65536"/>
              <a:gd name="T22" fmla="*/ 0 60000 65536"/>
              <a:gd name="T23" fmla="*/ 0 60000 65536"/>
              <a:gd name="T24" fmla="*/ 0 w 45"/>
              <a:gd name="T25" fmla="*/ 0 h 27"/>
              <a:gd name="T26" fmla="*/ 45 w 45"/>
              <a:gd name="T27" fmla="*/ 27 h 27"/>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45" h="27">
                <a:moveTo>
                  <a:pt x="38" y="0"/>
                </a:moveTo>
                <a:lnTo>
                  <a:pt x="15" y="0"/>
                </a:lnTo>
                <a:lnTo>
                  <a:pt x="0" y="17"/>
                </a:lnTo>
                <a:lnTo>
                  <a:pt x="0" y="27"/>
                </a:lnTo>
                <a:lnTo>
                  <a:pt x="45" y="27"/>
                </a:lnTo>
                <a:lnTo>
                  <a:pt x="38"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29" name="BGD">
            <a:extLst>
              <a:ext uri="{FF2B5EF4-FFF2-40B4-BE49-F238E27FC236}">
                <a16:creationId xmlns:a16="http://schemas.microsoft.com/office/drawing/2014/main" id="{00000000-0008-0000-0500-00007C000000}"/>
              </a:ext>
            </a:extLst>
          </xdr:cNvPr>
          <xdr:cNvSpPr>
            <a:spLocks/>
          </xdr:cNvSpPr>
        </xdr:nvSpPr>
        <xdr:spPr bwMode="auto">
          <a:xfrm>
            <a:off x="10401300" y="4914900"/>
            <a:ext cx="152400" cy="161925"/>
          </a:xfrm>
          <a:custGeom>
            <a:avLst/>
            <a:gdLst>
              <a:gd name="T0" fmla="*/ 318161093 w 73"/>
              <a:gd name="T1" fmla="*/ 318403437 h 77"/>
              <a:gd name="T2" fmla="*/ 257144687 w 73"/>
              <a:gd name="T3" fmla="*/ 207846493 h 77"/>
              <a:gd name="T4" fmla="*/ 257144687 w 73"/>
              <a:gd name="T5" fmla="*/ 141514048 h 77"/>
              <a:gd name="T6" fmla="*/ 222276416 w 73"/>
              <a:gd name="T7" fmla="*/ 207846493 h 77"/>
              <a:gd name="T8" fmla="*/ 191769289 w 73"/>
              <a:gd name="T9" fmla="*/ 207846493 h 77"/>
              <a:gd name="T10" fmla="*/ 191769289 w 73"/>
              <a:gd name="T11" fmla="*/ 141514048 h 77"/>
              <a:gd name="T12" fmla="*/ 257144687 w 73"/>
              <a:gd name="T13" fmla="*/ 66334564 h 77"/>
              <a:gd name="T14" fmla="*/ 126391772 w 73"/>
              <a:gd name="T15" fmla="*/ 66334564 h 77"/>
              <a:gd name="T16" fmla="*/ 126391772 w 73"/>
              <a:gd name="T17" fmla="*/ 0 h 77"/>
              <a:gd name="T18" fmla="*/ 39225255 w 73"/>
              <a:gd name="T19" fmla="*/ 0 h 77"/>
              <a:gd name="T20" fmla="*/ 39225255 w 73"/>
              <a:gd name="T21" fmla="*/ 30955009 h 77"/>
              <a:gd name="T22" fmla="*/ 0 w 73"/>
              <a:gd name="T23" fmla="*/ 110556911 h 77"/>
              <a:gd name="T24" fmla="*/ 39225255 w 73"/>
              <a:gd name="T25" fmla="*/ 110556911 h 77"/>
              <a:gd name="T26" fmla="*/ 69734486 w 73"/>
              <a:gd name="T27" fmla="*/ 318403437 h 77"/>
              <a:gd name="T28" fmla="*/ 161260075 w 73"/>
              <a:gd name="T29" fmla="*/ 318403437 h 77"/>
              <a:gd name="T30" fmla="*/ 222276416 w 73"/>
              <a:gd name="T31" fmla="*/ 243226040 h 77"/>
              <a:gd name="T32" fmla="*/ 257144687 w 73"/>
              <a:gd name="T33" fmla="*/ 340515654 h 77"/>
              <a:gd name="T34" fmla="*/ 318161093 w 73"/>
              <a:gd name="T35" fmla="*/ 318403437 h 77"/>
              <a:gd name="T36" fmla="*/ 318161093 w 73"/>
              <a:gd name="T37" fmla="*/ 318403437 h 77"/>
              <a:gd name="T38" fmla="*/ 318161093 w 73"/>
              <a:gd name="T39" fmla="*/ 318403437 h 77"/>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w 73"/>
              <a:gd name="T61" fmla="*/ 0 h 77"/>
              <a:gd name="T62" fmla="*/ 73 w 73"/>
              <a:gd name="T63" fmla="*/ 77 h 77"/>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T60" t="T61" r="T62" b="T63"/>
            <a:pathLst>
              <a:path w="73" h="77">
                <a:moveTo>
                  <a:pt x="73" y="72"/>
                </a:moveTo>
                <a:lnTo>
                  <a:pt x="59" y="47"/>
                </a:lnTo>
                <a:lnTo>
                  <a:pt x="59" y="32"/>
                </a:lnTo>
                <a:lnTo>
                  <a:pt x="51" y="47"/>
                </a:lnTo>
                <a:lnTo>
                  <a:pt x="44" y="47"/>
                </a:lnTo>
                <a:lnTo>
                  <a:pt x="44" y="32"/>
                </a:lnTo>
                <a:lnTo>
                  <a:pt x="59" y="15"/>
                </a:lnTo>
                <a:lnTo>
                  <a:pt x="29" y="15"/>
                </a:lnTo>
                <a:lnTo>
                  <a:pt x="29" y="0"/>
                </a:lnTo>
                <a:lnTo>
                  <a:pt x="9" y="0"/>
                </a:lnTo>
                <a:lnTo>
                  <a:pt x="9" y="7"/>
                </a:lnTo>
                <a:lnTo>
                  <a:pt x="0" y="25"/>
                </a:lnTo>
                <a:lnTo>
                  <a:pt x="9" y="25"/>
                </a:lnTo>
                <a:lnTo>
                  <a:pt x="16" y="72"/>
                </a:lnTo>
                <a:lnTo>
                  <a:pt x="37" y="72"/>
                </a:lnTo>
                <a:lnTo>
                  <a:pt x="51" y="55"/>
                </a:lnTo>
                <a:lnTo>
                  <a:pt x="59" y="77"/>
                </a:lnTo>
                <a:lnTo>
                  <a:pt x="73" y="7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30" name="AZE">
            <a:extLst>
              <a:ext uri="{FF2B5EF4-FFF2-40B4-BE49-F238E27FC236}">
                <a16:creationId xmlns:a16="http://schemas.microsoft.com/office/drawing/2014/main" id="{00000000-0008-0000-0500-00007D000000}"/>
              </a:ext>
            </a:extLst>
          </xdr:cNvPr>
          <xdr:cNvSpPr>
            <a:spLocks/>
          </xdr:cNvSpPr>
        </xdr:nvSpPr>
        <xdr:spPr bwMode="auto">
          <a:xfrm>
            <a:off x="9191625" y="4343400"/>
            <a:ext cx="142875" cy="123825"/>
          </a:xfrm>
          <a:custGeom>
            <a:avLst/>
            <a:gdLst>
              <a:gd name="T0" fmla="*/ 94326480 w 69"/>
              <a:gd name="T1" fmla="*/ 224637446 h 59"/>
              <a:gd name="T2" fmla="*/ 188655030 w 69"/>
              <a:gd name="T3" fmla="*/ 193805029 h 59"/>
              <a:gd name="T4" fmla="*/ 210092483 w 69"/>
              <a:gd name="T5" fmla="*/ 193805029 h 59"/>
              <a:gd name="T6" fmla="*/ 188655030 w 69"/>
              <a:gd name="T7" fmla="*/ 224637446 h 59"/>
              <a:gd name="T8" fmla="*/ 235818254 w 69"/>
              <a:gd name="T9" fmla="*/ 259875094 h 59"/>
              <a:gd name="T10" fmla="*/ 210092483 w 69"/>
              <a:gd name="T11" fmla="*/ 224637446 h 59"/>
              <a:gd name="T12" fmla="*/ 235818254 w 69"/>
              <a:gd name="T13" fmla="*/ 224637446 h 59"/>
              <a:gd name="T14" fmla="*/ 235818254 w 69"/>
              <a:gd name="T15" fmla="*/ 162972612 h 59"/>
              <a:gd name="T16" fmla="*/ 295844428 w 69"/>
              <a:gd name="T17" fmla="*/ 96902515 h 59"/>
              <a:gd name="T18" fmla="*/ 235818254 w 69"/>
              <a:gd name="T19" fmla="*/ 66070081 h 59"/>
              <a:gd name="T20" fmla="*/ 210092483 w 69"/>
              <a:gd name="T21" fmla="*/ 0 h 59"/>
              <a:gd name="T22" fmla="*/ 188655030 w 69"/>
              <a:gd name="T23" fmla="*/ 39642895 h 59"/>
              <a:gd name="T24" fmla="*/ 115766003 w 69"/>
              <a:gd name="T25" fmla="*/ 39642895 h 59"/>
              <a:gd name="T26" fmla="*/ 94326480 w 69"/>
              <a:gd name="T27" fmla="*/ 0 h 59"/>
              <a:gd name="T28" fmla="*/ 60026125 w 69"/>
              <a:gd name="T29" fmla="*/ 0 h 59"/>
              <a:gd name="T30" fmla="*/ 94326480 w 69"/>
              <a:gd name="T31" fmla="*/ 39642895 h 59"/>
              <a:gd name="T32" fmla="*/ 0 w 69"/>
              <a:gd name="T33" fmla="*/ 39642895 h 59"/>
              <a:gd name="T34" fmla="*/ 60026125 w 69"/>
              <a:gd name="T35" fmla="*/ 96902515 h 59"/>
              <a:gd name="T36" fmla="*/ 60026125 w 69"/>
              <a:gd name="T37" fmla="*/ 162972612 h 59"/>
              <a:gd name="T38" fmla="*/ 94326480 w 69"/>
              <a:gd name="T39" fmla="*/ 193805029 h 59"/>
              <a:gd name="T40" fmla="*/ 94326480 w 69"/>
              <a:gd name="T41" fmla="*/ 224637446 h 59"/>
              <a:gd name="T42" fmla="*/ 94326480 w 69"/>
              <a:gd name="T43" fmla="*/ 224637446 h 59"/>
              <a:gd name="T44" fmla="*/ 94326480 w 69"/>
              <a:gd name="T45" fmla="*/ 224637446 h 59"/>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w 69"/>
              <a:gd name="T70" fmla="*/ 0 h 59"/>
              <a:gd name="T71" fmla="*/ 69 w 69"/>
              <a:gd name="T72" fmla="*/ 59 h 59"/>
            </a:gdLst>
            <a:ahLst/>
            <a:cxnLst>
              <a:cxn ang="T46">
                <a:pos x="T0" y="T1"/>
              </a:cxn>
              <a:cxn ang="T47">
                <a:pos x="T2" y="T3"/>
              </a:cxn>
              <a:cxn ang="T48">
                <a:pos x="T4" y="T5"/>
              </a:cxn>
              <a:cxn ang="T49">
                <a:pos x="T6" y="T7"/>
              </a:cxn>
              <a:cxn ang="T50">
                <a:pos x="T8" y="T9"/>
              </a:cxn>
              <a:cxn ang="T51">
                <a:pos x="T10" y="T11"/>
              </a:cxn>
              <a:cxn ang="T52">
                <a:pos x="T12" y="T13"/>
              </a:cxn>
              <a:cxn ang="T53">
                <a:pos x="T14" y="T15"/>
              </a:cxn>
              <a:cxn ang="T54">
                <a:pos x="T16" y="T17"/>
              </a:cxn>
              <a:cxn ang="T55">
                <a:pos x="T18" y="T19"/>
              </a:cxn>
              <a:cxn ang="T56">
                <a:pos x="T20" y="T21"/>
              </a:cxn>
              <a:cxn ang="T57">
                <a:pos x="T22" y="T23"/>
              </a:cxn>
              <a:cxn ang="T58">
                <a:pos x="T24" y="T25"/>
              </a:cxn>
              <a:cxn ang="T59">
                <a:pos x="T26" y="T27"/>
              </a:cxn>
              <a:cxn ang="T60">
                <a:pos x="T28" y="T29"/>
              </a:cxn>
              <a:cxn ang="T61">
                <a:pos x="T30" y="T31"/>
              </a:cxn>
              <a:cxn ang="T62">
                <a:pos x="T32" y="T33"/>
              </a:cxn>
              <a:cxn ang="T63">
                <a:pos x="T34" y="T35"/>
              </a:cxn>
              <a:cxn ang="T64">
                <a:pos x="T36" y="T37"/>
              </a:cxn>
              <a:cxn ang="T65">
                <a:pos x="T38" y="T39"/>
              </a:cxn>
              <a:cxn ang="T66">
                <a:pos x="T40" y="T41"/>
              </a:cxn>
              <a:cxn ang="T67">
                <a:pos x="T42" y="T43"/>
              </a:cxn>
              <a:cxn ang="T68">
                <a:pos x="T44" y="T45"/>
              </a:cxn>
            </a:cxnLst>
            <a:rect l="T69" t="T70" r="T71" b="T72"/>
            <a:pathLst>
              <a:path w="69" h="59">
                <a:moveTo>
                  <a:pt x="22" y="51"/>
                </a:moveTo>
                <a:lnTo>
                  <a:pt x="44" y="44"/>
                </a:lnTo>
                <a:lnTo>
                  <a:pt x="49" y="44"/>
                </a:lnTo>
                <a:lnTo>
                  <a:pt x="44" y="51"/>
                </a:lnTo>
                <a:lnTo>
                  <a:pt x="55" y="59"/>
                </a:lnTo>
                <a:lnTo>
                  <a:pt x="49" y="51"/>
                </a:lnTo>
                <a:lnTo>
                  <a:pt x="55" y="51"/>
                </a:lnTo>
                <a:lnTo>
                  <a:pt x="55" y="37"/>
                </a:lnTo>
                <a:lnTo>
                  <a:pt x="69" y="22"/>
                </a:lnTo>
                <a:lnTo>
                  <a:pt x="55" y="15"/>
                </a:lnTo>
                <a:lnTo>
                  <a:pt x="49" y="0"/>
                </a:lnTo>
                <a:lnTo>
                  <a:pt x="44" y="9"/>
                </a:lnTo>
                <a:lnTo>
                  <a:pt x="27" y="9"/>
                </a:lnTo>
                <a:lnTo>
                  <a:pt x="22" y="0"/>
                </a:lnTo>
                <a:lnTo>
                  <a:pt x="14" y="0"/>
                </a:lnTo>
                <a:lnTo>
                  <a:pt x="22" y="9"/>
                </a:lnTo>
                <a:lnTo>
                  <a:pt x="0" y="9"/>
                </a:lnTo>
                <a:lnTo>
                  <a:pt x="14" y="22"/>
                </a:lnTo>
                <a:lnTo>
                  <a:pt x="14" y="37"/>
                </a:lnTo>
                <a:lnTo>
                  <a:pt x="22" y="44"/>
                </a:lnTo>
                <a:lnTo>
                  <a:pt x="22" y="5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31" name="AUS">
            <a:extLst>
              <a:ext uri="{FF2B5EF4-FFF2-40B4-BE49-F238E27FC236}">
                <a16:creationId xmlns:a16="http://schemas.microsoft.com/office/drawing/2014/main" id="{00000000-0008-0000-0500-00007E000000}"/>
              </a:ext>
            </a:extLst>
          </xdr:cNvPr>
          <xdr:cNvGrpSpPr>
            <a:grpSpLocks/>
          </xdr:cNvGrpSpPr>
        </xdr:nvGrpSpPr>
        <xdr:grpSpPr bwMode="auto">
          <a:xfrm>
            <a:off x="11134725" y="6076950"/>
            <a:ext cx="1143000" cy="1114425"/>
            <a:chOff x="923" y="562"/>
            <a:chExt cx="120" cy="117"/>
          </a:xfrm>
          <a:grpFill/>
        </xdr:grpSpPr>
        <xdr:sp macro="" textlink="">
          <xdr:nvSpPr>
            <xdr:cNvPr id="133" name="S_AUS2">
              <a:extLst>
                <a:ext uri="{FF2B5EF4-FFF2-40B4-BE49-F238E27FC236}">
                  <a16:creationId xmlns:a16="http://schemas.microsoft.com/office/drawing/2014/main" id="{00000000-0008-0000-0500-000080000000}"/>
                </a:ext>
              </a:extLst>
            </xdr:cNvPr>
            <xdr:cNvSpPr>
              <a:spLocks/>
            </xdr:cNvSpPr>
          </xdr:nvSpPr>
          <xdr:spPr bwMode="auto">
            <a:xfrm>
              <a:off x="1022" y="669"/>
              <a:ext cx="9" cy="10"/>
            </a:xfrm>
            <a:custGeom>
              <a:avLst/>
              <a:gdLst>
                <a:gd name="T0" fmla="*/ 0 w 40"/>
                <a:gd name="T1" fmla="*/ 0 h 44"/>
                <a:gd name="T2" fmla="*/ 0 w 40"/>
                <a:gd name="T3" fmla="*/ 0 h 44"/>
                <a:gd name="T4" fmla="*/ 0 w 40"/>
                <a:gd name="T5" fmla="*/ 0 h 44"/>
                <a:gd name="T6" fmla="*/ 0 w 40"/>
                <a:gd name="T7" fmla="*/ 0 h 44"/>
                <a:gd name="T8" fmla="*/ 0 w 40"/>
                <a:gd name="T9" fmla="*/ 0 h 44"/>
                <a:gd name="T10" fmla="*/ 0 w 40"/>
                <a:gd name="T11" fmla="*/ 0 h 44"/>
                <a:gd name="T12" fmla="*/ 0 w 40"/>
                <a:gd name="T13" fmla="*/ 0 h 44"/>
                <a:gd name="T14" fmla="*/ 0 w 40"/>
                <a:gd name="T15" fmla="*/ 0 h 44"/>
                <a:gd name="T16" fmla="*/ 0 w 40"/>
                <a:gd name="T17" fmla="*/ 0 h 44"/>
                <a:gd name="T18" fmla="*/ 0 w 40"/>
                <a:gd name="T19" fmla="*/ 0 h 44"/>
                <a:gd name="T20" fmla="*/ 0 w 40"/>
                <a:gd name="T21" fmla="*/ 0 h 44"/>
                <a:gd name="T22" fmla="*/ 0 w 40"/>
                <a:gd name="T23" fmla="*/ 0 h 44"/>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0"/>
                <a:gd name="T37" fmla="*/ 0 h 44"/>
                <a:gd name="T38" fmla="*/ 40 w 40"/>
                <a:gd name="T39" fmla="*/ 44 h 44"/>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0" h="44">
                  <a:moveTo>
                    <a:pt x="1" y="18"/>
                  </a:moveTo>
                  <a:lnTo>
                    <a:pt x="8" y="20"/>
                  </a:lnTo>
                  <a:lnTo>
                    <a:pt x="33" y="0"/>
                  </a:lnTo>
                  <a:lnTo>
                    <a:pt x="40" y="25"/>
                  </a:lnTo>
                  <a:lnTo>
                    <a:pt x="38" y="20"/>
                  </a:lnTo>
                  <a:lnTo>
                    <a:pt x="35" y="30"/>
                  </a:lnTo>
                  <a:lnTo>
                    <a:pt x="28" y="35"/>
                  </a:lnTo>
                  <a:lnTo>
                    <a:pt x="25" y="42"/>
                  </a:lnTo>
                  <a:lnTo>
                    <a:pt x="16" y="44"/>
                  </a:lnTo>
                  <a:lnTo>
                    <a:pt x="0" y="28"/>
                  </a:lnTo>
                  <a:lnTo>
                    <a:pt x="3" y="33"/>
                  </a:lnTo>
                  <a:lnTo>
                    <a:pt x="1" y="18"/>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34" name="S_AUS1">
              <a:extLst>
                <a:ext uri="{FF2B5EF4-FFF2-40B4-BE49-F238E27FC236}">
                  <a16:creationId xmlns:a16="http://schemas.microsoft.com/office/drawing/2014/main" id="{00000000-0008-0000-0500-000081000000}"/>
                </a:ext>
              </a:extLst>
            </xdr:cNvPr>
            <xdr:cNvSpPr>
              <a:spLocks/>
            </xdr:cNvSpPr>
          </xdr:nvSpPr>
          <xdr:spPr bwMode="auto">
            <a:xfrm>
              <a:off x="923" y="562"/>
              <a:ext cx="120" cy="100"/>
            </a:xfrm>
            <a:custGeom>
              <a:avLst/>
              <a:gdLst>
                <a:gd name="T0" fmla="*/ 0 w 544"/>
                <a:gd name="T1" fmla="*/ 4 h 455"/>
                <a:gd name="T2" fmla="*/ 1 w 544"/>
                <a:gd name="T3" fmla="*/ 4 h 455"/>
                <a:gd name="T4" fmla="*/ 2 w 544"/>
                <a:gd name="T5" fmla="*/ 4 h 455"/>
                <a:gd name="T6" fmla="*/ 3 w 544"/>
                <a:gd name="T7" fmla="*/ 3 h 455"/>
                <a:gd name="T8" fmla="*/ 3 w 544"/>
                <a:gd name="T9" fmla="*/ 4 h 455"/>
                <a:gd name="T10" fmla="*/ 3 w 544"/>
                <a:gd name="T11" fmla="*/ 4 h 455"/>
                <a:gd name="T12" fmla="*/ 4 w 544"/>
                <a:gd name="T13" fmla="*/ 4 h 455"/>
                <a:gd name="T14" fmla="*/ 4 w 544"/>
                <a:gd name="T15" fmla="*/ 4 h 455"/>
                <a:gd name="T16" fmla="*/ 4 w 544"/>
                <a:gd name="T17" fmla="*/ 4 h 455"/>
                <a:gd name="T18" fmla="*/ 4 w 544"/>
                <a:gd name="T19" fmla="*/ 4 h 455"/>
                <a:gd name="T20" fmla="*/ 4 w 544"/>
                <a:gd name="T21" fmla="*/ 4 h 455"/>
                <a:gd name="T22" fmla="*/ 4 w 544"/>
                <a:gd name="T23" fmla="*/ 5 h 455"/>
                <a:gd name="T24" fmla="*/ 5 w 544"/>
                <a:gd name="T25" fmla="*/ 5 h 455"/>
                <a:gd name="T26" fmla="*/ 5 w 544"/>
                <a:gd name="T27" fmla="*/ 5 h 455"/>
                <a:gd name="T28" fmla="*/ 5 w 544"/>
                <a:gd name="T29" fmla="*/ 5 h 455"/>
                <a:gd name="T30" fmla="*/ 5 w 544"/>
                <a:gd name="T31" fmla="*/ 5 h 455"/>
                <a:gd name="T32" fmla="*/ 6 w 544"/>
                <a:gd name="T33" fmla="*/ 3 h 455"/>
                <a:gd name="T34" fmla="*/ 6 w 544"/>
                <a:gd name="T35" fmla="*/ 2 h 455"/>
                <a:gd name="T36" fmla="*/ 6 w 544"/>
                <a:gd name="T37" fmla="*/ 2 h 455"/>
                <a:gd name="T38" fmla="*/ 5 w 544"/>
                <a:gd name="T39" fmla="*/ 2 h 455"/>
                <a:gd name="T40" fmla="*/ 5 w 544"/>
                <a:gd name="T41" fmla="*/ 1 h 455"/>
                <a:gd name="T42" fmla="*/ 5 w 544"/>
                <a:gd name="T43" fmla="*/ 1 h 455"/>
                <a:gd name="T44" fmla="*/ 4 w 544"/>
                <a:gd name="T45" fmla="*/ 0 h 455"/>
                <a:gd name="T46" fmla="*/ 4 w 544"/>
                <a:gd name="T47" fmla="*/ 0 h 455"/>
                <a:gd name="T48" fmla="*/ 4 w 544"/>
                <a:gd name="T49" fmla="*/ 1 h 455"/>
                <a:gd name="T50" fmla="*/ 3 w 544"/>
                <a:gd name="T51" fmla="*/ 1 h 455"/>
                <a:gd name="T52" fmla="*/ 3 w 544"/>
                <a:gd name="T53" fmla="*/ 1 h 455"/>
                <a:gd name="T54" fmla="*/ 3 w 544"/>
                <a:gd name="T55" fmla="*/ 0 h 455"/>
                <a:gd name="T56" fmla="*/ 3 w 544"/>
                <a:gd name="T57" fmla="*/ 0 h 455"/>
                <a:gd name="T58" fmla="*/ 3 w 544"/>
                <a:gd name="T59" fmla="*/ 0 h 455"/>
                <a:gd name="T60" fmla="*/ 3 w 544"/>
                <a:gd name="T61" fmla="*/ 0 h 455"/>
                <a:gd name="T62" fmla="*/ 3 w 544"/>
                <a:gd name="T63" fmla="*/ 0 h 455"/>
                <a:gd name="T64" fmla="*/ 2 w 544"/>
                <a:gd name="T65" fmla="*/ 0 h 455"/>
                <a:gd name="T66" fmla="*/ 2 w 544"/>
                <a:gd name="T67" fmla="*/ 1 h 455"/>
                <a:gd name="T68" fmla="*/ 2 w 544"/>
                <a:gd name="T69" fmla="*/ 1 h 455"/>
                <a:gd name="T70" fmla="*/ 2 w 544"/>
                <a:gd name="T71" fmla="*/ 0 h 455"/>
                <a:gd name="T72" fmla="*/ 2 w 544"/>
                <a:gd name="T73" fmla="*/ 1 h 455"/>
                <a:gd name="T74" fmla="*/ 2 w 544"/>
                <a:gd name="T75" fmla="*/ 1 h 455"/>
                <a:gd name="T76" fmla="*/ 2 w 544"/>
                <a:gd name="T77" fmla="*/ 1 h 455"/>
                <a:gd name="T78" fmla="*/ 1 w 544"/>
                <a:gd name="T79" fmla="*/ 1 h 455"/>
                <a:gd name="T80" fmla="*/ 1 w 544"/>
                <a:gd name="T81" fmla="*/ 1 h 455"/>
                <a:gd name="T82" fmla="*/ 0 w 544"/>
                <a:gd name="T83" fmla="*/ 2 h 455"/>
                <a:gd name="T84" fmla="*/ 0 w 544"/>
                <a:gd name="T85" fmla="*/ 2 h 455"/>
                <a:gd name="T86" fmla="*/ 0 w 544"/>
                <a:gd name="T87" fmla="*/ 2 h 455"/>
                <a:gd name="T88" fmla="*/ 0 w 544"/>
                <a:gd name="T89" fmla="*/ 2 h 455"/>
                <a:gd name="T90" fmla="*/ 0 w 544"/>
                <a:gd name="T91" fmla="*/ 2 h 455"/>
                <a:gd name="T92" fmla="*/ 0 w 544"/>
                <a:gd name="T93" fmla="*/ 4 h 455"/>
                <a:gd name="T94" fmla="*/ 0 w 544"/>
                <a:gd name="T95" fmla="*/ 4 h 455"/>
                <a:gd name="T96" fmla="*/ 0 w 544"/>
                <a:gd name="T97" fmla="*/ 4 h 455"/>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w 544"/>
                <a:gd name="T148" fmla="*/ 0 h 455"/>
                <a:gd name="T149" fmla="*/ 544 w 544"/>
                <a:gd name="T150" fmla="*/ 455 h 455"/>
              </a:gdLst>
              <a:ahLst/>
              <a:cxnLst>
                <a:cxn ang="T98">
                  <a:pos x="T0" y="T1"/>
                </a:cxn>
                <a:cxn ang="T99">
                  <a:pos x="T2" y="T3"/>
                </a:cxn>
                <a:cxn ang="T100">
                  <a:pos x="T4" y="T5"/>
                </a:cxn>
                <a:cxn ang="T101">
                  <a:pos x="T6" y="T7"/>
                </a:cxn>
                <a:cxn ang="T102">
                  <a:pos x="T8" y="T9"/>
                </a:cxn>
                <a:cxn ang="T103">
                  <a:pos x="T10" y="T11"/>
                </a:cxn>
                <a:cxn ang="T104">
                  <a:pos x="T12" y="T13"/>
                </a:cxn>
                <a:cxn ang="T105">
                  <a:pos x="T14" y="T15"/>
                </a:cxn>
                <a:cxn ang="T106">
                  <a:pos x="T16" y="T17"/>
                </a:cxn>
                <a:cxn ang="T107">
                  <a:pos x="T18" y="T19"/>
                </a:cxn>
                <a:cxn ang="T108">
                  <a:pos x="T20" y="T21"/>
                </a:cxn>
                <a:cxn ang="T109">
                  <a:pos x="T22" y="T23"/>
                </a:cxn>
                <a:cxn ang="T110">
                  <a:pos x="T24" y="T25"/>
                </a:cxn>
                <a:cxn ang="T111">
                  <a:pos x="T26" y="T27"/>
                </a:cxn>
                <a:cxn ang="T112">
                  <a:pos x="T28" y="T29"/>
                </a:cxn>
                <a:cxn ang="T113">
                  <a:pos x="T30" y="T31"/>
                </a:cxn>
                <a:cxn ang="T114">
                  <a:pos x="T32" y="T33"/>
                </a:cxn>
                <a:cxn ang="T115">
                  <a:pos x="T34" y="T35"/>
                </a:cxn>
                <a:cxn ang="T116">
                  <a:pos x="T36" y="T37"/>
                </a:cxn>
                <a:cxn ang="T117">
                  <a:pos x="T38" y="T39"/>
                </a:cxn>
                <a:cxn ang="T118">
                  <a:pos x="T40" y="T41"/>
                </a:cxn>
                <a:cxn ang="T119">
                  <a:pos x="T42" y="T43"/>
                </a:cxn>
                <a:cxn ang="T120">
                  <a:pos x="T44" y="T45"/>
                </a:cxn>
                <a:cxn ang="T121">
                  <a:pos x="T46" y="T47"/>
                </a:cxn>
                <a:cxn ang="T122">
                  <a:pos x="T48" y="T49"/>
                </a:cxn>
                <a:cxn ang="T123">
                  <a:pos x="T50" y="T51"/>
                </a:cxn>
                <a:cxn ang="T124">
                  <a:pos x="T52" y="T53"/>
                </a:cxn>
                <a:cxn ang="T125">
                  <a:pos x="T54" y="T55"/>
                </a:cxn>
                <a:cxn ang="T126">
                  <a:pos x="T56" y="T57"/>
                </a:cxn>
                <a:cxn ang="T127">
                  <a:pos x="T58" y="T59"/>
                </a:cxn>
                <a:cxn ang="T128">
                  <a:pos x="T60" y="T61"/>
                </a:cxn>
                <a:cxn ang="T129">
                  <a:pos x="T62" y="T63"/>
                </a:cxn>
                <a:cxn ang="T130">
                  <a:pos x="T64" y="T65"/>
                </a:cxn>
                <a:cxn ang="T131">
                  <a:pos x="T66" y="T67"/>
                </a:cxn>
                <a:cxn ang="T132">
                  <a:pos x="T68" y="T69"/>
                </a:cxn>
                <a:cxn ang="T133">
                  <a:pos x="T70" y="T71"/>
                </a:cxn>
                <a:cxn ang="T134">
                  <a:pos x="T72" y="T73"/>
                </a:cxn>
                <a:cxn ang="T135">
                  <a:pos x="T74" y="T75"/>
                </a:cxn>
                <a:cxn ang="T136">
                  <a:pos x="T76" y="T77"/>
                </a:cxn>
                <a:cxn ang="T137">
                  <a:pos x="T78" y="T79"/>
                </a:cxn>
                <a:cxn ang="T138">
                  <a:pos x="T80" y="T81"/>
                </a:cxn>
                <a:cxn ang="T139">
                  <a:pos x="T82" y="T83"/>
                </a:cxn>
                <a:cxn ang="T140">
                  <a:pos x="T84" y="T85"/>
                </a:cxn>
                <a:cxn ang="T141">
                  <a:pos x="T86" y="T87"/>
                </a:cxn>
                <a:cxn ang="T142">
                  <a:pos x="T88" y="T89"/>
                </a:cxn>
                <a:cxn ang="T143">
                  <a:pos x="T90" y="T91"/>
                </a:cxn>
                <a:cxn ang="T144">
                  <a:pos x="T92" y="T93"/>
                </a:cxn>
                <a:cxn ang="T145">
                  <a:pos x="T94" y="T95"/>
                </a:cxn>
                <a:cxn ang="T146">
                  <a:pos x="T96" y="T97"/>
                </a:cxn>
              </a:cxnLst>
              <a:rect l="T147" t="T148" r="T149" b="T150"/>
              <a:pathLst>
                <a:path w="544" h="455">
                  <a:moveTo>
                    <a:pt x="25" y="364"/>
                  </a:moveTo>
                  <a:lnTo>
                    <a:pt x="47" y="388"/>
                  </a:lnTo>
                  <a:lnTo>
                    <a:pt x="68" y="388"/>
                  </a:lnTo>
                  <a:lnTo>
                    <a:pt x="90" y="358"/>
                  </a:lnTo>
                  <a:lnTo>
                    <a:pt x="132" y="358"/>
                  </a:lnTo>
                  <a:lnTo>
                    <a:pt x="147" y="349"/>
                  </a:lnTo>
                  <a:lnTo>
                    <a:pt x="176" y="326"/>
                  </a:lnTo>
                  <a:lnTo>
                    <a:pt x="246" y="319"/>
                  </a:lnTo>
                  <a:lnTo>
                    <a:pt x="281" y="334"/>
                  </a:lnTo>
                  <a:lnTo>
                    <a:pt x="281" y="349"/>
                  </a:lnTo>
                  <a:lnTo>
                    <a:pt x="288" y="349"/>
                  </a:lnTo>
                  <a:lnTo>
                    <a:pt x="303" y="388"/>
                  </a:lnTo>
                  <a:lnTo>
                    <a:pt x="331" y="334"/>
                  </a:lnTo>
                  <a:lnTo>
                    <a:pt x="331" y="358"/>
                  </a:lnTo>
                  <a:lnTo>
                    <a:pt x="323" y="388"/>
                  </a:lnTo>
                  <a:lnTo>
                    <a:pt x="331" y="388"/>
                  </a:lnTo>
                  <a:lnTo>
                    <a:pt x="331" y="364"/>
                  </a:lnTo>
                  <a:lnTo>
                    <a:pt x="338" y="388"/>
                  </a:lnTo>
                  <a:lnTo>
                    <a:pt x="331" y="396"/>
                  </a:lnTo>
                  <a:lnTo>
                    <a:pt x="346" y="396"/>
                  </a:lnTo>
                  <a:lnTo>
                    <a:pt x="353" y="410"/>
                  </a:lnTo>
                  <a:lnTo>
                    <a:pt x="353" y="425"/>
                  </a:lnTo>
                  <a:lnTo>
                    <a:pt x="380" y="440"/>
                  </a:lnTo>
                  <a:lnTo>
                    <a:pt x="395" y="440"/>
                  </a:lnTo>
                  <a:lnTo>
                    <a:pt x="408" y="447"/>
                  </a:lnTo>
                  <a:lnTo>
                    <a:pt x="424" y="433"/>
                  </a:lnTo>
                  <a:lnTo>
                    <a:pt x="424" y="440"/>
                  </a:lnTo>
                  <a:lnTo>
                    <a:pt x="432" y="440"/>
                  </a:lnTo>
                  <a:lnTo>
                    <a:pt x="432" y="447"/>
                  </a:lnTo>
                  <a:lnTo>
                    <a:pt x="454" y="455"/>
                  </a:lnTo>
                  <a:lnTo>
                    <a:pt x="465" y="433"/>
                  </a:lnTo>
                  <a:lnTo>
                    <a:pt x="496" y="433"/>
                  </a:lnTo>
                  <a:lnTo>
                    <a:pt x="502" y="396"/>
                  </a:lnTo>
                  <a:lnTo>
                    <a:pt x="537" y="312"/>
                  </a:lnTo>
                  <a:lnTo>
                    <a:pt x="544" y="275"/>
                  </a:lnTo>
                  <a:lnTo>
                    <a:pt x="537" y="230"/>
                  </a:lnTo>
                  <a:lnTo>
                    <a:pt x="519" y="200"/>
                  </a:lnTo>
                  <a:lnTo>
                    <a:pt x="511" y="193"/>
                  </a:lnTo>
                  <a:lnTo>
                    <a:pt x="496" y="163"/>
                  </a:lnTo>
                  <a:lnTo>
                    <a:pt x="496" y="180"/>
                  </a:lnTo>
                  <a:lnTo>
                    <a:pt x="439" y="87"/>
                  </a:lnTo>
                  <a:lnTo>
                    <a:pt x="432" y="82"/>
                  </a:lnTo>
                  <a:lnTo>
                    <a:pt x="432" y="67"/>
                  </a:lnTo>
                  <a:lnTo>
                    <a:pt x="424" y="59"/>
                  </a:lnTo>
                  <a:lnTo>
                    <a:pt x="408" y="59"/>
                  </a:lnTo>
                  <a:lnTo>
                    <a:pt x="395" y="0"/>
                  </a:lnTo>
                  <a:lnTo>
                    <a:pt x="390" y="0"/>
                  </a:lnTo>
                  <a:lnTo>
                    <a:pt x="380" y="22"/>
                  </a:lnTo>
                  <a:lnTo>
                    <a:pt x="373" y="104"/>
                  </a:lnTo>
                  <a:lnTo>
                    <a:pt x="353" y="104"/>
                  </a:lnTo>
                  <a:lnTo>
                    <a:pt x="323" y="74"/>
                  </a:lnTo>
                  <a:lnTo>
                    <a:pt x="311" y="74"/>
                  </a:lnTo>
                  <a:lnTo>
                    <a:pt x="311" y="67"/>
                  </a:lnTo>
                  <a:lnTo>
                    <a:pt x="296" y="67"/>
                  </a:lnTo>
                  <a:lnTo>
                    <a:pt x="303" y="37"/>
                  </a:lnTo>
                  <a:lnTo>
                    <a:pt x="311" y="37"/>
                  </a:lnTo>
                  <a:lnTo>
                    <a:pt x="323" y="22"/>
                  </a:lnTo>
                  <a:lnTo>
                    <a:pt x="311" y="22"/>
                  </a:lnTo>
                  <a:lnTo>
                    <a:pt x="303" y="28"/>
                  </a:lnTo>
                  <a:lnTo>
                    <a:pt x="303" y="22"/>
                  </a:lnTo>
                  <a:lnTo>
                    <a:pt x="296" y="22"/>
                  </a:lnTo>
                  <a:lnTo>
                    <a:pt x="253" y="5"/>
                  </a:lnTo>
                  <a:lnTo>
                    <a:pt x="259" y="22"/>
                  </a:lnTo>
                  <a:lnTo>
                    <a:pt x="239" y="22"/>
                  </a:lnTo>
                  <a:lnTo>
                    <a:pt x="226" y="28"/>
                  </a:lnTo>
                  <a:lnTo>
                    <a:pt x="226" y="37"/>
                  </a:lnTo>
                  <a:lnTo>
                    <a:pt x="217" y="37"/>
                  </a:lnTo>
                  <a:lnTo>
                    <a:pt x="217" y="67"/>
                  </a:lnTo>
                  <a:lnTo>
                    <a:pt x="206" y="59"/>
                  </a:lnTo>
                  <a:lnTo>
                    <a:pt x="206" y="67"/>
                  </a:lnTo>
                  <a:lnTo>
                    <a:pt x="206" y="59"/>
                  </a:lnTo>
                  <a:lnTo>
                    <a:pt x="196" y="43"/>
                  </a:lnTo>
                  <a:lnTo>
                    <a:pt x="189" y="43"/>
                  </a:lnTo>
                  <a:lnTo>
                    <a:pt x="169" y="59"/>
                  </a:lnTo>
                  <a:lnTo>
                    <a:pt x="162" y="59"/>
                  </a:lnTo>
                  <a:lnTo>
                    <a:pt x="154" y="82"/>
                  </a:lnTo>
                  <a:lnTo>
                    <a:pt x="132" y="82"/>
                  </a:lnTo>
                  <a:lnTo>
                    <a:pt x="147" y="87"/>
                  </a:lnTo>
                  <a:lnTo>
                    <a:pt x="132" y="104"/>
                  </a:lnTo>
                  <a:lnTo>
                    <a:pt x="132" y="82"/>
                  </a:lnTo>
                  <a:lnTo>
                    <a:pt x="119" y="104"/>
                  </a:lnTo>
                  <a:lnTo>
                    <a:pt x="125" y="112"/>
                  </a:lnTo>
                  <a:lnTo>
                    <a:pt x="104" y="127"/>
                  </a:lnTo>
                  <a:lnTo>
                    <a:pt x="40" y="151"/>
                  </a:lnTo>
                  <a:lnTo>
                    <a:pt x="20" y="180"/>
                  </a:lnTo>
                  <a:lnTo>
                    <a:pt x="5" y="163"/>
                  </a:lnTo>
                  <a:lnTo>
                    <a:pt x="5" y="193"/>
                  </a:lnTo>
                  <a:lnTo>
                    <a:pt x="0" y="193"/>
                  </a:lnTo>
                  <a:lnTo>
                    <a:pt x="20" y="237"/>
                  </a:lnTo>
                  <a:lnTo>
                    <a:pt x="5" y="223"/>
                  </a:lnTo>
                  <a:lnTo>
                    <a:pt x="5" y="237"/>
                  </a:lnTo>
                  <a:lnTo>
                    <a:pt x="0" y="230"/>
                  </a:lnTo>
                  <a:lnTo>
                    <a:pt x="25" y="280"/>
                  </a:lnTo>
                  <a:lnTo>
                    <a:pt x="33" y="349"/>
                  </a:lnTo>
                  <a:lnTo>
                    <a:pt x="25" y="358"/>
                  </a:lnTo>
                  <a:lnTo>
                    <a:pt x="25" y="36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32" name="ARM">
            <a:extLst>
              <a:ext uri="{FF2B5EF4-FFF2-40B4-BE49-F238E27FC236}">
                <a16:creationId xmlns:a16="http://schemas.microsoft.com/office/drawing/2014/main" id="{00000000-0008-0000-0500-00007F000000}"/>
              </a:ext>
            </a:extLst>
          </xdr:cNvPr>
          <xdr:cNvSpPr>
            <a:spLocks/>
          </xdr:cNvSpPr>
        </xdr:nvSpPr>
        <xdr:spPr bwMode="auto">
          <a:xfrm>
            <a:off x="9163050" y="4362450"/>
            <a:ext cx="76200" cy="85725"/>
          </a:xfrm>
          <a:custGeom>
            <a:avLst/>
            <a:gdLst>
              <a:gd name="T0" fmla="*/ 148883080 w 39"/>
              <a:gd name="T1" fmla="*/ 170901760 h 43"/>
              <a:gd name="T2" fmla="*/ 148883080 w 39"/>
              <a:gd name="T3" fmla="*/ 147054270 h 43"/>
              <a:gd name="T4" fmla="*/ 118342492 w 39"/>
              <a:gd name="T5" fmla="*/ 111284997 h 43"/>
              <a:gd name="T6" fmla="*/ 118342492 w 39"/>
              <a:gd name="T7" fmla="*/ 51668249 h 43"/>
              <a:gd name="T8" fmla="*/ 72532633 w 39"/>
              <a:gd name="T9" fmla="*/ 0 h 43"/>
              <a:gd name="T10" fmla="*/ 0 w 39"/>
              <a:gd name="T11" fmla="*/ 0 h 43"/>
              <a:gd name="T12" fmla="*/ 19087123 w 39"/>
              <a:gd name="T13" fmla="*/ 111284997 h 43"/>
              <a:gd name="T14" fmla="*/ 72532633 w 39"/>
              <a:gd name="T15" fmla="*/ 111284997 h 43"/>
              <a:gd name="T16" fmla="*/ 118342492 w 39"/>
              <a:gd name="T17" fmla="*/ 147054270 h 43"/>
              <a:gd name="T18" fmla="*/ 118342492 w 39"/>
              <a:gd name="T19" fmla="*/ 170901760 h 43"/>
              <a:gd name="T20" fmla="*/ 148883080 w 39"/>
              <a:gd name="T21" fmla="*/ 170901760 h 43"/>
              <a:gd name="T22" fmla="*/ 148883080 w 39"/>
              <a:gd name="T23" fmla="*/ 170901760 h 43"/>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39"/>
              <a:gd name="T37" fmla="*/ 0 h 43"/>
              <a:gd name="T38" fmla="*/ 39 w 39"/>
              <a:gd name="T39" fmla="*/ 43 h 43"/>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39" h="43">
                <a:moveTo>
                  <a:pt x="39" y="43"/>
                </a:moveTo>
                <a:lnTo>
                  <a:pt x="39" y="37"/>
                </a:lnTo>
                <a:lnTo>
                  <a:pt x="31" y="28"/>
                </a:lnTo>
                <a:lnTo>
                  <a:pt x="31" y="13"/>
                </a:lnTo>
                <a:lnTo>
                  <a:pt x="19" y="0"/>
                </a:lnTo>
                <a:lnTo>
                  <a:pt x="0" y="0"/>
                </a:lnTo>
                <a:lnTo>
                  <a:pt x="5" y="28"/>
                </a:lnTo>
                <a:lnTo>
                  <a:pt x="19" y="28"/>
                </a:lnTo>
                <a:lnTo>
                  <a:pt x="31" y="37"/>
                </a:lnTo>
                <a:lnTo>
                  <a:pt x="31" y="43"/>
                </a:lnTo>
                <a:lnTo>
                  <a:pt x="39" y="4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clientData/>
  </xdr:twoCellAnchor>
  <xdr:twoCellAnchor>
    <xdr:from>
      <xdr:col>8</xdr:col>
      <xdr:colOff>516425</xdr:colOff>
      <xdr:row>28</xdr:row>
      <xdr:rowOff>151289</xdr:rowOff>
    </xdr:from>
    <xdr:to>
      <xdr:col>9</xdr:col>
      <xdr:colOff>418472</xdr:colOff>
      <xdr:row>33</xdr:row>
      <xdr:rowOff>111124</xdr:rowOff>
    </xdr:to>
    <xdr:grpSp>
      <xdr:nvGrpSpPr>
        <xdr:cNvPr id="174" name="SthAmerica">
          <a:extLst>
            <a:ext uri="{FF2B5EF4-FFF2-40B4-BE49-F238E27FC236}">
              <a16:creationId xmlns:a16="http://schemas.microsoft.com/office/drawing/2014/main" id="{00000000-0008-0000-0500-0000A9000000}"/>
            </a:ext>
          </a:extLst>
        </xdr:cNvPr>
        <xdr:cNvGrpSpPr/>
      </xdr:nvGrpSpPr>
      <xdr:grpSpPr>
        <a:xfrm>
          <a:off x="4297850" y="5580539"/>
          <a:ext cx="606897" cy="940910"/>
          <a:chOff x="4048125" y="6162675"/>
          <a:chExt cx="1314450" cy="2419350"/>
        </a:xfrm>
        <a:solidFill>
          <a:srgbClr val="D16309"/>
        </a:solidFill>
      </xdr:grpSpPr>
      <xdr:sp macro="" textlink="">
        <xdr:nvSpPr>
          <xdr:cNvPr id="175" name="VEN">
            <a:extLst>
              <a:ext uri="{FF2B5EF4-FFF2-40B4-BE49-F238E27FC236}">
                <a16:creationId xmlns:a16="http://schemas.microsoft.com/office/drawing/2014/main" id="{00000000-0008-0000-0500-0000AA000000}"/>
              </a:ext>
            </a:extLst>
          </xdr:cNvPr>
          <xdr:cNvSpPr>
            <a:spLocks/>
          </xdr:cNvSpPr>
        </xdr:nvSpPr>
        <xdr:spPr bwMode="auto">
          <a:xfrm>
            <a:off x="4276725" y="6181725"/>
            <a:ext cx="381000" cy="342900"/>
          </a:xfrm>
          <a:custGeom>
            <a:avLst/>
            <a:gdLst>
              <a:gd name="T0" fmla="*/ 793229504 w 183"/>
              <a:gd name="T1" fmla="*/ 219232175 h 167"/>
              <a:gd name="T2" fmla="*/ 723877117 w 183"/>
              <a:gd name="T3" fmla="*/ 290904473 h 167"/>
              <a:gd name="T4" fmla="*/ 723877117 w 183"/>
              <a:gd name="T5" fmla="*/ 320416448 h 167"/>
              <a:gd name="T6" fmla="*/ 697869191 w 183"/>
              <a:gd name="T7" fmla="*/ 320416448 h 167"/>
              <a:gd name="T8" fmla="*/ 697869191 w 183"/>
              <a:gd name="T9" fmla="*/ 392088682 h 167"/>
              <a:gd name="T10" fmla="*/ 723877117 w 183"/>
              <a:gd name="T11" fmla="*/ 404736965 h 167"/>
              <a:gd name="T12" fmla="*/ 697869191 w 183"/>
              <a:gd name="T13" fmla="*/ 480624608 h 167"/>
              <a:gd name="T14" fmla="*/ 593839570 w 183"/>
              <a:gd name="T15" fmla="*/ 510136584 h 167"/>
              <a:gd name="T16" fmla="*/ 485473083 w 183"/>
              <a:gd name="T17" fmla="*/ 480624608 h 167"/>
              <a:gd name="T18" fmla="*/ 515815663 w 183"/>
              <a:gd name="T19" fmla="*/ 510136584 h 167"/>
              <a:gd name="T20" fmla="*/ 515815663 w 183"/>
              <a:gd name="T21" fmla="*/ 602890102 h 167"/>
              <a:gd name="T22" fmla="*/ 546158373 w 183"/>
              <a:gd name="T23" fmla="*/ 632402077 h 167"/>
              <a:gd name="T24" fmla="*/ 455132585 w 183"/>
              <a:gd name="T25" fmla="*/ 704074311 h 167"/>
              <a:gd name="T26" fmla="*/ 420455351 w 183"/>
              <a:gd name="T27" fmla="*/ 704074311 h 167"/>
              <a:gd name="T28" fmla="*/ 368439499 w 183"/>
              <a:gd name="T29" fmla="*/ 666129462 h 167"/>
              <a:gd name="T30" fmla="*/ 325095038 w 183"/>
              <a:gd name="T31" fmla="*/ 632402077 h 167"/>
              <a:gd name="T32" fmla="*/ 325095038 w 183"/>
              <a:gd name="T33" fmla="*/ 539650741 h 167"/>
              <a:gd name="T34" fmla="*/ 303421767 w 183"/>
              <a:gd name="T35" fmla="*/ 480624608 h 167"/>
              <a:gd name="T36" fmla="*/ 325095038 w 183"/>
              <a:gd name="T37" fmla="*/ 354145887 h 167"/>
              <a:gd name="T38" fmla="*/ 238401887 w 183"/>
              <a:gd name="T39" fmla="*/ 354145887 h 167"/>
              <a:gd name="T40" fmla="*/ 186388118 w 183"/>
              <a:gd name="T41" fmla="*/ 320416448 h 167"/>
              <a:gd name="T42" fmla="*/ 95360345 w 183"/>
              <a:gd name="T43" fmla="*/ 320416448 h 167"/>
              <a:gd name="T44" fmla="*/ 52015868 w 183"/>
              <a:gd name="T45" fmla="*/ 290904473 h 167"/>
              <a:gd name="T46" fmla="*/ 52015868 w 183"/>
              <a:gd name="T47" fmla="*/ 219232175 h 167"/>
              <a:gd name="T48" fmla="*/ 0 w 183"/>
              <a:gd name="T49" fmla="*/ 155992814 h 167"/>
              <a:gd name="T50" fmla="*/ 95360345 w 183"/>
              <a:gd name="T51" fmla="*/ 37944864 h 167"/>
              <a:gd name="T52" fmla="*/ 117033616 w 183"/>
              <a:gd name="T53" fmla="*/ 92751368 h 167"/>
              <a:gd name="T54" fmla="*/ 95360345 w 183"/>
              <a:gd name="T55" fmla="*/ 122265397 h 167"/>
              <a:gd name="T56" fmla="*/ 95360345 w 183"/>
              <a:gd name="T57" fmla="*/ 193935609 h 167"/>
              <a:gd name="T58" fmla="*/ 117033616 w 183"/>
              <a:gd name="T59" fmla="*/ 155992814 h 167"/>
              <a:gd name="T60" fmla="*/ 117033616 w 183"/>
              <a:gd name="T61" fmla="*/ 92751368 h 167"/>
              <a:gd name="T62" fmla="*/ 186388118 w 183"/>
              <a:gd name="T63" fmla="*/ 37944864 h 167"/>
              <a:gd name="T64" fmla="*/ 186388118 w 183"/>
              <a:gd name="T65" fmla="*/ 0 h 167"/>
              <a:gd name="T66" fmla="*/ 186388118 w 183"/>
              <a:gd name="T67" fmla="*/ 37944864 h 167"/>
              <a:gd name="T68" fmla="*/ 303421767 w 183"/>
              <a:gd name="T69" fmla="*/ 37944864 h 167"/>
              <a:gd name="T70" fmla="*/ 303421767 w 183"/>
              <a:gd name="T71" fmla="*/ 92751368 h 167"/>
              <a:gd name="T72" fmla="*/ 420455351 w 183"/>
              <a:gd name="T73" fmla="*/ 92751368 h 167"/>
              <a:gd name="T74" fmla="*/ 485473083 w 183"/>
              <a:gd name="T75" fmla="*/ 122265397 h 167"/>
              <a:gd name="T76" fmla="*/ 546158373 w 183"/>
              <a:gd name="T77" fmla="*/ 92751368 h 167"/>
              <a:gd name="T78" fmla="*/ 637184031 w 183"/>
              <a:gd name="T79" fmla="*/ 92751368 h 167"/>
              <a:gd name="T80" fmla="*/ 593839570 w 183"/>
              <a:gd name="T81" fmla="*/ 92751368 h 167"/>
              <a:gd name="T82" fmla="*/ 697869191 w 183"/>
              <a:gd name="T83" fmla="*/ 155992814 h 167"/>
              <a:gd name="T84" fmla="*/ 697869191 w 183"/>
              <a:gd name="T85" fmla="*/ 219232175 h 167"/>
              <a:gd name="T86" fmla="*/ 723877117 w 183"/>
              <a:gd name="T87" fmla="*/ 193935609 h 167"/>
              <a:gd name="T88" fmla="*/ 793229504 w 183"/>
              <a:gd name="T89" fmla="*/ 219232175 h 167"/>
              <a:gd name="T90" fmla="*/ 793229504 w 183"/>
              <a:gd name="T91" fmla="*/ 219232175 h 167"/>
              <a:gd name="T92" fmla="*/ 793229504 w 183"/>
              <a:gd name="T93" fmla="*/ 219232175 h 167"/>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183"/>
              <a:gd name="T142" fmla="*/ 0 h 167"/>
              <a:gd name="T143" fmla="*/ 183 w 183"/>
              <a:gd name="T144" fmla="*/ 167 h 167"/>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183" h="167">
                <a:moveTo>
                  <a:pt x="183" y="52"/>
                </a:moveTo>
                <a:lnTo>
                  <a:pt x="167" y="69"/>
                </a:lnTo>
                <a:lnTo>
                  <a:pt x="167" y="76"/>
                </a:lnTo>
                <a:lnTo>
                  <a:pt x="161" y="76"/>
                </a:lnTo>
                <a:lnTo>
                  <a:pt x="161" y="93"/>
                </a:lnTo>
                <a:lnTo>
                  <a:pt x="167" y="96"/>
                </a:lnTo>
                <a:lnTo>
                  <a:pt x="161" y="114"/>
                </a:lnTo>
                <a:lnTo>
                  <a:pt x="137" y="121"/>
                </a:lnTo>
                <a:lnTo>
                  <a:pt x="112" y="114"/>
                </a:lnTo>
                <a:lnTo>
                  <a:pt x="119" y="121"/>
                </a:lnTo>
                <a:lnTo>
                  <a:pt x="119" y="143"/>
                </a:lnTo>
                <a:lnTo>
                  <a:pt x="126" y="150"/>
                </a:lnTo>
                <a:lnTo>
                  <a:pt x="105" y="167"/>
                </a:lnTo>
                <a:lnTo>
                  <a:pt x="97" y="167"/>
                </a:lnTo>
                <a:lnTo>
                  <a:pt x="85" y="158"/>
                </a:lnTo>
                <a:lnTo>
                  <a:pt x="75" y="150"/>
                </a:lnTo>
                <a:lnTo>
                  <a:pt x="75" y="128"/>
                </a:lnTo>
                <a:lnTo>
                  <a:pt x="70" y="114"/>
                </a:lnTo>
                <a:lnTo>
                  <a:pt x="75" y="84"/>
                </a:lnTo>
                <a:lnTo>
                  <a:pt x="55" y="84"/>
                </a:lnTo>
                <a:lnTo>
                  <a:pt x="43" y="76"/>
                </a:lnTo>
                <a:lnTo>
                  <a:pt x="22" y="76"/>
                </a:lnTo>
                <a:lnTo>
                  <a:pt x="12" y="69"/>
                </a:lnTo>
                <a:lnTo>
                  <a:pt x="12" y="52"/>
                </a:lnTo>
                <a:lnTo>
                  <a:pt x="0" y="37"/>
                </a:lnTo>
                <a:lnTo>
                  <a:pt x="22" y="9"/>
                </a:lnTo>
                <a:lnTo>
                  <a:pt x="27" y="22"/>
                </a:lnTo>
                <a:lnTo>
                  <a:pt x="22" y="29"/>
                </a:lnTo>
                <a:lnTo>
                  <a:pt x="22" y="46"/>
                </a:lnTo>
                <a:lnTo>
                  <a:pt x="27" y="37"/>
                </a:lnTo>
                <a:lnTo>
                  <a:pt x="27" y="22"/>
                </a:lnTo>
                <a:lnTo>
                  <a:pt x="43" y="9"/>
                </a:lnTo>
                <a:lnTo>
                  <a:pt x="43" y="0"/>
                </a:lnTo>
                <a:lnTo>
                  <a:pt x="43" y="9"/>
                </a:lnTo>
                <a:lnTo>
                  <a:pt x="70" y="9"/>
                </a:lnTo>
                <a:lnTo>
                  <a:pt x="70" y="22"/>
                </a:lnTo>
                <a:lnTo>
                  <a:pt x="97" y="22"/>
                </a:lnTo>
                <a:lnTo>
                  <a:pt x="112" y="29"/>
                </a:lnTo>
                <a:lnTo>
                  <a:pt x="126" y="22"/>
                </a:lnTo>
                <a:lnTo>
                  <a:pt x="147" y="22"/>
                </a:lnTo>
                <a:lnTo>
                  <a:pt x="137" y="22"/>
                </a:lnTo>
                <a:lnTo>
                  <a:pt x="161" y="37"/>
                </a:lnTo>
                <a:lnTo>
                  <a:pt x="161" y="52"/>
                </a:lnTo>
                <a:lnTo>
                  <a:pt x="167" y="46"/>
                </a:lnTo>
                <a:lnTo>
                  <a:pt x="183" y="5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76" name="URY">
            <a:extLst>
              <a:ext uri="{FF2B5EF4-FFF2-40B4-BE49-F238E27FC236}">
                <a16:creationId xmlns:a16="http://schemas.microsoft.com/office/drawing/2014/main" id="{00000000-0008-0000-0500-0000AB000000}"/>
              </a:ext>
            </a:extLst>
          </xdr:cNvPr>
          <xdr:cNvSpPr>
            <a:spLocks/>
          </xdr:cNvSpPr>
        </xdr:nvSpPr>
        <xdr:spPr bwMode="auto">
          <a:xfrm>
            <a:off x="4686300" y="7562850"/>
            <a:ext cx="161925" cy="161925"/>
          </a:xfrm>
          <a:custGeom>
            <a:avLst/>
            <a:gdLst>
              <a:gd name="T0" fmla="*/ 294972714 w 80"/>
              <a:gd name="T1" fmla="*/ 247047860 h 75"/>
              <a:gd name="T2" fmla="*/ 327746322 w 80"/>
              <a:gd name="T3" fmla="*/ 139838407 h 75"/>
              <a:gd name="T4" fmla="*/ 294972714 w 80"/>
              <a:gd name="T5" fmla="*/ 97886895 h 75"/>
              <a:gd name="T6" fmla="*/ 176164276 w 80"/>
              <a:gd name="T7" fmla="*/ 27967683 h 75"/>
              <a:gd name="T8" fmla="*/ 147485345 w 80"/>
              <a:gd name="T9" fmla="*/ 27967683 h 75"/>
              <a:gd name="T10" fmla="*/ 106518304 w 80"/>
              <a:gd name="T11" fmla="*/ 0 h 75"/>
              <a:gd name="T12" fmla="*/ 53259152 w 80"/>
              <a:gd name="T13" fmla="*/ 0 h 75"/>
              <a:gd name="T14" fmla="*/ 0 w 80"/>
              <a:gd name="T15" fmla="*/ 270354255 h 75"/>
              <a:gd name="T16" fmla="*/ 24580214 w 80"/>
              <a:gd name="T17" fmla="*/ 270354255 h 75"/>
              <a:gd name="T18" fmla="*/ 147485345 w 80"/>
              <a:gd name="T19" fmla="*/ 349596068 h 75"/>
              <a:gd name="T20" fmla="*/ 237616814 w 80"/>
              <a:gd name="T21" fmla="*/ 349596068 h 75"/>
              <a:gd name="T22" fmla="*/ 294972714 w 80"/>
              <a:gd name="T23" fmla="*/ 247047860 h 75"/>
              <a:gd name="T24" fmla="*/ 294972714 w 80"/>
              <a:gd name="T25" fmla="*/ 247047860 h 75"/>
              <a:gd name="T26" fmla="*/ 294972714 w 80"/>
              <a:gd name="T27" fmla="*/ 247047860 h 7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80"/>
              <a:gd name="T43" fmla="*/ 0 h 75"/>
              <a:gd name="T44" fmla="*/ 80 w 80"/>
              <a:gd name="T45" fmla="*/ 75 h 75"/>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80" h="75">
                <a:moveTo>
                  <a:pt x="72" y="53"/>
                </a:moveTo>
                <a:lnTo>
                  <a:pt x="80" y="30"/>
                </a:lnTo>
                <a:lnTo>
                  <a:pt x="72" y="21"/>
                </a:lnTo>
                <a:lnTo>
                  <a:pt x="43" y="6"/>
                </a:lnTo>
                <a:lnTo>
                  <a:pt x="36" y="6"/>
                </a:lnTo>
                <a:lnTo>
                  <a:pt x="26" y="0"/>
                </a:lnTo>
                <a:lnTo>
                  <a:pt x="13" y="0"/>
                </a:lnTo>
                <a:lnTo>
                  <a:pt x="0" y="58"/>
                </a:lnTo>
                <a:lnTo>
                  <a:pt x="6" y="58"/>
                </a:lnTo>
                <a:lnTo>
                  <a:pt x="36" y="75"/>
                </a:lnTo>
                <a:lnTo>
                  <a:pt x="58" y="75"/>
                </a:lnTo>
                <a:lnTo>
                  <a:pt x="72" y="5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77" name="SUR">
            <a:extLst>
              <a:ext uri="{FF2B5EF4-FFF2-40B4-BE49-F238E27FC236}">
                <a16:creationId xmlns:a16="http://schemas.microsoft.com/office/drawing/2014/main" id="{00000000-0008-0000-0500-0000AC000000}"/>
              </a:ext>
            </a:extLst>
          </xdr:cNvPr>
          <xdr:cNvSpPr>
            <a:spLocks/>
          </xdr:cNvSpPr>
        </xdr:nvSpPr>
        <xdr:spPr bwMode="auto">
          <a:xfrm>
            <a:off x="4695825" y="6372225"/>
            <a:ext cx="114300" cy="114300"/>
          </a:xfrm>
          <a:custGeom>
            <a:avLst/>
            <a:gdLst>
              <a:gd name="T0" fmla="*/ 251240187 w 52"/>
              <a:gd name="T1" fmla="*/ 201053709 h 57"/>
              <a:gd name="T2" fmla="*/ 251240187 w 52"/>
              <a:gd name="T3" fmla="*/ 0 h 57"/>
              <a:gd name="T4" fmla="*/ 106294607 w 52"/>
              <a:gd name="T5" fmla="*/ 0 h 57"/>
              <a:gd name="T6" fmla="*/ 0 w 52"/>
              <a:gd name="T7" fmla="*/ 84443646 h 57"/>
              <a:gd name="T8" fmla="*/ 106294607 w 52"/>
              <a:gd name="T9" fmla="*/ 229201580 h 57"/>
              <a:gd name="T10" fmla="*/ 154608358 w 52"/>
              <a:gd name="T11" fmla="*/ 229201580 h 57"/>
              <a:gd name="T12" fmla="*/ 183598786 w 52"/>
              <a:gd name="T13" fmla="*/ 201053709 h 57"/>
              <a:gd name="T14" fmla="*/ 251240187 w 52"/>
              <a:gd name="T15" fmla="*/ 201053709 h 57"/>
              <a:gd name="T16" fmla="*/ 251240187 w 52"/>
              <a:gd name="T17" fmla="*/ 201053709 h 57"/>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52"/>
              <a:gd name="T28" fmla="*/ 0 h 57"/>
              <a:gd name="T29" fmla="*/ 52 w 52"/>
              <a:gd name="T30" fmla="*/ 57 h 57"/>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52" h="57">
                <a:moveTo>
                  <a:pt x="52" y="50"/>
                </a:moveTo>
                <a:lnTo>
                  <a:pt x="52" y="0"/>
                </a:lnTo>
                <a:lnTo>
                  <a:pt x="22" y="0"/>
                </a:lnTo>
                <a:lnTo>
                  <a:pt x="0" y="21"/>
                </a:lnTo>
                <a:lnTo>
                  <a:pt x="22" y="57"/>
                </a:lnTo>
                <a:lnTo>
                  <a:pt x="32" y="57"/>
                </a:lnTo>
                <a:lnTo>
                  <a:pt x="38" y="50"/>
                </a:lnTo>
                <a:lnTo>
                  <a:pt x="52" y="5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78" name="PRY">
            <a:extLst>
              <a:ext uri="{FF2B5EF4-FFF2-40B4-BE49-F238E27FC236}">
                <a16:creationId xmlns:a16="http://schemas.microsoft.com/office/drawing/2014/main" id="{00000000-0008-0000-0500-0000AD000000}"/>
              </a:ext>
            </a:extLst>
          </xdr:cNvPr>
          <xdr:cNvSpPr>
            <a:spLocks/>
          </xdr:cNvSpPr>
        </xdr:nvSpPr>
        <xdr:spPr bwMode="auto">
          <a:xfrm>
            <a:off x="4591050" y="7134225"/>
            <a:ext cx="219075" cy="276225"/>
          </a:xfrm>
          <a:custGeom>
            <a:avLst/>
            <a:gdLst>
              <a:gd name="T0" fmla="*/ 422872626 w 106"/>
              <a:gd name="T1" fmla="*/ 418656779 h 135"/>
              <a:gd name="T2" fmla="*/ 452772222 w 106"/>
              <a:gd name="T3" fmla="*/ 326553175 h 135"/>
              <a:gd name="T4" fmla="*/ 392973031 w 106"/>
              <a:gd name="T5" fmla="*/ 288874056 h 135"/>
              <a:gd name="T6" fmla="*/ 392973031 w 106"/>
              <a:gd name="T7" fmla="*/ 234447461 h 135"/>
              <a:gd name="T8" fmla="*/ 371615291 w 106"/>
              <a:gd name="T9" fmla="*/ 234447461 h 135"/>
              <a:gd name="T10" fmla="*/ 243470856 w 106"/>
              <a:gd name="T11" fmla="*/ 154902882 h 135"/>
              <a:gd name="T12" fmla="*/ 243470856 w 106"/>
              <a:gd name="T13" fmla="*/ 66985571 h 135"/>
              <a:gd name="T14" fmla="*/ 187943626 w 106"/>
              <a:gd name="T15" fmla="*/ 0 h 135"/>
              <a:gd name="T16" fmla="*/ 38443534 w 106"/>
              <a:gd name="T17" fmla="*/ 0 h 135"/>
              <a:gd name="T18" fmla="*/ 0 w 106"/>
              <a:gd name="T19" fmla="*/ 234447461 h 135"/>
              <a:gd name="T20" fmla="*/ 59799207 w 106"/>
              <a:gd name="T21" fmla="*/ 326553175 h 135"/>
              <a:gd name="T22" fmla="*/ 187943626 w 106"/>
              <a:gd name="T23" fmla="*/ 326553175 h 135"/>
              <a:gd name="T24" fmla="*/ 243470856 w 106"/>
              <a:gd name="T25" fmla="*/ 418656779 h 135"/>
              <a:gd name="T26" fmla="*/ 243470856 w 106"/>
              <a:gd name="T27" fmla="*/ 443776874 h 135"/>
              <a:gd name="T28" fmla="*/ 217843222 w 106"/>
              <a:gd name="T29" fmla="*/ 506574042 h 135"/>
              <a:gd name="T30" fmla="*/ 324629918 w 106"/>
              <a:gd name="T31" fmla="*/ 565187042 h 135"/>
              <a:gd name="T32" fmla="*/ 371615291 w 106"/>
              <a:gd name="T33" fmla="*/ 506574042 h 135"/>
              <a:gd name="T34" fmla="*/ 422872626 w 106"/>
              <a:gd name="T35" fmla="*/ 481455993 h 135"/>
              <a:gd name="T36" fmla="*/ 422872626 w 106"/>
              <a:gd name="T37" fmla="*/ 418656779 h 135"/>
              <a:gd name="T38" fmla="*/ 422872626 w 106"/>
              <a:gd name="T39" fmla="*/ 418656779 h 135"/>
              <a:gd name="T40" fmla="*/ 422872626 w 106"/>
              <a:gd name="T41" fmla="*/ 418656779 h 135"/>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06"/>
              <a:gd name="T64" fmla="*/ 0 h 135"/>
              <a:gd name="T65" fmla="*/ 106 w 106"/>
              <a:gd name="T66" fmla="*/ 135 h 135"/>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06" h="135">
                <a:moveTo>
                  <a:pt x="99" y="100"/>
                </a:moveTo>
                <a:lnTo>
                  <a:pt x="106" y="78"/>
                </a:lnTo>
                <a:lnTo>
                  <a:pt x="92" y="69"/>
                </a:lnTo>
                <a:lnTo>
                  <a:pt x="92" y="56"/>
                </a:lnTo>
                <a:lnTo>
                  <a:pt x="87" y="56"/>
                </a:lnTo>
                <a:lnTo>
                  <a:pt x="57" y="37"/>
                </a:lnTo>
                <a:lnTo>
                  <a:pt x="57" y="16"/>
                </a:lnTo>
                <a:lnTo>
                  <a:pt x="44" y="0"/>
                </a:lnTo>
                <a:lnTo>
                  <a:pt x="9" y="0"/>
                </a:lnTo>
                <a:lnTo>
                  <a:pt x="0" y="56"/>
                </a:lnTo>
                <a:lnTo>
                  <a:pt x="14" y="78"/>
                </a:lnTo>
                <a:lnTo>
                  <a:pt x="44" y="78"/>
                </a:lnTo>
                <a:lnTo>
                  <a:pt x="57" y="100"/>
                </a:lnTo>
                <a:lnTo>
                  <a:pt x="57" y="106"/>
                </a:lnTo>
                <a:lnTo>
                  <a:pt x="51" y="121"/>
                </a:lnTo>
                <a:lnTo>
                  <a:pt x="76" y="135"/>
                </a:lnTo>
                <a:lnTo>
                  <a:pt x="87" y="121"/>
                </a:lnTo>
                <a:lnTo>
                  <a:pt x="99" y="115"/>
                </a:lnTo>
                <a:lnTo>
                  <a:pt x="99" y="10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79" name="PER">
            <a:extLst>
              <a:ext uri="{FF2B5EF4-FFF2-40B4-BE49-F238E27FC236}">
                <a16:creationId xmlns:a16="http://schemas.microsoft.com/office/drawing/2014/main" id="{00000000-0008-0000-0500-0000AE000000}"/>
              </a:ext>
            </a:extLst>
          </xdr:cNvPr>
          <xdr:cNvSpPr>
            <a:spLocks/>
          </xdr:cNvSpPr>
        </xdr:nvSpPr>
        <xdr:spPr bwMode="auto">
          <a:xfrm>
            <a:off x="4048125" y="6534150"/>
            <a:ext cx="361950" cy="571500"/>
          </a:xfrm>
          <a:custGeom>
            <a:avLst/>
            <a:gdLst>
              <a:gd name="T0" fmla="*/ 734764852 w 171"/>
              <a:gd name="T1" fmla="*/ 697511497 h 272"/>
              <a:gd name="T2" fmla="*/ 636200188 w 171"/>
              <a:gd name="T3" fmla="*/ 697511497 h 272"/>
              <a:gd name="T4" fmla="*/ 636200188 w 171"/>
              <a:gd name="T5" fmla="*/ 631293167 h 272"/>
              <a:gd name="T6" fmla="*/ 577955892 w 171"/>
              <a:gd name="T7" fmla="*/ 666610590 h 272"/>
              <a:gd name="T8" fmla="*/ 479388978 w 171"/>
              <a:gd name="T9" fmla="*/ 631293167 h 272"/>
              <a:gd name="T10" fmla="*/ 443547474 w 171"/>
              <a:gd name="T11" fmla="*/ 494437757 h 272"/>
              <a:gd name="T12" fmla="*/ 542114255 w 171"/>
              <a:gd name="T13" fmla="*/ 331098088 h 272"/>
              <a:gd name="T14" fmla="*/ 676522673 w 171"/>
              <a:gd name="T15" fmla="*/ 264877590 h 272"/>
              <a:gd name="T16" fmla="*/ 636200188 w 171"/>
              <a:gd name="T17" fmla="*/ 198659260 h 272"/>
              <a:gd name="T18" fmla="*/ 676522673 w 171"/>
              <a:gd name="T19" fmla="*/ 198659260 h 272"/>
              <a:gd name="T20" fmla="*/ 676522673 w 171"/>
              <a:gd name="T21" fmla="*/ 167756251 h 272"/>
              <a:gd name="T22" fmla="*/ 636200188 w 171"/>
              <a:gd name="T23" fmla="*/ 132438795 h 272"/>
              <a:gd name="T24" fmla="*/ 479388978 w 171"/>
              <a:gd name="T25" fmla="*/ 167756251 h 272"/>
              <a:gd name="T26" fmla="*/ 376343331 w 171"/>
              <a:gd name="T27" fmla="*/ 0 h 272"/>
              <a:gd name="T28" fmla="*/ 353942656 w 171"/>
              <a:gd name="T29" fmla="*/ 0 h 272"/>
              <a:gd name="T30" fmla="*/ 376343331 w 171"/>
              <a:gd name="T31" fmla="*/ 66220448 h 272"/>
              <a:gd name="T32" fmla="*/ 353942656 w 171"/>
              <a:gd name="T33" fmla="*/ 132438795 h 272"/>
              <a:gd name="T34" fmla="*/ 224013170 w 171"/>
              <a:gd name="T35" fmla="*/ 198659260 h 272"/>
              <a:gd name="T36" fmla="*/ 98566815 w 171"/>
              <a:gd name="T37" fmla="*/ 331098088 h 272"/>
              <a:gd name="T38" fmla="*/ 35841520 w 171"/>
              <a:gd name="T39" fmla="*/ 295780664 h 272"/>
              <a:gd name="T40" fmla="*/ 58244312 w 171"/>
              <a:gd name="T41" fmla="*/ 198659260 h 272"/>
              <a:gd name="T42" fmla="*/ 0 w 171"/>
              <a:gd name="T43" fmla="*/ 295780664 h 272"/>
              <a:gd name="T44" fmla="*/ 35841520 w 171"/>
              <a:gd name="T45" fmla="*/ 361998995 h 272"/>
              <a:gd name="T46" fmla="*/ 0 w 171"/>
              <a:gd name="T47" fmla="*/ 361998995 h 272"/>
              <a:gd name="T48" fmla="*/ 58244312 w 171"/>
              <a:gd name="T49" fmla="*/ 467951265 h 272"/>
              <a:gd name="T50" fmla="*/ 156809027 w 171"/>
              <a:gd name="T51" fmla="*/ 534169596 h 272"/>
              <a:gd name="T52" fmla="*/ 353942656 w 171"/>
              <a:gd name="T53" fmla="*/ 971219954 h 272"/>
              <a:gd name="T54" fmla="*/ 636200188 w 171"/>
              <a:gd name="T55" fmla="*/ 1200780317 h 272"/>
              <a:gd name="T56" fmla="*/ 734764852 w 171"/>
              <a:gd name="T57" fmla="*/ 1169877309 h 272"/>
              <a:gd name="T58" fmla="*/ 766127491 w 171"/>
              <a:gd name="T59" fmla="*/ 1068341292 h 272"/>
              <a:gd name="T60" fmla="*/ 734764852 w 171"/>
              <a:gd name="T61" fmla="*/ 1028609454 h 272"/>
              <a:gd name="T62" fmla="*/ 766127491 w 171"/>
              <a:gd name="T63" fmla="*/ 790218421 h 272"/>
              <a:gd name="T64" fmla="*/ 734764852 w 171"/>
              <a:gd name="T65" fmla="*/ 697511497 h 272"/>
              <a:gd name="T66" fmla="*/ 734764852 w 171"/>
              <a:gd name="T67" fmla="*/ 697511497 h 272"/>
              <a:gd name="T68" fmla="*/ 734764852 w 171"/>
              <a:gd name="T69" fmla="*/ 697511497 h 272"/>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w 171"/>
              <a:gd name="T106" fmla="*/ 0 h 272"/>
              <a:gd name="T107" fmla="*/ 171 w 171"/>
              <a:gd name="T108" fmla="*/ 272 h 272"/>
            </a:gdLst>
            <a:ahLst/>
            <a:cxnLst>
              <a:cxn ang="T70">
                <a:pos x="T0" y="T1"/>
              </a:cxn>
              <a:cxn ang="T71">
                <a:pos x="T2" y="T3"/>
              </a:cxn>
              <a:cxn ang="T72">
                <a:pos x="T4" y="T5"/>
              </a:cxn>
              <a:cxn ang="T73">
                <a:pos x="T6" y="T7"/>
              </a:cxn>
              <a:cxn ang="T74">
                <a:pos x="T8" y="T9"/>
              </a:cxn>
              <a:cxn ang="T75">
                <a:pos x="T10" y="T11"/>
              </a:cxn>
              <a:cxn ang="T76">
                <a:pos x="T12" y="T13"/>
              </a:cxn>
              <a:cxn ang="T77">
                <a:pos x="T14" y="T15"/>
              </a:cxn>
              <a:cxn ang="T78">
                <a:pos x="T16" y="T17"/>
              </a:cxn>
              <a:cxn ang="T79">
                <a:pos x="T18" y="T19"/>
              </a:cxn>
              <a:cxn ang="T80">
                <a:pos x="T20" y="T21"/>
              </a:cxn>
              <a:cxn ang="T81">
                <a:pos x="T22" y="T23"/>
              </a:cxn>
              <a:cxn ang="T82">
                <a:pos x="T24" y="T25"/>
              </a:cxn>
              <a:cxn ang="T83">
                <a:pos x="T26" y="T27"/>
              </a:cxn>
              <a:cxn ang="T84">
                <a:pos x="T28" y="T29"/>
              </a:cxn>
              <a:cxn ang="T85">
                <a:pos x="T30" y="T31"/>
              </a:cxn>
              <a:cxn ang="T86">
                <a:pos x="T32" y="T33"/>
              </a:cxn>
              <a:cxn ang="T87">
                <a:pos x="T34" y="T35"/>
              </a:cxn>
              <a:cxn ang="T88">
                <a:pos x="T36" y="T37"/>
              </a:cxn>
              <a:cxn ang="T89">
                <a:pos x="T38" y="T39"/>
              </a:cxn>
              <a:cxn ang="T90">
                <a:pos x="T40" y="T41"/>
              </a:cxn>
              <a:cxn ang="T91">
                <a:pos x="T42" y="T43"/>
              </a:cxn>
              <a:cxn ang="T92">
                <a:pos x="T44" y="T45"/>
              </a:cxn>
              <a:cxn ang="T93">
                <a:pos x="T46" y="T47"/>
              </a:cxn>
              <a:cxn ang="T94">
                <a:pos x="T48" y="T49"/>
              </a:cxn>
              <a:cxn ang="T95">
                <a:pos x="T50" y="T51"/>
              </a:cxn>
              <a:cxn ang="T96">
                <a:pos x="T52" y="T53"/>
              </a:cxn>
              <a:cxn ang="T97">
                <a:pos x="T54" y="T55"/>
              </a:cxn>
              <a:cxn ang="T98">
                <a:pos x="T56" y="T57"/>
              </a:cxn>
              <a:cxn ang="T99">
                <a:pos x="T58" y="T59"/>
              </a:cxn>
              <a:cxn ang="T100">
                <a:pos x="T60" y="T61"/>
              </a:cxn>
              <a:cxn ang="T101">
                <a:pos x="T62" y="T63"/>
              </a:cxn>
              <a:cxn ang="T102">
                <a:pos x="T64" y="T65"/>
              </a:cxn>
              <a:cxn ang="T103">
                <a:pos x="T66" y="T67"/>
              </a:cxn>
              <a:cxn ang="T104">
                <a:pos x="T68" y="T69"/>
              </a:cxn>
            </a:cxnLst>
            <a:rect l="T105" t="T106" r="T107" b="T108"/>
            <a:pathLst>
              <a:path w="171" h="272">
                <a:moveTo>
                  <a:pt x="164" y="158"/>
                </a:moveTo>
                <a:lnTo>
                  <a:pt x="142" y="158"/>
                </a:lnTo>
                <a:lnTo>
                  <a:pt x="142" y="143"/>
                </a:lnTo>
                <a:lnTo>
                  <a:pt x="129" y="151"/>
                </a:lnTo>
                <a:lnTo>
                  <a:pt x="107" y="143"/>
                </a:lnTo>
                <a:lnTo>
                  <a:pt x="99" y="112"/>
                </a:lnTo>
                <a:lnTo>
                  <a:pt x="121" y="75"/>
                </a:lnTo>
                <a:lnTo>
                  <a:pt x="151" y="60"/>
                </a:lnTo>
                <a:lnTo>
                  <a:pt x="142" y="45"/>
                </a:lnTo>
                <a:lnTo>
                  <a:pt x="151" y="45"/>
                </a:lnTo>
                <a:lnTo>
                  <a:pt x="151" y="38"/>
                </a:lnTo>
                <a:lnTo>
                  <a:pt x="142" y="30"/>
                </a:lnTo>
                <a:lnTo>
                  <a:pt x="107" y="38"/>
                </a:lnTo>
                <a:lnTo>
                  <a:pt x="84" y="0"/>
                </a:lnTo>
                <a:lnTo>
                  <a:pt x="79" y="0"/>
                </a:lnTo>
                <a:lnTo>
                  <a:pt x="84" y="15"/>
                </a:lnTo>
                <a:lnTo>
                  <a:pt x="79" y="30"/>
                </a:lnTo>
                <a:lnTo>
                  <a:pt x="50" y="45"/>
                </a:lnTo>
                <a:lnTo>
                  <a:pt x="22" y="75"/>
                </a:lnTo>
                <a:lnTo>
                  <a:pt x="8" y="67"/>
                </a:lnTo>
                <a:lnTo>
                  <a:pt x="13" y="45"/>
                </a:lnTo>
                <a:lnTo>
                  <a:pt x="0" y="67"/>
                </a:lnTo>
                <a:lnTo>
                  <a:pt x="8" y="82"/>
                </a:lnTo>
                <a:lnTo>
                  <a:pt x="0" y="82"/>
                </a:lnTo>
                <a:lnTo>
                  <a:pt x="13" y="106"/>
                </a:lnTo>
                <a:lnTo>
                  <a:pt x="35" y="121"/>
                </a:lnTo>
                <a:lnTo>
                  <a:pt x="79" y="220"/>
                </a:lnTo>
                <a:lnTo>
                  <a:pt x="142" y="272"/>
                </a:lnTo>
                <a:lnTo>
                  <a:pt x="164" y="265"/>
                </a:lnTo>
                <a:lnTo>
                  <a:pt x="171" y="242"/>
                </a:lnTo>
                <a:lnTo>
                  <a:pt x="164" y="233"/>
                </a:lnTo>
                <a:lnTo>
                  <a:pt x="171" y="179"/>
                </a:lnTo>
                <a:lnTo>
                  <a:pt x="164" y="15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80" name="GUY">
            <a:extLst>
              <a:ext uri="{FF2B5EF4-FFF2-40B4-BE49-F238E27FC236}">
                <a16:creationId xmlns:a16="http://schemas.microsoft.com/office/drawing/2014/main" id="{00000000-0008-0000-0500-0000AF000000}"/>
              </a:ext>
            </a:extLst>
          </xdr:cNvPr>
          <xdr:cNvSpPr>
            <a:spLocks/>
          </xdr:cNvSpPr>
        </xdr:nvSpPr>
        <xdr:spPr bwMode="auto">
          <a:xfrm>
            <a:off x="4619625" y="6267450"/>
            <a:ext cx="133350" cy="238125"/>
          </a:xfrm>
          <a:custGeom>
            <a:avLst/>
            <a:gdLst>
              <a:gd name="T0" fmla="*/ 104192172 w 64"/>
              <a:gd name="T1" fmla="*/ 0 h 113"/>
              <a:gd name="T2" fmla="*/ 160630481 w 64"/>
              <a:gd name="T3" fmla="*/ 75491959 h 113"/>
              <a:gd name="T4" fmla="*/ 160630481 w 64"/>
              <a:gd name="T5" fmla="*/ 102136665 h 113"/>
              <a:gd name="T6" fmla="*/ 191019682 w 64"/>
              <a:gd name="T7" fmla="*/ 102136665 h 113"/>
              <a:gd name="T8" fmla="*/ 277847224 w 64"/>
              <a:gd name="T9" fmla="*/ 177628624 h 113"/>
              <a:gd name="T10" fmla="*/ 191019682 w 64"/>
              <a:gd name="T11" fmla="*/ 275325174 h 113"/>
              <a:gd name="T12" fmla="*/ 277847224 w 64"/>
              <a:gd name="T13" fmla="*/ 452953798 h 113"/>
              <a:gd name="T14" fmla="*/ 160630481 w 64"/>
              <a:gd name="T15" fmla="*/ 501801019 h 113"/>
              <a:gd name="T16" fmla="*/ 138923612 w 64"/>
              <a:gd name="T17" fmla="*/ 501801019 h 113"/>
              <a:gd name="T18" fmla="*/ 104192172 w 64"/>
              <a:gd name="T19" fmla="*/ 417426822 h 113"/>
              <a:gd name="T20" fmla="*/ 104192172 w 64"/>
              <a:gd name="T21" fmla="*/ 208713411 h 113"/>
              <a:gd name="T22" fmla="*/ 34731424 w 64"/>
              <a:gd name="T23" fmla="*/ 208713411 h 113"/>
              <a:gd name="T24" fmla="*/ 0 w 64"/>
              <a:gd name="T25" fmla="*/ 177628624 h 113"/>
              <a:gd name="T26" fmla="*/ 0 w 64"/>
              <a:gd name="T27" fmla="*/ 102136665 h 113"/>
              <a:gd name="T28" fmla="*/ 34731424 w 64"/>
              <a:gd name="T29" fmla="*/ 102136665 h 113"/>
              <a:gd name="T30" fmla="*/ 34731424 w 64"/>
              <a:gd name="T31" fmla="*/ 75491959 h 113"/>
              <a:gd name="T32" fmla="*/ 104192172 w 64"/>
              <a:gd name="T33" fmla="*/ 0 h 113"/>
              <a:gd name="T34" fmla="*/ 104192172 w 64"/>
              <a:gd name="T35" fmla="*/ 0 h 113"/>
              <a:gd name="T36" fmla="*/ 104192172 w 64"/>
              <a:gd name="T37" fmla="*/ 0 h 113"/>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64"/>
              <a:gd name="T58" fmla="*/ 0 h 113"/>
              <a:gd name="T59" fmla="*/ 64 w 64"/>
              <a:gd name="T60" fmla="*/ 113 h 113"/>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64" h="113">
                <a:moveTo>
                  <a:pt x="24" y="0"/>
                </a:moveTo>
                <a:lnTo>
                  <a:pt x="37" y="17"/>
                </a:lnTo>
                <a:lnTo>
                  <a:pt x="37" y="23"/>
                </a:lnTo>
                <a:lnTo>
                  <a:pt x="44" y="23"/>
                </a:lnTo>
                <a:lnTo>
                  <a:pt x="64" y="40"/>
                </a:lnTo>
                <a:lnTo>
                  <a:pt x="44" y="62"/>
                </a:lnTo>
                <a:lnTo>
                  <a:pt x="64" y="102"/>
                </a:lnTo>
                <a:lnTo>
                  <a:pt x="37" y="113"/>
                </a:lnTo>
                <a:lnTo>
                  <a:pt x="32" y="113"/>
                </a:lnTo>
                <a:lnTo>
                  <a:pt x="24" y="94"/>
                </a:lnTo>
                <a:lnTo>
                  <a:pt x="24" y="47"/>
                </a:lnTo>
                <a:lnTo>
                  <a:pt x="8" y="47"/>
                </a:lnTo>
                <a:lnTo>
                  <a:pt x="0" y="40"/>
                </a:lnTo>
                <a:lnTo>
                  <a:pt x="0" y="23"/>
                </a:lnTo>
                <a:lnTo>
                  <a:pt x="8" y="23"/>
                </a:lnTo>
                <a:lnTo>
                  <a:pt x="8" y="17"/>
                </a:lnTo>
                <a:lnTo>
                  <a:pt x="24"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81" name="ECU">
            <a:extLst>
              <a:ext uri="{FF2B5EF4-FFF2-40B4-BE49-F238E27FC236}">
                <a16:creationId xmlns:a16="http://schemas.microsoft.com/office/drawing/2014/main" id="{00000000-0008-0000-0500-0000B0000000}"/>
              </a:ext>
            </a:extLst>
          </xdr:cNvPr>
          <xdr:cNvSpPr>
            <a:spLocks/>
          </xdr:cNvSpPr>
        </xdr:nvSpPr>
        <xdr:spPr bwMode="auto">
          <a:xfrm>
            <a:off x="4057650" y="6496050"/>
            <a:ext cx="161925" cy="190500"/>
          </a:xfrm>
          <a:custGeom>
            <a:avLst/>
            <a:gdLst>
              <a:gd name="T0" fmla="*/ 340515654 w 77"/>
              <a:gd name="T1" fmla="*/ 65735055 h 91"/>
              <a:gd name="T2" fmla="*/ 313980994 w 77"/>
              <a:gd name="T3" fmla="*/ 39441877 h 91"/>
              <a:gd name="T4" fmla="*/ 216691380 w 77"/>
              <a:gd name="T5" fmla="*/ 65735055 h 91"/>
              <a:gd name="T6" fmla="*/ 119401798 w 77"/>
              <a:gd name="T7" fmla="*/ 0 h 91"/>
              <a:gd name="T8" fmla="*/ 22112225 w 77"/>
              <a:gd name="T9" fmla="*/ 39441877 h 91"/>
              <a:gd name="T10" fmla="*/ 22112225 w 77"/>
              <a:gd name="T11" fmla="*/ 65735055 h 91"/>
              <a:gd name="T12" fmla="*/ 0 w 77"/>
              <a:gd name="T13" fmla="*/ 131470109 h 91"/>
              <a:gd name="T14" fmla="*/ 0 w 77"/>
              <a:gd name="T15" fmla="*/ 201588773 h 91"/>
              <a:gd name="T16" fmla="*/ 22112225 w 77"/>
              <a:gd name="T17" fmla="*/ 258558720 h 91"/>
              <a:gd name="T18" fmla="*/ 22112225 w 77"/>
              <a:gd name="T19" fmla="*/ 236647041 h 91"/>
              <a:gd name="T20" fmla="*/ 61912121 w 77"/>
              <a:gd name="T21" fmla="*/ 236647041 h 91"/>
              <a:gd name="T22" fmla="*/ 22112225 w 77"/>
              <a:gd name="T23" fmla="*/ 258558720 h 91"/>
              <a:gd name="T24" fmla="*/ 0 w 77"/>
              <a:gd name="T25" fmla="*/ 363735685 h 91"/>
              <a:gd name="T26" fmla="*/ 61912121 w 77"/>
              <a:gd name="T27" fmla="*/ 398793953 h 91"/>
              <a:gd name="T28" fmla="*/ 185736379 w 77"/>
              <a:gd name="T29" fmla="*/ 258558720 h 91"/>
              <a:gd name="T30" fmla="*/ 313980994 w 77"/>
              <a:gd name="T31" fmla="*/ 201588773 h 91"/>
              <a:gd name="T32" fmla="*/ 340515654 w 77"/>
              <a:gd name="T33" fmla="*/ 131470109 h 91"/>
              <a:gd name="T34" fmla="*/ 313980994 w 77"/>
              <a:gd name="T35" fmla="*/ 65735055 h 91"/>
              <a:gd name="T36" fmla="*/ 340515654 w 77"/>
              <a:gd name="T37" fmla="*/ 65735055 h 91"/>
              <a:gd name="T38" fmla="*/ 340515654 w 77"/>
              <a:gd name="T39" fmla="*/ 65735055 h 91"/>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w 77"/>
              <a:gd name="T61" fmla="*/ 0 h 91"/>
              <a:gd name="T62" fmla="*/ 77 w 77"/>
              <a:gd name="T63" fmla="*/ 91 h 91"/>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T60" t="T61" r="T62" b="T63"/>
            <a:pathLst>
              <a:path w="77" h="91">
                <a:moveTo>
                  <a:pt x="77" y="15"/>
                </a:moveTo>
                <a:lnTo>
                  <a:pt x="71" y="9"/>
                </a:lnTo>
                <a:lnTo>
                  <a:pt x="49" y="15"/>
                </a:lnTo>
                <a:lnTo>
                  <a:pt x="27" y="0"/>
                </a:lnTo>
                <a:lnTo>
                  <a:pt x="5" y="9"/>
                </a:lnTo>
                <a:lnTo>
                  <a:pt x="5" y="15"/>
                </a:lnTo>
                <a:lnTo>
                  <a:pt x="0" y="30"/>
                </a:lnTo>
                <a:lnTo>
                  <a:pt x="0" y="46"/>
                </a:lnTo>
                <a:lnTo>
                  <a:pt x="5" y="59"/>
                </a:lnTo>
                <a:lnTo>
                  <a:pt x="5" y="54"/>
                </a:lnTo>
                <a:lnTo>
                  <a:pt x="14" y="54"/>
                </a:lnTo>
                <a:lnTo>
                  <a:pt x="5" y="59"/>
                </a:lnTo>
                <a:lnTo>
                  <a:pt x="0" y="83"/>
                </a:lnTo>
                <a:lnTo>
                  <a:pt x="14" y="91"/>
                </a:lnTo>
                <a:lnTo>
                  <a:pt x="42" y="59"/>
                </a:lnTo>
                <a:lnTo>
                  <a:pt x="71" y="46"/>
                </a:lnTo>
                <a:lnTo>
                  <a:pt x="77" y="30"/>
                </a:lnTo>
                <a:lnTo>
                  <a:pt x="71" y="15"/>
                </a:lnTo>
                <a:lnTo>
                  <a:pt x="77"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82" name="COL">
            <a:extLst>
              <a:ext uri="{FF2B5EF4-FFF2-40B4-BE49-F238E27FC236}">
                <a16:creationId xmlns:a16="http://schemas.microsoft.com/office/drawing/2014/main" id="{00000000-0008-0000-0500-0000B1000000}"/>
              </a:ext>
            </a:extLst>
          </xdr:cNvPr>
          <xdr:cNvSpPr>
            <a:spLocks/>
          </xdr:cNvSpPr>
        </xdr:nvSpPr>
        <xdr:spPr bwMode="auto">
          <a:xfrm>
            <a:off x="4124325" y="6162675"/>
            <a:ext cx="314325" cy="504825"/>
          </a:xfrm>
          <a:custGeom>
            <a:avLst/>
            <a:gdLst>
              <a:gd name="T0" fmla="*/ 511780090 w 149"/>
              <a:gd name="T1" fmla="*/ 1053092064 h 242"/>
              <a:gd name="T2" fmla="*/ 574084052 w 149"/>
              <a:gd name="T3" fmla="*/ 900785148 h 242"/>
              <a:gd name="T4" fmla="*/ 511780090 w 149"/>
              <a:gd name="T5" fmla="*/ 765884260 h 242"/>
              <a:gd name="T6" fmla="*/ 574084052 w 149"/>
              <a:gd name="T7" fmla="*/ 765884260 h 242"/>
              <a:gd name="T8" fmla="*/ 511780090 w 149"/>
              <a:gd name="T9" fmla="*/ 731072205 h 242"/>
              <a:gd name="T10" fmla="*/ 511780090 w 149"/>
              <a:gd name="T11" fmla="*/ 691908642 h 242"/>
              <a:gd name="T12" fmla="*/ 663088620 w 149"/>
              <a:gd name="T13" fmla="*/ 691908642 h 242"/>
              <a:gd name="T14" fmla="*/ 663088620 w 149"/>
              <a:gd name="T15" fmla="*/ 600522824 h 242"/>
              <a:gd name="T16" fmla="*/ 631936705 w 149"/>
              <a:gd name="T17" fmla="*/ 530898582 h 242"/>
              <a:gd name="T18" fmla="*/ 663088620 w 149"/>
              <a:gd name="T19" fmla="*/ 400349201 h 242"/>
              <a:gd name="T20" fmla="*/ 574084052 w 149"/>
              <a:gd name="T21" fmla="*/ 400349201 h 242"/>
              <a:gd name="T22" fmla="*/ 511780090 w 149"/>
              <a:gd name="T23" fmla="*/ 365537145 h 242"/>
              <a:gd name="T24" fmla="*/ 422775522 w 149"/>
              <a:gd name="T25" fmla="*/ 365537145 h 242"/>
              <a:gd name="T26" fmla="*/ 378272183 w 149"/>
              <a:gd name="T27" fmla="*/ 335074511 h 242"/>
              <a:gd name="T28" fmla="*/ 378272183 w 149"/>
              <a:gd name="T29" fmla="*/ 269799755 h 242"/>
              <a:gd name="T30" fmla="*/ 329319776 w 149"/>
              <a:gd name="T31" fmla="*/ 204527150 h 242"/>
              <a:gd name="T32" fmla="*/ 445025082 w 149"/>
              <a:gd name="T33" fmla="*/ 43517172 h 242"/>
              <a:gd name="T34" fmla="*/ 422775522 w 149"/>
              <a:gd name="T35" fmla="*/ 0 h 242"/>
              <a:gd name="T36" fmla="*/ 222512541 w 149"/>
              <a:gd name="T37" fmla="*/ 130549414 h 242"/>
              <a:gd name="T38" fmla="*/ 191360626 w 149"/>
              <a:gd name="T39" fmla="*/ 204527150 h 242"/>
              <a:gd name="T40" fmla="*/ 97904847 w 149"/>
              <a:gd name="T41" fmla="*/ 234987699 h 242"/>
              <a:gd name="T42" fmla="*/ 102356025 w 149"/>
              <a:gd name="T43" fmla="*/ 261096741 h 242"/>
              <a:gd name="T44" fmla="*/ 97904847 w 149"/>
              <a:gd name="T45" fmla="*/ 278502834 h 242"/>
              <a:gd name="T46" fmla="*/ 97904847 w 149"/>
              <a:gd name="T47" fmla="*/ 269799755 h 242"/>
              <a:gd name="T48" fmla="*/ 66752915 w 149"/>
              <a:gd name="T49" fmla="*/ 335074511 h 242"/>
              <a:gd name="T50" fmla="*/ 66752915 w 149"/>
              <a:gd name="T51" fmla="*/ 561359261 h 242"/>
              <a:gd name="T52" fmla="*/ 97904847 w 149"/>
              <a:gd name="T53" fmla="*/ 561359261 h 242"/>
              <a:gd name="T54" fmla="*/ 66752915 w 149"/>
              <a:gd name="T55" fmla="*/ 665797514 h 242"/>
              <a:gd name="T56" fmla="*/ 44503355 w 149"/>
              <a:gd name="T57" fmla="*/ 665797514 h 242"/>
              <a:gd name="T58" fmla="*/ 44503355 w 149"/>
              <a:gd name="T59" fmla="*/ 691908642 h 242"/>
              <a:gd name="T60" fmla="*/ 0 w 149"/>
              <a:gd name="T61" fmla="*/ 691908642 h 242"/>
              <a:gd name="T62" fmla="*/ 0 w 149"/>
              <a:gd name="T63" fmla="*/ 731072205 h 242"/>
              <a:gd name="T64" fmla="*/ 97904847 w 149"/>
              <a:gd name="T65" fmla="*/ 805049909 h 242"/>
              <a:gd name="T66" fmla="*/ 191360626 w 149"/>
              <a:gd name="T67" fmla="*/ 765884260 h 242"/>
              <a:gd name="T68" fmla="*/ 329319776 w 149"/>
              <a:gd name="T69" fmla="*/ 966059839 h 242"/>
              <a:gd name="T70" fmla="*/ 476176997 w 149"/>
              <a:gd name="T71" fmla="*/ 935599290 h 242"/>
              <a:gd name="T72" fmla="*/ 511780090 w 149"/>
              <a:gd name="T73" fmla="*/ 966059839 h 242"/>
              <a:gd name="T74" fmla="*/ 511780090 w 149"/>
              <a:gd name="T75" fmla="*/ 987817373 h 242"/>
              <a:gd name="T76" fmla="*/ 476176997 w 149"/>
              <a:gd name="T77" fmla="*/ 987817373 h 242"/>
              <a:gd name="T78" fmla="*/ 511780090 w 149"/>
              <a:gd name="T79" fmla="*/ 1053092064 h 242"/>
              <a:gd name="T80" fmla="*/ 511780090 w 149"/>
              <a:gd name="T81" fmla="*/ 1053092064 h 242"/>
              <a:gd name="T82" fmla="*/ 511780090 w 149"/>
              <a:gd name="T83" fmla="*/ 1053092064 h 242"/>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w 149"/>
              <a:gd name="T127" fmla="*/ 0 h 242"/>
              <a:gd name="T128" fmla="*/ 149 w 149"/>
              <a:gd name="T129" fmla="*/ 242 h 242"/>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T126" t="T127" r="T128" b="T129"/>
            <a:pathLst>
              <a:path w="149" h="242">
                <a:moveTo>
                  <a:pt x="115" y="242"/>
                </a:moveTo>
                <a:lnTo>
                  <a:pt x="129" y="207"/>
                </a:lnTo>
                <a:lnTo>
                  <a:pt x="115" y="176"/>
                </a:lnTo>
                <a:lnTo>
                  <a:pt x="129" y="176"/>
                </a:lnTo>
                <a:lnTo>
                  <a:pt x="115" y="168"/>
                </a:lnTo>
                <a:lnTo>
                  <a:pt x="115" y="159"/>
                </a:lnTo>
                <a:lnTo>
                  <a:pt x="149" y="159"/>
                </a:lnTo>
                <a:lnTo>
                  <a:pt x="149" y="138"/>
                </a:lnTo>
                <a:lnTo>
                  <a:pt x="142" y="122"/>
                </a:lnTo>
                <a:lnTo>
                  <a:pt x="149" y="92"/>
                </a:lnTo>
                <a:lnTo>
                  <a:pt x="129" y="92"/>
                </a:lnTo>
                <a:lnTo>
                  <a:pt x="115" y="84"/>
                </a:lnTo>
                <a:lnTo>
                  <a:pt x="95" y="84"/>
                </a:lnTo>
                <a:lnTo>
                  <a:pt x="85" y="77"/>
                </a:lnTo>
                <a:lnTo>
                  <a:pt x="85" y="62"/>
                </a:lnTo>
                <a:lnTo>
                  <a:pt x="74" y="47"/>
                </a:lnTo>
                <a:lnTo>
                  <a:pt x="100" y="10"/>
                </a:lnTo>
                <a:lnTo>
                  <a:pt x="95" y="0"/>
                </a:lnTo>
                <a:lnTo>
                  <a:pt x="50" y="30"/>
                </a:lnTo>
                <a:lnTo>
                  <a:pt x="43" y="47"/>
                </a:lnTo>
                <a:lnTo>
                  <a:pt x="22" y="54"/>
                </a:lnTo>
                <a:lnTo>
                  <a:pt x="23" y="60"/>
                </a:lnTo>
                <a:lnTo>
                  <a:pt x="22" y="64"/>
                </a:lnTo>
                <a:lnTo>
                  <a:pt x="22" y="62"/>
                </a:lnTo>
                <a:lnTo>
                  <a:pt x="15" y="77"/>
                </a:lnTo>
                <a:lnTo>
                  <a:pt x="15" y="129"/>
                </a:lnTo>
                <a:lnTo>
                  <a:pt x="22" y="129"/>
                </a:lnTo>
                <a:lnTo>
                  <a:pt x="15" y="153"/>
                </a:lnTo>
                <a:lnTo>
                  <a:pt x="10" y="153"/>
                </a:lnTo>
                <a:lnTo>
                  <a:pt x="10" y="159"/>
                </a:lnTo>
                <a:lnTo>
                  <a:pt x="0" y="159"/>
                </a:lnTo>
                <a:lnTo>
                  <a:pt x="0" y="168"/>
                </a:lnTo>
                <a:lnTo>
                  <a:pt x="22" y="185"/>
                </a:lnTo>
                <a:lnTo>
                  <a:pt x="43" y="176"/>
                </a:lnTo>
                <a:lnTo>
                  <a:pt x="74" y="222"/>
                </a:lnTo>
                <a:lnTo>
                  <a:pt x="107" y="215"/>
                </a:lnTo>
                <a:lnTo>
                  <a:pt x="115" y="222"/>
                </a:lnTo>
                <a:lnTo>
                  <a:pt x="115" y="227"/>
                </a:lnTo>
                <a:lnTo>
                  <a:pt x="107" y="227"/>
                </a:lnTo>
                <a:lnTo>
                  <a:pt x="115" y="24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83" name="CHL">
            <a:extLst>
              <a:ext uri="{FF2B5EF4-FFF2-40B4-BE49-F238E27FC236}">
                <a16:creationId xmlns:a16="http://schemas.microsoft.com/office/drawing/2014/main" id="{00000000-0008-0000-0500-0000B2000000}"/>
              </a:ext>
            </a:extLst>
          </xdr:cNvPr>
          <xdr:cNvGrpSpPr>
            <a:grpSpLocks/>
          </xdr:cNvGrpSpPr>
        </xdr:nvGrpSpPr>
        <xdr:grpSpPr bwMode="auto">
          <a:xfrm>
            <a:off x="4219575" y="7105650"/>
            <a:ext cx="219075" cy="1476375"/>
            <a:chOff x="364" y="584"/>
            <a:chExt cx="23" cy="155"/>
          </a:xfrm>
          <a:grpFill/>
        </xdr:grpSpPr>
        <xdr:sp macro="" textlink="">
          <xdr:nvSpPr>
            <xdr:cNvPr id="189" name="S_CHL2">
              <a:extLst>
                <a:ext uri="{FF2B5EF4-FFF2-40B4-BE49-F238E27FC236}">
                  <a16:creationId xmlns:a16="http://schemas.microsoft.com/office/drawing/2014/main" id="{00000000-0008-0000-0500-0000B8000000}"/>
                </a:ext>
              </a:extLst>
            </xdr:cNvPr>
            <xdr:cNvSpPr>
              <a:spLocks/>
            </xdr:cNvSpPr>
          </xdr:nvSpPr>
          <xdr:spPr bwMode="auto">
            <a:xfrm>
              <a:off x="364" y="584"/>
              <a:ext cx="23" cy="145"/>
            </a:xfrm>
            <a:custGeom>
              <a:avLst/>
              <a:gdLst>
                <a:gd name="T0" fmla="*/ 4 w 107"/>
                <a:gd name="T1" fmla="*/ 0 h 661"/>
                <a:gd name="T2" fmla="*/ 5 w 107"/>
                <a:gd name="T3" fmla="*/ 4 h 661"/>
                <a:gd name="T4" fmla="*/ 5 w 107"/>
                <a:gd name="T5" fmla="*/ 5 h 661"/>
                <a:gd name="T6" fmla="*/ 5 w 107"/>
                <a:gd name="T7" fmla="*/ 7 h 661"/>
                <a:gd name="T8" fmla="*/ 3 w 107"/>
                <a:gd name="T9" fmla="*/ 12 h 661"/>
                <a:gd name="T10" fmla="*/ 3 w 107"/>
                <a:gd name="T11" fmla="*/ 14 h 661"/>
                <a:gd name="T12" fmla="*/ 3 w 107"/>
                <a:gd name="T13" fmla="*/ 16 h 661"/>
                <a:gd name="T14" fmla="*/ 2 w 107"/>
                <a:gd name="T15" fmla="*/ 22 h 661"/>
                <a:gd name="T16" fmla="*/ 2 w 107"/>
                <a:gd name="T17" fmla="*/ 24 h 661"/>
                <a:gd name="T18" fmla="*/ 2 w 107"/>
                <a:gd name="T19" fmla="*/ 26 h 661"/>
                <a:gd name="T20" fmla="*/ 1 w 107"/>
                <a:gd name="T21" fmla="*/ 29 h 661"/>
                <a:gd name="T22" fmla="*/ 2 w 107"/>
                <a:gd name="T23" fmla="*/ 30 h 661"/>
                <a:gd name="T24" fmla="*/ 4 w 107"/>
                <a:gd name="T25" fmla="*/ 30 h 661"/>
                <a:gd name="T26" fmla="*/ 4 w 107"/>
                <a:gd name="T27" fmla="*/ 31 h 661"/>
                <a:gd name="T28" fmla="*/ 3 w 107"/>
                <a:gd name="T29" fmla="*/ 32 h 661"/>
                <a:gd name="T30" fmla="*/ 2 w 107"/>
                <a:gd name="T31" fmla="*/ 31 h 661"/>
                <a:gd name="T32" fmla="*/ 3 w 107"/>
                <a:gd name="T33" fmla="*/ 31 h 661"/>
                <a:gd name="T34" fmla="*/ 1 w 107"/>
                <a:gd name="T35" fmla="*/ 31 h 661"/>
                <a:gd name="T36" fmla="*/ 1 w 107"/>
                <a:gd name="T37" fmla="*/ 31 h 661"/>
                <a:gd name="T38" fmla="*/ 0 w 107"/>
                <a:gd name="T39" fmla="*/ 31 h 661"/>
                <a:gd name="T40" fmla="*/ 0 w 107"/>
                <a:gd name="T41" fmla="*/ 30 h 661"/>
                <a:gd name="T42" fmla="*/ 0 w 107"/>
                <a:gd name="T43" fmla="*/ 29 h 661"/>
                <a:gd name="T44" fmla="*/ 0 w 107"/>
                <a:gd name="T45" fmla="*/ 30 h 661"/>
                <a:gd name="T46" fmla="*/ 0 w 107"/>
                <a:gd name="T47" fmla="*/ 28 h 661"/>
                <a:gd name="T48" fmla="*/ 0 w 107"/>
                <a:gd name="T49" fmla="*/ 27 h 661"/>
                <a:gd name="T50" fmla="*/ 0 w 107"/>
                <a:gd name="T51" fmla="*/ 26 h 661"/>
                <a:gd name="T52" fmla="*/ 0 w 107"/>
                <a:gd name="T53" fmla="*/ 26 h 661"/>
                <a:gd name="T54" fmla="*/ 0 w 107"/>
                <a:gd name="T55" fmla="*/ 24 h 661"/>
                <a:gd name="T56" fmla="*/ 0 w 107"/>
                <a:gd name="T57" fmla="*/ 23 h 661"/>
                <a:gd name="T58" fmla="*/ 0 w 107"/>
                <a:gd name="T59" fmla="*/ 22 h 661"/>
                <a:gd name="T60" fmla="*/ 1 w 107"/>
                <a:gd name="T61" fmla="*/ 22 h 661"/>
                <a:gd name="T62" fmla="*/ 2 w 107"/>
                <a:gd name="T63" fmla="*/ 20 h 661"/>
                <a:gd name="T64" fmla="*/ 1 w 107"/>
                <a:gd name="T65" fmla="*/ 19 h 661"/>
                <a:gd name="T66" fmla="*/ 1 w 107"/>
                <a:gd name="T67" fmla="*/ 17 h 661"/>
                <a:gd name="T68" fmla="*/ 1 w 107"/>
                <a:gd name="T69" fmla="*/ 16 h 661"/>
                <a:gd name="T70" fmla="*/ 2 w 107"/>
                <a:gd name="T71" fmla="*/ 10 h 661"/>
                <a:gd name="T72" fmla="*/ 3 w 107"/>
                <a:gd name="T73" fmla="*/ 4 h 661"/>
                <a:gd name="T74" fmla="*/ 3 w 107"/>
                <a:gd name="T75" fmla="*/ 0 h 661"/>
                <a:gd name="T76" fmla="*/ 3 w 107"/>
                <a:gd name="T77" fmla="*/ 0 h 661"/>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w 107"/>
                <a:gd name="T118" fmla="*/ 0 h 661"/>
                <a:gd name="T119" fmla="*/ 107 w 107"/>
                <a:gd name="T120" fmla="*/ 661 h 661"/>
              </a:gdLst>
              <a:ahLst/>
              <a:cxnLst>
                <a:cxn ang="T78">
                  <a:pos x="T0" y="T1"/>
                </a:cxn>
                <a:cxn ang="T79">
                  <a:pos x="T2" y="T3"/>
                </a:cxn>
                <a:cxn ang="T80">
                  <a:pos x="T4" y="T5"/>
                </a:cxn>
                <a:cxn ang="T81">
                  <a:pos x="T6" y="T7"/>
                </a:cxn>
                <a:cxn ang="T82">
                  <a:pos x="T8" y="T9"/>
                </a:cxn>
                <a:cxn ang="T83">
                  <a:pos x="T10" y="T11"/>
                </a:cxn>
                <a:cxn ang="T84">
                  <a:pos x="T12" y="T13"/>
                </a:cxn>
                <a:cxn ang="T85">
                  <a:pos x="T14" y="T15"/>
                </a:cxn>
                <a:cxn ang="T86">
                  <a:pos x="T16" y="T17"/>
                </a:cxn>
                <a:cxn ang="T87">
                  <a:pos x="T18" y="T19"/>
                </a:cxn>
                <a:cxn ang="T88">
                  <a:pos x="T20" y="T21"/>
                </a:cxn>
                <a:cxn ang="T89">
                  <a:pos x="T22" y="T23"/>
                </a:cxn>
                <a:cxn ang="T90">
                  <a:pos x="T24" y="T25"/>
                </a:cxn>
                <a:cxn ang="T91">
                  <a:pos x="T26" y="T27"/>
                </a:cxn>
                <a:cxn ang="T92">
                  <a:pos x="T28" y="T29"/>
                </a:cxn>
                <a:cxn ang="T93">
                  <a:pos x="T30" y="T31"/>
                </a:cxn>
                <a:cxn ang="T94">
                  <a:pos x="T32" y="T33"/>
                </a:cxn>
                <a:cxn ang="T95">
                  <a:pos x="T34" y="T35"/>
                </a:cxn>
                <a:cxn ang="T96">
                  <a:pos x="T36" y="T37"/>
                </a:cxn>
                <a:cxn ang="T97">
                  <a:pos x="T38" y="T39"/>
                </a:cxn>
                <a:cxn ang="T98">
                  <a:pos x="T40" y="T41"/>
                </a:cxn>
                <a:cxn ang="T99">
                  <a:pos x="T42" y="T43"/>
                </a:cxn>
                <a:cxn ang="T100">
                  <a:pos x="T44" y="T45"/>
                </a:cxn>
                <a:cxn ang="T101">
                  <a:pos x="T46" y="T47"/>
                </a:cxn>
                <a:cxn ang="T102">
                  <a:pos x="T48" y="T49"/>
                </a:cxn>
                <a:cxn ang="T103">
                  <a:pos x="T50" y="T51"/>
                </a:cxn>
                <a:cxn ang="T104">
                  <a:pos x="T52" y="T53"/>
                </a:cxn>
                <a:cxn ang="T105">
                  <a:pos x="T54" y="T55"/>
                </a:cxn>
                <a:cxn ang="T106">
                  <a:pos x="T56" y="T57"/>
                </a:cxn>
                <a:cxn ang="T107">
                  <a:pos x="T58" y="T59"/>
                </a:cxn>
                <a:cxn ang="T108">
                  <a:pos x="T60" y="T61"/>
                </a:cxn>
                <a:cxn ang="T109">
                  <a:pos x="T62" y="T63"/>
                </a:cxn>
                <a:cxn ang="T110">
                  <a:pos x="T64" y="T65"/>
                </a:cxn>
                <a:cxn ang="T111">
                  <a:pos x="T66" y="T67"/>
                </a:cxn>
                <a:cxn ang="T112">
                  <a:pos x="T68" y="T69"/>
                </a:cxn>
                <a:cxn ang="T113">
                  <a:pos x="T70" y="T71"/>
                </a:cxn>
                <a:cxn ang="T114">
                  <a:pos x="T72" y="T73"/>
                </a:cxn>
                <a:cxn ang="T115">
                  <a:pos x="T74" y="T75"/>
                </a:cxn>
                <a:cxn ang="T116">
                  <a:pos x="T76" y="T77"/>
                </a:cxn>
              </a:cxnLst>
              <a:rect l="T117" t="T118" r="T119" b="T120"/>
              <a:pathLst>
                <a:path w="107" h="661">
                  <a:moveTo>
                    <a:pt x="63" y="7"/>
                  </a:moveTo>
                  <a:lnTo>
                    <a:pt x="85" y="0"/>
                  </a:lnTo>
                  <a:lnTo>
                    <a:pt x="94" y="22"/>
                  </a:lnTo>
                  <a:lnTo>
                    <a:pt x="99" y="83"/>
                  </a:lnTo>
                  <a:lnTo>
                    <a:pt x="107" y="83"/>
                  </a:lnTo>
                  <a:lnTo>
                    <a:pt x="107" y="98"/>
                  </a:lnTo>
                  <a:lnTo>
                    <a:pt x="94" y="103"/>
                  </a:lnTo>
                  <a:lnTo>
                    <a:pt x="99" y="135"/>
                  </a:lnTo>
                  <a:lnTo>
                    <a:pt x="63" y="217"/>
                  </a:lnTo>
                  <a:lnTo>
                    <a:pt x="72" y="256"/>
                  </a:lnTo>
                  <a:lnTo>
                    <a:pt x="63" y="286"/>
                  </a:lnTo>
                  <a:lnTo>
                    <a:pt x="63" y="299"/>
                  </a:lnTo>
                  <a:lnTo>
                    <a:pt x="57" y="308"/>
                  </a:lnTo>
                  <a:lnTo>
                    <a:pt x="57" y="343"/>
                  </a:lnTo>
                  <a:lnTo>
                    <a:pt x="52" y="368"/>
                  </a:lnTo>
                  <a:lnTo>
                    <a:pt x="52" y="457"/>
                  </a:lnTo>
                  <a:lnTo>
                    <a:pt x="57" y="457"/>
                  </a:lnTo>
                  <a:lnTo>
                    <a:pt x="52" y="501"/>
                  </a:lnTo>
                  <a:lnTo>
                    <a:pt x="42" y="526"/>
                  </a:lnTo>
                  <a:lnTo>
                    <a:pt x="42" y="540"/>
                  </a:lnTo>
                  <a:lnTo>
                    <a:pt x="28" y="572"/>
                  </a:lnTo>
                  <a:lnTo>
                    <a:pt x="28" y="594"/>
                  </a:lnTo>
                  <a:lnTo>
                    <a:pt x="42" y="585"/>
                  </a:lnTo>
                  <a:lnTo>
                    <a:pt x="42" y="617"/>
                  </a:lnTo>
                  <a:lnTo>
                    <a:pt x="52" y="622"/>
                  </a:lnTo>
                  <a:lnTo>
                    <a:pt x="94" y="622"/>
                  </a:lnTo>
                  <a:lnTo>
                    <a:pt x="94" y="639"/>
                  </a:lnTo>
                  <a:lnTo>
                    <a:pt x="85" y="639"/>
                  </a:lnTo>
                  <a:lnTo>
                    <a:pt x="63" y="646"/>
                  </a:lnTo>
                  <a:lnTo>
                    <a:pt x="63" y="661"/>
                  </a:lnTo>
                  <a:lnTo>
                    <a:pt x="57" y="661"/>
                  </a:lnTo>
                  <a:lnTo>
                    <a:pt x="52" y="654"/>
                  </a:lnTo>
                  <a:lnTo>
                    <a:pt x="57" y="654"/>
                  </a:lnTo>
                  <a:lnTo>
                    <a:pt x="57" y="646"/>
                  </a:lnTo>
                  <a:lnTo>
                    <a:pt x="42" y="654"/>
                  </a:lnTo>
                  <a:lnTo>
                    <a:pt x="28" y="646"/>
                  </a:lnTo>
                  <a:lnTo>
                    <a:pt x="28" y="639"/>
                  </a:lnTo>
                  <a:lnTo>
                    <a:pt x="20" y="639"/>
                  </a:lnTo>
                  <a:lnTo>
                    <a:pt x="11" y="622"/>
                  </a:lnTo>
                  <a:lnTo>
                    <a:pt x="11" y="639"/>
                  </a:lnTo>
                  <a:lnTo>
                    <a:pt x="6" y="622"/>
                  </a:lnTo>
                  <a:lnTo>
                    <a:pt x="6" y="617"/>
                  </a:lnTo>
                  <a:lnTo>
                    <a:pt x="11" y="610"/>
                  </a:lnTo>
                  <a:lnTo>
                    <a:pt x="11" y="594"/>
                  </a:lnTo>
                  <a:lnTo>
                    <a:pt x="11" y="610"/>
                  </a:lnTo>
                  <a:lnTo>
                    <a:pt x="6" y="617"/>
                  </a:lnTo>
                  <a:lnTo>
                    <a:pt x="11" y="610"/>
                  </a:lnTo>
                  <a:lnTo>
                    <a:pt x="11" y="578"/>
                  </a:lnTo>
                  <a:lnTo>
                    <a:pt x="6" y="578"/>
                  </a:lnTo>
                  <a:lnTo>
                    <a:pt x="0" y="572"/>
                  </a:lnTo>
                  <a:lnTo>
                    <a:pt x="0" y="563"/>
                  </a:lnTo>
                  <a:lnTo>
                    <a:pt x="6" y="533"/>
                  </a:lnTo>
                  <a:lnTo>
                    <a:pt x="6" y="526"/>
                  </a:lnTo>
                  <a:lnTo>
                    <a:pt x="11" y="540"/>
                  </a:lnTo>
                  <a:lnTo>
                    <a:pt x="20" y="518"/>
                  </a:lnTo>
                  <a:lnTo>
                    <a:pt x="6" y="501"/>
                  </a:lnTo>
                  <a:lnTo>
                    <a:pt x="0" y="501"/>
                  </a:lnTo>
                  <a:lnTo>
                    <a:pt x="6" y="488"/>
                  </a:lnTo>
                  <a:lnTo>
                    <a:pt x="11" y="488"/>
                  </a:lnTo>
                  <a:lnTo>
                    <a:pt x="11" y="457"/>
                  </a:lnTo>
                  <a:lnTo>
                    <a:pt x="20" y="451"/>
                  </a:lnTo>
                  <a:lnTo>
                    <a:pt x="20" y="464"/>
                  </a:lnTo>
                  <a:lnTo>
                    <a:pt x="42" y="412"/>
                  </a:lnTo>
                  <a:lnTo>
                    <a:pt x="42" y="405"/>
                  </a:lnTo>
                  <a:lnTo>
                    <a:pt x="28" y="405"/>
                  </a:lnTo>
                  <a:lnTo>
                    <a:pt x="20" y="399"/>
                  </a:lnTo>
                  <a:lnTo>
                    <a:pt x="20" y="368"/>
                  </a:lnTo>
                  <a:lnTo>
                    <a:pt x="28" y="353"/>
                  </a:lnTo>
                  <a:lnTo>
                    <a:pt x="20" y="331"/>
                  </a:lnTo>
                  <a:lnTo>
                    <a:pt x="28" y="323"/>
                  </a:lnTo>
                  <a:lnTo>
                    <a:pt x="57" y="232"/>
                  </a:lnTo>
                  <a:lnTo>
                    <a:pt x="52" y="210"/>
                  </a:lnTo>
                  <a:lnTo>
                    <a:pt x="57" y="195"/>
                  </a:lnTo>
                  <a:lnTo>
                    <a:pt x="63" y="83"/>
                  </a:lnTo>
                  <a:lnTo>
                    <a:pt x="72" y="52"/>
                  </a:lnTo>
                  <a:lnTo>
                    <a:pt x="63" y="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90" name="S_CHL1">
              <a:extLst>
                <a:ext uri="{FF2B5EF4-FFF2-40B4-BE49-F238E27FC236}">
                  <a16:creationId xmlns:a16="http://schemas.microsoft.com/office/drawing/2014/main" id="{00000000-0008-0000-0500-0000B9000000}"/>
                </a:ext>
              </a:extLst>
            </xdr:cNvPr>
            <xdr:cNvSpPr>
              <a:spLocks/>
            </xdr:cNvSpPr>
          </xdr:nvSpPr>
          <xdr:spPr bwMode="auto">
            <a:xfrm>
              <a:off x="368" y="724"/>
              <a:ext cx="15" cy="15"/>
            </a:xfrm>
            <a:custGeom>
              <a:avLst/>
              <a:gdLst>
                <a:gd name="T0" fmla="*/ 3 w 70"/>
                <a:gd name="T1" fmla="*/ 3 h 67"/>
                <a:gd name="T2" fmla="*/ 3 w 70"/>
                <a:gd name="T3" fmla="*/ 0 h 67"/>
                <a:gd name="T4" fmla="*/ 2 w 70"/>
                <a:gd name="T5" fmla="*/ 0 h 67"/>
                <a:gd name="T6" fmla="*/ 2 w 70"/>
                <a:gd name="T7" fmla="*/ 1 h 67"/>
                <a:gd name="T8" fmla="*/ 2 w 70"/>
                <a:gd name="T9" fmla="*/ 2 h 67"/>
                <a:gd name="T10" fmla="*/ 2 w 70"/>
                <a:gd name="T11" fmla="*/ 2 h 67"/>
                <a:gd name="T12" fmla="*/ 0 w 70"/>
                <a:gd name="T13" fmla="*/ 1 h 67"/>
                <a:gd name="T14" fmla="*/ 0 w 70"/>
                <a:gd name="T15" fmla="*/ 1 h 67"/>
                <a:gd name="T16" fmla="*/ 0 w 70"/>
                <a:gd name="T17" fmla="*/ 2 h 67"/>
                <a:gd name="T18" fmla="*/ 1 w 70"/>
                <a:gd name="T19" fmla="*/ 2 h 67"/>
                <a:gd name="T20" fmla="*/ 1 w 70"/>
                <a:gd name="T21" fmla="*/ 2 h 67"/>
                <a:gd name="T22" fmla="*/ 1 w 70"/>
                <a:gd name="T23" fmla="*/ 2 h 67"/>
                <a:gd name="T24" fmla="*/ 1 w 70"/>
                <a:gd name="T25" fmla="*/ 3 h 67"/>
                <a:gd name="T26" fmla="*/ 2 w 70"/>
                <a:gd name="T27" fmla="*/ 3 h 67"/>
                <a:gd name="T28" fmla="*/ 2 w 70"/>
                <a:gd name="T29" fmla="*/ 3 h 67"/>
                <a:gd name="T30" fmla="*/ 3 w 70"/>
                <a:gd name="T31" fmla="*/ 3 h 67"/>
                <a:gd name="T32" fmla="*/ 3 w 70"/>
                <a:gd name="T33" fmla="*/ 3 h 67"/>
                <a:gd name="T34" fmla="*/ 3 w 70"/>
                <a:gd name="T35" fmla="*/ 3 h 67"/>
                <a:gd name="T36" fmla="*/ 3 w 70"/>
                <a:gd name="T37" fmla="*/ 3 h 67"/>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70"/>
                <a:gd name="T58" fmla="*/ 0 h 67"/>
                <a:gd name="T59" fmla="*/ 70 w 70"/>
                <a:gd name="T60" fmla="*/ 67 h 67"/>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70" h="67">
                  <a:moveTo>
                    <a:pt x="70" y="52"/>
                  </a:moveTo>
                  <a:lnTo>
                    <a:pt x="70" y="0"/>
                  </a:lnTo>
                  <a:lnTo>
                    <a:pt x="50" y="8"/>
                  </a:lnTo>
                  <a:lnTo>
                    <a:pt x="50" y="22"/>
                  </a:lnTo>
                  <a:lnTo>
                    <a:pt x="42" y="30"/>
                  </a:lnTo>
                  <a:lnTo>
                    <a:pt x="35" y="30"/>
                  </a:lnTo>
                  <a:lnTo>
                    <a:pt x="7" y="15"/>
                  </a:lnTo>
                  <a:lnTo>
                    <a:pt x="0" y="22"/>
                  </a:lnTo>
                  <a:lnTo>
                    <a:pt x="7" y="30"/>
                  </a:lnTo>
                  <a:lnTo>
                    <a:pt x="20" y="30"/>
                  </a:lnTo>
                  <a:lnTo>
                    <a:pt x="20" y="45"/>
                  </a:lnTo>
                  <a:lnTo>
                    <a:pt x="30" y="45"/>
                  </a:lnTo>
                  <a:lnTo>
                    <a:pt x="30" y="52"/>
                  </a:lnTo>
                  <a:lnTo>
                    <a:pt x="42" y="60"/>
                  </a:lnTo>
                  <a:lnTo>
                    <a:pt x="50" y="60"/>
                  </a:lnTo>
                  <a:lnTo>
                    <a:pt x="62" y="67"/>
                  </a:lnTo>
                  <a:lnTo>
                    <a:pt x="70" y="5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184" name="BRA">
            <a:extLst>
              <a:ext uri="{FF2B5EF4-FFF2-40B4-BE49-F238E27FC236}">
                <a16:creationId xmlns:a16="http://schemas.microsoft.com/office/drawing/2014/main" id="{00000000-0008-0000-0500-0000B3000000}"/>
              </a:ext>
            </a:extLst>
          </xdr:cNvPr>
          <xdr:cNvSpPr>
            <a:spLocks/>
          </xdr:cNvSpPr>
        </xdr:nvSpPr>
        <xdr:spPr bwMode="auto">
          <a:xfrm>
            <a:off x="4257675" y="6381750"/>
            <a:ext cx="1104900" cy="1247775"/>
          </a:xfrm>
          <a:custGeom>
            <a:avLst/>
            <a:gdLst>
              <a:gd name="T0" fmla="*/ 2147483647 w 530"/>
              <a:gd name="T1" fmla="*/ 2147483647 h 598"/>
              <a:gd name="T2" fmla="*/ 2147483647 w 530"/>
              <a:gd name="T3" fmla="*/ 2147483647 h 598"/>
              <a:gd name="T4" fmla="*/ 2147483647 w 530"/>
              <a:gd name="T5" fmla="*/ 2147483647 h 598"/>
              <a:gd name="T6" fmla="*/ 2147483647 w 530"/>
              <a:gd name="T7" fmla="*/ 2147483647 h 598"/>
              <a:gd name="T8" fmla="*/ 2147483647 w 530"/>
              <a:gd name="T9" fmla="*/ 2147483647 h 598"/>
              <a:gd name="T10" fmla="*/ 2147483647 w 530"/>
              <a:gd name="T11" fmla="*/ 0 h 598"/>
              <a:gd name="T12" fmla="*/ 2147483647 w 530"/>
              <a:gd name="T13" fmla="*/ 2147483647 h 598"/>
              <a:gd name="T14" fmla="*/ 2147483647 w 530"/>
              <a:gd name="T15" fmla="*/ 2147483647 h 598"/>
              <a:gd name="T16" fmla="*/ 2147483647 w 530"/>
              <a:gd name="T17" fmla="*/ 2147483647 h 598"/>
              <a:gd name="T18" fmla="*/ 2147483647 w 530"/>
              <a:gd name="T19" fmla="*/ 2147483647 h 598"/>
              <a:gd name="T20" fmla="*/ 2147483647 w 530"/>
              <a:gd name="T21" fmla="*/ 2147483647 h 598"/>
              <a:gd name="T22" fmla="*/ 2147483647 w 530"/>
              <a:gd name="T23" fmla="*/ 2147483647 h 598"/>
              <a:gd name="T24" fmla="*/ 2147483647 w 530"/>
              <a:gd name="T25" fmla="*/ 2147483647 h 598"/>
              <a:gd name="T26" fmla="*/ 2147483647 w 530"/>
              <a:gd name="T27" fmla="*/ 2147483647 h 598"/>
              <a:gd name="T28" fmla="*/ 2147483647 w 530"/>
              <a:gd name="T29" fmla="*/ 2147483647 h 598"/>
              <a:gd name="T30" fmla="*/ 2147483647 w 530"/>
              <a:gd name="T31" fmla="*/ 2147483647 h 598"/>
              <a:gd name="T32" fmla="*/ 2147483647 w 530"/>
              <a:gd name="T33" fmla="*/ 2147483647 h 598"/>
              <a:gd name="T34" fmla="*/ 2147483647 w 530"/>
              <a:gd name="T35" fmla="*/ 2147483647 h 598"/>
              <a:gd name="T36" fmla="*/ 2147483647 w 530"/>
              <a:gd name="T37" fmla="*/ 2147483647 h 598"/>
              <a:gd name="T38" fmla="*/ 2147483647 w 530"/>
              <a:gd name="T39" fmla="*/ 2147483647 h 598"/>
              <a:gd name="T40" fmla="*/ 2147483647 w 530"/>
              <a:gd name="T41" fmla="*/ 2147483647 h 598"/>
              <a:gd name="T42" fmla="*/ 2147483647 w 530"/>
              <a:gd name="T43" fmla="*/ 2147483647 h 598"/>
              <a:gd name="T44" fmla="*/ 2147483647 w 530"/>
              <a:gd name="T45" fmla="*/ 2147483647 h 598"/>
              <a:gd name="T46" fmla="*/ 2147483647 w 530"/>
              <a:gd name="T47" fmla="*/ 2147483647 h 598"/>
              <a:gd name="T48" fmla="*/ 2147483647 w 530"/>
              <a:gd name="T49" fmla="*/ 2147483647 h 598"/>
              <a:gd name="T50" fmla="*/ 2147483647 w 530"/>
              <a:gd name="T51" fmla="*/ 2147483647 h 598"/>
              <a:gd name="T52" fmla="*/ 2147483647 w 530"/>
              <a:gd name="T53" fmla="*/ 2147483647 h 598"/>
              <a:gd name="T54" fmla="*/ 2147483647 w 530"/>
              <a:gd name="T55" fmla="*/ 2147483647 h 598"/>
              <a:gd name="T56" fmla="*/ 2147483647 w 530"/>
              <a:gd name="T57" fmla="*/ 2147483647 h 598"/>
              <a:gd name="T58" fmla="*/ 2147483647 w 530"/>
              <a:gd name="T59" fmla="*/ 2147483647 h 598"/>
              <a:gd name="T60" fmla="*/ 2147483647 w 530"/>
              <a:gd name="T61" fmla="*/ 2147483647 h 598"/>
              <a:gd name="T62" fmla="*/ 2147483647 w 530"/>
              <a:gd name="T63" fmla="*/ 2147483647 h 598"/>
              <a:gd name="T64" fmla="*/ 2147483647 w 530"/>
              <a:gd name="T65" fmla="*/ 2147483647 h 598"/>
              <a:gd name="T66" fmla="*/ 2147483647 w 530"/>
              <a:gd name="T67" fmla="*/ 2147483647 h 598"/>
              <a:gd name="T68" fmla="*/ 2147483647 w 530"/>
              <a:gd name="T69" fmla="*/ 2147483647 h 598"/>
              <a:gd name="T70" fmla="*/ 2147483647 w 530"/>
              <a:gd name="T71" fmla="*/ 2147483647 h 598"/>
              <a:gd name="T72" fmla="*/ 2147483647 w 530"/>
              <a:gd name="T73" fmla="*/ 2147483647 h 598"/>
              <a:gd name="T74" fmla="*/ 2147483647 w 530"/>
              <a:gd name="T75" fmla="*/ 2147483647 h 598"/>
              <a:gd name="T76" fmla="*/ 2147483647 w 530"/>
              <a:gd name="T77" fmla="*/ 2147483647 h 598"/>
              <a:gd name="T78" fmla="*/ 2147483647 w 530"/>
              <a:gd name="T79" fmla="*/ 2147483647 h 598"/>
              <a:gd name="T80" fmla="*/ 2147483647 w 530"/>
              <a:gd name="T81" fmla="*/ 2147483647 h 598"/>
              <a:gd name="T82" fmla="*/ 2147483647 w 530"/>
              <a:gd name="T83" fmla="*/ 2147483647 h 598"/>
              <a:gd name="T84" fmla="*/ 2147483647 w 530"/>
              <a:gd name="T85" fmla="*/ 2147483647 h 598"/>
              <a:gd name="T86" fmla="*/ 2147483647 w 530"/>
              <a:gd name="T87" fmla="*/ 2147483647 h 598"/>
              <a:gd name="T88" fmla="*/ 2147483647 w 530"/>
              <a:gd name="T89" fmla="*/ 2147483647 h 598"/>
              <a:gd name="T90" fmla="*/ 2147483647 w 530"/>
              <a:gd name="T91" fmla="*/ 2147483647 h 598"/>
              <a:gd name="T92" fmla="*/ 2147483647 w 530"/>
              <a:gd name="T93" fmla="*/ 2147483647 h 598"/>
              <a:gd name="T94" fmla="*/ 2147483647 w 530"/>
              <a:gd name="T95" fmla="*/ 2147483647 h 598"/>
              <a:gd name="T96" fmla="*/ 2147483647 w 530"/>
              <a:gd name="T97" fmla="*/ 2147483647 h 598"/>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w 530"/>
              <a:gd name="T148" fmla="*/ 0 h 598"/>
              <a:gd name="T149" fmla="*/ 530 w 530"/>
              <a:gd name="T150" fmla="*/ 598 h 598"/>
            </a:gdLst>
            <a:ahLst/>
            <a:cxnLst>
              <a:cxn ang="T98">
                <a:pos x="T0" y="T1"/>
              </a:cxn>
              <a:cxn ang="T99">
                <a:pos x="T2" y="T3"/>
              </a:cxn>
              <a:cxn ang="T100">
                <a:pos x="T4" y="T5"/>
              </a:cxn>
              <a:cxn ang="T101">
                <a:pos x="T6" y="T7"/>
              </a:cxn>
              <a:cxn ang="T102">
                <a:pos x="T8" y="T9"/>
              </a:cxn>
              <a:cxn ang="T103">
                <a:pos x="T10" y="T11"/>
              </a:cxn>
              <a:cxn ang="T104">
                <a:pos x="T12" y="T13"/>
              </a:cxn>
              <a:cxn ang="T105">
                <a:pos x="T14" y="T15"/>
              </a:cxn>
              <a:cxn ang="T106">
                <a:pos x="T16" y="T17"/>
              </a:cxn>
              <a:cxn ang="T107">
                <a:pos x="T18" y="T19"/>
              </a:cxn>
              <a:cxn ang="T108">
                <a:pos x="T20" y="T21"/>
              </a:cxn>
              <a:cxn ang="T109">
                <a:pos x="T22" y="T23"/>
              </a:cxn>
              <a:cxn ang="T110">
                <a:pos x="T24" y="T25"/>
              </a:cxn>
              <a:cxn ang="T111">
                <a:pos x="T26" y="T27"/>
              </a:cxn>
              <a:cxn ang="T112">
                <a:pos x="T28" y="T29"/>
              </a:cxn>
              <a:cxn ang="T113">
                <a:pos x="T30" y="T31"/>
              </a:cxn>
              <a:cxn ang="T114">
                <a:pos x="T32" y="T33"/>
              </a:cxn>
              <a:cxn ang="T115">
                <a:pos x="T34" y="T35"/>
              </a:cxn>
              <a:cxn ang="T116">
                <a:pos x="T36" y="T37"/>
              </a:cxn>
              <a:cxn ang="T117">
                <a:pos x="T38" y="T39"/>
              </a:cxn>
              <a:cxn ang="T118">
                <a:pos x="T40" y="T41"/>
              </a:cxn>
              <a:cxn ang="T119">
                <a:pos x="T42" y="T43"/>
              </a:cxn>
              <a:cxn ang="T120">
                <a:pos x="T44" y="T45"/>
              </a:cxn>
              <a:cxn ang="T121">
                <a:pos x="T46" y="T47"/>
              </a:cxn>
              <a:cxn ang="T122">
                <a:pos x="T48" y="T49"/>
              </a:cxn>
              <a:cxn ang="T123">
                <a:pos x="T50" y="T51"/>
              </a:cxn>
              <a:cxn ang="T124">
                <a:pos x="T52" y="T53"/>
              </a:cxn>
              <a:cxn ang="T125">
                <a:pos x="T54" y="T55"/>
              </a:cxn>
              <a:cxn ang="T126">
                <a:pos x="T56" y="T57"/>
              </a:cxn>
              <a:cxn ang="T127">
                <a:pos x="T58" y="T59"/>
              </a:cxn>
              <a:cxn ang="T128">
                <a:pos x="T60" y="T61"/>
              </a:cxn>
              <a:cxn ang="T129">
                <a:pos x="T62" y="T63"/>
              </a:cxn>
              <a:cxn ang="T130">
                <a:pos x="T64" y="T65"/>
              </a:cxn>
              <a:cxn ang="T131">
                <a:pos x="T66" y="T67"/>
              </a:cxn>
              <a:cxn ang="T132">
                <a:pos x="T68" y="T69"/>
              </a:cxn>
              <a:cxn ang="T133">
                <a:pos x="T70" y="T71"/>
              </a:cxn>
              <a:cxn ang="T134">
                <a:pos x="T72" y="T73"/>
              </a:cxn>
              <a:cxn ang="T135">
                <a:pos x="T74" y="T75"/>
              </a:cxn>
              <a:cxn ang="T136">
                <a:pos x="T76" y="T77"/>
              </a:cxn>
              <a:cxn ang="T137">
                <a:pos x="T78" y="T79"/>
              </a:cxn>
              <a:cxn ang="T138">
                <a:pos x="T80" y="T81"/>
              </a:cxn>
              <a:cxn ang="T139">
                <a:pos x="T82" y="T83"/>
              </a:cxn>
              <a:cxn ang="T140">
                <a:pos x="T84" y="T85"/>
              </a:cxn>
              <a:cxn ang="T141">
                <a:pos x="T86" y="T87"/>
              </a:cxn>
              <a:cxn ang="T142">
                <a:pos x="T88" y="T89"/>
              </a:cxn>
              <a:cxn ang="T143">
                <a:pos x="T90" y="T91"/>
              </a:cxn>
              <a:cxn ang="T144">
                <a:pos x="T92" y="T93"/>
              </a:cxn>
              <a:cxn ang="T145">
                <a:pos x="T94" y="T95"/>
              </a:cxn>
              <a:cxn ang="T146">
                <a:pos x="T96" y="T97"/>
              </a:cxn>
            </a:cxnLst>
            <a:rect l="T147" t="T148" r="T149" b="T150"/>
            <a:pathLst>
              <a:path w="530" h="598">
                <a:moveTo>
                  <a:pt x="307" y="25"/>
                </a:moveTo>
                <a:lnTo>
                  <a:pt x="297" y="25"/>
                </a:lnTo>
                <a:lnTo>
                  <a:pt x="285" y="47"/>
                </a:lnTo>
                <a:lnTo>
                  <a:pt x="277" y="55"/>
                </a:lnTo>
                <a:lnTo>
                  <a:pt x="263" y="47"/>
                </a:lnTo>
                <a:lnTo>
                  <a:pt x="250" y="47"/>
                </a:lnTo>
                <a:lnTo>
                  <a:pt x="245" y="55"/>
                </a:lnTo>
                <a:lnTo>
                  <a:pt x="235" y="55"/>
                </a:lnTo>
                <a:lnTo>
                  <a:pt x="208" y="64"/>
                </a:lnTo>
                <a:lnTo>
                  <a:pt x="200" y="64"/>
                </a:lnTo>
                <a:lnTo>
                  <a:pt x="193" y="47"/>
                </a:lnTo>
                <a:lnTo>
                  <a:pt x="193" y="0"/>
                </a:lnTo>
                <a:lnTo>
                  <a:pt x="178" y="0"/>
                </a:lnTo>
                <a:lnTo>
                  <a:pt x="171" y="17"/>
                </a:lnTo>
                <a:lnTo>
                  <a:pt x="149" y="25"/>
                </a:lnTo>
                <a:lnTo>
                  <a:pt x="122" y="17"/>
                </a:lnTo>
                <a:lnTo>
                  <a:pt x="131" y="25"/>
                </a:lnTo>
                <a:lnTo>
                  <a:pt x="131" y="47"/>
                </a:lnTo>
                <a:lnTo>
                  <a:pt x="136" y="55"/>
                </a:lnTo>
                <a:lnTo>
                  <a:pt x="116" y="71"/>
                </a:lnTo>
                <a:lnTo>
                  <a:pt x="109" y="71"/>
                </a:lnTo>
                <a:lnTo>
                  <a:pt x="96" y="64"/>
                </a:lnTo>
                <a:lnTo>
                  <a:pt x="87" y="55"/>
                </a:lnTo>
                <a:lnTo>
                  <a:pt x="52" y="55"/>
                </a:lnTo>
                <a:lnTo>
                  <a:pt x="52" y="64"/>
                </a:lnTo>
                <a:lnTo>
                  <a:pt x="66" y="71"/>
                </a:lnTo>
                <a:lnTo>
                  <a:pt x="52" y="71"/>
                </a:lnTo>
                <a:lnTo>
                  <a:pt x="66" y="99"/>
                </a:lnTo>
                <a:lnTo>
                  <a:pt x="52" y="138"/>
                </a:lnTo>
                <a:lnTo>
                  <a:pt x="24" y="155"/>
                </a:lnTo>
                <a:lnTo>
                  <a:pt x="0" y="190"/>
                </a:lnTo>
                <a:lnTo>
                  <a:pt x="10" y="220"/>
                </a:lnTo>
                <a:lnTo>
                  <a:pt x="32" y="229"/>
                </a:lnTo>
                <a:lnTo>
                  <a:pt x="45" y="220"/>
                </a:lnTo>
                <a:lnTo>
                  <a:pt x="45" y="235"/>
                </a:lnTo>
                <a:lnTo>
                  <a:pt x="81" y="235"/>
                </a:lnTo>
                <a:lnTo>
                  <a:pt x="96" y="220"/>
                </a:lnTo>
                <a:lnTo>
                  <a:pt x="116" y="220"/>
                </a:lnTo>
                <a:lnTo>
                  <a:pt x="116" y="242"/>
                </a:lnTo>
                <a:lnTo>
                  <a:pt x="122" y="257"/>
                </a:lnTo>
                <a:lnTo>
                  <a:pt x="171" y="274"/>
                </a:lnTo>
                <a:lnTo>
                  <a:pt x="178" y="298"/>
                </a:lnTo>
                <a:lnTo>
                  <a:pt x="178" y="304"/>
                </a:lnTo>
                <a:lnTo>
                  <a:pt x="193" y="319"/>
                </a:lnTo>
                <a:lnTo>
                  <a:pt x="208" y="319"/>
                </a:lnTo>
                <a:lnTo>
                  <a:pt x="208" y="326"/>
                </a:lnTo>
                <a:lnTo>
                  <a:pt x="215" y="350"/>
                </a:lnTo>
                <a:lnTo>
                  <a:pt x="215" y="402"/>
                </a:lnTo>
                <a:lnTo>
                  <a:pt x="245" y="419"/>
                </a:lnTo>
                <a:lnTo>
                  <a:pt x="250" y="419"/>
                </a:lnTo>
                <a:lnTo>
                  <a:pt x="250" y="432"/>
                </a:lnTo>
                <a:lnTo>
                  <a:pt x="263" y="439"/>
                </a:lnTo>
                <a:lnTo>
                  <a:pt x="256" y="462"/>
                </a:lnTo>
                <a:lnTo>
                  <a:pt x="263" y="462"/>
                </a:lnTo>
                <a:lnTo>
                  <a:pt x="277" y="484"/>
                </a:lnTo>
                <a:lnTo>
                  <a:pt x="256" y="498"/>
                </a:lnTo>
                <a:lnTo>
                  <a:pt x="221" y="545"/>
                </a:lnTo>
                <a:lnTo>
                  <a:pt x="235" y="545"/>
                </a:lnTo>
                <a:lnTo>
                  <a:pt x="245" y="551"/>
                </a:lnTo>
                <a:lnTo>
                  <a:pt x="250" y="551"/>
                </a:lnTo>
                <a:lnTo>
                  <a:pt x="277" y="566"/>
                </a:lnTo>
                <a:lnTo>
                  <a:pt x="285" y="575"/>
                </a:lnTo>
                <a:lnTo>
                  <a:pt x="277" y="598"/>
                </a:lnTo>
                <a:lnTo>
                  <a:pt x="329" y="519"/>
                </a:lnTo>
                <a:lnTo>
                  <a:pt x="342" y="508"/>
                </a:lnTo>
                <a:lnTo>
                  <a:pt x="342" y="469"/>
                </a:lnTo>
                <a:lnTo>
                  <a:pt x="347" y="445"/>
                </a:lnTo>
                <a:lnTo>
                  <a:pt x="369" y="439"/>
                </a:lnTo>
                <a:lnTo>
                  <a:pt x="399" y="424"/>
                </a:lnTo>
                <a:lnTo>
                  <a:pt x="427" y="424"/>
                </a:lnTo>
                <a:lnTo>
                  <a:pt x="427" y="419"/>
                </a:lnTo>
                <a:lnTo>
                  <a:pt x="446" y="402"/>
                </a:lnTo>
                <a:lnTo>
                  <a:pt x="446" y="395"/>
                </a:lnTo>
                <a:lnTo>
                  <a:pt x="461" y="365"/>
                </a:lnTo>
                <a:lnTo>
                  <a:pt x="461" y="350"/>
                </a:lnTo>
                <a:lnTo>
                  <a:pt x="468" y="343"/>
                </a:lnTo>
                <a:lnTo>
                  <a:pt x="468" y="274"/>
                </a:lnTo>
                <a:lnTo>
                  <a:pt x="530" y="190"/>
                </a:lnTo>
                <a:lnTo>
                  <a:pt x="525" y="155"/>
                </a:lnTo>
                <a:lnTo>
                  <a:pt x="496" y="155"/>
                </a:lnTo>
                <a:lnTo>
                  <a:pt x="454" y="116"/>
                </a:lnTo>
                <a:lnTo>
                  <a:pt x="439" y="121"/>
                </a:lnTo>
                <a:lnTo>
                  <a:pt x="412" y="116"/>
                </a:lnTo>
                <a:lnTo>
                  <a:pt x="399" y="116"/>
                </a:lnTo>
                <a:lnTo>
                  <a:pt x="399" y="99"/>
                </a:lnTo>
                <a:lnTo>
                  <a:pt x="347" y="92"/>
                </a:lnTo>
                <a:lnTo>
                  <a:pt x="342" y="99"/>
                </a:lnTo>
                <a:lnTo>
                  <a:pt x="342" y="77"/>
                </a:lnTo>
                <a:lnTo>
                  <a:pt x="320" y="77"/>
                </a:lnTo>
                <a:lnTo>
                  <a:pt x="320" y="99"/>
                </a:lnTo>
                <a:lnTo>
                  <a:pt x="307" y="92"/>
                </a:lnTo>
                <a:lnTo>
                  <a:pt x="297" y="99"/>
                </a:lnTo>
                <a:lnTo>
                  <a:pt x="307" y="77"/>
                </a:lnTo>
                <a:lnTo>
                  <a:pt x="329" y="64"/>
                </a:lnTo>
                <a:lnTo>
                  <a:pt x="329" y="55"/>
                </a:lnTo>
                <a:lnTo>
                  <a:pt x="320" y="55"/>
                </a:lnTo>
                <a:lnTo>
                  <a:pt x="307"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85" name="BOL">
            <a:extLst>
              <a:ext uri="{FF2B5EF4-FFF2-40B4-BE49-F238E27FC236}">
                <a16:creationId xmlns:a16="http://schemas.microsoft.com/office/drawing/2014/main" id="{00000000-0008-0000-0500-0000B4000000}"/>
              </a:ext>
            </a:extLst>
          </xdr:cNvPr>
          <xdr:cNvSpPr>
            <a:spLocks/>
          </xdr:cNvSpPr>
        </xdr:nvSpPr>
        <xdr:spPr bwMode="auto">
          <a:xfrm>
            <a:off x="4391025" y="6838950"/>
            <a:ext cx="314325" cy="419100"/>
          </a:xfrm>
          <a:custGeom>
            <a:avLst/>
            <a:gdLst>
              <a:gd name="T0" fmla="*/ 650001350 w 152"/>
              <a:gd name="T1" fmla="*/ 677705400 h 203"/>
              <a:gd name="T2" fmla="*/ 650001350 w 152"/>
              <a:gd name="T3" fmla="*/ 549836583 h 203"/>
              <a:gd name="T4" fmla="*/ 620068110 w 152"/>
              <a:gd name="T5" fmla="*/ 447540988 h 203"/>
              <a:gd name="T6" fmla="*/ 620068110 w 152"/>
              <a:gd name="T7" fmla="*/ 426228830 h 203"/>
              <a:gd name="T8" fmla="*/ 555923088 w 152"/>
              <a:gd name="T9" fmla="*/ 426228830 h 203"/>
              <a:gd name="T10" fmla="*/ 491777938 w 152"/>
              <a:gd name="T11" fmla="*/ 358033229 h 203"/>
              <a:gd name="T12" fmla="*/ 491777938 w 152"/>
              <a:gd name="T13" fmla="*/ 328196621 h 203"/>
              <a:gd name="T14" fmla="*/ 461842629 w 152"/>
              <a:gd name="T15" fmla="*/ 234425540 h 203"/>
              <a:gd name="T16" fmla="*/ 248027205 w 152"/>
              <a:gd name="T17" fmla="*/ 161966682 h 203"/>
              <a:gd name="T18" fmla="*/ 213815424 w 152"/>
              <a:gd name="T19" fmla="*/ 98032241 h 203"/>
              <a:gd name="T20" fmla="*/ 213815424 w 152"/>
              <a:gd name="T21" fmla="*/ 0 h 203"/>
              <a:gd name="T22" fmla="*/ 132566548 w 152"/>
              <a:gd name="T23" fmla="*/ 0 h 203"/>
              <a:gd name="T24" fmla="*/ 64145038 w 152"/>
              <a:gd name="T25" fmla="*/ 76722148 h 203"/>
              <a:gd name="T26" fmla="*/ 0 w 152"/>
              <a:gd name="T27" fmla="*/ 76722148 h 203"/>
              <a:gd name="T28" fmla="*/ 34209729 w 152"/>
              <a:gd name="T29" fmla="*/ 161966682 h 203"/>
              <a:gd name="T30" fmla="*/ 0 w 152"/>
              <a:gd name="T31" fmla="*/ 392131029 h 203"/>
              <a:gd name="T32" fmla="*/ 34209729 w 152"/>
              <a:gd name="T33" fmla="*/ 426228830 h 203"/>
              <a:gd name="T34" fmla="*/ 0 w 152"/>
              <a:gd name="T35" fmla="*/ 519999846 h 203"/>
              <a:gd name="T36" fmla="*/ 34209729 w 152"/>
              <a:gd name="T37" fmla="*/ 613770991 h 203"/>
              <a:gd name="T38" fmla="*/ 64145038 w 152"/>
              <a:gd name="T39" fmla="*/ 865245367 h 203"/>
              <a:gd name="T40" fmla="*/ 89801822 w 152"/>
              <a:gd name="T41" fmla="*/ 865245367 h 203"/>
              <a:gd name="T42" fmla="*/ 183882184 w 152"/>
              <a:gd name="T43" fmla="*/ 771474351 h 203"/>
              <a:gd name="T44" fmla="*/ 277960510 w 152"/>
              <a:gd name="T45" fmla="*/ 843933210 h 203"/>
              <a:gd name="T46" fmla="*/ 312172291 w 152"/>
              <a:gd name="T47" fmla="*/ 771474351 h 203"/>
              <a:gd name="T48" fmla="*/ 406250553 w 152"/>
              <a:gd name="T49" fmla="*/ 843933210 h 203"/>
              <a:gd name="T50" fmla="*/ 436185861 w 152"/>
              <a:gd name="T51" fmla="*/ 613770991 h 203"/>
              <a:gd name="T52" fmla="*/ 594409274 w 152"/>
              <a:gd name="T53" fmla="*/ 613770991 h 203"/>
              <a:gd name="T54" fmla="*/ 650001350 w 152"/>
              <a:gd name="T55" fmla="*/ 677705400 h 203"/>
              <a:gd name="T56" fmla="*/ 650001350 w 152"/>
              <a:gd name="T57" fmla="*/ 677705400 h 203"/>
              <a:gd name="T58" fmla="*/ 650001350 w 152"/>
              <a:gd name="T59" fmla="*/ 677705400 h 203"/>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w 152"/>
              <a:gd name="T91" fmla="*/ 0 h 203"/>
              <a:gd name="T92" fmla="*/ 152 w 152"/>
              <a:gd name="T93" fmla="*/ 203 h 203"/>
            </a:gdLst>
            <a:ahLst/>
            <a:cxnLst>
              <a:cxn ang="T60">
                <a:pos x="T0" y="T1"/>
              </a:cxn>
              <a:cxn ang="T61">
                <a:pos x="T2" y="T3"/>
              </a:cxn>
              <a:cxn ang="T62">
                <a:pos x="T4" y="T5"/>
              </a:cxn>
              <a:cxn ang="T63">
                <a:pos x="T6" y="T7"/>
              </a:cxn>
              <a:cxn ang="T64">
                <a:pos x="T8" y="T9"/>
              </a:cxn>
              <a:cxn ang="T65">
                <a:pos x="T10" y="T11"/>
              </a:cxn>
              <a:cxn ang="T66">
                <a:pos x="T12" y="T13"/>
              </a:cxn>
              <a:cxn ang="T67">
                <a:pos x="T14" y="T15"/>
              </a:cxn>
              <a:cxn ang="T68">
                <a:pos x="T16" y="T17"/>
              </a:cxn>
              <a:cxn ang="T69">
                <a:pos x="T18" y="T19"/>
              </a:cxn>
              <a:cxn ang="T70">
                <a:pos x="T20" y="T21"/>
              </a:cxn>
              <a:cxn ang="T71">
                <a:pos x="T22" y="T23"/>
              </a:cxn>
              <a:cxn ang="T72">
                <a:pos x="T24" y="T25"/>
              </a:cxn>
              <a:cxn ang="T73">
                <a:pos x="T26" y="T27"/>
              </a:cxn>
              <a:cxn ang="T74">
                <a:pos x="T28" y="T29"/>
              </a:cxn>
              <a:cxn ang="T75">
                <a:pos x="T30" y="T31"/>
              </a:cxn>
              <a:cxn ang="T76">
                <a:pos x="T32" y="T33"/>
              </a:cxn>
              <a:cxn ang="T77">
                <a:pos x="T34" y="T35"/>
              </a:cxn>
              <a:cxn ang="T78">
                <a:pos x="T36" y="T37"/>
              </a:cxn>
              <a:cxn ang="T79">
                <a:pos x="T38" y="T39"/>
              </a:cxn>
              <a:cxn ang="T80">
                <a:pos x="T40" y="T41"/>
              </a:cxn>
              <a:cxn ang="T81">
                <a:pos x="T42" y="T43"/>
              </a:cxn>
              <a:cxn ang="T82">
                <a:pos x="T44" y="T45"/>
              </a:cxn>
              <a:cxn ang="T83">
                <a:pos x="T46" y="T47"/>
              </a:cxn>
              <a:cxn ang="T84">
                <a:pos x="T48" y="T49"/>
              </a:cxn>
              <a:cxn ang="T85">
                <a:pos x="T50" y="T51"/>
              </a:cxn>
              <a:cxn ang="T86">
                <a:pos x="T52" y="T53"/>
              </a:cxn>
              <a:cxn ang="T87">
                <a:pos x="T54" y="T55"/>
              </a:cxn>
              <a:cxn ang="T88">
                <a:pos x="T56" y="T57"/>
              </a:cxn>
              <a:cxn ang="T89">
                <a:pos x="T58" y="T59"/>
              </a:cxn>
            </a:cxnLst>
            <a:rect l="T90" t="T91" r="T92" b="T93"/>
            <a:pathLst>
              <a:path w="152" h="203">
                <a:moveTo>
                  <a:pt x="152" y="159"/>
                </a:moveTo>
                <a:lnTo>
                  <a:pt x="152" y="129"/>
                </a:lnTo>
                <a:lnTo>
                  <a:pt x="145" y="105"/>
                </a:lnTo>
                <a:lnTo>
                  <a:pt x="145" y="100"/>
                </a:lnTo>
                <a:lnTo>
                  <a:pt x="130" y="100"/>
                </a:lnTo>
                <a:lnTo>
                  <a:pt x="115" y="84"/>
                </a:lnTo>
                <a:lnTo>
                  <a:pt x="115" y="77"/>
                </a:lnTo>
                <a:lnTo>
                  <a:pt x="108" y="55"/>
                </a:lnTo>
                <a:lnTo>
                  <a:pt x="58" y="38"/>
                </a:lnTo>
                <a:lnTo>
                  <a:pt x="50" y="23"/>
                </a:lnTo>
                <a:lnTo>
                  <a:pt x="50" y="0"/>
                </a:lnTo>
                <a:lnTo>
                  <a:pt x="31" y="0"/>
                </a:lnTo>
                <a:lnTo>
                  <a:pt x="15" y="18"/>
                </a:lnTo>
                <a:lnTo>
                  <a:pt x="0" y="18"/>
                </a:lnTo>
                <a:lnTo>
                  <a:pt x="8" y="38"/>
                </a:lnTo>
                <a:lnTo>
                  <a:pt x="0" y="92"/>
                </a:lnTo>
                <a:lnTo>
                  <a:pt x="8" y="100"/>
                </a:lnTo>
                <a:lnTo>
                  <a:pt x="0" y="122"/>
                </a:lnTo>
                <a:lnTo>
                  <a:pt x="8" y="144"/>
                </a:lnTo>
                <a:lnTo>
                  <a:pt x="15" y="203"/>
                </a:lnTo>
                <a:lnTo>
                  <a:pt x="21" y="203"/>
                </a:lnTo>
                <a:lnTo>
                  <a:pt x="43" y="181"/>
                </a:lnTo>
                <a:lnTo>
                  <a:pt x="65" y="198"/>
                </a:lnTo>
                <a:lnTo>
                  <a:pt x="73" y="181"/>
                </a:lnTo>
                <a:lnTo>
                  <a:pt x="95" y="198"/>
                </a:lnTo>
                <a:lnTo>
                  <a:pt x="102" y="144"/>
                </a:lnTo>
                <a:lnTo>
                  <a:pt x="139" y="144"/>
                </a:lnTo>
                <a:lnTo>
                  <a:pt x="152" y="15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86" name="ARG">
            <a:extLst>
              <a:ext uri="{FF2B5EF4-FFF2-40B4-BE49-F238E27FC236}">
                <a16:creationId xmlns:a16="http://schemas.microsoft.com/office/drawing/2014/main" id="{00000000-0008-0000-0500-0000B5000000}"/>
              </a:ext>
            </a:extLst>
          </xdr:cNvPr>
          <xdr:cNvGrpSpPr/>
        </xdr:nvGrpSpPr>
        <xdr:grpSpPr>
          <a:xfrm>
            <a:off x="4276725" y="7210425"/>
            <a:ext cx="561975" cy="1371600"/>
            <a:chOff x="3408759" y="5539978"/>
            <a:chExt cx="561975" cy="1362075"/>
          </a:xfrm>
          <a:grpFill/>
        </xdr:grpSpPr>
        <xdr:sp macro="" textlink="">
          <xdr:nvSpPr>
            <xdr:cNvPr id="187" name="S_ARG1">
              <a:extLst>
                <a:ext uri="{FF2B5EF4-FFF2-40B4-BE49-F238E27FC236}">
                  <a16:creationId xmlns:a16="http://schemas.microsoft.com/office/drawing/2014/main" id="{00000000-0008-0000-0500-0000B6000000}"/>
                </a:ext>
              </a:extLst>
            </xdr:cNvPr>
            <xdr:cNvSpPr>
              <a:spLocks/>
            </xdr:cNvSpPr>
          </xdr:nvSpPr>
          <xdr:spPr bwMode="auto">
            <a:xfrm>
              <a:off x="3408759" y="5539978"/>
              <a:ext cx="561975" cy="1172898"/>
            </a:xfrm>
            <a:custGeom>
              <a:avLst/>
              <a:gdLst>
                <a:gd name="T0" fmla="*/ 2147483647 w 268"/>
                <a:gd name="T1" fmla="*/ 2147483647 h 565"/>
                <a:gd name="T2" fmla="*/ 2147483647 w 268"/>
                <a:gd name="T3" fmla="*/ 2147483647 h 565"/>
                <a:gd name="T4" fmla="*/ 2147483647 w 268"/>
                <a:gd name="T5" fmla="*/ 2147483647 h 565"/>
                <a:gd name="T6" fmla="*/ 2147483647 w 268"/>
                <a:gd name="T7" fmla="*/ 2147483647 h 565"/>
                <a:gd name="T8" fmla="*/ 2147483647 w 268"/>
                <a:gd name="T9" fmla="*/ 2147483647 h 565"/>
                <a:gd name="T10" fmla="*/ 2147483647 w 268"/>
                <a:gd name="T11" fmla="*/ 2147483647 h 565"/>
                <a:gd name="T12" fmla="*/ 2147483647 w 268"/>
                <a:gd name="T13" fmla="*/ 2147483647 h 565"/>
                <a:gd name="T14" fmla="*/ 2147483647 w 268"/>
                <a:gd name="T15" fmla="*/ 0 h 565"/>
                <a:gd name="T16" fmla="*/ 2147483647 w 268"/>
                <a:gd name="T17" fmla="*/ 0 h 565"/>
                <a:gd name="T18" fmla="*/ 2147483647 w 268"/>
                <a:gd name="T19" fmla="*/ 2147483647 h 565"/>
                <a:gd name="T20" fmla="*/ 2147483647 w 268"/>
                <a:gd name="T21" fmla="*/ 2147483647 h 565"/>
                <a:gd name="T22" fmla="*/ 2147483647 w 268"/>
                <a:gd name="T23" fmla="*/ 2147483647 h 565"/>
                <a:gd name="T24" fmla="*/ 2147483647 w 268"/>
                <a:gd name="T25" fmla="*/ 2147483647 h 565"/>
                <a:gd name="T26" fmla="*/ 2147483647 w 268"/>
                <a:gd name="T27" fmla="*/ 2147483647 h 565"/>
                <a:gd name="T28" fmla="*/ 2147483647 w 268"/>
                <a:gd name="T29" fmla="*/ 2147483647 h 565"/>
                <a:gd name="T30" fmla="*/ 2147483647 w 268"/>
                <a:gd name="T31" fmla="*/ 2147483647 h 565"/>
                <a:gd name="T32" fmla="*/ 0 w 268"/>
                <a:gd name="T33" fmla="*/ 2147483647 h 565"/>
                <a:gd name="T34" fmla="*/ 2147483647 w 268"/>
                <a:gd name="T35" fmla="*/ 2147483647 h 565"/>
                <a:gd name="T36" fmla="*/ 2147483647 w 268"/>
                <a:gd name="T37" fmla="*/ 2147483647 h 565"/>
                <a:gd name="T38" fmla="*/ 2147483647 w 268"/>
                <a:gd name="T39" fmla="*/ 2147483647 h 565"/>
                <a:gd name="T40" fmla="*/ 2147483647 w 268"/>
                <a:gd name="T41" fmla="*/ 2147483647 h 565"/>
                <a:gd name="T42" fmla="*/ 2147483647 w 268"/>
                <a:gd name="T43" fmla="*/ 2147483647 h 565"/>
                <a:gd name="T44" fmla="*/ 2147483647 w 268"/>
                <a:gd name="T45" fmla="*/ 2147483647 h 565"/>
                <a:gd name="T46" fmla="*/ 2147483647 w 268"/>
                <a:gd name="T47" fmla="*/ 2147483647 h 565"/>
                <a:gd name="T48" fmla="*/ 2147483647 w 268"/>
                <a:gd name="T49" fmla="*/ 2147483647 h 565"/>
                <a:gd name="T50" fmla="*/ 2147483647 w 268"/>
                <a:gd name="T51" fmla="*/ 2147483647 h 565"/>
                <a:gd name="T52" fmla="*/ 2147483647 w 268"/>
                <a:gd name="T53" fmla="*/ 2147483647 h 565"/>
                <a:gd name="T54" fmla="*/ 2147483647 w 268"/>
                <a:gd name="T55" fmla="*/ 2147483647 h 565"/>
                <a:gd name="T56" fmla="*/ 2147483647 w 268"/>
                <a:gd name="T57" fmla="*/ 2147483647 h 565"/>
                <a:gd name="T58" fmla="*/ 2147483647 w 268"/>
                <a:gd name="T59" fmla="*/ 2147483647 h 565"/>
                <a:gd name="T60" fmla="*/ 2147483647 w 268"/>
                <a:gd name="T61" fmla="*/ 2147483647 h 565"/>
                <a:gd name="T62" fmla="*/ 2147483647 w 268"/>
                <a:gd name="T63" fmla="*/ 2147483647 h 565"/>
                <a:gd name="T64" fmla="*/ 2147483647 w 268"/>
                <a:gd name="T65" fmla="*/ 2147483647 h 565"/>
                <a:gd name="T66" fmla="*/ 2147483647 w 268"/>
                <a:gd name="T67" fmla="*/ 2147483647 h 565"/>
                <a:gd name="T68" fmla="*/ 2147483647 w 268"/>
                <a:gd name="T69" fmla="*/ 2147483647 h 565"/>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w 268"/>
                <a:gd name="T106" fmla="*/ 0 h 565"/>
                <a:gd name="T107" fmla="*/ 268 w 268"/>
                <a:gd name="T108" fmla="*/ 565 h 565"/>
              </a:gdLst>
              <a:ahLst/>
              <a:cxnLst>
                <a:cxn ang="T70">
                  <a:pos x="T0" y="T1"/>
                </a:cxn>
                <a:cxn ang="T71">
                  <a:pos x="T2" y="T3"/>
                </a:cxn>
                <a:cxn ang="T72">
                  <a:pos x="T4" y="T5"/>
                </a:cxn>
                <a:cxn ang="T73">
                  <a:pos x="T6" y="T7"/>
                </a:cxn>
                <a:cxn ang="T74">
                  <a:pos x="T8" y="T9"/>
                </a:cxn>
                <a:cxn ang="T75">
                  <a:pos x="T10" y="T11"/>
                </a:cxn>
                <a:cxn ang="T76">
                  <a:pos x="T12" y="T13"/>
                </a:cxn>
                <a:cxn ang="T77">
                  <a:pos x="T14" y="T15"/>
                </a:cxn>
                <a:cxn ang="T78">
                  <a:pos x="T16" y="T17"/>
                </a:cxn>
                <a:cxn ang="T79">
                  <a:pos x="T18" y="T19"/>
                </a:cxn>
                <a:cxn ang="T80">
                  <a:pos x="T20" y="T21"/>
                </a:cxn>
                <a:cxn ang="T81">
                  <a:pos x="T22" y="T23"/>
                </a:cxn>
                <a:cxn ang="T82">
                  <a:pos x="T24" y="T25"/>
                </a:cxn>
                <a:cxn ang="T83">
                  <a:pos x="T26" y="T27"/>
                </a:cxn>
                <a:cxn ang="T84">
                  <a:pos x="T28" y="T29"/>
                </a:cxn>
                <a:cxn ang="T85">
                  <a:pos x="T30" y="T31"/>
                </a:cxn>
                <a:cxn ang="T86">
                  <a:pos x="T32" y="T33"/>
                </a:cxn>
                <a:cxn ang="T87">
                  <a:pos x="T34" y="T35"/>
                </a:cxn>
                <a:cxn ang="T88">
                  <a:pos x="T36" y="T37"/>
                </a:cxn>
                <a:cxn ang="T89">
                  <a:pos x="T38" y="T39"/>
                </a:cxn>
                <a:cxn ang="T90">
                  <a:pos x="T40" y="T41"/>
                </a:cxn>
                <a:cxn ang="T91">
                  <a:pos x="T42" y="T43"/>
                </a:cxn>
                <a:cxn ang="T92">
                  <a:pos x="T44" y="T45"/>
                </a:cxn>
                <a:cxn ang="T93">
                  <a:pos x="T46" y="T47"/>
                </a:cxn>
                <a:cxn ang="T94">
                  <a:pos x="T48" y="T49"/>
                </a:cxn>
                <a:cxn ang="T95">
                  <a:pos x="T50" y="T51"/>
                </a:cxn>
                <a:cxn ang="T96">
                  <a:pos x="T52" y="T53"/>
                </a:cxn>
                <a:cxn ang="T97">
                  <a:pos x="T54" y="T55"/>
                </a:cxn>
                <a:cxn ang="T98">
                  <a:pos x="T56" y="T57"/>
                </a:cxn>
                <a:cxn ang="T99">
                  <a:pos x="T58" y="T59"/>
                </a:cxn>
                <a:cxn ang="T100">
                  <a:pos x="T60" y="T61"/>
                </a:cxn>
                <a:cxn ang="T101">
                  <a:pos x="T62" y="T63"/>
                </a:cxn>
                <a:cxn ang="T102">
                  <a:pos x="T64" y="T65"/>
                </a:cxn>
                <a:cxn ang="T103">
                  <a:pos x="T66" y="T67"/>
                </a:cxn>
                <a:cxn ang="T104">
                  <a:pos x="T68" y="T69"/>
                </a:cxn>
              </a:cxnLst>
              <a:rect l="T105" t="T106" r="T107" b="T108"/>
              <a:pathLst>
                <a:path w="268" h="565">
                  <a:moveTo>
                    <a:pt x="196" y="204"/>
                  </a:moveTo>
                  <a:lnTo>
                    <a:pt x="211" y="143"/>
                  </a:lnTo>
                  <a:lnTo>
                    <a:pt x="246" y="96"/>
                  </a:lnTo>
                  <a:lnTo>
                    <a:pt x="268" y="81"/>
                  </a:lnTo>
                  <a:lnTo>
                    <a:pt x="255" y="61"/>
                  </a:lnTo>
                  <a:lnTo>
                    <a:pt x="246" y="61"/>
                  </a:lnTo>
                  <a:lnTo>
                    <a:pt x="246" y="74"/>
                  </a:lnTo>
                  <a:lnTo>
                    <a:pt x="233" y="81"/>
                  </a:lnTo>
                  <a:lnTo>
                    <a:pt x="224" y="96"/>
                  </a:lnTo>
                  <a:lnTo>
                    <a:pt x="196" y="81"/>
                  </a:lnTo>
                  <a:lnTo>
                    <a:pt x="204" y="69"/>
                  </a:lnTo>
                  <a:lnTo>
                    <a:pt x="204" y="61"/>
                  </a:lnTo>
                  <a:lnTo>
                    <a:pt x="191" y="39"/>
                  </a:lnTo>
                  <a:lnTo>
                    <a:pt x="161" y="39"/>
                  </a:lnTo>
                  <a:lnTo>
                    <a:pt x="147" y="16"/>
                  </a:lnTo>
                  <a:lnTo>
                    <a:pt x="126" y="0"/>
                  </a:lnTo>
                  <a:lnTo>
                    <a:pt x="121" y="16"/>
                  </a:lnTo>
                  <a:lnTo>
                    <a:pt x="99" y="0"/>
                  </a:lnTo>
                  <a:lnTo>
                    <a:pt x="77" y="24"/>
                  </a:lnTo>
                  <a:lnTo>
                    <a:pt x="77" y="39"/>
                  </a:lnTo>
                  <a:lnTo>
                    <a:pt x="62" y="42"/>
                  </a:lnTo>
                  <a:lnTo>
                    <a:pt x="70" y="74"/>
                  </a:lnTo>
                  <a:lnTo>
                    <a:pt x="33" y="158"/>
                  </a:lnTo>
                  <a:lnTo>
                    <a:pt x="43" y="197"/>
                  </a:lnTo>
                  <a:lnTo>
                    <a:pt x="33" y="227"/>
                  </a:lnTo>
                  <a:lnTo>
                    <a:pt x="33" y="241"/>
                  </a:lnTo>
                  <a:lnTo>
                    <a:pt x="27" y="249"/>
                  </a:lnTo>
                  <a:lnTo>
                    <a:pt x="22" y="400"/>
                  </a:lnTo>
                  <a:lnTo>
                    <a:pt x="27" y="400"/>
                  </a:lnTo>
                  <a:lnTo>
                    <a:pt x="22" y="444"/>
                  </a:lnTo>
                  <a:lnTo>
                    <a:pt x="12" y="469"/>
                  </a:lnTo>
                  <a:lnTo>
                    <a:pt x="12" y="484"/>
                  </a:lnTo>
                  <a:lnTo>
                    <a:pt x="0" y="515"/>
                  </a:lnTo>
                  <a:lnTo>
                    <a:pt x="0" y="537"/>
                  </a:lnTo>
                  <a:lnTo>
                    <a:pt x="12" y="530"/>
                  </a:lnTo>
                  <a:lnTo>
                    <a:pt x="12" y="560"/>
                  </a:lnTo>
                  <a:lnTo>
                    <a:pt x="22" y="565"/>
                  </a:lnTo>
                  <a:lnTo>
                    <a:pt x="62" y="565"/>
                  </a:lnTo>
                  <a:lnTo>
                    <a:pt x="55" y="537"/>
                  </a:lnTo>
                  <a:lnTo>
                    <a:pt x="70" y="521"/>
                  </a:lnTo>
                  <a:lnTo>
                    <a:pt x="77" y="491"/>
                  </a:lnTo>
                  <a:lnTo>
                    <a:pt x="105" y="476"/>
                  </a:lnTo>
                  <a:lnTo>
                    <a:pt x="105" y="463"/>
                  </a:lnTo>
                  <a:lnTo>
                    <a:pt x="99" y="463"/>
                  </a:lnTo>
                  <a:lnTo>
                    <a:pt x="77" y="439"/>
                  </a:lnTo>
                  <a:lnTo>
                    <a:pt x="77" y="431"/>
                  </a:lnTo>
                  <a:lnTo>
                    <a:pt x="85" y="416"/>
                  </a:lnTo>
                  <a:lnTo>
                    <a:pt x="105" y="407"/>
                  </a:lnTo>
                  <a:lnTo>
                    <a:pt x="105" y="400"/>
                  </a:lnTo>
                  <a:lnTo>
                    <a:pt x="114" y="400"/>
                  </a:lnTo>
                  <a:lnTo>
                    <a:pt x="114" y="387"/>
                  </a:lnTo>
                  <a:lnTo>
                    <a:pt x="121" y="370"/>
                  </a:lnTo>
                  <a:lnTo>
                    <a:pt x="121" y="362"/>
                  </a:lnTo>
                  <a:lnTo>
                    <a:pt x="126" y="362"/>
                  </a:lnTo>
                  <a:lnTo>
                    <a:pt x="126" y="355"/>
                  </a:lnTo>
                  <a:lnTo>
                    <a:pt x="114" y="355"/>
                  </a:lnTo>
                  <a:lnTo>
                    <a:pt x="114" y="325"/>
                  </a:lnTo>
                  <a:lnTo>
                    <a:pt x="126" y="340"/>
                  </a:lnTo>
                  <a:lnTo>
                    <a:pt x="147" y="325"/>
                  </a:lnTo>
                  <a:lnTo>
                    <a:pt x="156" y="295"/>
                  </a:lnTo>
                  <a:lnTo>
                    <a:pt x="147" y="286"/>
                  </a:lnTo>
                  <a:lnTo>
                    <a:pt x="211" y="281"/>
                  </a:lnTo>
                  <a:lnTo>
                    <a:pt x="224" y="249"/>
                  </a:lnTo>
                  <a:lnTo>
                    <a:pt x="224" y="241"/>
                  </a:lnTo>
                  <a:lnTo>
                    <a:pt x="211" y="234"/>
                  </a:lnTo>
                  <a:lnTo>
                    <a:pt x="211" y="227"/>
                  </a:lnTo>
                  <a:lnTo>
                    <a:pt x="196" y="219"/>
                  </a:lnTo>
                  <a:lnTo>
                    <a:pt x="196" y="20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88" name="S_ARG2">
              <a:extLst>
                <a:ext uri="{FF2B5EF4-FFF2-40B4-BE49-F238E27FC236}">
                  <a16:creationId xmlns:a16="http://schemas.microsoft.com/office/drawing/2014/main" id="{00000000-0008-0000-0500-0000B7000000}"/>
                </a:ext>
              </a:extLst>
            </xdr:cNvPr>
            <xdr:cNvSpPr>
              <a:spLocks/>
            </xdr:cNvSpPr>
          </xdr:nvSpPr>
          <xdr:spPr bwMode="auto">
            <a:xfrm>
              <a:off x="3532584" y="6750711"/>
              <a:ext cx="104775" cy="151342"/>
            </a:xfrm>
            <a:custGeom>
              <a:avLst/>
              <a:gdLst>
                <a:gd name="T0" fmla="*/ 0 w 50"/>
                <a:gd name="T1" fmla="*/ 1 h 72"/>
                <a:gd name="T2" fmla="*/ 0 w 50"/>
                <a:gd name="T3" fmla="*/ 0 h 72"/>
                <a:gd name="T4" fmla="*/ 0 w 50"/>
                <a:gd name="T5" fmla="*/ 0 h 72"/>
                <a:gd name="T6" fmla="*/ 0 w 50"/>
                <a:gd name="T7" fmla="*/ 0 h 72"/>
                <a:gd name="T8" fmla="*/ 0 w 50"/>
                <a:gd name="T9" fmla="*/ 1 h 72"/>
                <a:gd name="T10" fmla="*/ 0 w 50"/>
                <a:gd name="T11" fmla="*/ 1 h 72"/>
                <a:gd name="T12" fmla="*/ 0 w 50"/>
                <a:gd name="T13" fmla="*/ 1 h 72"/>
                <a:gd name="T14" fmla="*/ 0 w 50"/>
                <a:gd name="T15" fmla="*/ 1 h 72"/>
                <a:gd name="T16" fmla="*/ 0 w 50"/>
                <a:gd name="T17" fmla="*/ 1 h 72"/>
                <a:gd name="T18" fmla="*/ 0 w 50"/>
                <a:gd name="T19" fmla="*/ 1 h 72"/>
                <a:gd name="T20" fmla="*/ 0 w 50"/>
                <a:gd name="T21" fmla="*/ 1 h 72"/>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50"/>
                <a:gd name="T34" fmla="*/ 0 h 72"/>
                <a:gd name="T35" fmla="*/ 50 w 50"/>
                <a:gd name="T36" fmla="*/ 72 h 72"/>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50" h="72">
                  <a:moveTo>
                    <a:pt x="0" y="52"/>
                  </a:moveTo>
                  <a:lnTo>
                    <a:pt x="0" y="0"/>
                  </a:lnTo>
                  <a:lnTo>
                    <a:pt x="9" y="22"/>
                  </a:lnTo>
                  <a:lnTo>
                    <a:pt x="35" y="45"/>
                  </a:lnTo>
                  <a:lnTo>
                    <a:pt x="50" y="52"/>
                  </a:lnTo>
                  <a:lnTo>
                    <a:pt x="44" y="59"/>
                  </a:lnTo>
                  <a:lnTo>
                    <a:pt x="14" y="67"/>
                  </a:lnTo>
                  <a:lnTo>
                    <a:pt x="9" y="72"/>
                  </a:lnTo>
                  <a:lnTo>
                    <a:pt x="0" y="5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clientData/>
  </xdr:twoCellAnchor>
  <xdr:twoCellAnchor>
    <xdr:from>
      <xdr:col>9</xdr:col>
      <xdr:colOff>148115</xdr:colOff>
      <xdr:row>21</xdr:row>
      <xdr:rowOff>118608</xdr:rowOff>
    </xdr:from>
    <xdr:to>
      <xdr:col>13</xdr:col>
      <xdr:colOff>571501</xdr:colOff>
      <xdr:row>29</xdr:row>
      <xdr:rowOff>18639</xdr:rowOff>
    </xdr:to>
    <xdr:grpSp>
      <xdr:nvGrpSpPr>
        <xdr:cNvPr id="191" name="Europe">
          <a:extLst>
            <a:ext uri="{FF2B5EF4-FFF2-40B4-BE49-F238E27FC236}">
              <a16:creationId xmlns:a16="http://schemas.microsoft.com/office/drawing/2014/main" id="{00000000-0008-0000-0500-000048010000}"/>
            </a:ext>
          </a:extLst>
        </xdr:cNvPr>
        <xdr:cNvGrpSpPr/>
      </xdr:nvGrpSpPr>
      <xdr:grpSpPr>
        <a:xfrm>
          <a:off x="4634390" y="4157208"/>
          <a:ext cx="3242786" cy="1490706"/>
          <a:chOff x="8400380" y="3133725"/>
          <a:chExt cx="6079317" cy="2733675"/>
        </a:xfrm>
        <a:solidFill>
          <a:srgbClr val="FFC000"/>
        </a:solidFill>
      </xdr:grpSpPr>
      <xdr:sp macro="" textlink="">
        <xdr:nvSpPr>
          <xdr:cNvPr id="192" name="SBR">
            <a:extLst>
              <a:ext uri="{FF2B5EF4-FFF2-40B4-BE49-F238E27FC236}">
                <a16:creationId xmlns:a16="http://schemas.microsoft.com/office/drawing/2014/main" id="{00000000-0008-0000-0500-00001B000000}"/>
              </a:ext>
            </a:extLst>
          </xdr:cNvPr>
          <xdr:cNvSpPr>
            <a:spLocks/>
          </xdr:cNvSpPr>
        </xdr:nvSpPr>
        <xdr:spPr bwMode="auto">
          <a:xfrm>
            <a:off x="10488843" y="4889110"/>
            <a:ext cx="110247" cy="123382"/>
          </a:xfrm>
          <a:custGeom>
            <a:avLst/>
            <a:gdLst>
              <a:gd name="T0" fmla="*/ 58244319 w 63"/>
              <a:gd name="T1" fmla="*/ 138889336 h 90"/>
              <a:gd name="T2" fmla="*/ 58244319 w 63"/>
              <a:gd name="T3" fmla="*/ 94085835 h 90"/>
              <a:gd name="T4" fmla="*/ 0 w 63"/>
              <a:gd name="T5" fmla="*/ 67204160 h 90"/>
              <a:gd name="T6" fmla="*/ 89604861 w 63"/>
              <a:gd name="T7" fmla="*/ 0 h 90"/>
              <a:gd name="T8" fmla="*/ 156809045 w 63"/>
              <a:gd name="T9" fmla="*/ 138889336 h 90"/>
              <a:gd name="T10" fmla="*/ 255375838 w 63"/>
              <a:gd name="T11" fmla="*/ 138889336 h 90"/>
              <a:gd name="T12" fmla="*/ 255375838 w 63"/>
              <a:gd name="T13" fmla="*/ 232975137 h 90"/>
              <a:gd name="T14" fmla="*/ 282257564 w 63"/>
              <a:gd name="T15" fmla="*/ 300179347 h 90"/>
              <a:gd name="T16" fmla="*/ 255375838 w 63"/>
              <a:gd name="T17" fmla="*/ 336020852 h 90"/>
              <a:gd name="T18" fmla="*/ 156809045 w 63"/>
              <a:gd name="T19" fmla="*/ 336020852 h 90"/>
              <a:gd name="T20" fmla="*/ 116486522 w 63"/>
              <a:gd name="T21" fmla="*/ 403224996 h 90"/>
              <a:gd name="T22" fmla="*/ 89604861 w 63"/>
              <a:gd name="T23" fmla="*/ 336020852 h 90"/>
              <a:gd name="T24" fmla="*/ 89604861 w 63"/>
              <a:gd name="T25" fmla="*/ 300179347 h 90"/>
              <a:gd name="T26" fmla="*/ 58244319 w 63"/>
              <a:gd name="T27" fmla="*/ 268816642 h 90"/>
              <a:gd name="T28" fmla="*/ 58244319 w 63"/>
              <a:gd name="T29" fmla="*/ 138889336 h 90"/>
              <a:gd name="T30" fmla="*/ 58244319 w 63"/>
              <a:gd name="T31" fmla="*/ 138889336 h 90"/>
              <a:gd name="T32" fmla="*/ 58244319 w 63"/>
              <a:gd name="T33" fmla="*/ 138889336 h 90"/>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63"/>
              <a:gd name="T52" fmla="*/ 0 h 90"/>
              <a:gd name="T53" fmla="*/ 63 w 63"/>
              <a:gd name="T54" fmla="*/ 90 h 90"/>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63" h="90">
                <a:moveTo>
                  <a:pt x="13" y="31"/>
                </a:moveTo>
                <a:lnTo>
                  <a:pt x="13" y="21"/>
                </a:lnTo>
                <a:lnTo>
                  <a:pt x="0" y="15"/>
                </a:lnTo>
                <a:lnTo>
                  <a:pt x="20" y="0"/>
                </a:lnTo>
                <a:lnTo>
                  <a:pt x="35" y="31"/>
                </a:lnTo>
                <a:lnTo>
                  <a:pt x="57" y="31"/>
                </a:lnTo>
                <a:lnTo>
                  <a:pt x="57" y="52"/>
                </a:lnTo>
                <a:lnTo>
                  <a:pt x="63" y="67"/>
                </a:lnTo>
                <a:lnTo>
                  <a:pt x="57" y="75"/>
                </a:lnTo>
                <a:lnTo>
                  <a:pt x="35" y="75"/>
                </a:lnTo>
                <a:lnTo>
                  <a:pt x="26" y="90"/>
                </a:lnTo>
                <a:lnTo>
                  <a:pt x="20" y="75"/>
                </a:lnTo>
                <a:lnTo>
                  <a:pt x="20" y="67"/>
                </a:lnTo>
                <a:lnTo>
                  <a:pt x="13" y="60"/>
                </a:lnTo>
                <a:lnTo>
                  <a:pt x="13" y="3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193" name="Group 192">
            <a:extLst>
              <a:ext uri="{FF2B5EF4-FFF2-40B4-BE49-F238E27FC236}">
                <a16:creationId xmlns:a16="http://schemas.microsoft.com/office/drawing/2014/main" id="{00000000-0008-0000-0500-000047010000}"/>
              </a:ext>
            </a:extLst>
          </xdr:cNvPr>
          <xdr:cNvGrpSpPr/>
        </xdr:nvGrpSpPr>
        <xdr:grpSpPr>
          <a:xfrm>
            <a:off x="8400380" y="3133725"/>
            <a:ext cx="6079317" cy="2733675"/>
            <a:chOff x="9029030" y="228600"/>
            <a:chExt cx="6079317" cy="2733675"/>
          </a:xfrm>
          <a:grpFill/>
        </xdr:grpSpPr>
        <xdr:sp macro="" textlink="">
          <xdr:nvSpPr>
            <xdr:cNvPr id="194" name="UKR">
              <a:extLst>
                <a:ext uri="{FF2B5EF4-FFF2-40B4-BE49-F238E27FC236}">
                  <a16:creationId xmlns:a16="http://schemas.microsoft.com/office/drawing/2014/main" id="{00000000-0008-0000-0500-0000BB000000}"/>
                </a:ext>
              </a:extLst>
            </xdr:cNvPr>
            <xdr:cNvSpPr>
              <a:spLocks/>
            </xdr:cNvSpPr>
          </xdr:nvSpPr>
          <xdr:spPr bwMode="auto">
            <a:xfrm>
              <a:off x="11186715" y="1791575"/>
              <a:ext cx="433112" cy="245173"/>
            </a:xfrm>
            <a:custGeom>
              <a:avLst/>
              <a:gdLst>
                <a:gd name="T0" fmla="*/ 2147483647 w 251"/>
                <a:gd name="T1" fmla="*/ 2147483647 h 180"/>
                <a:gd name="T2" fmla="*/ 2147483647 w 251"/>
                <a:gd name="T3" fmla="*/ 2147483647 h 180"/>
                <a:gd name="T4" fmla="*/ 2147483647 w 251"/>
                <a:gd name="T5" fmla="*/ 2147483647 h 180"/>
                <a:gd name="T6" fmla="*/ 2147483647 w 251"/>
                <a:gd name="T7" fmla="*/ 2147483647 h 180"/>
                <a:gd name="T8" fmla="*/ 2147483647 w 251"/>
                <a:gd name="T9" fmla="*/ 2147483647 h 180"/>
                <a:gd name="T10" fmla="*/ 2147483647 w 251"/>
                <a:gd name="T11" fmla="*/ 2147483647 h 180"/>
                <a:gd name="T12" fmla="*/ 2147483647 w 251"/>
                <a:gd name="T13" fmla="*/ 2147483647 h 180"/>
                <a:gd name="T14" fmla="*/ 2147483647 w 251"/>
                <a:gd name="T15" fmla="*/ 2147483647 h 180"/>
                <a:gd name="T16" fmla="*/ 2147483647 w 251"/>
                <a:gd name="T17" fmla="*/ 2147483647 h 180"/>
                <a:gd name="T18" fmla="*/ 2147483647 w 251"/>
                <a:gd name="T19" fmla="*/ 2147483647 h 180"/>
                <a:gd name="T20" fmla="*/ 2147483647 w 251"/>
                <a:gd name="T21" fmla="*/ 2147483647 h 180"/>
                <a:gd name="T22" fmla="*/ 0 w 251"/>
                <a:gd name="T23" fmla="*/ 2147483647 h 180"/>
                <a:gd name="T24" fmla="*/ 2147483647 w 251"/>
                <a:gd name="T25" fmla="*/ 2147483647 h 180"/>
                <a:gd name="T26" fmla="*/ 2147483647 w 251"/>
                <a:gd name="T27" fmla="*/ 2147483647 h 180"/>
                <a:gd name="T28" fmla="*/ 2147483647 w 251"/>
                <a:gd name="T29" fmla="*/ 2147483647 h 180"/>
                <a:gd name="T30" fmla="*/ 2147483647 w 251"/>
                <a:gd name="T31" fmla="*/ 2147483647 h 180"/>
                <a:gd name="T32" fmla="*/ 2147483647 w 251"/>
                <a:gd name="T33" fmla="*/ 2147483647 h 180"/>
                <a:gd name="T34" fmla="*/ 2147483647 w 251"/>
                <a:gd name="T35" fmla="*/ 2147483647 h 180"/>
                <a:gd name="T36" fmla="*/ 2147483647 w 251"/>
                <a:gd name="T37" fmla="*/ 2147483647 h 180"/>
                <a:gd name="T38" fmla="*/ 2147483647 w 251"/>
                <a:gd name="T39" fmla="*/ 0 h 180"/>
                <a:gd name="T40" fmla="*/ 2147483647 w 251"/>
                <a:gd name="T41" fmla="*/ 0 h 180"/>
                <a:gd name="T42" fmla="*/ 2147483647 w 251"/>
                <a:gd name="T43" fmla="*/ 2147483647 h 180"/>
                <a:gd name="T44" fmla="*/ 2147483647 w 251"/>
                <a:gd name="T45" fmla="*/ 2147483647 h 180"/>
                <a:gd name="T46" fmla="*/ 2147483647 w 251"/>
                <a:gd name="T47" fmla="*/ 2147483647 h 180"/>
                <a:gd name="T48" fmla="*/ 2147483647 w 251"/>
                <a:gd name="T49" fmla="*/ 2147483647 h 180"/>
                <a:gd name="T50" fmla="*/ 2147483647 w 251"/>
                <a:gd name="T51" fmla="*/ 2147483647 h 180"/>
                <a:gd name="T52" fmla="*/ 2147483647 w 251"/>
                <a:gd name="T53" fmla="*/ 2147483647 h 180"/>
                <a:gd name="T54" fmla="*/ 2147483647 w 251"/>
                <a:gd name="T55" fmla="*/ 2147483647 h 180"/>
                <a:gd name="T56" fmla="*/ 2147483647 w 251"/>
                <a:gd name="T57" fmla="*/ 2147483647 h 180"/>
                <a:gd name="T58" fmla="*/ 2147483647 w 251"/>
                <a:gd name="T59" fmla="*/ 2147483647 h 180"/>
                <a:gd name="T60" fmla="*/ 2147483647 w 251"/>
                <a:gd name="T61" fmla="*/ 2147483647 h 180"/>
                <a:gd name="T62" fmla="*/ 2147483647 w 251"/>
                <a:gd name="T63" fmla="*/ 2147483647 h 180"/>
                <a:gd name="T64" fmla="*/ 2147483647 w 251"/>
                <a:gd name="T65" fmla="*/ 2147483647 h 180"/>
                <a:gd name="T66" fmla="*/ 2147483647 w 251"/>
                <a:gd name="T67" fmla="*/ 2147483647 h 180"/>
                <a:gd name="T68" fmla="*/ 2147483647 w 251"/>
                <a:gd name="T69" fmla="*/ 2147483647 h 180"/>
                <a:gd name="T70" fmla="*/ 2147483647 w 251"/>
                <a:gd name="T71" fmla="*/ 2147483647 h 180"/>
                <a:gd name="T72" fmla="*/ 2147483647 w 251"/>
                <a:gd name="T73" fmla="*/ 2147483647 h 180"/>
                <a:gd name="T74" fmla="*/ 2147483647 w 251"/>
                <a:gd name="T75" fmla="*/ 2147483647 h 180"/>
                <a:gd name="T76" fmla="*/ 2147483647 w 251"/>
                <a:gd name="T77" fmla="*/ 2147483647 h 180"/>
                <a:gd name="T78" fmla="*/ 2147483647 w 251"/>
                <a:gd name="T79" fmla="*/ 2147483647 h 180"/>
                <a:gd name="T80" fmla="*/ 2147483647 w 251"/>
                <a:gd name="T81" fmla="*/ 2147483647 h 180"/>
                <a:gd name="T82" fmla="*/ 2147483647 w 251"/>
                <a:gd name="T83" fmla="*/ 2147483647 h 180"/>
                <a:gd name="T84" fmla="*/ 2147483647 w 251"/>
                <a:gd name="T85" fmla="*/ 2147483647 h 180"/>
                <a:gd name="T86" fmla="*/ 2147483647 w 251"/>
                <a:gd name="T87" fmla="*/ 2147483647 h 180"/>
                <a:gd name="T88" fmla="*/ 2147483647 w 251"/>
                <a:gd name="T89" fmla="*/ 2147483647 h 180"/>
                <a:gd name="T90" fmla="*/ 2147483647 w 251"/>
                <a:gd name="T91" fmla="*/ 2147483647 h 180"/>
                <a:gd name="T92" fmla="*/ 2147483647 w 251"/>
                <a:gd name="T93" fmla="*/ 2147483647 h 180"/>
                <a:gd name="T94" fmla="*/ 2147483647 w 251"/>
                <a:gd name="T95" fmla="*/ 2147483647 h 180"/>
                <a:gd name="T96" fmla="*/ 2147483647 w 251"/>
                <a:gd name="T97" fmla="*/ 2147483647 h 180"/>
                <a:gd name="T98" fmla="*/ 2147483647 w 251"/>
                <a:gd name="T99" fmla="*/ 2147483647 h 180"/>
                <a:gd name="T100" fmla="*/ 2147483647 w 251"/>
                <a:gd name="T101" fmla="*/ 2147483647 h 180"/>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w 251"/>
                <a:gd name="T154" fmla="*/ 0 h 180"/>
                <a:gd name="T155" fmla="*/ 251 w 251"/>
                <a:gd name="T156" fmla="*/ 180 h 180"/>
              </a:gdLst>
              <a:ahLst/>
              <a:cxnLst>
                <a:cxn ang="T102">
                  <a:pos x="T0" y="T1"/>
                </a:cxn>
                <a:cxn ang="T103">
                  <a:pos x="T2" y="T3"/>
                </a:cxn>
                <a:cxn ang="T104">
                  <a:pos x="T4" y="T5"/>
                </a:cxn>
                <a:cxn ang="T105">
                  <a:pos x="T6" y="T7"/>
                </a:cxn>
                <a:cxn ang="T106">
                  <a:pos x="T8" y="T9"/>
                </a:cxn>
                <a:cxn ang="T107">
                  <a:pos x="T10" y="T11"/>
                </a:cxn>
                <a:cxn ang="T108">
                  <a:pos x="T12" y="T13"/>
                </a:cxn>
                <a:cxn ang="T109">
                  <a:pos x="T14" y="T15"/>
                </a:cxn>
                <a:cxn ang="T110">
                  <a:pos x="T16" y="T17"/>
                </a:cxn>
                <a:cxn ang="T111">
                  <a:pos x="T18" y="T19"/>
                </a:cxn>
                <a:cxn ang="T112">
                  <a:pos x="T20" y="T21"/>
                </a:cxn>
                <a:cxn ang="T113">
                  <a:pos x="T22" y="T23"/>
                </a:cxn>
                <a:cxn ang="T114">
                  <a:pos x="T24" y="T25"/>
                </a:cxn>
                <a:cxn ang="T115">
                  <a:pos x="T26" y="T27"/>
                </a:cxn>
                <a:cxn ang="T116">
                  <a:pos x="T28" y="T29"/>
                </a:cxn>
                <a:cxn ang="T117">
                  <a:pos x="T30" y="T31"/>
                </a:cxn>
                <a:cxn ang="T118">
                  <a:pos x="T32" y="T33"/>
                </a:cxn>
                <a:cxn ang="T119">
                  <a:pos x="T34" y="T35"/>
                </a:cxn>
                <a:cxn ang="T120">
                  <a:pos x="T36" y="T37"/>
                </a:cxn>
                <a:cxn ang="T121">
                  <a:pos x="T38" y="T39"/>
                </a:cxn>
                <a:cxn ang="T122">
                  <a:pos x="T40" y="T41"/>
                </a:cxn>
                <a:cxn ang="T123">
                  <a:pos x="T42" y="T43"/>
                </a:cxn>
                <a:cxn ang="T124">
                  <a:pos x="T44" y="T45"/>
                </a:cxn>
                <a:cxn ang="T125">
                  <a:pos x="T46" y="T47"/>
                </a:cxn>
                <a:cxn ang="T126">
                  <a:pos x="T48" y="T49"/>
                </a:cxn>
                <a:cxn ang="T127">
                  <a:pos x="T50" y="T51"/>
                </a:cxn>
                <a:cxn ang="T128">
                  <a:pos x="T52" y="T53"/>
                </a:cxn>
                <a:cxn ang="T129">
                  <a:pos x="T54" y="T55"/>
                </a:cxn>
                <a:cxn ang="T130">
                  <a:pos x="T56" y="T57"/>
                </a:cxn>
                <a:cxn ang="T131">
                  <a:pos x="T58" y="T59"/>
                </a:cxn>
                <a:cxn ang="T132">
                  <a:pos x="T60" y="T61"/>
                </a:cxn>
                <a:cxn ang="T133">
                  <a:pos x="T62" y="T63"/>
                </a:cxn>
                <a:cxn ang="T134">
                  <a:pos x="T64" y="T65"/>
                </a:cxn>
                <a:cxn ang="T135">
                  <a:pos x="T66" y="T67"/>
                </a:cxn>
                <a:cxn ang="T136">
                  <a:pos x="T68" y="T69"/>
                </a:cxn>
                <a:cxn ang="T137">
                  <a:pos x="T70" y="T71"/>
                </a:cxn>
                <a:cxn ang="T138">
                  <a:pos x="T72" y="T73"/>
                </a:cxn>
                <a:cxn ang="T139">
                  <a:pos x="T74" y="T75"/>
                </a:cxn>
                <a:cxn ang="T140">
                  <a:pos x="T76" y="T77"/>
                </a:cxn>
                <a:cxn ang="T141">
                  <a:pos x="T78" y="T79"/>
                </a:cxn>
                <a:cxn ang="T142">
                  <a:pos x="T80" y="T81"/>
                </a:cxn>
                <a:cxn ang="T143">
                  <a:pos x="T82" y="T83"/>
                </a:cxn>
                <a:cxn ang="T144">
                  <a:pos x="T84" y="T85"/>
                </a:cxn>
                <a:cxn ang="T145">
                  <a:pos x="T86" y="T87"/>
                </a:cxn>
                <a:cxn ang="T146">
                  <a:pos x="T88" y="T89"/>
                </a:cxn>
                <a:cxn ang="T147">
                  <a:pos x="T90" y="T91"/>
                </a:cxn>
                <a:cxn ang="T148">
                  <a:pos x="T92" y="T93"/>
                </a:cxn>
                <a:cxn ang="T149">
                  <a:pos x="T94" y="T95"/>
                </a:cxn>
                <a:cxn ang="T150">
                  <a:pos x="T96" y="T97"/>
                </a:cxn>
                <a:cxn ang="T151">
                  <a:pos x="T98" y="T99"/>
                </a:cxn>
                <a:cxn ang="T152">
                  <a:pos x="T100" y="T101"/>
                </a:cxn>
              </a:cxnLst>
              <a:rect l="T153" t="T154" r="T155" b="T156"/>
              <a:pathLst>
                <a:path w="251" h="180">
                  <a:moveTo>
                    <a:pt x="107" y="160"/>
                  </a:moveTo>
                  <a:lnTo>
                    <a:pt x="87" y="160"/>
                  </a:lnTo>
                  <a:lnTo>
                    <a:pt x="87" y="152"/>
                  </a:lnTo>
                  <a:lnTo>
                    <a:pt x="92" y="130"/>
                  </a:lnTo>
                  <a:lnTo>
                    <a:pt x="113" y="130"/>
                  </a:lnTo>
                  <a:lnTo>
                    <a:pt x="113" y="121"/>
                  </a:lnTo>
                  <a:lnTo>
                    <a:pt x="107" y="105"/>
                  </a:lnTo>
                  <a:lnTo>
                    <a:pt x="107" y="91"/>
                  </a:lnTo>
                  <a:lnTo>
                    <a:pt x="80" y="83"/>
                  </a:lnTo>
                  <a:lnTo>
                    <a:pt x="41" y="105"/>
                  </a:lnTo>
                  <a:lnTo>
                    <a:pt x="16" y="105"/>
                  </a:lnTo>
                  <a:lnTo>
                    <a:pt x="0" y="91"/>
                  </a:lnTo>
                  <a:lnTo>
                    <a:pt x="16" y="76"/>
                  </a:lnTo>
                  <a:lnTo>
                    <a:pt x="26" y="46"/>
                  </a:lnTo>
                  <a:lnTo>
                    <a:pt x="21" y="21"/>
                  </a:lnTo>
                  <a:lnTo>
                    <a:pt x="35" y="7"/>
                  </a:lnTo>
                  <a:lnTo>
                    <a:pt x="58" y="7"/>
                  </a:lnTo>
                  <a:lnTo>
                    <a:pt x="80" y="21"/>
                  </a:lnTo>
                  <a:lnTo>
                    <a:pt x="122" y="21"/>
                  </a:lnTo>
                  <a:lnTo>
                    <a:pt x="129" y="0"/>
                  </a:lnTo>
                  <a:lnTo>
                    <a:pt x="162" y="0"/>
                  </a:lnTo>
                  <a:lnTo>
                    <a:pt x="170" y="7"/>
                  </a:lnTo>
                  <a:lnTo>
                    <a:pt x="162" y="7"/>
                  </a:lnTo>
                  <a:lnTo>
                    <a:pt x="170" y="21"/>
                  </a:lnTo>
                  <a:lnTo>
                    <a:pt x="186" y="21"/>
                  </a:lnTo>
                  <a:lnTo>
                    <a:pt x="192" y="37"/>
                  </a:lnTo>
                  <a:lnTo>
                    <a:pt x="201" y="46"/>
                  </a:lnTo>
                  <a:lnTo>
                    <a:pt x="207" y="37"/>
                  </a:lnTo>
                  <a:lnTo>
                    <a:pt x="251" y="68"/>
                  </a:lnTo>
                  <a:lnTo>
                    <a:pt x="242" y="105"/>
                  </a:lnTo>
                  <a:lnTo>
                    <a:pt x="236" y="91"/>
                  </a:lnTo>
                  <a:lnTo>
                    <a:pt x="229" y="105"/>
                  </a:lnTo>
                  <a:lnTo>
                    <a:pt x="229" y="121"/>
                  </a:lnTo>
                  <a:lnTo>
                    <a:pt x="214" y="121"/>
                  </a:lnTo>
                  <a:lnTo>
                    <a:pt x="170" y="152"/>
                  </a:lnTo>
                  <a:lnTo>
                    <a:pt x="192" y="160"/>
                  </a:lnTo>
                  <a:lnTo>
                    <a:pt x="201" y="160"/>
                  </a:lnTo>
                  <a:lnTo>
                    <a:pt x="192" y="160"/>
                  </a:lnTo>
                  <a:lnTo>
                    <a:pt x="162" y="180"/>
                  </a:lnTo>
                  <a:lnTo>
                    <a:pt x="157" y="180"/>
                  </a:lnTo>
                  <a:lnTo>
                    <a:pt x="157" y="167"/>
                  </a:lnTo>
                  <a:lnTo>
                    <a:pt x="150" y="160"/>
                  </a:lnTo>
                  <a:lnTo>
                    <a:pt x="162" y="152"/>
                  </a:lnTo>
                  <a:lnTo>
                    <a:pt x="135" y="137"/>
                  </a:lnTo>
                  <a:lnTo>
                    <a:pt x="135" y="130"/>
                  </a:lnTo>
                  <a:lnTo>
                    <a:pt x="122" y="130"/>
                  </a:lnTo>
                  <a:lnTo>
                    <a:pt x="113" y="152"/>
                  </a:lnTo>
                  <a:lnTo>
                    <a:pt x="107" y="152"/>
                  </a:lnTo>
                  <a:lnTo>
                    <a:pt x="107" y="16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95" name="TUR">
              <a:extLst>
                <a:ext uri="{FF2B5EF4-FFF2-40B4-BE49-F238E27FC236}">
                  <a16:creationId xmlns:a16="http://schemas.microsoft.com/office/drawing/2014/main" id="{00000000-0008-0000-0500-0000BC000000}"/>
                </a:ext>
              </a:extLst>
            </xdr:cNvPr>
            <xdr:cNvSpPr>
              <a:spLocks/>
            </xdr:cNvSpPr>
          </xdr:nvSpPr>
          <xdr:spPr bwMode="auto">
            <a:xfrm>
              <a:off x="11281212" y="2098042"/>
              <a:ext cx="440987" cy="134845"/>
            </a:xfrm>
            <a:custGeom>
              <a:avLst/>
              <a:gdLst>
                <a:gd name="T0" fmla="*/ 2147483647 w 251"/>
                <a:gd name="T1" fmla="*/ 2147483647 h 99"/>
                <a:gd name="T2" fmla="*/ 2147483647 w 251"/>
                <a:gd name="T3" fmla="*/ 2147483647 h 99"/>
                <a:gd name="T4" fmla="*/ 2147483647 w 251"/>
                <a:gd name="T5" fmla="*/ 2147483647 h 99"/>
                <a:gd name="T6" fmla="*/ 2147483647 w 251"/>
                <a:gd name="T7" fmla="*/ 2147483647 h 99"/>
                <a:gd name="T8" fmla="*/ 2147483647 w 251"/>
                <a:gd name="T9" fmla="*/ 2147483647 h 99"/>
                <a:gd name="T10" fmla="*/ 2147483647 w 251"/>
                <a:gd name="T11" fmla="*/ 2147483647 h 99"/>
                <a:gd name="T12" fmla="*/ 2147483647 w 251"/>
                <a:gd name="T13" fmla="*/ 0 h 99"/>
                <a:gd name="T14" fmla="*/ 2147483647 w 251"/>
                <a:gd name="T15" fmla="*/ 0 h 99"/>
                <a:gd name="T16" fmla="*/ 2147483647 w 251"/>
                <a:gd name="T17" fmla="*/ 2147483647 h 99"/>
                <a:gd name="T18" fmla="*/ 2147483647 w 251"/>
                <a:gd name="T19" fmla="*/ 2147483647 h 99"/>
                <a:gd name="T20" fmla="*/ 2147483647 w 251"/>
                <a:gd name="T21" fmla="*/ 0 h 99"/>
                <a:gd name="T22" fmla="*/ 2147483647 w 251"/>
                <a:gd name="T23" fmla="*/ 0 h 99"/>
                <a:gd name="T24" fmla="*/ 2147483647 w 251"/>
                <a:gd name="T25" fmla="*/ 2147483647 h 99"/>
                <a:gd name="T26" fmla="*/ 0 w 251"/>
                <a:gd name="T27" fmla="*/ 2147483647 h 99"/>
                <a:gd name="T28" fmla="*/ 2147483647 w 251"/>
                <a:gd name="T29" fmla="*/ 2147483647 h 99"/>
                <a:gd name="T30" fmla="*/ 2147483647 w 251"/>
                <a:gd name="T31" fmla="*/ 2147483647 h 99"/>
                <a:gd name="T32" fmla="*/ 2147483647 w 251"/>
                <a:gd name="T33" fmla="*/ 2147483647 h 99"/>
                <a:gd name="T34" fmla="*/ 2147483647 w 251"/>
                <a:gd name="T35" fmla="*/ 2147483647 h 99"/>
                <a:gd name="T36" fmla="*/ 2147483647 w 251"/>
                <a:gd name="T37" fmla="*/ 2147483647 h 99"/>
                <a:gd name="T38" fmla="*/ 2147483647 w 251"/>
                <a:gd name="T39" fmla="*/ 2147483647 h 99"/>
                <a:gd name="T40" fmla="*/ 2147483647 w 251"/>
                <a:gd name="T41" fmla="*/ 2147483647 h 99"/>
                <a:gd name="T42" fmla="*/ 2147483647 w 251"/>
                <a:gd name="T43" fmla="*/ 2147483647 h 99"/>
                <a:gd name="T44" fmla="*/ 2147483647 w 251"/>
                <a:gd name="T45" fmla="*/ 2147483647 h 99"/>
                <a:gd name="T46" fmla="*/ 2147483647 w 251"/>
                <a:gd name="T47" fmla="*/ 2147483647 h 99"/>
                <a:gd name="T48" fmla="*/ 2147483647 w 251"/>
                <a:gd name="T49" fmla="*/ 2147483647 h 99"/>
                <a:gd name="T50" fmla="*/ 2147483647 w 251"/>
                <a:gd name="T51" fmla="*/ 2147483647 h 99"/>
                <a:gd name="T52" fmla="*/ 2147483647 w 251"/>
                <a:gd name="T53" fmla="*/ 2147483647 h 99"/>
                <a:gd name="T54" fmla="*/ 2147483647 w 251"/>
                <a:gd name="T55" fmla="*/ 2147483647 h 99"/>
                <a:gd name="T56" fmla="*/ 2147483647 w 251"/>
                <a:gd name="T57" fmla="*/ 2147483647 h 99"/>
                <a:gd name="T58" fmla="*/ 2147483647 w 251"/>
                <a:gd name="T59" fmla="*/ 2147483647 h 99"/>
                <a:gd name="T60" fmla="*/ 2147483647 w 251"/>
                <a:gd name="T61" fmla="*/ 2147483647 h 99"/>
                <a:gd name="T62" fmla="*/ 2147483647 w 251"/>
                <a:gd name="T63" fmla="*/ 2147483647 h 99"/>
                <a:gd name="T64" fmla="*/ 2147483647 w 251"/>
                <a:gd name="T65" fmla="*/ 2147483647 h 99"/>
                <a:gd name="T66" fmla="*/ 2147483647 w 251"/>
                <a:gd name="T67" fmla="*/ 2147483647 h 99"/>
                <a:gd name="T68" fmla="*/ 2147483647 w 251"/>
                <a:gd name="T69" fmla="*/ 2147483647 h 99"/>
                <a:gd name="T70" fmla="*/ 2147483647 w 251"/>
                <a:gd name="T71" fmla="*/ 2147483647 h 99"/>
                <a:gd name="T72" fmla="*/ 2147483647 w 251"/>
                <a:gd name="T73" fmla="*/ 2147483647 h 99"/>
                <a:gd name="T74" fmla="*/ 2147483647 w 251"/>
                <a:gd name="T75" fmla="*/ 2147483647 h 99"/>
                <a:gd name="T76" fmla="*/ 2147483647 w 251"/>
                <a:gd name="T77" fmla="*/ 2147483647 h 99"/>
                <a:gd name="T78" fmla="*/ 2147483647 w 251"/>
                <a:gd name="T79" fmla="*/ 2147483647 h 99"/>
                <a:gd name="T80" fmla="*/ 2147483647 w 251"/>
                <a:gd name="T81" fmla="*/ 2147483647 h 99"/>
                <a:gd name="T82" fmla="*/ 2147483647 w 251"/>
                <a:gd name="T83" fmla="*/ 2147483647 h 99"/>
                <a:gd name="T84" fmla="*/ 2147483647 w 251"/>
                <a:gd name="T85" fmla="*/ 2147483647 h 99"/>
                <a:gd name="T86" fmla="*/ 2147483647 w 251"/>
                <a:gd name="T87" fmla="*/ 2147483647 h 99"/>
                <a:gd name="T88" fmla="*/ 2147483647 w 251"/>
                <a:gd name="T89" fmla="*/ 2147483647 h 99"/>
                <a:gd name="T90" fmla="*/ 2147483647 w 251"/>
                <a:gd name="T91" fmla="*/ 2147483647 h 99"/>
                <a:gd name="T92" fmla="*/ 2147483647 w 251"/>
                <a:gd name="T93" fmla="*/ 2147483647 h 99"/>
                <a:gd name="T94" fmla="*/ 2147483647 w 251"/>
                <a:gd name="T95" fmla="*/ 2147483647 h 99"/>
                <a:gd name="T96" fmla="*/ 2147483647 w 251"/>
                <a:gd name="T97" fmla="*/ 2147483647 h 99"/>
                <a:gd name="T98" fmla="*/ 2147483647 w 251"/>
                <a:gd name="T99" fmla="*/ 2147483647 h 99"/>
                <a:gd name="T100" fmla="*/ 2147483647 w 251"/>
                <a:gd name="T101" fmla="*/ 2147483647 h 99"/>
                <a:gd name="T102" fmla="*/ 2147483647 w 251"/>
                <a:gd name="T103" fmla="*/ 2147483647 h 99"/>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w 251"/>
                <a:gd name="T157" fmla="*/ 0 h 99"/>
                <a:gd name="T158" fmla="*/ 251 w 251"/>
                <a:gd name="T159" fmla="*/ 99 h 99"/>
              </a:gdLst>
              <a:ahLst/>
              <a:cxnLst>
                <a:cxn ang="T104">
                  <a:pos x="T0" y="T1"/>
                </a:cxn>
                <a:cxn ang="T105">
                  <a:pos x="T2" y="T3"/>
                </a:cxn>
                <a:cxn ang="T106">
                  <a:pos x="T4" y="T5"/>
                </a:cxn>
                <a:cxn ang="T107">
                  <a:pos x="T6" y="T7"/>
                </a:cxn>
                <a:cxn ang="T108">
                  <a:pos x="T8" y="T9"/>
                </a:cxn>
                <a:cxn ang="T109">
                  <a:pos x="T10" y="T11"/>
                </a:cxn>
                <a:cxn ang="T110">
                  <a:pos x="T12" y="T13"/>
                </a:cxn>
                <a:cxn ang="T111">
                  <a:pos x="T14" y="T15"/>
                </a:cxn>
                <a:cxn ang="T112">
                  <a:pos x="T16" y="T17"/>
                </a:cxn>
                <a:cxn ang="T113">
                  <a:pos x="T18" y="T19"/>
                </a:cxn>
                <a:cxn ang="T114">
                  <a:pos x="T20" y="T21"/>
                </a:cxn>
                <a:cxn ang="T115">
                  <a:pos x="T22" y="T23"/>
                </a:cxn>
                <a:cxn ang="T116">
                  <a:pos x="T24" y="T25"/>
                </a:cxn>
                <a:cxn ang="T117">
                  <a:pos x="T26" y="T27"/>
                </a:cxn>
                <a:cxn ang="T118">
                  <a:pos x="T28" y="T29"/>
                </a:cxn>
                <a:cxn ang="T119">
                  <a:pos x="T30" y="T31"/>
                </a:cxn>
                <a:cxn ang="T120">
                  <a:pos x="T32" y="T33"/>
                </a:cxn>
                <a:cxn ang="T121">
                  <a:pos x="T34" y="T35"/>
                </a:cxn>
                <a:cxn ang="T122">
                  <a:pos x="T36" y="T37"/>
                </a:cxn>
                <a:cxn ang="T123">
                  <a:pos x="T38" y="T39"/>
                </a:cxn>
                <a:cxn ang="T124">
                  <a:pos x="T40" y="T41"/>
                </a:cxn>
                <a:cxn ang="T125">
                  <a:pos x="T42" y="T43"/>
                </a:cxn>
                <a:cxn ang="T126">
                  <a:pos x="T44" y="T45"/>
                </a:cxn>
                <a:cxn ang="T127">
                  <a:pos x="T46" y="T47"/>
                </a:cxn>
                <a:cxn ang="T128">
                  <a:pos x="T48" y="T49"/>
                </a:cxn>
                <a:cxn ang="T129">
                  <a:pos x="T50" y="T51"/>
                </a:cxn>
                <a:cxn ang="T130">
                  <a:pos x="T52" y="T53"/>
                </a:cxn>
                <a:cxn ang="T131">
                  <a:pos x="T54" y="T55"/>
                </a:cxn>
                <a:cxn ang="T132">
                  <a:pos x="T56" y="T57"/>
                </a:cxn>
                <a:cxn ang="T133">
                  <a:pos x="T58" y="T59"/>
                </a:cxn>
                <a:cxn ang="T134">
                  <a:pos x="T60" y="T61"/>
                </a:cxn>
                <a:cxn ang="T135">
                  <a:pos x="T62" y="T63"/>
                </a:cxn>
                <a:cxn ang="T136">
                  <a:pos x="T64" y="T65"/>
                </a:cxn>
                <a:cxn ang="T137">
                  <a:pos x="T66" y="T67"/>
                </a:cxn>
                <a:cxn ang="T138">
                  <a:pos x="T68" y="T69"/>
                </a:cxn>
                <a:cxn ang="T139">
                  <a:pos x="T70" y="T71"/>
                </a:cxn>
                <a:cxn ang="T140">
                  <a:pos x="T72" y="T73"/>
                </a:cxn>
                <a:cxn ang="T141">
                  <a:pos x="T74" y="T75"/>
                </a:cxn>
                <a:cxn ang="T142">
                  <a:pos x="T76" y="T77"/>
                </a:cxn>
                <a:cxn ang="T143">
                  <a:pos x="T78" y="T79"/>
                </a:cxn>
                <a:cxn ang="T144">
                  <a:pos x="T80" y="T81"/>
                </a:cxn>
                <a:cxn ang="T145">
                  <a:pos x="T82" y="T83"/>
                </a:cxn>
                <a:cxn ang="T146">
                  <a:pos x="T84" y="T85"/>
                </a:cxn>
                <a:cxn ang="T147">
                  <a:pos x="T86" y="T87"/>
                </a:cxn>
                <a:cxn ang="T148">
                  <a:pos x="T88" y="T89"/>
                </a:cxn>
                <a:cxn ang="T149">
                  <a:pos x="T90" y="T91"/>
                </a:cxn>
                <a:cxn ang="T150">
                  <a:pos x="T92" y="T93"/>
                </a:cxn>
                <a:cxn ang="T151">
                  <a:pos x="T94" y="T95"/>
                </a:cxn>
                <a:cxn ang="T152">
                  <a:pos x="T96" y="T97"/>
                </a:cxn>
                <a:cxn ang="T153">
                  <a:pos x="T98" y="T99"/>
                </a:cxn>
                <a:cxn ang="T154">
                  <a:pos x="T100" y="T101"/>
                </a:cxn>
                <a:cxn ang="T155">
                  <a:pos x="T102" y="T103"/>
                </a:cxn>
              </a:cxnLst>
              <a:rect l="T156" t="T157" r="T158" b="T159"/>
              <a:pathLst>
                <a:path w="251" h="99">
                  <a:moveTo>
                    <a:pt x="251" y="36"/>
                  </a:moveTo>
                  <a:lnTo>
                    <a:pt x="237" y="36"/>
                  </a:lnTo>
                  <a:lnTo>
                    <a:pt x="231" y="7"/>
                  </a:lnTo>
                  <a:lnTo>
                    <a:pt x="211" y="7"/>
                  </a:lnTo>
                  <a:lnTo>
                    <a:pt x="180" y="15"/>
                  </a:lnTo>
                  <a:lnTo>
                    <a:pt x="145" y="15"/>
                  </a:lnTo>
                  <a:lnTo>
                    <a:pt x="125" y="0"/>
                  </a:lnTo>
                  <a:lnTo>
                    <a:pt x="97" y="0"/>
                  </a:lnTo>
                  <a:lnTo>
                    <a:pt x="68" y="15"/>
                  </a:lnTo>
                  <a:lnTo>
                    <a:pt x="33" y="15"/>
                  </a:lnTo>
                  <a:lnTo>
                    <a:pt x="26" y="0"/>
                  </a:lnTo>
                  <a:lnTo>
                    <a:pt x="13" y="0"/>
                  </a:lnTo>
                  <a:lnTo>
                    <a:pt x="5" y="7"/>
                  </a:lnTo>
                  <a:lnTo>
                    <a:pt x="0" y="22"/>
                  </a:lnTo>
                  <a:lnTo>
                    <a:pt x="5" y="22"/>
                  </a:lnTo>
                  <a:lnTo>
                    <a:pt x="5" y="36"/>
                  </a:lnTo>
                  <a:lnTo>
                    <a:pt x="21" y="15"/>
                  </a:lnTo>
                  <a:lnTo>
                    <a:pt x="33" y="15"/>
                  </a:lnTo>
                  <a:lnTo>
                    <a:pt x="48" y="22"/>
                  </a:lnTo>
                  <a:lnTo>
                    <a:pt x="33" y="22"/>
                  </a:lnTo>
                  <a:lnTo>
                    <a:pt x="33" y="36"/>
                  </a:lnTo>
                  <a:lnTo>
                    <a:pt x="13" y="36"/>
                  </a:lnTo>
                  <a:lnTo>
                    <a:pt x="5" y="42"/>
                  </a:lnTo>
                  <a:lnTo>
                    <a:pt x="5" y="51"/>
                  </a:lnTo>
                  <a:lnTo>
                    <a:pt x="13" y="42"/>
                  </a:lnTo>
                  <a:lnTo>
                    <a:pt x="13" y="51"/>
                  </a:lnTo>
                  <a:lnTo>
                    <a:pt x="5" y="57"/>
                  </a:lnTo>
                  <a:lnTo>
                    <a:pt x="5" y="71"/>
                  </a:lnTo>
                  <a:lnTo>
                    <a:pt x="13" y="79"/>
                  </a:lnTo>
                  <a:lnTo>
                    <a:pt x="21" y="86"/>
                  </a:lnTo>
                  <a:lnTo>
                    <a:pt x="26" y="86"/>
                  </a:lnTo>
                  <a:lnTo>
                    <a:pt x="26" y="93"/>
                  </a:lnTo>
                  <a:lnTo>
                    <a:pt x="48" y="99"/>
                  </a:lnTo>
                  <a:lnTo>
                    <a:pt x="60" y="93"/>
                  </a:lnTo>
                  <a:lnTo>
                    <a:pt x="68" y="93"/>
                  </a:lnTo>
                  <a:lnTo>
                    <a:pt x="90" y="99"/>
                  </a:lnTo>
                  <a:lnTo>
                    <a:pt x="97" y="99"/>
                  </a:lnTo>
                  <a:lnTo>
                    <a:pt x="110" y="93"/>
                  </a:lnTo>
                  <a:lnTo>
                    <a:pt x="130" y="93"/>
                  </a:lnTo>
                  <a:lnTo>
                    <a:pt x="130" y="99"/>
                  </a:lnTo>
                  <a:lnTo>
                    <a:pt x="139" y="99"/>
                  </a:lnTo>
                  <a:lnTo>
                    <a:pt x="139" y="93"/>
                  </a:lnTo>
                  <a:lnTo>
                    <a:pt x="165" y="86"/>
                  </a:lnTo>
                  <a:lnTo>
                    <a:pt x="174" y="93"/>
                  </a:lnTo>
                  <a:lnTo>
                    <a:pt x="196" y="86"/>
                  </a:lnTo>
                  <a:lnTo>
                    <a:pt x="222" y="86"/>
                  </a:lnTo>
                  <a:lnTo>
                    <a:pt x="222" y="79"/>
                  </a:lnTo>
                  <a:lnTo>
                    <a:pt x="251" y="86"/>
                  </a:lnTo>
                  <a:lnTo>
                    <a:pt x="237" y="42"/>
                  </a:lnTo>
                  <a:lnTo>
                    <a:pt x="251" y="3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96" name="SWE">
              <a:extLst>
                <a:ext uri="{FF2B5EF4-FFF2-40B4-BE49-F238E27FC236}">
                  <a16:creationId xmlns:a16="http://schemas.microsoft.com/office/drawing/2014/main" id="{00000000-0008-0000-0500-0000BD000000}"/>
                </a:ext>
              </a:extLst>
            </xdr:cNvPr>
            <xdr:cNvSpPr>
              <a:spLocks/>
            </xdr:cNvSpPr>
          </xdr:nvSpPr>
          <xdr:spPr bwMode="auto">
            <a:xfrm>
              <a:off x="10934723" y="1117351"/>
              <a:ext cx="299241" cy="570438"/>
            </a:xfrm>
            <a:custGeom>
              <a:avLst/>
              <a:gdLst>
                <a:gd name="T0" fmla="*/ 0 w 173"/>
                <a:gd name="T1" fmla="*/ 3 h 427"/>
                <a:gd name="T2" fmla="*/ 0 w 173"/>
                <a:gd name="T3" fmla="*/ 3 h 427"/>
                <a:gd name="T4" fmla="*/ 0 w 173"/>
                <a:gd name="T5" fmla="*/ 3 h 427"/>
                <a:gd name="T6" fmla="*/ 0 w 173"/>
                <a:gd name="T7" fmla="*/ 3 h 427"/>
                <a:gd name="T8" fmla="*/ 0 w 173"/>
                <a:gd name="T9" fmla="*/ 3 h 427"/>
                <a:gd name="T10" fmla="*/ 0 w 173"/>
                <a:gd name="T11" fmla="*/ 2 h 427"/>
                <a:gd name="T12" fmla="*/ 0 w 173"/>
                <a:gd name="T13" fmla="*/ 2 h 427"/>
                <a:gd name="T14" fmla="*/ 0 w 173"/>
                <a:gd name="T15" fmla="*/ 2 h 427"/>
                <a:gd name="T16" fmla="*/ 0 w 173"/>
                <a:gd name="T17" fmla="*/ 2 h 427"/>
                <a:gd name="T18" fmla="*/ 0 w 173"/>
                <a:gd name="T19" fmla="*/ 1 h 427"/>
                <a:gd name="T20" fmla="*/ 1 w 173"/>
                <a:gd name="T21" fmla="*/ 1 h 427"/>
                <a:gd name="T22" fmla="*/ 1 w 173"/>
                <a:gd name="T23" fmla="*/ 1 h 427"/>
                <a:gd name="T24" fmla="*/ 1 w 173"/>
                <a:gd name="T25" fmla="*/ 0 h 427"/>
                <a:gd name="T26" fmla="*/ 1 w 173"/>
                <a:gd name="T27" fmla="*/ 0 h 427"/>
                <a:gd name="T28" fmla="*/ 1 w 173"/>
                <a:gd name="T29" fmla="*/ 0 h 427"/>
                <a:gd name="T30" fmla="*/ 1 w 173"/>
                <a:gd name="T31" fmla="*/ 0 h 427"/>
                <a:gd name="T32" fmla="*/ 1 w 173"/>
                <a:gd name="T33" fmla="*/ 0 h 427"/>
                <a:gd name="T34" fmla="*/ 1 w 173"/>
                <a:gd name="T35" fmla="*/ 0 h 427"/>
                <a:gd name="T36" fmla="*/ 2 w 173"/>
                <a:gd name="T37" fmla="*/ 0 h 427"/>
                <a:gd name="T38" fmla="*/ 2 w 173"/>
                <a:gd name="T39" fmla="*/ 1 h 427"/>
                <a:gd name="T40" fmla="*/ 2 w 173"/>
                <a:gd name="T41" fmla="*/ 1 h 427"/>
                <a:gd name="T42" fmla="*/ 2 w 173"/>
                <a:gd name="T43" fmla="*/ 2 h 427"/>
                <a:gd name="T44" fmla="*/ 2 w 173"/>
                <a:gd name="T45" fmla="*/ 2 h 427"/>
                <a:gd name="T46" fmla="*/ 2 w 173"/>
                <a:gd name="T47" fmla="*/ 2 h 427"/>
                <a:gd name="T48" fmla="*/ 1 w 173"/>
                <a:gd name="T49" fmla="*/ 2 h 427"/>
                <a:gd name="T50" fmla="*/ 1 w 173"/>
                <a:gd name="T51" fmla="*/ 2 h 427"/>
                <a:gd name="T52" fmla="*/ 1 w 173"/>
                <a:gd name="T53" fmla="*/ 3 h 427"/>
                <a:gd name="T54" fmla="*/ 1 w 173"/>
                <a:gd name="T55" fmla="*/ 3 h 427"/>
                <a:gd name="T56" fmla="*/ 1 w 173"/>
                <a:gd name="T57" fmla="*/ 3 h 427"/>
                <a:gd name="T58" fmla="*/ 1 w 173"/>
                <a:gd name="T59" fmla="*/ 3 h 427"/>
                <a:gd name="T60" fmla="*/ 1 w 173"/>
                <a:gd name="T61" fmla="*/ 4 h 427"/>
                <a:gd name="T62" fmla="*/ 1 w 173"/>
                <a:gd name="T63" fmla="*/ 4 h 427"/>
                <a:gd name="T64" fmla="*/ 0 w 173"/>
                <a:gd name="T65" fmla="*/ 4 h 427"/>
                <a:gd name="T66" fmla="*/ 0 w 173"/>
                <a:gd name="T67" fmla="*/ 4 h 427"/>
                <a:gd name="T68" fmla="*/ 0 w 173"/>
                <a:gd name="T69" fmla="*/ 4 h 427"/>
                <a:gd name="T70" fmla="*/ 0 w 173"/>
                <a:gd name="T71" fmla="*/ 4 h 427"/>
                <a:gd name="T72" fmla="*/ 0 w 173"/>
                <a:gd name="T73" fmla="*/ 4 h 427"/>
                <a:gd name="T74" fmla="*/ 0 w 173"/>
                <a:gd name="T75" fmla="*/ 4 h 427"/>
                <a:gd name="T76" fmla="*/ 0 w 173"/>
                <a:gd name="T77" fmla="*/ 3 h 427"/>
                <a:gd name="T78" fmla="*/ 0 w 173"/>
                <a:gd name="T79" fmla="*/ 3 h 427"/>
                <a:gd name="T80" fmla="*/ 0 w 173"/>
                <a:gd name="T81" fmla="*/ 3 h 427"/>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w 173"/>
                <a:gd name="T124" fmla="*/ 0 h 427"/>
                <a:gd name="T125" fmla="*/ 173 w 173"/>
                <a:gd name="T126" fmla="*/ 427 h 427"/>
              </a:gdLst>
              <a:ahLst/>
              <a:cxnLst>
                <a:cxn ang="T82">
                  <a:pos x="T0" y="T1"/>
                </a:cxn>
                <a:cxn ang="T83">
                  <a:pos x="T2" y="T3"/>
                </a:cxn>
                <a:cxn ang="T84">
                  <a:pos x="T4" y="T5"/>
                </a:cxn>
                <a:cxn ang="T85">
                  <a:pos x="T6" y="T7"/>
                </a:cxn>
                <a:cxn ang="T86">
                  <a:pos x="T8" y="T9"/>
                </a:cxn>
                <a:cxn ang="T87">
                  <a:pos x="T10" y="T11"/>
                </a:cxn>
                <a:cxn ang="T88">
                  <a:pos x="T12" y="T13"/>
                </a:cxn>
                <a:cxn ang="T89">
                  <a:pos x="T14" y="T15"/>
                </a:cxn>
                <a:cxn ang="T90">
                  <a:pos x="T16" y="T17"/>
                </a:cxn>
                <a:cxn ang="T91">
                  <a:pos x="T18" y="T19"/>
                </a:cxn>
                <a:cxn ang="T92">
                  <a:pos x="T20" y="T21"/>
                </a:cxn>
                <a:cxn ang="T93">
                  <a:pos x="T22" y="T23"/>
                </a:cxn>
                <a:cxn ang="T94">
                  <a:pos x="T24" y="T25"/>
                </a:cxn>
                <a:cxn ang="T95">
                  <a:pos x="T26" y="T27"/>
                </a:cxn>
                <a:cxn ang="T96">
                  <a:pos x="T28" y="T29"/>
                </a:cxn>
                <a:cxn ang="T97">
                  <a:pos x="T30" y="T31"/>
                </a:cxn>
                <a:cxn ang="T98">
                  <a:pos x="T32" y="T33"/>
                </a:cxn>
                <a:cxn ang="T99">
                  <a:pos x="T34" y="T35"/>
                </a:cxn>
                <a:cxn ang="T100">
                  <a:pos x="T36" y="T37"/>
                </a:cxn>
                <a:cxn ang="T101">
                  <a:pos x="T38" y="T39"/>
                </a:cxn>
                <a:cxn ang="T102">
                  <a:pos x="T40" y="T41"/>
                </a:cxn>
                <a:cxn ang="T103">
                  <a:pos x="T42" y="T43"/>
                </a:cxn>
                <a:cxn ang="T104">
                  <a:pos x="T44" y="T45"/>
                </a:cxn>
                <a:cxn ang="T105">
                  <a:pos x="T46" y="T47"/>
                </a:cxn>
                <a:cxn ang="T106">
                  <a:pos x="T48" y="T49"/>
                </a:cxn>
                <a:cxn ang="T107">
                  <a:pos x="T50" y="T51"/>
                </a:cxn>
                <a:cxn ang="T108">
                  <a:pos x="T52" y="T53"/>
                </a:cxn>
                <a:cxn ang="T109">
                  <a:pos x="T54" y="T55"/>
                </a:cxn>
                <a:cxn ang="T110">
                  <a:pos x="T56" y="T57"/>
                </a:cxn>
                <a:cxn ang="T111">
                  <a:pos x="T58" y="T59"/>
                </a:cxn>
                <a:cxn ang="T112">
                  <a:pos x="T60" y="T61"/>
                </a:cxn>
                <a:cxn ang="T113">
                  <a:pos x="T62" y="T63"/>
                </a:cxn>
                <a:cxn ang="T114">
                  <a:pos x="T64" y="T65"/>
                </a:cxn>
                <a:cxn ang="T115">
                  <a:pos x="T66" y="T67"/>
                </a:cxn>
                <a:cxn ang="T116">
                  <a:pos x="T68" y="T69"/>
                </a:cxn>
                <a:cxn ang="T117">
                  <a:pos x="T70" y="T71"/>
                </a:cxn>
                <a:cxn ang="T118">
                  <a:pos x="T72" y="T73"/>
                </a:cxn>
                <a:cxn ang="T119">
                  <a:pos x="T74" y="T75"/>
                </a:cxn>
                <a:cxn ang="T120">
                  <a:pos x="T76" y="T77"/>
                </a:cxn>
                <a:cxn ang="T121">
                  <a:pos x="T78" y="T79"/>
                </a:cxn>
                <a:cxn ang="T122">
                  <a:pos x="T80" y="T81"/>
                </a:cxn>
              </a:cxnLst>
              <a:rect l="T123" t="T124" r="T125" b="T126"/>
              <a:pathLst>
                <a:path w="173" h="427">
                  <a:moveTo>
                    <a:pt x="0" y="338"/>
                  </a:moveTo>
                  <a:lnTo>
                    <a:pt x="11" y="338"/>
                  </a:lnTo>
                  <a:lnTo>
                    <a:pt x="11" y="308"/>
                  </a:lnTo>
                  <a:lnTo>
                    <a:pt x="22" y="303"/>
                  </a:lnTo>
                  <a:lnTo>
                    <a:pt x="22" y="264"/>
                  </a:lnTo>
                  <a:lnTo>
                    <a:pt x="11" y="224"/>
                  </a:lnTo>
                  <a:lnTo>
                    <a:pt x="22" y="189"/>
                  </a:lnTo>
                  <a:lnTo>
                    <a:pt x="44" y="174"/>
                  </a:lnTo>
                  <a:lnTo>
                    <a:pt x="36" y="152"/>
                  </a:lnTo>
                  <a:lnTo>
                    <a:pt x="52" y="108"/>
                  </a:lnTo>
                  <a:lnTo>
                    <a:pt x="74" y="83"/>
                  </a:lnTo>
                  <a:lnTo>
                    <a:pt x="74" y="61"/>
                  </a:lnTo>
                  <a:lnTo>
                    <a:pt x="89" y="32"/>
                  </a:lnTo>
                  <a:lnTo>
                    <a:pt x="94" y="32"/>
                  </a:lnTo>
                  <a:lnTo>
                    <a:pt x="94" y="17"/>
                  </a:lnTo>
                  <a:lnTo>
                    <a:pt x="124" y="17"/>
                  </a:lnTo>
                  <a:lnTo>
                    <a:pt x="124" y="0"/>
                  </a:lnTo>
                  <a:lnTo>
                    <a:pt x="131" y="0"/>
                  </a:lnTo>
                  <a:lnTo>
                    <a:pt x="166" y="32"/>
                  </a:lnTo>
                  <a:lnTo>
                    <a:pt x="173" y="120"/>
                  </a:lnTo>
                  <a:lnTo>
                    <a:pt x="161" y="120"/>
                  </a:lnTo>
                  <a:lnTo>
                    <a:pt x="140" y="137"/>
                  </a:lnTo>
                  <a:lnTo>
                    <a:pt x="140" y="152"/>
                  </a:lnTo>
                  <a:lnTo>
                    <a:pt x="146" y="167"/>
                  </a:lnTo>
                  <a:lnTo>
                    <a:pt x="103" y="211"/>
                  </a:lnTo>
                  <a:lnTo>
                    <a:pt x="89" y="241"/>
                  </a:lnTo>
                  <a:lnTo>
                    <a:pt x="89" y="285"/>
                  </a:lnTo>
                  <a:lnTo>
                    <a:pt x="103" y="308"/>
                  </a:lnTo>
                  <a:lnTo>
                    <a:pt x="94" y="323"/>
                  </a:lnTo>
                  <a:lnTo>
                    <a:pt x="94" y="332"/>
                  </a:lnTo>
                  <a:lnTo>
                    <a:pt x="81" y="347"/>
                  </a:lnTo>
                  <a:lnTo>
                    <a:pt x="74" y="412"/>
                  </a:lnTo>
                  <a:lnTo>
                    <a:pt x="52" y="412"/>
                  </a:lnTo>
                  <a:lnTo>
                    <a:pt x="44" y="422"/>
                  </a:lnTo>
                  <a:lnTo>
                    <a:pt x="44" y="427"/>
                  </a:lnTo>
                  <a:lnTo>
                    <a:pt x="31" y="427"/>
                  </a:lnTo>
                  <a:lnTo>
                    <a:pt x="22" y="412"/>
                  </a:lnTo>
                  <a:lnTo>
                    <a:pt x="31" y="406"/>
                  </a:lnTo>
                  <a:lnTo>
                    <a:pt x="0" y="33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97" name="SVN">
              <a:extLst>
                <a:ext uri="{FF2B5EF4-FFF2-40B4-BE49-F238E27FC236}">
                  <a16:creationId xmlns:a16="http://schemas.microsoft.com/office/drawing/2014/main" id="{00000000-0008-0000-0500-0000BE000000}"/>
                </a:ext>
              </a:extLst>
            </xdr:cNvPr>
            <xdr:cNvSpPr>
              <a:spLocks/>
            </xdr:cNvSpPr>
          </xdr:nvSpPr>
          <xdr:spPr bwMode="auto">
            <a:xfrm>
              <a:off x="10997721" y="1950938"/>
              <a:ext cx="62998" cy="42905"/>
            </a:xfrm>
            <a:custGeom>
              <a:avLst/>
              <a:gdLst>
                <a:gd name="T0" fmla="*/ 152801054 w 38"/>
                <a:gd name="T1" fmla="*/ 43413755 h 32"/>
                <a:gd name="T2" fmla="*/ 120632604 w 38"/>
                <a:gd name="T3" fmla="*/ 43413755 h 32"/>
                <a:gd name="T4" fmla="*/ 60316302 w 38"/>
                <a:gd name="T5" fmla="*/ 138923612 h 32"/>
                <a:gd name="T6" fmla="*/ 0 w 38"/>
                <a:gd name="T7" fmla="*/ 138923612 h 32"/>
                <a:gd name="T8" fmla="*/ 0 w 38"/>
                <a:gd name="T9" fmla="*/ 43413755 h 32"/>
                <a:gd name="T10" fmla="*/ 152801054 w 38"/>
                <a:gd name="T11" fmla="*/ 0 h 32"/>
                <a:gd name="T12" fmla="*/ 152801054 w 38"/>
                <a:gd name="T13" fmla="*/ 43413755 h 32"/>
                <a:gd name="T14" fmla="*/ 152801054 w 38"/>
                <a:gd name="T15" fmla="*/ 43413755 h 32"/>
                <a:gd name="T16" fmla="*/ 152801054 w 38"/>
                <a:gd name="T17" fmla="*/ 43413755 h 32"/>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38"/>
                <a:gd name="T28" fmla="*/ 0 h 32"/>
                <a:gd name="T29" fmla="*/ 38 w 38"/>
                <a:gd name="T30" fmla="*/ 32 h 32"/>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38" h="32">
                  <a:moveTo>
                    <a:pt x="38" y="10"/>
                  </a:moveTo>
                  <a:lnTo>
                    <a:pt x="30" y="10"/>
                  </a:lnTo>
                  <a:lnTo>
                    <a:pt x="15" y="32"/>
                  </a:lnTo>
                  <a:lnTo>
                    <a:pt x="0" y="32"/>
                  </a:lnTo>
                  <a:lnTo>
                    <a:pt x="0" y="10"/>
                  </a:lnTo>
                  <a:lnTo>
                    <a:pt x="38" y="0"/>
                  </a:lnTo>
                  <a:lnTo>
                    <a:pt x="38"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98" name="SVK">
              <a:extLst>
                <a:ext uri="{FF2B5EF4-FFF2-40B4-BE49-F238E27FC236}">
                  <a16:creationId xmlns:a16="http://schemas.microsoft.com/office/drawing/2014/main" id="{00000000-0008-0000-0500-0000BF000000}"/>
                </a:ext>
              </a:extLst>
            </xdr:cNvPr>
            <xdr:cNvSpPr>
              <a:spLocks/>
            </xdr:cNvSpPr>
          </xdr:nvSpPr>
          <xdr:spPr bwMode="auto">
            <a:xfrm>
              <a:off x="11076468" y="1883515"/>
              <a:ext cx="133871" cy="49035"/>
            </a:xfrm>
            <a:custGeom>
              <a:avLst/>
              <a:gdLst>
                <a:gd name="T0" fmla="*/ 2147483647 w 79"/>
                <a:gd name="T1" fmla="*/ 2147483647 h 40"/>
                <a:gd name="T2" fmla="*/ 2147483647 w 79"/>
                <a:gd name="T3" fmla="*/ 0 h 40"/>
                <a:gd name="T4" fmla="*/ 2147483647 w 79"/>
                <a:gd name="T5" fmla="*/ 2147483647 h 40"/>
                <a:gd name="T6" fmla="*/ 2147483647 w 79"/>
                <a:gd name="T7" fmla="*/ 0 h 40"/>
                <a:gd name="T8" fmla="*/ 2147483647 w 79"/>
                <a:gd name="T9" fmla="*/ 0 h 40"/>
                <a:gd name="T10" fmla="*/ 0 w 79"/>
                <a:gd name="T11" fmla="*/ 2147483647 h 40"/>
                <a:gd name="T12" fmla="*/ 0 w 79"/>
                <a:gd name="T13" fmla="*/ 2147483647 h 40"/>
                <a:gd name="T14" fmla="*/ 2147483647 w 79"/>
                <a:gd name="T15" fmla="*/ 2147483647 h 40"/>
                <a:gd name="T16" fmla="*/ 2147483647 w 79"/>
                <a:gd name="T17" fmla="*/ 2147483647 h 40"/>
                <a:gd name="T18" fmla="*/ 2147483647 w 79"/>
                <a:gd name="T19" fmla="*/ 2147483647 h 40"/>
                <a:gd name="T20" fmla="*/ 2147483647 w 79"/>
                <a:gd name="T21" fmla="*/ 2147483647 h 40"/>
                <a:gd name="T22" fmla="*/ 2147483647 w 79"/>
                <a:gd name="T23" fmla="*/ 2147483647 h 40"/>
                <a:gd name="T24" fmla="*/ 2147483647 w 79"/>
                <a:gd name="T25" fmla="*/ 2147483647 h 40"/>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79"/>
                <a:gd name="T40" fmla="*/ 0 h 40"/>
                <a:gd name="T41" fmla="*/ 79 w 79"/>
                <a:gd name="T42" fmla="*/ 40 h 40"/>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79" h="40">
                  <a:moveTo>
                    <a:pt x="79" y="10"/>
                  </a:moveTo>
                  <a:lnTo>
                    <a:pt x="57" y="0"/>
                  </a:lnTo>
                  <a:lnTo>
                    <a:pt x="42" y="10"/>
                  </a:lnTo>
                  <a:lnTo>
                    <a:pt x="35" y="0"/>
                  </a:lnTo>
                  <a:lnTo>
                    <a:pt x="22" y="0"/>
                  </a:lnTo>
                  <a:lnTo>
                    <a:pt x="0" y="18"/>
                  </a:lnTo>
                  <a:lnTo>
                    <a:pt x="0" y="40"/>
                  </a:lnTo>
                  <a:lnTo>
                    <a:pt x="13" y="40"/>
                  </a:lnTo>
                  <a:lnTo>
                    <a:pt x="48" y="18"/>
                  </a:lnTo>
                  <a:lnTo>
                    <a:pt x="64" y="25"/>
                  </a:lnTo>
                  <a:lnTo>
                    <a:pt x="79"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199" name="ROM">
              <a:extLst>
                <a:ext uri="{FF2B5EF4-FFF2-40B4-BE49-F238E27FC236}">
                  <a16:creationId xmlns:a16="http://schemas.microsoft.com/office/drawing/2014/main" id="{00000000-0008-0000-0500-0000C0000000}"/>
                </a:ext>
              </a:extLst>
            </xdr:cNvPr>
            <xdr:cNvSpPr>
              <a:spLocks/>
            </xdr:cNvSpPr>
          </xdr:nvSpPr>
          <xdr:spPr bwMode="auto">
            <a:xfrm>
              <a:off x="11147341" y="1914161"/>
              <a:ext cx="228368" cy="140975"/>
            </a:xfrm>
            <a:custGeom>
              <a:avLst/>
              <a:gdLst>
                <a:gd name="T0" fmla="*/ 2147483647 w 130"/>
                <a:gd name="T1" fmla="*/ 2147483647 h 108"/>
                <a:gd name="T2" fmla="*/ 2147483647 w 130"/>
                <a:gd name="T3" fmla="*/ 2147483647 h 108"/>
                <a:gd name="T4" fmla="*/ 2147483647 w 130"/>
                <a:gd name="T5" fmla="*/ 2147483647 h 108"/>
                <a:gd name="T6" fmla="*/ 2147483647 w 130"/>
                <a:gd name="T7" fmla="*/ 2147483647 h 108"/>
                <a:gd name="T8" fmla="*/ 2147483647 w 130"/>
                <a:gd name="T9" fmla="*/ 2147483647 h 108"/>
                <a:gd name="T10" fmla="*/ 2147483647 w 130"/>
                <a:gd name="T11" fmla="*/ 2147483647 h 108"/>
                <a:gd name="T12" fmla="*/ 2147483647 w 130"/>
                <a:gd name="T13" fmla="*/ 2147483647 h 108"/>
                <a:gd name="T14" fmla="*/ 2147483647 w 130"/>
                <a:gd name="T15" fmla="*/ 2147483647 h 108"/>
                <a:gd name="T16" fmla="*/ 2147483647 w 130"/>
                <a:gd name="T17" fmla="*/ 2147483647 h 108"/>
                <a:gd name="T18" fmla="*/ 2147483647 w 130"/>
                <a:gd name="T19" fmla="*/ 2147483647 h 108"/>
                <a:gd name="T20" fmla="*/ 2147483647 w 130"/>
                <a:gd name="T21" fmla="*/ 2147483647 h 108"/>
                <a:gd name="T22" fmla="*/ 2147483647 w 130"/>
                <a:gd name="T23" fmla="*/ 2147483647 h 108"/>
                <a:gd name="T24" fmla="*/ 2147483647 w 130"/>
                <a:gd name="T25" fmla="*/ 2147483647 h 108"/>
                <a:gd name="T26" fmla="*/ 2147483647 w 130"/>
                <a:gd name="T27" fmla="*/ 0 h 108"/>
                <a:gd name="T28" fmla="*/ 2147483647 w 130"/>
                <a:gd name="T29" fmla="*/ 0 h 108"/>
                <a:gd name="T30" fmla="*/ 2147483647 w 130"/>
                <a:gd name="T31" fmla="*/ 2147483647 h 108"/>
                <a:gd name="T32" fmla="*/ 2147483647 w 130"/>
                <a:gd name="T33" fmla="*/ 2147483647 h 108"/>
                <a:gd name="T34" fmla="*/ 2147483647 w 130"/>
                <a:gd name="T35" fmla="*/ 2147483647 h 108"/>
                <a:gd name="T36" fmla="*/ 0 w 130"/>
                <a:gd name="T37" fmla="*/ 2147483647 h 108"/>
                <a:gd name="T38" fmla="*/ 2147483647 w 130"/>
                <a:gd name="T39" fmla="*/ 2147483647 h 108"/>
                <a:gd name="T40" fmla="*/ 2147483647 w 130"/>
                <a:gd name="T41" fmla="*/ 2147483647 h 108"/>
                <a:gd name="T42" fmla="*/ 2147483647 w 130"/>
                <a:gd name="T43" fmla="*/ 2147483647 h 108"/>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30"/>
                <a:gd name="T67" fmla="*/ 0 h 108"/>
                <a:gd name="T68" fmla="*/ 130 w 130"/>
                <a:gd name="T69" fmla="*/ 108 h 108"/>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30" h="108">
                  <a:moveTo>
                    <a:pt x="15" y="79"/>
                  </a:moveTo>
                  <a:lnTo>
                    <a:pt x="38" y="79"/>
                  </a:lnTo>
                  <a:lnTo>
                    <a:pt x="38" y="93"/>
                  </a:lnTo>
                  <a:lnTo>
                    <a:pt x="43" y="100"/>
                  </a:lnTo>
                  <a:lnTo>
                    <a:pt x="50" y="100"/>
                  </a:lnTo>
                  <a:lnTo>
                    <a:pt x="80" y="108"/>
                  </a:lnTo>
                  <a:lnTo>
                    <a:pt x="92" y="93"/>
                  </a:lnTo>
                  <a:lnTo>
                    <a:pt x="114" y="100"/>
                  </a:lnTo>
                  <a:lnTo>
                    <a:pt x="114" y="93"/>
                  </a:lnTo>
                  <a:lnTo>
                    <a:pt x="130" y="79"/>
                  </a:lnTo>
                  <a:lnTo>
                    <a:pt x="130" y="71"/>
                  </a:lnTo>
                  <a:lnTo>
                    <a:pt x="107" y="71"/>
                  </a:lnTo>
                  <a:lnTo>
                    <a:pt x="107" y="31"/>
                  </a:lnTo>
                  <a:lnTo>
                    <a:pt x="92" y="0"/>
                  </a:lnTo>
                  <a:lnTo>
                    <a:pt x="85" y="0"/>
                  </a:lnTo>
                  <a:lnTo>
                    <a:pt x="63" y="17"/>
                  </a:lnTo>
                  <a:lnTo>
                    <a:pt x="23" y="17"/>
                  </a:lnTo>
                  <a:lnTo>
                    <a:pt x="15" y="48"/>
                  </a:lnTo>
                  <a:lnTo>
                    <a:pt x="0" y="48"/>
                  </a:lnTo>
                  <a:lnTo>
                    <a:pt x="15" y="7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0" name="PRT">
              <a:extLst>
                <a:ext uri="{FF2B5EF4-FFF2-40B4-BE49-F238E27FC236}">
                  <a16:creationId xmlns:a16="http://schemas.microsoft.com/office/drawing/2014/main" id="{00000000-0008-0000-0500-0000C1000000}"/>
                </a:ext>
              </a:extLst>
            </xdr:cNvPr>
            <xdr:cNvSpPr>
              <a:spLocks/>
            </xdr:cNvSpPr>
          </xdr:nvSpPr>
          <xdr:spPr bwMode="auto">
            <a:xfrm>
              <a:off x="10470112" y="2098042"/>
              <a:ext cx="78748" cy="122586"/>
            </a:xfrm>
            <a:custGeom>
              <a:avLst/>
              <a:gdLst>
                <a:gd name="T0" fmla="*/ 103045681 w 45"/>
                <a:gd name="T1" fmla="*/ 386066491 h 94"/>
                <a:gd name="T2" fmla="*/ 125448474 w 45"/>
                <a:gd name="T3" fmla="*/ 316246237 h 94"/>
                <a:gd name="T4" fmla="*/ 103045681 w 45"/>
                <a:gd name="T5" fmla="*/ 193033245 h 94"/>
                <a:gd name="T6" fmla="*/ 125448474 w 45"/>
                <a:gd name="T7" fmla="*/ 164283967 h 94"/>
                <a:gd name="T8" fmla="*/ 125448474 w 45"/>
                <a:gd name="T9" fmla="*/ 73928194 h 94"/>
                <a:gd name="T10" fmla="*/ 201612498 w 45"/>
                <a:gd name="T11" fmla="*/ 32857194 h 94"/>
                <a:gd name="T12" fmla="*/ 201612498 w 45"/>
                <a:gd name="T13" fmla="*/ 0 h 94"/>
                <a:gd name="T14" fmla="*/ 35841521 w 45"/>
                <a:gd name="T15" fmla="*/ 0 h 94"/>
                <a:gd name="T16" fmla="*/ 0 w 45"/>
                <a:gd name="T17" fmla="*/ 262853499 h 94"/>
                <a:gd name="T18" fmla="*/ 35841521 w 45"/>
                <a:gd name="T19" fmla="*/ 262853499 h 94"/>
                <a:gd name="T20" fmla="*/ 0 w 45"/>
                <a:gd name="T21" fmla="*/ 386066491 h 94"/>
                <a:gd name="T22" fmla="*/ 103045681 w 45"/>
                <a:gd name="T23" fmla="*/ 386066491 h 94"/>
                <a:gd name="T24" fmla="*/ 103045681 w 45"/>
                <a:gd name="T25" fmla="*/ 386066491 h 94"/>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45"/>
                <a:gd name="T40" fmla="*/ 0 h 94"/>
                <a:gd name="T41" fmla="*/ 45 w 45"/>
                <a:gd name="T42" fmla="*/ 94 h 94"/>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45" h="94">
                  <a:moveTo>
                    <a:pt x="23" y="94"/>
                  </a:moveTo>
                  <a:lnTo>
                    <a:pt x="28" y="77"/>
                  </a:lnTo>
                  <a:lnTo>
                    <a:pt x="23" y="47"/>
                  </a:lnTo>
                  <a:lnTo>
                    <a:pt x="28" y="40"/>
                  </a:lnTo>
                  <a:lnTo>
                    <a:pt x="28" y="18"/>
                  </a:lnTo>
                  <a:lnTo>
                    <a:pt x="45" y="8"/>
                  </a:lnTo>
                  <a:lnTo>
                    <a:pt x="45" y="0"/>
                  </a:lnTo>
                  <a:lnTo>
                    <a:pt x="8" y="0"/>
                  </a:lnTo>
                  <a:lnTo>
                    <a:pt x="0" y="64"/>
                  </a:lnTo>
                  <a:lnTo>
                    <a:pt x="8" y="64"/>
                  </a:lnTo>
                  <a:lnTo>
                    <a:pt x="0" y="94"/>
                  </a:lnTo>
                  <a:lnTo>
                    <a:pt x="23" y="9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1" name="POL">
              <a:extLst>
                <a:ext uri="{FF2B5EF4-FFF2-40B4-BE49-F238E27FC236}">
                  <a16:creationId xmlns:a16="http://schemas.microsoft.com/office/drawing/2014/main" id="{00000000-0008-0000-0500-0000C2000000}"/>
                </a:ext>
              </a:extLst>
            </xdr:cNvPr>
            <xdr:cNvSpPr>
              <a:spLocks/>
            </xdr:cNvSpPr>
          </xdr:nvSpPr>
          <xdr:spPr bwMode="auto">
            <a:xfrm>
              <a:off x="11013470" y="1711895"/>
              <a:ext cx="220493" cy="183879"/>
            </a:xfrm>
            <a:custGeom>
              <a:avLst/>
              <a:gdLst>
                <a:gd name="T0" fmla="*/ 2147483647 w 127"/>
                <a:gd name="T1" fmla="*/ 2147483647 h 138"/>
                <a:gd name="T2" fmla="*/ 2147483647 w 127"/>
                <a:gd name="T3" fmla="*/ 2147483647 h 138"/>
                <a:gd name="T4" fmla="*/ 2147483647 w 127"/>
                <a:gd name="T5" fmla="*/ 2147483647 h 138"/>
                <a:gd name="T6" fmla="*/ 2147483647 w 127"/>
                <a:gd name="T7" fmla="*/ 2147483647 h 138"/>
                <a:gd name="T8" fmla="*/ 2147483647 w 127"/>
                <a:gd name="T9" fmla="*/ 2147483647 h 138"/>
                <a:gd name="T10" fmla="*/ 2147483647 w 127"/>
                <a:gd name="T11" fmla="*/ 2147483647 h 138"/>
                <a:gd name="T12" fmla="*/ 2147483647 w 127"/>
                <a:gd name="T13" fmla="*/ 2147483647 h 138"/>
                <a:gd name="T14" fmla="*/ 2147483647 w 127"/>
                <a:gd name="T15" fmla="*/ 2147483647 h 138"/>
                <a:gd name="T16" fmla="*/ 2147483647 w 127"/>
                <a:gd name="T17" fmla="*/ 2147483647 h 138"/>
                <a:gd name="T18" fmla="*/ 2147483647 w 127"/>
                <a:gd name="T19" fmla="*/ 0 h 138"/>
                <a:gd name="T20" fmla="*/ 0 w 127"/>
                <a:gd name="T21" fmla="*/ 2147483647 h 138"/>
                <a:gd name="T22" fmla="*/ 2147483647 w 127"/>
                <a:gd name="T23" fmla="*/ 2147483647 h 138"/>
                <a:gd name="T24" fmla="*/ 2147483647 w 127"/>
                <a:gd name="T25" fmla="*/ 2147483647 h 138"/>
                <a:gd name="T26" fmla="*/ 2147483647 w 127"/>
                <a:gd name="T27" fmla="*/ 2147483647 h 138"/>
                <a:gd name="T28" fmla="*/ 2147483647 w 127"/>
                <a:gd name="T29" fmla="*/ 2147483647 h 138"/>
                <a:gd name="T30" fmla="*/ 2147483647 w 127"/>
                <a:gd name="T31" fmla="*/ 2147483647 h 138"/>
                <a:gd name="T32" fmla="*/ 2147483647 w 127"/>
                <a:gd name="T33" fmla="*/ 2147483647 h 138"/>
                <a:gd name="T34" fmla="*/ 2147483647 w 127"/>
                <a:gd name="T35" fmla="*/ 2147483647 h 138"/>
                <a:gd name="T36" fmla="*/ 2147483647 w 127"/>
                <a:gd name="T37" fmla="*/ 2147483647 h 138"/>
                <a:gd name="T38" fmla="*/ 2147483647 w 127"/>
                <a:gd name="T39" fmla="*/ 2147483647 h 138"/>
                <a:gd name="T40" fmla="*/ 2147483647 w 127"/>
                <a:gd name="T41" fmla="*/ 2147483647 h 138"/>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27"/>
                <a:gd name="T64" fmla="*/ 0 h 138"/>
                <a:gd name="T65" fmla="*/ 127 w 127"/>
                <a:gd name="T66" fmla="*/ 138 h 138"/>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27" h="138">
                  <a:moveTo>
                    <a:pt x="115" y="138"/>
                  </a:moveTo>
                  <a:lnTo>
                    <a:pt x="127" y="106"/>
                  </a:lnTo>
                  <a:lnTo>
                    <a:pt x="120" y="60"/>
                  </a:lnTo>
                  <a:lnTo>
                    <a:pt x="127" y="47"/>
                  </a:lnTo>
                  <a:lnTo>
                    <a:pt x="115" y="15"/>
                  </a:lnTo>
                  <a:lnTo>
                    <a:pt x="94" y="15"/>
                  </a:lnTo>
                  <a:lnTo>
                    <a:pt x="72" y="7"/>
                  </a:lnTo>
                  <a:lnTo>
                    <a:pt x="72" y="15"/>
                  </a:lnTo>
                  <a:lnTo>
                    <a:pt x="57" y="15"/>
                  </a:lnTo>
                  <a:lnTo>
                    <a:pt x="48" y="0"/>
                  </a:lnTo>
                  <a:lnTo>
                    <a:pt x="0" y="25"/>
                  </a:lnTo>
                  <a:lnTo>
                    <a:pt x="8" y="91"/>
                  </a:lnTo>
                  <a:lnTo>
                    <a:pt x="35" y="106"/>
                  </a:lnTo>
                  <a:lnTo>
                    <a:pt x="42" y="106"/>
                  </a:lnTo>
                  <a:lnTo>
                    <a:pt x="57" y="128"/>
                  </a:lnTo>
                  <a:lnTo>
                    <a:pt x="72" y="128"/>
                  </a:lnTo>
                  <a:lnTo>
                    <a:pt x="78" y="138"/>
                  </a:lnTo>
                  <a:lnTo>
                    <a:pt x="94" y="128"/>
                  </a:lnTo>
                  <a:lnTo>
                    <a:pt x="115" y="13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202" name="NOR">
              <a:extLst>
                <a:ext uri="{FF2B5EF4-FFF2-40B4-BE49-F238E27FC236}">
                  <a16:creationId xmlns:a16="http://schemas.microsoft.com/office/drawing/2014/main" id="{00000000-0008-0000-0500-0000C3000000}"/>
                </a:ext>
              </a:extLst>
            </xdr:cNvPr>
            <xdr:cNvGrpSpPr>
              <a:grpSpLocks/>
            </xdr:cNvGrpSpPr>
          </xdr:nvGrpSpPr>
          <xdr:grpSpPr bwMode="auto">
            <a:xfrm>
              <a:off x="10682730" y="510548"/>
              <a:ext cx="724478" cy="1091018"/>
              <a:chOff x="587" y="121"/>
              <a:chExt cx="92" cy="178"/>
            </a:xfrm>
            <a:grpFill/>
          </xdr:grpSpPr>
          <xdr:sp macro="" textlink="">
            <xdr:nvSpPr>
              <xdr:cNvPr id="258" name="S_NOR4">
                <a:extLst>
                  <a:ext uri="{FF2B5EF4-FFF2-40B4-BE49-F238E27FC236}">
                    <a16:creationId xmlns:a16="http://schemas.microsoft.com/office/drawing/2014/main" id="{00000000-0008-0000-0500-0000FC000000}"/>
                  </a:ext>
                </a:extLst>
              </xdr:cNvPr>
              <xdr:cNvSpPr>
                <a:spLocks/>
              </xdr:cNvSpPr>
            </xdr:nvSpPr>
            <xdr:spPr bwMode="auto">
              <a:xfrm>
                <a:off x="587" y="128"/>
                <a:ext cx="22" cy="45"/>
              </a:xfrm>
              <a:custGeom>
                <a:avLst/>
                <a:gdLst>
                  <a:gd name="T0" fmla="*/ 1 w 96"/>
                  <a:gd name="T1" fmla="*/ 0 h 206"/>
                  <a:gd name="T2" fmla="*/ 1 w 96"/>
                  <a:gd name="T3" fmla="*/ 1 h 206"/>
                  <a:gd name="T4" fmla="*/ 1 w 96"/>
                  <a:gd name="T5" fmla="*/ 1 h 206"/>
                  <a:gd name="T6" fmla="*/ 1 w 96"/>
                  <a:gd name="T7" fmla="*/ 1 h 206"/>
                  <a:gd name="T8" fmla="*/ 1 w 96"/>
                  <a:gd name="T9" fmla="*/ 0 h 206"/>
                  <a:gd name="T10" fmla="*/ 1 w 96"/>
                  <a:gd name="T11" fmla="*/ 0 h 206"/>
                  <a:gd name="T12" fmla="*/ 1 w 96"/>
                  <a:gd name="T13" fmla="*/ 0 h 206"/>
                  <a:gd name="T14" fmla="*/ 1 w 96"/>
                  <a:gd name="T15" fmla="*/ 2 h 206"/>
                  <a:gd name="T16" fmla="*/ 1 w 96"/>
                  <a:gd name="T17" fmla="*/ 2 h 206"/>
                  <a:gd name="T18" fmla="*/ 1 w 96"/>
                  <a:gd name="T19" fmla="*/ 2 h 206"/>
                  <a:gd name="T20" fmla="*/ 0 w 96"/>
                  <a:gd name="T21" fmla="*/ 2 h 206"/>
                  <a:gd name="T22" fmla="*/ 1 w 96"/>
                  <a:gd name="T23" fmla="*/ 1 h 206"/>
                  <a:gd name="T24" fmla="*/ 0 w 96"/>
                  <a:gd name="T25" fmla="*/ 2 h 206"/>
                  <a:gd name="T26" fmla="*/ 0 w 96"/>
                  <a:gd name="T27" fmla="*/ 1 h 206"/>
                  <a:gd name="T28" fmla="*/ 0 w 96"/>
                  <a:gd name="T29" fmla="*/ 1 h 206"/>
                  <a:gd name="T30" fmla="*/ 1 w 96"/>
                  <a:gd name="T31" fmla="*/ 1 h 206"/>
                  <a:gd name="T32" fmla="*/ 1 w 96"/>
                  <a:gd name="T33" fmla="*/ 1 h 206"/>
                  <a:gd name="T34" fmla="*/ 1 w 96"/>
                  <a:gd name="T35" fmla="*/ 1 h 206"/>
                  <a:gd name="T36" fmla="*/ 1 w 96"/>
                  <a:gd name="T37" fmla="*/ 1 h 206"/>
                  <a:gd name="T38" fmla="*/ 1 w 96"/>
                  <a:gd name="T39" fmla="*/ 1 h 206"/>
                  <a:gd name="T40" fmla="*/ 0 w 96"/>
                  <a:gd name="T41" fmla="*/ 1 h 206"/>
                  <a:gd name="T42" fmla="*/ 0 w 96"/>
                  <a:gd name="T43" fmla="*/ 1 h 206"/>
                  <a:gd name="T44" fmla="*/ 0 w 96"/>
                  <a:gd name="T45" fmla="*/ 1 h 206"/>
                  <a:gd name="T46" fmla="*/ 0 w 96"/>
                  <a:gd name="T47" fmla="*/ 1 h 206"/>
                  <a:gd name="T48" fmla="*/ 0 w 96"/>
                  <a:gd name="T49" fmla="*/ 1 h 206"/>
                  <a:gd name="T50" fmla="*/ 0 w 96"/>
                  <a:gd name="T51" fmla="*/ 0 h 206"/>
                  <a:gd name="T52" fmla="*/ 0 w 96"/>
                  <a:gd name="T53" fmla="*/ 0 h 206"/>
                  <a:gd name="T54" fmla="*/ 0 w 96"/>
                  <a:gd name="T55" fmla="*/ 1 h 206"/>
                  <a:gd name="T56" fmla="*/ 0 w 96"/>
                  <a:gd name="T57" fmla="*/ 0 h 206"/>
                  <a:gd name="T58" fmla="*/ 0 w 96"/>
                  <a:gd name="T59" fmla="*/ 0 h 206"/>
                  <a:gd name="T60" fmla="*/ 0 w 96"/>
                  <a:gd name="T61" fmla="*/ 0 h 206"/>
                  <a:gd name="T62" fmla="*/ 0 w 96"/>
                  <a:gd name="T63" fmla="*/ 0 h 206"/>
                  <a:gd name="T64" fmla="*/ 0 w 96"/>
                  <a:gd name="T65" fmla="*/ 0 h 206"/>
                  <a:gd name="T66" fmla="*/ 0 w 96"/>
                  <a:gd name="T67" fmla="*/ 0 h 206"/>
                  <a:gd name="T68" fmla="*/ 0 w 96"/>
                  <a:gd name="T69" fmla="*/ 0 h 206"/>
                  <a:gd name="T70" fmla="*/ 0 w 96"/>
                  <a:gd name="T71" fmla="*/ 0 h 206"/>
                  <a:gd name="T72" fmla="*/ 0 w 96"/>
                  <a:gd name="T73" fmla="*/ 1 h 206"/>
                  <a:gd name="T74" fmla="*/ 1 w 96"/>
                  <a:gd name="T75" fmla="*/ 0 h 206"/>
                  <a:gd name="T76" fmla="*/ 1 w 96"/>
                  <a:gd name="T77" fmla="*/ 0 h 206"/>
                  <a:gd name="T78" fmla="*/ 1 w 96"/>
                  <a:gd name="T79" fmla="*/ 0 h 20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w 96"/>
                  <a:gd name="T121" fmla="*/ 0 h 206"/>
                  <a:gd name="T122" fmla="*/ 96 w 96"/>
                  <a:gd name="T123" fmla="*/ 206 h 206"/>
                </a:gdLst>
                <a:ahLst/>
                <a:cxnLst>
                  <a:cxn ang="T80">
                    <a:pos x="T0" y="T1"/>
                  </a:cxn>
                  <a:cxn ang="T81">
                    <a:pos x="T2" y="T3"/>
                  </a:cxn>
                  <a:cxn ang="T82">
                    <a:pos x="T4" y="T5"/>
                  </a:cxn>
                  <a:cxn ang="T83">
                    <a:pos x="T6" y="T7"/>
                  </a:cxn>
                  <a:cxn ang="T84">
                    <a:pos x="T8" y="T9"/>
                  </a:cxn>
                  <a:cxn ang="T85">
                    <a:pos x="T10" y="T11"/>
                  </a:cxn>
                  <a:cxn ang="T86">
                    <a:pos x="T12" y="T13"/>
                  </a:cxn>
                  <a:cxn ang="T87">
                    <a:pos x="T14" y="T15"/>
                  </a:cxn>
                  <a:cxn ang="T88">
                    <a:pos x="T16" y="T17"/>
                  </a:cxn>
                  <a:cxn ang="T89">
                    <a:pos x="T18" y="T19"/>
                  </a:cxn>
                  <a:cxn ang="T90">
                    <a:pos x="T20" y="T21"/>
                  </a:cxn>
                  <a:cxn ang="T91">
                    <a:pos x="T22" y="T23"/>
                  </a:cxn>
                  <a:cxn ang="T92">
                    <a:pos x="T24" y="T25"/>
                  </a:cxn>
                  <a:cxn ang="T93">
                    <a:pos x="T26" y="T27"/>
                  </a:cxn>
                  <a:cxn ang="T94">
                    <a:pos x="T28" y="T29"/>
                  </a:cxn>
                  <a:cxn ang="T95">
                    <a:pos x="T30" y="T31"/>
                  </a:cxn>
                  <a:cxn ang="T96">
                    <a:pos x="T32" y="T33"/>
                  </a:cxn>
                  <a:cxn ang="T97">
                    <a:pos x="T34" y="T35"/>
                  </a:cxn>
                  <a:cxn ang="T98">
                    <a:pos x="T36" y="T37"/>
                  </a:cxn>
                  <a:cxn ang="T99">
                    <a:pos x="T38" y="T39"/>
                  </a:cxn>
                  <a:cxn ang="T100">
                    <a:pos x="T40" y="T41"/>
                  </a:cxn>
                  <a:cxn ang="T101">
                    <a:pos x="T42" y="T43"/>
                  </a:cxn>
                  <a:cxn ang="T102">
                    <a:pos x="T44" y="T45"/>
                  </a:cxn>
                  <a:cxn ang="T103">
                    <a:pos x="T46" y="T47"/>
                  </a:cxn>
                  <a:cxn ang="T104">
                    <a:pos x="T48" y="T49"/>
                  </a:cxn>
                  <a:cxn ang="T105">
                    <a:pos x="T50" y="T51"/>
                  </a:cxn>
                  <a:cxn ang="T106">
                    <a:pos x="T52" y="T53"/>
                  </a:cxn>
                  <a:cxn ang="T107">
                    <a:pos x="T54" y="T55"/>
                  </a:cxn>
                  <a:cxn ang="T108">
                    <a:pos x="T56" y="T57"/>
                  </a:cxn>
                  <a:cxn ang="T109">
                    <a:pos x="T58" y="T59"/>
                  </a:cxn>
                  <a:cxn ang="T110">
                    <a:pos x="T60" y="T61"/>
                  </a:cxn>
                  <a:cxn ang="T111">
                    <a:pos x="T62" y="T63"/>
                  </a:cxn>
                  <a:cxn ang="T112">
                    <a:pos x="T64" y="T65"/>
                  </a:cxn>
                  <a:cxn ang="T113">
                    <a:pos x="T66" y="T67"/>
                  </a:cxn>
                  <a:cxn ang="T114">
                    <a:pos x="T68" y="T69"/>
                  </a:cxn>
                  <a:cxn ang="T115">
                    <a:pos x="T70" y="T71"/>
                  </a:cxn>
                  <a:cxn ang="T116">
                    <a:pos x="T72" y="T73"/>
                  </a:cxn>
                  <a:cxn ang="T117">
                    <a:pos x="T74" y="T75"/>
                  </a:cxn>
                  <a:cxn ang="T118">
                    <a:pos x="T76" y="T77"/>
                  </a:cxn>
                  <a:cxn ang="T119">
                    <a:pos x="T78" y="T79"/>
                  </a:cxn>
                </a:cxnLst>
                <a:rect l="T120" t="T121" r="T122" b="T123"/>
                <a:pathLst>
                  <a:path w="96" h="206">
                    <a:moveTo>
                      <a:pt x="49" y="21"/>
                    </a:moveTo>
                    <a:lnTo>
                      <a:pt x="57" y="60"/>
                    </a:lnTo>
                    <a:lnTo>
                      <a:pt x="61" y="58"/>
                    </a:lnTo>
                    <a:lnTo>
                      <a:pt x="71" y="74"/>
                    </a:lnTo>
                    <a:lnTo>
                      <a:pt x="69" y="0"/>
                    </a:lnTo>
                    <a:lnTo>
                      <a:pt x="86" y="47"/>
                    </a:lnTo>
                    <a:lnTo>
                      <a:pt x="96" y="31"/>
                    </a:lnTo>
                    <a:lnTo>
                      <a:pt x="69" y="206"/>
                    </a:lnTo>
                    <a:lnTo>
                      <a:pt x="61" y="190"/>
                    </a:lnTo>
                    <a:lnTo>
                      <a:pt x="71" y="184"/>
                    </a:lnTo>
                    <a:lnTo>
                      <a:pt x="41" y="159"/>
                    </a:lnTo>
                    <a:lnTo>
                      <a:pt x="76" y="134"/>
                    </a:lnTo>
                    <a:lnTo>
                      <a:pt x="37" y="144"/>
                    </a:lnTo>
                    <a:lnTo>
                      <a:pt x="36" y="127"/>
                    </a:lnTo>
                    <a:lnTo>
                      <a:pt x="44" y="131"/>
                    </a:lnTo>
                    <a:lnTo>
                      <a:pt x="72" y="85"/>
                    </a:lnTo>
                    <a:lnTo>
                      <a:pt x="61" y="104"/>
                    </a:lnTo>
                    <a:lnTo>
                      <a:pt x="59" y="80"/>
                    </a:lnTo>
                    <a:lnTo>
                      <a:pt x="54" y="94"/>
                    </a:lnTo>
                    <a:lnTo>
                      <a:pt x="51" y="87"/>
                    </a:lnTo>
                    <a:lnTo>
                      <a:pt x="36" y="117"/>
                    </a:lnTo>
                    <a:lnTo>
                      <a:pt x="20" y="102"/>
                    </a:lnTo>
                    <a:lnTo>
                      <a:pt x="31" y="95"/>
                    </a:lnTo>
                    <a:lnTo>
                      <a:pt x="7" y="72"/>
                    </a:lnTo>
                    <a:lnTo>
                      <a:pt x="20" y="77"/>
                    </a:lnTo>
                    <a:lnTo>
                      <a:pt x="15" y="52"/>
                    </a:lnTo>
                    <a:lnTo>
                      <a:pt x="7" y="52"/>
                    </a:lnTo>
                    <a:lnTo>
                      <a:pt x="7" y="63"/>
                    </a:lnTo>
                    <a:lnTo>
                      <a:pt x="0" y="25"/>
                    </a:lnTo>
                    <a:lnTo>
                      <a:pt x="7" y="30"/>
                    </a:lnTo>
                    <a:lnTo>
                      <a:pt x="10" y="16"/>
                    </a:lnTo>
                    <a:lnTo>
                      <a:pt x="17" y="26"/>
                    </a:lnTo>
                    <a:lnTo>
                      <a:pt x="17" y="15"/>
                    </a:lnTo>
                    <a:lnTo>
                      <a:pt x="37" y="15"/>
                    </a:lnTo>
                    <a:lnTo>
                      <a:pt x="31" y="43"/>
                    </a:lnTo>
                    <a:lnTo>
                      <a:pt x="34" y="40"/>
                    </a:lnTo>
                    <a:lnTo>
                      <a:pt x="44" y="55"/>
                    </a:lnTo>
                    <a:lnTo>
                      <a:pt x="46" y="18"/>
                    </a:lnTo>
                    <a:lnTo>
                      <a:pt x="49" y="2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59" name="S_NOR3">
                <a:extLst>
                  <a:ext uri="{FF2B5EF4-FFF2-40B4-BE49-F238E27FC236}">
                    <a16:creationId xmlns:a16="http://schemas.microsoft.com/office/drawing/2014/main" id="{00000000-0008-0000-0500-0000FD000000}"/>
                  </a:ext>
                </a:extLst>
              </xdr:cNvPr>
              <xdr:cNvSpPr>
                <a:spLocks/>
              </xdr:cNvSpPr>
            </xdr:nvSpPr>
            <xdr:spPr bwMode="auto">
              <a:xfrm>
                <a:off x="615" y="153"/>
                <a:ext cx="11" cy="12"/>
              </a:xfrm>
              <a:custGeom>
                <a:avLst/>
                <a:gdLst>
                  <a:gd name="T0" fmla="*/ 0 w 50"/>
                  <a:gd name="T1" fmla="*/ 0 h 56"/>
                  <a:gd name="T2" fmla="*/ 0 w 50"/>
                  <a:gd name="T3" fmla="*/ 0 h 56"/>
                  <a:gd name="T4" fmla="*/ 0 w 50"/>
                  <a:gd name="T5" fmla="*/ 1 h 56"/>
                  <a:gd name="T6" fmla="*/ 0 w 50"/>
                  <a:gd name="T7" fmla="*/ 0 h 56"/>
                  <a:gd name="T8" fmla="*/ 0 w 50"/>
                  <a:gd name="T9" fmla="*/ 0 h 56"/>
                  <a:gd name="T10" fmla="*/ 0 w 50"/>
                  <a:gd name="T11" fmla="*/ 0 h 56"/>
                  <a:gd name="T12" fmla="*/ 0 60000 65536"/>
                  <a:gd name="T13" fmla="*/ 0 60000 65536"/>
                  <a:gd name="T14" fmla="*/ 0 60000 65536"/>
                  <a:gd name="T15" fmla="*/ 0 60000 65536"/>
                  <a:gd name="T16" fmla="*/ 0 60000 65536"/>
                  <a:gd name="T17" fmla="*/ 0 60000 65536"/>
                  <a:gd name="T18" fmla="*/ 0 w 50"/>
                  <a:gd name="T19" fmla="*/ 0 h 56"/>
                  <a:gd name="T20" fmla="*/ 50 w 50"/>
                  <a:gd name="T21" fmla="*/ 56 h 56"/>
                </a:gdLst>
                <a:ahLst/>
                <a:cxnLst>
                  <a:cxn ang="T12">
                    <a:pos x="T0" y="T1"/>
                  </a:cxn>
                  <a:cxn ang="T13">
                    <a:pos x="T2" y="T3"/>
                  </a:cxn>
                  <a:cxn ang="T14">
                    <a:pos x="T4" y="T5"/>
                  </a:cxn>
                  <a:cxn ang="T15">
                    <a:pos x="T6" y="T7"/>
                  </a:cxn>
                  <a:cxn ang="T16">
                    <a:pos x="T8" y="T9"/>
                  </a:cxn>
                  <a:cxn ang="T17">
                    <a:pos x="T10" y="T11"/>
                  </a:cxn>
                </a:cxnLst>
                <a:rect l="T18" t="T19" r="T20" b="T21"/>
                <a:pathLst>
                  <a:path w="50" h="56">
                    <a:moveTo>
                      <a:pt x="25" y="0"/>
                    </a:moveTo>
                    <a:lnTo>
                      <a:pt x="50" y="27"/>
                    </a:lnTo>
                    <a:lnTo>
                      <a:pt x="20" y="56"/>
                    </a:lnTo>
                    <a:lnTo>
                      <a:pt x="25" y="35"/>
                    </a:lnTo>
                    <a:lnTo>
                      <a:pt x="0" y="47"/>
                    </a:lnTo>
                    <a:lnTo>
                      <a:pt x="25"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60" name="S_NOR2">
                <a:extLst>
                  <a:ext uri="{FF2B5EF4-FFF2-40B4-BE49-F238E27FC236}">
                    <a16:creationId xmlns:a16="http://schemas.microsoft.com/office/drawing/2014/main" id="{00000000-0008-0000-0500-0000FE000000}"/>
                  </a:ext>
                </a:extLst>
              </xdr:cNvPr>
              <xdr:cNvSpPr>
                <a:spLocks/>
              </xdr:cNvSpPr>
            </xdr:nvSpPr>
            <xdr:spPr bwMode="auto">
              <a:xfrm>
                <a:off x="606" y="121"/>
                <a:ext cx="26" cy="15"/>
              </a:xfrm>
              <a:custGeom>
                <a:avLst/>
                <a:gdLst>
                  <a:gd name="T0" fmla="*/ 1 w 119"/>
                  <a:gd name="T1" fmla="*/ 0 h 67"/>
                  <a:gd name="T2" fmla="*/ 1 w 119"/>
                  <a:gd name="T3" fmla="*/ 0 h 67"/>
                  <a:gd name="T4" fmla="*/ 0 w 119"/>
                  <a:gd name="T5" fmla="*/ 1 h 67"/>
                  <a:gd name="T6" fmla="*/ 0 w 119"/>
                  <a:gd name="T7" fmla="*/ 1 h 67"/>
                  <a:gd name="T8" fmla="*/ 0 w 119"/>
                  <a:gd name="T9" fmla="*/ 1 h 67"/>
                  <a:gd name="T10" fmla="*/ 1 w 119"/>
                  <a:gd name="T11" fmla="*/ 0 h 67"/>
                  <a:gd name="T12" fmla="*/ 0 w 119"/>
                  <a:gd name="T13" fmla="*/ 0 h 67"/>
                  <a:gd name="T14" fmla="*/ 0 w 119"/>
                  <a:gd name="T15" fmla="*/ 0 h 67"/>
                  <a:gd name="T16" fmla="*/ 0 w 119"/>
                  <a:gd name="T17" fmla="*/ 0 h 67"/>
                  <a:gd name="T18" fmla="*/ 0 w 119"/>
                  <a:gd name="T19" fmla="*/ 0 h 67"/>
                  <a:gd name="T20" fmla="*/ 0 w 119"/>
                  <a:gd name="T21" fmla="*/ 0 h 67"/>
                  <a:gd name="T22" fmla="*/ 0 w 119"/>
                  <a:gd name="T23" fmla="*/ 0 h 67"/>
                  <a:gd name="T24" fmla="*/ 0 w 119"/>
                  <a:gd name="T25" fmla="*/ 0 h 67"/>
                  <a:gd name="T26" fmla="*/ 1 w 119"/>
                  <a:gd name="T27" fmla="*/ 0 h 67"/>
                  <a:gd name="T28" fmla="*/ 1 w 119"/>
                  <a:gd name="T29" fmla="*/ 0 h 67"/>
                  <a:gd name="T30" fmla="*/ 1 w 119"/>
                  <a:gd name="T31" fmla="*/ 0 h 67"/>
                  <a:gd name="T32" fmla="*/ 1 w 119"/>
                  <a:gd name="T33" fmla="*/ 0 h 67"/>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119"/>
                  <a:gd name="T52" fmla="*/ 0 h 67"/>
                  <a:gd name="T53" fmla="*/ 119 w 119"/>
                  <a:gd name="T54" fmla="*/ 67 h 67"/>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119" h="67">
                    <a:moveTo>
                      <a:pt x="67" y="2"/>
                    </a:moveTo>
                    <a:lnTo>
                      <a:pt x="119" y="40"/>
                    </a:lnTo>
                    <a:lnTo>
                      <a:pt x="29" y="67"/>
                    </a:lnTo>
                    <a:lnTo>
                      <a:pt x="45" y="67"/>
                    </a:lnTo>
                    <a:lnTo>
                      <a:pt x="39" y="60"/>
                    </a:lnTo>
                    <a:lnTo>
                      <a:pt x="55" y="50"/>
                    </a:lnTo>
                    <a:lnTo>
                      <a:pt x="10" y="44"/>
                    </a:lnTo>
                    <a:lnTo>
                      <a:pt x="17" y="35"/>
                    </a:lnTo>
                    <a:lnTo>
                      <a:pt x="0" y="29"/>
                    </a:lnTo>
                    <a:lnTo>
                      <a:pt x="24" y="37"/>
                    </a:lnTo>
                    <a:lnTo>
                      <a:pt x="20" y="12"/>
                    </a:lnTo>
                    <a:lnTo>
                      <a:pt x="29" y="25"/>
                    </a:lnTo>
                    <a:lnTo>
                      <a:pt x="29" y="0"/>
                    </a:lnTo>
                    <a:lnTo>
                      <a:pt x="60" y="39"/>
                    </a:lnTo>
                    <a:lnTo>
                      <a:pt x="62" y="8"/>
                    </a:lnTo>
                    <a:lnTo>
                      <a:pt x="67" y="13"/>
                    </a:lnTo>
                    <a:lnTo>
                      <a:pt x="67" y="2"/>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61" name="S_NOR1">
                <a:extLst>
                  <a:ext uri="{FF2B5EF4-FFF2-40B4-BE49-F238E27FC236}">
                    <a16:creationId xmlns:a16="http://schemas.microsoft.com/office/drawing/2014/main" id="{00000000-0008-0000-0500-0000FF000000}"/>
                  </a:ext>
                </a:extLst>
              </xdr:cNvPr>
              <xdr:cNvSpPr>
                <a:spLocks/>
              </xdr:cNvSpPr>
            </xdr:nvSpPr>
            <xdr:spPr bwMode="auto">
              <a:xfrm>
                <a:off x="601" y="198"/>
                <a:ext cx="78" cy="101"/>
              </a:xfrm>
              <a:custGeom>
                <a:avLst/>
                <a:gdLst>
                  <a:gd name="T0" fmla="*/ 1 w 356"/>
                  <a:gd name="T1" fmla="*/ 5 h 459"/>
                  <a:gd name="T2" fmla="*/ 1 w 356"/>
                  <a:gd name="T3" fmla="*/ 5 h 459"/>
                  <a:gd name="T4" fmla="*/ 0 w 356"/>
                  <a:gd name="T5" fmla="*/ 5 h 459"/>
                  <a:gd name="T6" fmla="*/ 0 w 356"/>
                  <a:gd name="T7" fmla="*/ 5 h 459"/>
                  <a:gd name="T8" fmla="*/ 0 w 356"/>
                  <a:gd name="T9" fmla="*/ 4 h 459"/>
                  <a:gd name="T10" fmla="*/ 0 w 356"/>
                  <a:gd name="T11" fmla="*/ 4 h 459"/>
                  <a:gd name="T12" fmla="*/ 1 w 356"/>
                  <a:gd name="T13" fmla="*/ 3 h 459"/>
                  <a:gd name="T14" fmla="*/ 1 w 356"/>
                  <a:gd name="T15" fmla="*/ 2 h 459"/>
                  <a:gd name="T16" fmla="*/ 2 w 356"/>
                  <a:gd name="T17" fmla="*/ 1 h 459"/>
                  <a:gd name="T18" fmla="*/ 1 w 356"/>
                  <a:gd name="T19" fmla="*/ 2 h 459"/>
                  <a:gd name="T20" fmla="*/ 2 w 356"/>
                  <a:gd name="T21" fmla="*/ 1 h 459"/>
                  <a:gd name="T22" fmla="*/ 2 w 356"/>
                  <a:gd name="T23" fmla="*/ 1 h 459"/>
                  <a:gd name="T24" fmla="*/ 2 w 356"/>
                  <a:gd name="T25" fmla="*/ 1 h 459"/>
                  <a:gd name="T26" fmla="*/ 2 w 356"/>
                  <a:gd name="T27" fmla="*/ 0 h 459"/>
                  <a:gd name="T28" fmla="*/ 3 w 356"/>
                  <a:gd name="T29" fmla="*/ 0 h 459"/>
                  <a:gd name="T30" fmla="*/ 3 w 356"/>
                  <a:gd name="T31" fmla="*/ 0 h 459"/>
                  <a:gd name="T32" fmla="*/ 4 w 356"/>
                  <a:gd name="T33" fmla="*/ 0 h 459"/>
                  <a:gd name="T34" fmla="*/ 3 w 356"/>
                  <a:gd name="T35" fmla="*/ 0 h 459"/>
                  <a:gd name="T36" fmla="*/ 4 w 356"/>
                  <a:gd name="T37" fmla="*/ 1 h 459"/>
                  <a:gd name="T38" fmla="*/ 4 w 356"/>
                  <a:gd name="T39" fmla="*/ 1 h 459"/>
                  <a:gd name="T40" fmla="*/ 3 w 356"/>
                  <a:gd name="T41" fmla="*/ 1 h 459"/>
                  <a:gd name="T42" fmla="*/ 3 w 356"/>
                  <a:gd name="T43" fmla="*/ 1 h 459"/>
                  <a:gd name="T44" fmla="*/ 2 w 356"/>
                  <a:gd name="T45" fmla="*/ 1 h 459"/>
                  <a:gd name="T46" fmla="*/ 2 w 356"/>
                  <a:gd name="T47" fmla="*/ 1 h 459"/>
                  <a:gd name="T48" fmla="*/ 2 w 356"/>
                  <a:gd name="T49" fmla="*/ 1 h 459"/>
                  <a:gd name="T50" fmla="*/ 2 w 356"/>
                  <a:gd name="T51" fmla="*/ 1 h 459"/>
                  <a:gd name="T52" fmla="*/ 2 w 356"/>
                  <a:gd name="T53" fmla="*/ 2 h 459"/>
                  <a:gd name="T54" fmla="*/ 1 w 356"/>
                  <a:gd name="T55" fmla="*/ 3 h 459"/>
                  <a:gd name="T56" fmla="*/ 1 w 356"/>
                  <a:gd name="T57" fmla="*/ 3 h 459"/>
                  <a:gd name="T58" fmla="*/ 1 w 356"/>
                  <a:gd name="T59" fmla="*/ 4 h 459"/>
                  <a:gd name="T60" fmla="*/ 1 w 356"/>
                  <a:gd name="T61" fmla="*/ 4 h 459"/>
                  <a:gd name="T62" fmla="*/ 1 w 356"/>
                  <a:gd name="T63" fmla="*/ 5 h 459"/>
                  <a:gd name="T64" fmla="*/ 1 w 356"/>
                  <a:gd name="T65" fmla="*/ 5 h 459"/>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356"/>
                  <a:gd name="T100" fmla="*/ 0 h 459"/>
                  <a:gd name="T101" fmla="*/ 356 w 356"/>
                  <a:gd name="T102" fmla="*/ 459 h 459"/>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356" h="459">
                    <a:moveTo>
                      <a:pt x="84" y="437"/>
                    </a:moveTo>
                    <a:lnTo>
                      <a:pt x="84" y="432"/>
                    </a:lnTo>
                    <a:lnTo>
                      <a:pt x="79" y="424"/>
                    </a:lnTo>
                    <a:lnTo>
                      <a:pt x="79" y="432"/>
                    </a:lnTo>
                    <a:lnTo>
                      <a:pt x="72" y="432"/>
                    </a:lnTo>
                    <a:lnTo>
                      <a:pt x="42" y="459"/>
                    </a:lnTo>
                    <a:lnTo>
                      <a:pt x="29" y="459"/>
                    </a:lnTo>
                    <a:lnTo>
                      <a:pt x="7" y="445"/>
                    </a:lnTo>
                    <a:lnTo>
                      <a:pt x="7" y="392"/>
                    </a:lnTo>
                    <a:lnTo>
                      <a:pt x="0" y="370"/>
                    </a:lnTo>
                    <a:lnTo>
                      <a:pt x="7" y="356"/>
                    </a:lnTo>
                    <a:lnTo>
                      <a:pt x="0" y="346"/>
                    </a:lnTo>
                    <a:lnTo>
                      <a:pt x="42" y="309"/>
                    </a:lnTo>
                    <a:lnTo>
                      <a:pt x="64" y="301"/>
                    </a:lnTo>
                    <a:lnTo>
                      <a:pt x="84" y="249"/>
                    </a:lnTo>
                    <a:lnTo>
                      <a:pt x="106" y="235"/>
                    </a:lnTo>
                    <a:lnTo>
                      <a:pt x="136" y="143"/>
                    </a:lnTo>
                    <a:lnTo>
                      <a:pt x="158" y="123"/>
                    </a:lnTo>
                    <a:lnTo>
                      <a:pt x="128" y="129"/>
                    </a:lnTo>
                    <a:lnTo>
                      <a:pt x="114" y="143"/>
                    </a:lnTo>
                    <a:lnTo>
                      <a:pt x="128" y="106"/>
                    </a:lnTo>
                    <a:lnTo>
                      <a:pt x="158" y="82"/>
                    </a:lnTo>
                    <a:lnTo>
                      <a:pt x="158" y="106"/>
                    </a:lnTo>
                    <a:lnTo>
                      <a:pt x="165" y="97"/>
                    </a:lnTo>
                    <a:lnTo>
                      <a:pt x="165" y="76"/>
                    </a:lnTo>
                    <a:lnTo>
                      <a:pt x="178" y="69"/>
                    </a:lnTo>
                    <a:lnTo>
                      <a:pt x="186" y="47"/>
                    </a:lnTo>
                    <a:lnTo>
                      <a:pt x="205" y="47"/>
                    </a:lnTo>
                    <a:lnTo>
                      <a:pt x="250" y="15"/>
                    </a:lnTo>
                    <a:lnTo>
                      <a:pt x="263" y="22"/>
                    </a:lnTo>
                    <a:lnTo>
                      <a:pt x="287" y="0"/>
                    </a:lnTo>
                    <a:lnTo>
                      <a:pt x="309" y="0"/>
                    </a:lnTo>
                    <a:lnTo>
                      <a:pt x="320" y="15"/>
                    </a:lnTo>
                    <a:lnTo>
                      <a:pt x="356" y="39"/>
                    </a:lnTo>
                    <a:lnTo>
                      <a:pt x="342" y="47"/>
                    </a:lnTo>
                    <a:lnTo>
                      <a:pt x="320" y="47"/>
                    </a:lnTo>
                    <a:lnTo>
                      <a:pt x="342" y="60"/>
                    </a:lnTo>
                    <a:lnTo>
                      <a:pt x="349" y="69"/>
                    </a:lnTo>
                    <a:lnTo>
                      <a:pt x="320" y="97"/>
                    </a:lnTo>
                    <a:lnTo>
                      <a:pt x="335" y="69"/>
                    </a:lnTo>
                    <a:lnTo>
                      <a:pt x="309" y="47"/>
                    </a:lnTo>
                    <a:lnTo>
                      <a:pt x="292" y="60"/>
                    </a:lnTo>
                    <a:lnTo>
                      <a:pt x="287" y="97"/>
                    </a:lnTo>
                    <a:lnTo>
                      <a:pt x="272" y="106"/>
                    </a:lnTo>
                    <a:lnTo>
                      <a:pt x="243" y="106"/>
                    </a:lnTo>
                    <a:lnTo>
                      <a:pt x="222" y="82"/>
                    </a:lnTo>
                    <a:lnTo>
                      <a:pt x="213" y="97"/>
                    </a:lnTo>
                    <a:lnTo>
                      <a:pt x="205" y="97"/>
                    </a:lnTo>
                    <a:lnTo>
                      <a:pt x="205" y="113"/>
                    </a:lnTo>
                    <a:lnTo>
                      <a:pt x="178" y="113"/>
                    </a:lnTo>
                    <a:lnTo>
                      <a:pt x="178" y="129"/>
                    </a:lnTo>
                    <a:lnTo>
                      <a:pt x="171" y="129"/>
                    </a:lnTo>
                    <a:lnTo>
                      <a:pt x="158" y="158"/>
                    </a:lnTo>
                    <a:lnTo>
                      <a:pt x="158" y="181"/>
                    </a:lnTo>
                    <a:lnTo>
                      <a:pt x="136" y="205"/>
                    </a:lnTo>
                    <a:lnTo>
                      <a:pt x="121" y="249"/>
                    </a:lnTo>
                    <a:lnTo>
                      <a:pt x="128" y="272"/>
                    </a:lnTo>
                    <a:lnTo>
                      <a:pt x="106" y="287"/>
                    </a:lnTo>
                    <a:lnTo>
                      <a:pt x="94" y="323"/>
                    </a:lnTo>
                    <a:lnTo>
                      <a:pt x="106" y="363"/>
                    </a:lnTo>
                    <a:lnTo>
                      <a:pt x="106" y="402"/>
                    </a:lnTo>
                    <a:lnTo>
                      <a:pt x="94" y="407"/>
                    </a:lnTo>
                    <a:lnTo>
                      <a:pt x="94" y="437"/>
                    </a:lnTo>
                    <a:lnTo>
                      <a:pt x="84" y="43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203" name="NLD">
              <a:extLst>
                <a:ext uri="{FF2B5EF4-FFF2-40B4-BE49-F238E27FC236}">
                  <a16:creationId xmlns:a16="http://schemas.microsoft.com/office/drawing/2014/main" id="{00000000-0008-0000-0500-0000C4000000}"/>
                </a:ext>
              </a:extLst>
            </xdr:cNvPr>
            <xdr:cNvSpPr>
              <a:spLocks/>
            </xdr:cNvSpPr>
          </xdr:nvSpPr>
          <xdr:spPr bwMode="auto">
            <a:xfrm>
              <a:off x="10769353" y="1767059"/>
              <a:ext cx="86622" cy="73551"/>
            </a:xfrm>
            <a:custGeom>
              <a:avLst/>
              <a:gdLst>
                <a:gd name="T0" fmla="*/ 2147483647 w 51"/>
                <a:gd name="T1" fmla="*/ 2147483647 h 56"/>
                <a:gd name="T2" fmla="*/ 2147483647 w 51"/>
                <a:gd name="T3" fmla="*/ 2147483647 h 56"/>
                <a:gd name="T4" fmla="*/ 2147483647 w 51"/>
                <a:gd name="T5" fmla="*/ 2147483647 h 56"/>
                <a:gd name="T6" fmla="*/ 2147483647 w 51"/>
                <a:gd name="T7" fmla="*/ 0 h 56"/>
                <a:gd name="T8" fmla="*/ 2147483647 w 51"/>
                <a:gd name="T9" fmla="*/ 2147483647 h 56"/>
                <a:gd name="T10" fmla="*/ 2147483647 w 51"/>
                <a:gd name="T11" fmla="*/ 2147483647 h 56"/>
                <a:gd name="T12" fmla="*/ 2147483647 w 51"/>
                <a:gd name="T13" fmla="*/ 2147483647 h 56"/>
                <a:gd name="T14" fmla="*/ 2147483647 w 51"/>
                <a:gd name="T15" fmla="*/ 2147483647 h 56"/>
                <a:gd name="T16" fmla="*/ 2147483647 w 51"/>
                <a:gd name="T17" fmla="*/ 2147483647 h 56"/>
                <a:gd name="T18" fmla="*/ 0 w 51"/>
                <a:gd name="T19" fmla="*/ 2147483647 h 56"/>
                <a:gd name="T20" fmla="*/ 2147483647 w 51"/>
                <a:gd name="T21" fmla="*/ 2147483647 h 56"/>
                <a:gd name="T22" fmla="*/ 2147483647 w 51"/>
                <a:gd name="T23" fmla="*/ 2147483647 h 56"/>
                <a:gd name="T24" fmla="*/ 2147483647 w 51"/>
                <a:gd name="T25" fmla="*/ 2147483647 h 56"/>
                <a:gd name="T26" fmla="*/ 2147483647 w 51"/>
                <a:gd name="T27" fmla="*/ 2147483647 h 5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51"/>
                <a:gd name="T43" fmla="*/ 0 h 56"/>
                <a:gd name="T44" fmla="*/ 51 w 51"/>
                <a:gd name="T45" fmla="*/ 56 h 5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51" h="56">
                  <a:moveTo>
                    <a:pt x="37" y="56"/>
                  </a:moveTo>
                  <a:lnTo>
                    <a:pt x="37" y="27"/>
                  </a:lnTo>
                  <a:lnTo>
                    <a:pt x="42" y="20"/>
                  </a:lnTo>
                  <a:lnTo>
                    <a:pt x="51" y="0"/>
                  </a:lnTo>
                  <a:lnTo>
                    <a:pt x="24" y="9"/>
                  </a:lnTo>
                  <a:lnTo>
                    <a:pt x="37" y="20"/>
                  </a:lnTo>
                  <a:lnTo>
                    <a:pt x="24" y="20"/>
                  </a:lnTo>
                  <a:lnTo>
                    <a:pt x="24" y="15"/>
                  </a:lnTo>
                  <a:lnTo>
                    <a:pt x="15" y="15"/>
                  </a:lnTo>
                  <a:lnTo>
                    <a:pt x="0" y="49"/>
                  </a:lnTo>
                  <a:lnTo>
                    <a:pt x="24" y="49"/>
                  </a:lnTo>
                  <a:lnTo>
                    <a:pt x="37" y="5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4" name="MLT">
              <a:extLst>
                <a:ext uri="{FF2B5EF4-FFF2-40B4-BE49-F238E27FC236}">
                  <a16:creationId xmlns:a16="http://schemas.microsoft.com/office/drawing/2014/main" id="{00000000-0008-0000-0500-0000C5000000}"/>
                </a:ext>
              </a:extLst>
            </xdr:cNvPr>
            <xdr:cNvSpPr>
              <a:spLocks/>
            </xdr:cNvSpPr>
          </xdr:nvSpPr>
          <xdr:spPr bwMode="auto">
            <a:xfrm>
              <a:off x="11013850" y="2240419"/>
              <a:ext cx="48286" cy="36539"/>
            </a:xfrm>
            <a:custGeom>
              <a:avLst/>
              <a:gdLst>
                <a:gd name="T0" fmla="*/ 0 w 23"/>
                <a:gd name="T1" fmla="*/ 0 h 27"/>
                <a:gd name="T2" fmla="*/ 1 w 23"/>
                <a:gd name="T3" fmla="*/ 0 h 27"/>
                <a:gd name="T4" fmla="*/ 0 w 23"/>
                <a:gd name="T5" fmla="*/ 0 h 27"/>
                <a:gd name="T6" fmla="*/ 0 w 23"/>
                <a:gd name="T7" fmla="*/ 0 h 27"/>
                <a:gd name="T8" fmla="*/ 0 w 23"/>
                <a:gd name="T9" fmla="*/ 0 h 27"/>
                <a:gd name="T10" fmla="*/ 0 w 23"/>
                <a:gd name="T11" fmla="*/ 0 h 27"/>
                <a:gd name="T12" fmla="*/ 0 60000 65536"/>
                <a:gd name="T13" fmla="*/ 0 60000 65536"/>
                <a:gd name="T14" fmla="*/ 0 60000 65536"/>
                <a:gd name="T15" fmla="*/ 0 60000 65536"/>
                <a:gd name="T16" fmla="*/ 0 60000 65536"/>
                <a:gd name="T17" fmla="*/ 0 60000 65536"/>
                <a:gd name="T18" fmla="*/ 0 w 23"/>
                <a:gd name="T19" fmla="*/ 0 h 27"/>
                <a:gd name="T20" fmla="*/ 23 w 23"/>
                <a:gd name="T21" fmla="*/ 27 h 27"/>
              </a:gdLst>
              <a:ahLst/>
              <a:cxnLst>
                <a:cxn ang="T12">
                  <a:pos x="T0" y="T1"/>
                </a:cxn>
                <a:cxn ang="T13">
                  <a:pos x="T2" y="T3"/>
                </a:cxn>
                <a:cxn ang="T14">
                  <a:pos x="T4" y="T5"/>
                </a:cxn>
                <a:cxn ang="T15">
                  <a:pos x="T6" y="T7"/>
                </a:cxn>
                <a:cxn ang="T16">
                  <a:pos x="T8" y="T9"/>
                </a:cxn>
                <a:cxn ang="T17">
                  <a:pos x="T10" y="T11"/>
                </a:cxn>
              </a:cxnLst>
              <a:rect l="T18" t="T19" r="T20" b="T21"/>
              <a:pathLst>
                <a:path w="23" h="27">
                  <a:moveTo>
                    <a:pt x="0" y="15"/>
                  </a:moveTo>
                  <a:lnTo>
                    <a:pt x="23" y="27"/>
                  </a:lnTo>
                  <a:lnTo>
                    <a:pt x="0" y="0"/>
                  </a:lnTo>
                  <a:lnTo>
                    <a:pt x="0"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5" name="MKD">
              <a:extLst>
                <a:ext uri="{FF2B5EF4-FFF2-40B4-BE49-F238E27FC236}">
                  <a16:creationId xmlns:a16="http://schemas.microsoft.com/office/drawing/2014/main" id="{00000000-0008-0000-0500-0000C6000000}"/>
                </a:ext>
              </a:extLst>
            </xdr:cNvPr>
            <xdr:cNvSpPr>
              <a:spLocks/>
            </xdr:cNvSpPr>
          </xdr:nvSpPr>
          <xdr:spPr bwMode="auto">
            <a:xfrm>
              <a:off x="11163091" y="2079654"/>
              <a:ext cx="62998" cy="36776"/>
            </a:xfrm>
            <a:custGeom>
              <a:avLst/>
              <a:gdLst>
                <a:gd name="T0" fmla="*/ 42658936 w 35"/>
                <a:gd name="T1" fmla="*/ 116647232 h 28"/>
                <a:gd name="T2" fmla="*/ 0 w 35"/>
                <a:gd name="T3" fmla="*/ 83318586 h 28"/>
                <a:gd name="T4" fmla="*/ 0 w 35"/>
                <a:gd name="T5" fmla="*/ 54157790 h 28"/>
                <a:gd name="T6" fmla="*/ 42658936 w 35"/>
                <a:gd name="T7" fmla="*/ 0 h 28"/>
                <a:gd name="T8" fmla="*/ 142197881 w 35"/>
                <a:gd name="T9" fmla="*/ 0 h 28"/>
                <a:gd name="T10" fmla="*/ 165898281 w 35"/>
                <a:gd name="T11" fmla="*/ 54157790 h 28"/>
                <a:gd name="T12" fmla="*/ 165898281 w 35"/>
                <a:gd name="T13" fmla="*/ 83318586 h 28"/>
                <a:gd name="T14" fmla="*/ 42658936 w 35"/>
                <a:gd name="T15" fmla="*/ 116647232 h 28"/>
                <a:gd name="T16" fmla="*/ 42658936 w 35"/>
                <a:gd name="T17" fmla="*/ 116647232 h 28"/>
                <a:gd name="T18" fmla="*/ 42658936 w 35"/>
                <a:gd name="T19" fmla="*/ 116647232 h 28"/>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5"/>
                <a:gd name="T31" fmla="*/ 0 h 28"/>
                <a:gd name="T32" fmla="*/ 35 w 35"/>
                <a:gd name="T33" fmla="*/ 28 h 28"/>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5" h="28">
                  <a:moveTo>
                    <a:pt x="9" y="28"/>
                  </a:moveTo>
                  <a:lnTo>
                    <a:pt x="0" y="20"/>
                  </a:lnTo>
                  <a:lnTo>
                    <a:pt x="0" y="13"/>
                  </a:lnTo>
                  <a:lnTo>
                    <a:pt x="9" y="0"/>
                  </a:lnTo>
                  <a:lnTo>
                    <a:pt x="30" y="0"/>
                  </a:lnTo>
                  <a:lnTo>
                    <a:pt x="35" y="13"/>
                  </a:lnTo>
                  <a:lnTo>
                    <a:pt x="35" y="20"/>
                  </a:lnTo>
                  <a:lnTo>
                    <a:pt x="9" y="2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6" name="MDA">
              <a:extLst>
                <a:ext uri="{FF2B5EF4-FFF2-40B4-BE49-F238E27FC236}">
                  <a16:creationId xmlns:a16="http://schemas.microsoft.com/office/drawing/2014/main" id="{00000000-0008-0000-0500-0000C7000000}"/>
                </a:ext>
              </a:extLst>
            </xdr:cNvPr>
            <xdr:cNvSpPr>
              <a:spLocks/>
            </xdr:cNvSpPr>
          </xdr:nvSpPr>
          <xdr:spPr bwMode="auto">
            <a:xfrm>
              <a:off x="11296962" y="1901903"/>
              <a:ext cx="86622" cy="98069"/>
            </a:xfrm>
            <a:custGeom>
              <a:avLst/>
              <a:gdLst>
                <a:gd name="T0" fmla="*/ 0 w 50"/>
                <a:gd name="T1" fmla="*/ 29269630 h 69"/>
                <a:gd name="T2" fmla="*/ 30736793 w 50"/>
                <a:gd name="T3" fmla="*/ 29269630 h 69"/>
                <a:gd name="T4" fmla="*/ 105386887 w 50"/>
                <a:gd name="T5" fmla="*/ 180499015 h 69"/>
                <a:gd name="T6" fmla="*/ 105386887 w 50"/>
                <a:gd name="T7" fmla="*/ 336605207 h 69"/>
                <a:gd name="T8" fmla="*/ 127341433 w 50"/>
                <a:gd name="T9" fmla="*/ 219524441 h 69"/>
                <a:gd name="T10" fmla="*/ 219556011 w 50"/>
                <a:gd name="T11" fmla="*/ 219524441 h 69"/>
                <a:gd name="T12" fmla="*/ 219556011 w 50"/>
                <a:gd name="T13" fmla="*/ 180499015 h 69"/>
                <a:gd name="T14" fmla="*/ 197601464 w 50"/>
                <a:gd name="T15" fmla="*/ 107322717 h 69"/>
                <a:gd name="T16" fmla="*/ 197601464 w 50"/>
                <a:gd name="T17" fmla="*/ 29269630 h 69"/>
                <a:gd name="T18" fmla="*/ 74650102 w 50"/>
                <a:gd name="T19" fmla="*/ 0 h 69"/>
                <a:gd name="T20" fmla="*/ 0 w 50"/>
                <a:gd name="T21" fmla="*/ 29269630 h 69"/>
                <a:gd name="T22" fmla="*/ 0 w 50"/>
                <a:gd name="T23" fmla="*/ 29269630 h 69"/>
                <a:gd name="T24" fmla="*/ 0 w 50"/>
                <a:gd name="T25" fmla="*/ 29269630 h 69"/>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50"/>
                <a:gd name="T40" fmla="*/ 0 h 69"/>
                <a:gd name="T41" fmla="*/ 50 w 50"/>
                <a:gd name="T42" fmla="*/ 69 h 69"/>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50" h="69">
                  <a:moveTo>
                    <a:pt x="0" y="6"/>
                  </a:moveTo>
                  <a:lnTo>
                    <a:pt x="7" y="6"/>
                  </a:lnTo>
                  <a:lnTo>
                    <a:pt x="24" y="37"/>
                  </a:lnTo>
                  <a:lnTo>
                    <a:pt x="24" y="69"/>
                  </a:lnTo>
                  <a:lnTo>
                    <a:pt x="29" y="45"/>
                  </a:lnTo>
                  <a:lnTo>
                    <a:pt x="50" y="45"/>
                  </a:lnTo>
                  <a:lnTo>
                    <a:pt x="50" y="37"/>
                  </a:lnTo>
                  <a:lnTo>
                    <a:pt x="45" y="22"/>
                  </a:lnTo>
                  <a:lnTo>
                    <a:pt x="45" y="6"/>
                  </a:lnTo>
                  <a:lnTo>
                    <a:pt x="17" y="0"/>
                  </a:lnTo>
                  <a:lnTo>
                    <a:pt x="0" y="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7" name="MCO">
              <a:extLst>
                <a:ext uri="{FF2B5EF4-FFF2-40B4-BE49-F238E27FC236}">
                  <a16:creationId xmlns:a16="http://schemas.microsoft.com/office/drawing/2014/main" id="{00000000-0008-0000-0500-0000C8000000}"/>
                </a:ext>
              </a:extLst>
            </xdr:cNvPr>
            <xdr:cNvSpPr>
              <a:spLocks/>
            </xdr:cNvSpPr>
          </xdr:nvSpPr>
          <xdr:spPr bwMode="auto">
            <a:xfrm>
              <a:off x="10812521" y="2053648"/>
              <a:ext cx="22679" cy="2353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8" name="LVA">
              <a:extLst>
                <a:ext uri="{FF2B5EF4-FFF2-40B4-BE49-F238E27FC236}">
                  <a16:creationId xmlns:a16="http://schemas.microsoft.com/office/drawing/2014/main" id="{00000000-0008-0000-0500-0000C9000000}"/>
                </a:ext>
              </a:extLst>
            </xdr:cNvPr>
            <xdr:cNvSpPr>
              <a:spLocks/>
            </xdr:cNvSpPr>
          </xdr:nvSpPr>
          <xdr:spPr bwMode="auto">
            <a:xfrm>
              <a:off x="11170966" y="1595438"/>
              <a:ext cx="165370" cy="91940"/>
            </a:xfrm>
            <a:custGeom>
              <a:avLst/>
              <a:gdLst>
                <a:gd name="T0" fmla="*/ 187101741 w 97"/>
                <a:gd name="T1" fmla="*/ 0 h 68"/>
                <a:gd name="T2" fmla="*/ 187101741 w 97"/>
                <a:gd name="T3" fmla="*/ 119195549 h 68"/>
                <a:gd name="T4" fmla="*/ 123316437 w 97"/>
                <a:gd name="T5" fmla="*/ 119195549 h 68"/>
                <a:gd name="T6" fmla="*/ 102056054 w 97"/>
                <a:gd name="T7" fmla="*/ 52975101 h 68"/>
                <a:gd name="T8" fmla="*/ 29766606 w 97"/>
                <a:gd name="T9" fmla="*/ 83878126 h 68"/>
                <a:gd name="T10" fmla="*/ 0 w 97"/>
                <a:gd name="T11" fmla="*/ 150098590 h 68"/>
                <a:gd name="T12" fmla="*/ 0 w 97"/>
                <a:gd name="T13" fmla="*/ 256048760 h 68"/>
                <a:gd name="T14" fmla="*/ 29766606 w 97"/>
                <a:gd name="T15" fmla="*/ 225145751 h 68"/>
                <a:gd name="T16" fmla="*/ 212616262 w 97"/>
                <a:gd name="T17" fmla="*/ 225145751 h 68"/>
                <a:gd name="T18" fmla="*/ 344436884 w 97"/>
                <a:gd name="T19" fmla="*/ 300195079 h 68"/>
                <a:gd name="T20" fmla="*/ 412474232 w 97"/>
                <a:gd name="T21" fmla="*/ 225145751 h 68"/>
                <a:gd name="T22" fmla="*/ 386959711 w 97"/>
                <a:gd name="T23" fmla="*/ 119195549 h 68"/>
                <a:gd name="T24" fmla="*/ 386959711 w 97"/>
                <a:gd name="T25" fmla="*/ 52975101 h 68"/>
                <a:gd name="T26" fmla="*/ 314670287 w 97"/>
                <a:gd name="T27" fmla="*/ 52975101 h 68"/>
                <a:gd name="T28" fmla="*/ 212616262 w 97"/>
                <a:gd name="T29" fmla="*/ 0 h 68"/>
                <a:gd name="T30" fmla="*/ 187101741 w 97"/>
                <a:gd name="T31" fmla="*/ 0 h 68"/>
                <a:gd name="T32" fmla="*/ 187101741 w 97"/>
                <a:gd name="T33" fmla="*/ 0 h 68"/>
                <a:gd name="T34" fmla="*/ 187101741 w 97"/>
                <a:gd name="T35" fmla="*/ 0 h 68"/>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w 97"/>
                <a:gd name="T55" fmla="*/ 0 h 68"/>
                <a:gd name="T56" fmla="*/ 97 w 97"/>
                <a:gd name="T57" fmla="*/ 68 h 68"/>
              </a:gdLst>
              <a:ahLst/>
              <a:cxnLst>
                <a:cxn ang="T36">
                  <a:pos x="T0" y="T1"/>
                </a:cxn>
                <a:cxn ang="T37">
                  <a:pos x="T2" y="T3"/>
                </a:cxn>
                <a:cxn ang="T38">
                  <a:pos x="T4" y="T5"/>
                </a:cxn>
                <a:cxn ang="T39">
                  <a:pos x="T6" y="T7"/>
                </a:cxn>
                <a:cxn ang="T40">
                  <a:pos x="T8" y="T9"/>
                </a:cxn>
                <a:cxn ang="T41">
                  <a:pos x="T10" y="T11"/>
                </a:cxn>
                <a:cxn ang="T42">
                  <a:pos x="T12" y="T13"/>
                </a:cxn>
                <a:cxn ang="T43">
                  <a:pos x="T14" y="T15"/>
                </a:cxn>
                <a:cxn ang="T44">
                  <a:pos x="T16" y="T17"/>
                </a:cxn>
                <a:cxn ang="T45">
                  <a:pos x="T18" y="T19"/>
                </a:cxn>
                <a:cxn ang="T46">
                  <a:pos x="T20" y="T21"/>
                </a:cxn>
                <a:cxn ang="T47">
                  <a:pos x="T22" y="T23"/>
                </a:cxn>
                <a:cxn ang="T48">
                  <a:pos x="T24" y="T25"/>
                </a:cxn>
                <a:cxn ang="T49">
                  <a:pos x="T26" y="T27"/>
                </a:cxn>
                <a:cxn ang="T50">
                  <a:pos x="T28" y="T29"/>
                </a:cxn>
                <a:cxn ang="T51">
                  <a:pos x="T30" y="T31"/>
                </a:cxn>
                <a:cxn ang="T52">
                  <a:pos x="T32" y="T33"/>
                </a:cxn>
                <a:cxn ang="T53">
                  <a:pos x="T34" y="T35"/>
                </a:cxn>
              </a:cxnLst>
              <a:rect l="T54" t="T55" r="T56" b="T57"/>
              <a:pathLst>
                <a:path w="97" h="68">
                  <a:moveTo>
                    <a:pt x="44" y="0"/>
                  </a:moveTo>
                  <a:lnTo>
                    <a:pt x="44" y="27"/>
                  </a:lnTo>
                  <a:lnTo>
                    <a:pt x="29" y="27"/>
                  </a:lnTo>
                  <a:lnTo>
                    <a:pt x="24" y="12"/>
                  </a:lnTo>
                  <a:lnTo>
                    <a:pt x="7" y="19"/>
                  </a:lnTo>
                  <a:lnTo>
                    <a:pt x="0" y="34"/>
                  </a:lnTo>
                  <a:lnTo>
                    <a:pt x="0" y="58"/>
                  </a:lnTo>
                  <a:lnTo>
                    <a:pt x="7" y="51"/>
                  </a:lnTo>
                  <a:lnTo>
                    <a:pt x="50" y="51"/>
                  </a:lnTo>
                  <a:lnTo>
                    <a:pt x="81" y="68"/>
                  </a:lnTo>
                  <a:lnTo>
                    <a:pt x="97" y="51"/>
                  </a:lnTo>
                  <a:lnTo>
                    <a:pt x="91" y="27"/>
                  </a:lnTo>
                  <a:lnTo>
                    <a:pt x="91" y="12"/>
                  </a:lnTo>
                  <a:lnTo>
                    <a:pt x="74" y="12"/>
                  </a:lnTo>
                  <a:lnTo>
                    <a:pt x="50" y="0"/>
                  </a:lnTo>
                  <a:lnTo>
                    <a:pt x="44"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09" name="LUX">
              <a:extLst>
                <a:ext uri="{FF2B5EF4-FFF2-40B4-BE49-F238E27FC236}">
                  <a16:creationId xmlns:a16="http://schemas.microsoft.com/office/drawing/2014/main" id="{00000000-0008-0000-0500-0000CA000000}"/>
                </a:ext>
              </a:extLst>
            </xdr:cNvPr>
            <xdr:cNvSpPr>
              <a:spLocks/>
            </xdr:cNvSpPr>
          </xdr:nvSpPr>
          <xdr:spPr bwMode="auto">
            <a:xfrm>
              <a:off x="10814291" y="1874412"/>
              <a:ext cx="22679" cy="23182"/>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10" name="LTU">
              <a:extLst>
                <a:ext uri="{FF2B5EF4-FFF2-40B4-BE49-F238E27FC236}">
                  <a16:creationId xmlns:a16="http://schemas.microsoft.com/office/drawing/2014/main" id="{00000000-0008-0000-0500-0000CB000000}"/>
                </a:ext>
              </a:extLst>
            </xdr:cNvPr>
            <xdr:cNvSpPr>
              <a:spLocks/>
            </xdr:cNvSpPr>
          </xdr:nvSpPr>
          <xdr:spPr bwMode="auto">
            <a:xfrm>
              <a:off x="11170966" y="1656731"/>
              <a:ext cx="133871" cy="85811"/>
            </a:xfrm>
            <a:custGeom>
              <a:avLst/>
              <a:gdLst>
                <a:gd name="T0" fmla="*/ 0 w 79"/>
                <a:gd name="T1" fmla="*/ 112007656 h 63"/>
                <a:gd name="T2" fmla="*/ 0 w 79"/>
                <a:gd name="T3" fmla="*/ 35841525 h 63"/>
                <a:gd name="T4" fmla="*/ 29408856 w 79"/>
                <a:gd name="T5" fmla="*/ 0 h 63"/>
                <a:gd name="T6" fmla="*/ 205857902 w 79"/>
                <a:gd name="T7" fmla="*/ 0 h 63"/>
                <a:gd name="T8" fmla="*/ 331895008 w 79"/>
                <a:gd name="T9" fmla="*/ 80645014 h 63"/>
                <a:gd name="T10" fmla="*/ 331895008 w 79"/>
                <a:gd name="T11" fmla="*/ 112007656 h 63"/>
                <a:gd name="T12" fmla="*/ 277279161 w 79"/>
                <a:gd name="T13" fmla="*/ 179211839 h 63"/>
                <a:gd name="T14" fmla="*/ 277279161 w 79"/>
                <a:gd name="T15" fmla="*/ 246415990 h 63"/>
                <a:gd name="T16" fmla="*/ 205857902 w 79"/>
                <a:gd name="T17" fmla="*/ 246415990 h 63"/>
                <a:gd name="T18" fmla="*/ 147042255 w 79"/>
                <a:gd name="T19" fmla="*/ 282257564 h 63"/>
                <a:gd name="T20" fmla="*/ 121835225 w 79"/>
                <a:gd name="T21" fmla="*/ 282257564 h 63"/>
                <a:gd name="T22" fmla="*/ 92426376 w 79"/>
                <a:gd name="T23" fmla="*/ 246415990 h 63"/>
                <a:gd name="T24" fmla="*/ 92426376 w 79"/>
                <a:gd name="T25" fmla="*/ 112007656 h 63"/>
                <a:gd name="T26" fmla="*/ 0 w 79"/>
                <a:gd name="T27" fmla="*/ 112007656 h 63"/>
                <a:gd name="T28" fmla="*/ 0 w 79"/>
                <a:gd name="T29" fmla="*/ 112007656 h 63"/>
                <a:gd name="T30" fmla="*/ 0 w 79"/>
                <a:gd name="T31" fmla="*/ 112007656 h 63"/>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79"/>
                <a:gd name="T49" fmla="*/ 0 h 63"/>
                <a:gd name="T50" fmla="*/ 79 w 79"/>
                <a:gd name="T51" fmla="*/ 63 h 63"/>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79" h="63">
                  <a:moveTo>
                    <a:pt x="0" y="25"/>
                  </a:moveTo>
                  <a:lnTo>
                    <a:pt x="0" y="8"/>
                  </a:lnTo>
                  <a:lnTo>
                    <a:pt x="7" y="0"/>
                  </a:lnTo>
                  <a:lnTo>
                    <a:pt x="49" y="0"/>
                  </a:lnTo>
                  <a:lnTo>
                    <a:pt x="79" y="18"/>
                  </a:lnTo>
                  <a:lnTo>
                    <a:pt x="79" y="25"/>
                  </a:lnTo>
                  <a:lnTo>
                    <a:pt x="66" y="40"/>
                  </a:lnTo>
                  <a:lnTo>
                    <a:pt x="66" y="55"/>
                  </a:lnTo>
                  <a:lnTo>
                    <a:pt x="49" y="55"/>
                  </a:lnTo>
                  <a:lnTo>
                    <a:pt x="35" y="63"/>
                  </a:lnTo>
                  <a:lnTo>
                    <a:pt x="29" y="63"/>
                  </a:lnTo>
                  <a:lnTo>
                    <a:pt x="22" y="55"/>
                  </a:lnTo>
                  <a:lnTo>
                    <a:pt x="22" y="25"/>
                  </a:lnTo>
                  <a:lnTo>
                    <a:pt x="0"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11" name="LIE">
              <a:extLst>
                <a:ext uri="{FF2B5EF4-FFF2-40B4-BE49-F238E27FC236}">
                  <a16:creationId xmlns:a16="http://schemas.microsoft.com/office/drawing/2014/main" id="{00000000-0008-0000-0500-0000CC000000}"/>
                </a:ext>
              </a:extLst>
            </xdr:cNvPr>
            <xdr:cNvSpPr>
              <a:spLocks/>
            </xdr:cNvSpPr>
          </xdr:nvSpPr>
          <xdr:spPr bwMode="auto">
            <a:xfrm>
              <a:off x="10914437" y="1939954"/>
              <a:ext cx="22679" cy="23537"/>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212" name="ITA">
              <a:extLst>
                <a:ext uri="{FF2B5EF4-FFF2-40B4-BE49-F238E27FC236}">
                  <a16:creationId xmlns:a16="http://schemas.microsoft.com/office/drawing/2014/main" id="{00000000-0008-0000-0500-0000CD000000}"/>
                </a:ext>
              </a:extLst>
            </xdr:cNvPr>
            <xdr:cNvGrpSpPr>
              <a:grpSpLocks/>
            </xdr:cNvGrpSpPr>
          </xdr:nvGrpSpPr>
          <xdr:grpSpPr bwMode="auto">
            <a:xfrm>
              <a:off x="10840225" y="1957067"/>
              <a:ext cx="275617" cy="281948"/>
              <a:chOff x="607" y="357"/>
              <a:chExt cx="35" cy="46"/>
            </a:xfrm>
            <a:grpFill/>
          </xdr:grpSpPr>
          <xdr:sp macro="" textlink="">
            <xdr:nvSpPr>
              <xdr:cNvPr id="255" name="S_ITA3">
                <a:extLst>
                  <a:ext uri="{FF2B5EF4-FFF2-40B4-BE49-F238E27FC236}">
                    <a16:creationId xmlns:a16="http://schemas.microsoft.com/office/drawing/2014/main" id="{00000000-0008-0000-0500-0000F9000000}"/>
                  </a:ext>
                </a:extLst>
              </xdr:cNvPr>
              <xdr:cNvSpPr>
                <a:spLocks/>
              </xdr:cNvSpPr>
            </xdr:nvSpPr>
            <xdr:spPr bwMode="auto">
              <a:xfrm>
                <a:off x="607" y="357"/>
                <a:ext cx="35" cy="41"/>
              </a:xfrm>
              <a:custGeom>
                <a:avLst/>
                <a:gdLst>
                  <a:gd name="T0" fmla="*/ 0 w 156"/>
                  <a:gd name="T1" fmla="*/ 1 h 188"/>
                  <a:gd name="T2" fmla="*/ 0 w 156"/>
                  <a:gd name="T3" fmla="*/ 1 h 188"/>
                  <a:gd name="T4" fmla="*/ 0 w 156"/>
                  <a:gd name="T5" fmla="*/ 1 h 188"/>
                  <a:gd name="T6" fmla="*/ 1 w 156"/>
                  <a:gd name="T7" fmla="*/ 1 h 188"/>
                  <a:gd name="T8" fmla="*/ 1 w 156"/>
                  <a:gd name="T9" fmla="*/ 1 h 188"/>
                  <a:gd name="T10" fmla="*/ 1 w 156"/>
                  <a:gd name="T11" fmla="*/ 1 h 188"/>
                  <a:gd name="T12" fmla="*/ 1 w 156"/>
                  <a:gd name="T13" fmla="*/ 1 h 188"/>
                  <a:gd name="T14" fmla="*/ 1 w 156"/>
                  <a:gd name="T15" fmla="*/ 2 h 188"/>
                  <a:gd name="T16" fmla="*/ 1 w 156"/>
                  <a:gd name="T17" fmla="*/ 2 h 188"/>
                  <a:gd name="T18" fmla="*/ 1 w 156"/>
                  <a:gd name="T19" fmla="*/ 2 h 188"/>
                  <a:gd name="T20" fmla="*/ 1 w 156"/>
                  <a:gd name="T21" fmla="*/ 2 h 188"/>
                  <a:gd name="T22" fmla="*/ 2 w 156"/>
                  <a:gd name="T23" fmla="*/ 2 h 188"/>
                  <a:gd name="T24" fmla="*/ 2 w 156"/>
                  <a:gd name="T25" fmla="*/ 2 h 188"/>
                  <a:gd name="T26" fmla="*/ 2 w 156"/>
                  <a:gd name="T27" fmla="*/ 1 h 188"/>
                  <a:gd name="T28" fmla="*/ 2 w 156"/>
                  <a:gd name="T29" fmla="*/ 2 h 188"/>
                  <a:gd name="T30" fmla="*/ 2 w 156"/>
                  <a:gd name="T31" fmla="*/ 2 h 188"/>
                  <a:gd name="T32" fmla="*/ 1 w 156"/>
                  <a:gd name="T33" fmla="*/ 1 h 188"/>
                  <a:gd name="T34" fmla="*/ 2 w 156"/>
                  <a:gd name="T35" fmla="*/ 1 h 188"/>
                  <a:gd name="T36" fmla="*/ 1 w 156"/>
                  <a:gd name="T37" fmla="*/ 1 h 188"/>
                  <a:gd name="T38" fmla="*/ 1 w 156"/>
                  <a:gd name="T39" fmla="*/ 1 h 188"/>
                  <a:gd name="T40" fmla="*/ 1 w 156"/>
                  <a:gd name="T41" fmla="*/ 1 h 188"/>
                  <a:gd name="T42" fmla="*/ 1 w 156"/>
                  <a:gd name="T43" fmla="*/ 1 h 188"/>
                  <a:gd name="T44" fmla="*/ 1 w 156"/>
                  <a:gd name="T45" fmla="*/ 0 h 188"/>
                  <a:gd name="T46" fmla="*/ 1 w 156"/>
                  <a:gd name="T47" fmla="*/ 0 h 188"/>
                  <a:gd name="T48" fmla="*/ 1 w 156"/>
                  <a:gd name="T49" fmla="*/ 0 h 188"/>
                  <a:gd name="T50" fmla="*/ 1 w 156"/>
                  <a:gd name="T51" fmla="*/ 0 h 188"/>
                  <a:gd name="T52" fmla="*/ 0 w 156"/>
                  <a:gd name="T53" fmla="*/ 0 h 188"/>
                  <a:gd name="T54" fmla="*/ 0 w 156"/>
                  <a:gd name="T55" fmla="*/ 0 h 188"/>
                  <a:gd name="T56" fmla="*/ 0 w 156"/>
                  <a:gd name="T57" fmla="*/ 0 h 188"/>
                  <a:gd name="T58" fmla="*/ 0 w 156"/>
                  <a:gd name="T59" fmla="*/ 0 h 188"/>
                  <a:gd name="T60" fmla="*/ 0 w 156"/>
                  <a:gd name="T61" fmla="*/ 0 h 188"/>
                  <a:gd name="T62" fmla="*/ 0 w 156"/>
                  <a:gd name="T63" fmla="*/ 0 h 188"/>
                  <a:gd name="T64" fmla="*/ 0 w 156"/>
                  <a:gd name="T65" fmla="*/ 0 h 188"/>
                  <a:gd name="T66" fmla="*/ 0 w 156"/>
                  <a:gd name="T67" fmla="*/ 0 h 188"/>
                  <a:gd name="T68" fmla="*/ 0 w 156"/>
                  <a:gd name="T69" fmla="*/ 1 h 188"/>
                  <a:gd name="T70" fmla="*/ 0 w 156"/>
                  <a:gd name="T71" fmla="*/ 1 h 188"/>
                  <a:gd name="T72" fmla="*/ 0 w 156"/>
                  <a:gd name="T73" fmla="*/ 1 h 188"/>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w 156"/>
                  <a:gd name="T112" fmla="*/ 0 h 188"/>
                  <a:gd name="T113" fmla="*/ 156 w 156"/>
                  <a:gd name="T114" fmla="*/ 188 h 188"/>
                </a:gdLst>
                <a:ahLst/>
                <a:cxnLst>
                  <a:cxn ang="T74">
                    <a:pos x="T0" y="T1"/>
                  </a:cxn>
                  <a:cxn ang="T75">
                    <a:pos x="T2" y="T3"/>
                  </a:cxn>
                  <a:cxn ang="T76">
                    <a:pos x="T4" y="T5"/>
                  </a:cxn>
                  <a:cxn ang="T77">
                    <a:pos x="T6" y="T7"/>
                  </a:cxn>
                  <a:cxn ang="T78">
                    <a:pos x="T8" y="T9"/>
                  </a:cxn>
                  <a:cxn ang="T79">
                    <a:pos x="T10" y="T11"/>
                  </a:cxn>
                  <a:cxn ang="T80">
                    <a:pos x="T12" y="T13"/>
                  </a:cxn>
                  <a:cxn ang="T81">
                    <a:pos x="T14" y="T15"/>
                  </a:cxn>
                  <a:cxn ang="T82">
                    <a:pos x="T16" y="T17"/>
                  </a:cxn>
                  <a:cxn ang="T83">
                    <a:pos x="T18" y="T19"/>
                  </a:cxn>
                  <a:cxn ang="T84">
                    <a:pos x="T20" y="T21"/>
                  </a:cxn>
                  <a:cxn ang="T85">
                    <a:pos x="T22" y="T23"/>
                  </a:cxn>
                  <a:cxn ang="T86">
                    <a:pos x="T24" y="T25"/>
                  </a:cxn>
                  <a:cxn ang="T87">
                    <a:pos x="T26" y="T27"/>
                  </a:cxn>
                  <a:cxn ang="T88">
                    <a:pos x="T28" y="T29"/>
                  </a:cxn>
                  <a:cxn ang="T89">
                    <a:pos x="T30" y="T31"/>
                  </a:cxn>
                  <a:cxn ang="T90">
                    <a:pos x="T32" y="T33"/>
                  </a:cxn>
                  <a:cxn ang="T91">
                    <a:pos x="T34" y="T35"/>
                  </a:cxn>
                  <a:cxn ang="T92">
                    <a:pos x="T36" y="T37"/>
                  </a:cxn>
                  <a:cxn ang="T93">
                    <a:pos x="T38" y="T39"/>
                  </a:cxn>
                  <a:cxn ang="T94">
                    <a:pos x="T40" y="T41"/>
                  </a:cxn>
                  <a:cxn ang="T95">
                    <a:pos x="T42" y="T43"/>
                  </a:cxn>
                  <a:cxn ang="T96">
                    <a:pos x="T44" y="T45"/>
                  </a:cxn>
                  <a:cxn ang="T97">
                    <a:pos x="T46" y="T47"/>
                  </a:cxn>
                  <a:cxn ang="T98">
                    <a:pos x="T48" y="T49"/>
                  </a:cxn>
                  <a:cxn ang="T99">
                    <a:pos x="T50" y="T51"/>
                  </a:cxn>
                  <a:cxn ang="T100">
                    <a:pos x="T52" y="T53"/>
                  </a:cxn>
                  <a:cxn ang="T101">
                    <a:pos x="T54" y="T55"/>
                  </a:cxn>
                  <a:cxn ang="T102">
                    <a:pos x="T56" y="T57"/>
                  </a:cxn>
                  <a:cxn ang="T103">
                    <a:pos x="T58" y="T59"/>
                  </a:cxn>
                  <a:cxn ang="T104">
                    <a:pos x="T60" y="T61"/>
                  </a:cxn>
                  <a:cxn ang="T105">
                    <a:pos x="T62" y="T63"/>
                  </a:cxn>
                  <a:cxn ang="T106">
                    <a:pos x="T64" y="T65"/>
                  </a:cxn>
                  <a:cxn ang="T107">
                    <a:pos x="T66" y="T67"/>
                  </a:cxn>
                  <a:cxn ang="T108">
                    <a:pos x="T68" y="T69"/>
                  </a:cxn>
                  <a:cxn ang="T109">
                    <a:pos x="T70" y="T71"/>
                  </a:cxn>
                  <a:cxn ang="T110">
                    <a:pos x="T72" y="T73"/>
                  </a:cxn>
                </a:cxnLst>
                <a:rect l="T111" t="T112" r="T113" b="T114"/>
                <a:pathLst>
                  <a:path w="156" h="188">
                    <a:moveTo>
                      <a:pt x="7" y="69"/>
                    </a:moveTo>
                    <a:lnTo>
                      <a:pt x="22" y="59"/>
                    </a:lnTo>
                    <a:lnTo>
                      <a:pt x="43" y="69"/>
                    </a:lnTo>
                    <a:lnTo>
                      <a:pt x="57" y="91"/>
                    </a:lnTo>
                    <a:lnTo>
                      <a:pt x="65" y="91"/>
                    </a:lnTo>
                    <a:lnTo>
                      <a:pt x="77" y="112"/>
                    </a:lnTo>
                    <a:lnTo>
                      <a:pt x="92" y="122"/>
                    </a:lnTo>
                    <a:lnTo>
                      <a:pt x="107" y="144"/>
                    </a:lnTo>
                    <a:lnTo>
                      <a:pt x="122" y="144"/>
                    </a:lnTo>
                    <a:lnTo>
                      <a:pt x="120" y="165"/>
                    </a:lnTo>
                    <a:lnTo>
                      <a:pt x="111" y="188"/>
                    </a:lnTo>
                    <a:lnTo>
                      <a:pt x="129" y="181"/>
                    </a:lnTo>
                    <a:lnTo>
                      <a:pt x="136" y="166"/>
                    </a:lnTo>
                    <a:lnTo>
                      <a:pt x="136" y="129"/>
                    </a:lnTo>
                    <a:lnTo>
                      <a:pt x="147" y="151"/>
                    </a:lnTo>
                    <a:lnTo>
                      <a:pt x="156" y="144"/>
                    </a:lnTo>
                    <a:lnTo>
                      <a:pt x="122" y="112"/>
                    </a:lnTo>
                    <a:lnTo>
                      <a:pt x="129" y="106"/>
                    </a:lnTo>
                    <a:lnTo>
                      <a:pt x="122" y="106"/>
                    </a:lnTo>
                    <a:lnTo>
                      <a:pt x="99" y="91"/>
                    </a:lnTo>
                    <a:lnTo>
                      <a:pt x="92" y="77"/>
                    </a:lnTo>
                    <a:lnTo>
                      <a:pt x="77" y="59"/>
                    </a:lnTo>
                    <a:lnTo>
                      <a:pt x="77" y="30"/>
                    </a:lnTo>
                    <a:lnTo>
                      <a:pt x="92" y="30"/>
                    </a:lnTo>
                    <a:lnTo>
                      <a:pt x="92" y="8"/>
                    </a:lnTo>
                    <a:lnTo>
                      <a:pt x="77" y="0"/>
                    </a:lnTo>
                    <a:lnTo>
                      <a:pt x="50" y="0"/>
                    </a:lnTo>
                    <a:lnTo>
                      <a:pt x="43" y="15"/>
                    </a:lnTo>
                    <a:lnTo>
                      <a:pt x="35" y="8"/>
                    </a:lnTo>
                    <a:lnTo>
                      <a:pt x="35" y="15"/>
                    </a:lnTo>
                    <a:lnTo>
                      <a:pt x="22" y="15"/>
                    </a:lnTo>
                    <a:lnTo>
                      <a:pt x="7" y="30"/>
                    </a:lnTo>
                    <a:lnTo>
                      <a:pt x="0" y="30"/>
                    </a:lnTo>
                    <a:lnTo>
                      <a:pt x="0" y="47"/>
                    </a:lnTo>
                    <a:lnTo>
                      <a:pt x="7" y="6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56" name="S_ITA2">
                <a:extLst>
                  <a:ext uri="{FF2B5EF4-FFF2-40B4-BE49-F238E27FC236}">
                    <a16:creationId xmlns:a16="http://schemas.microsoft.com/office/drawing/2014/main" id="{00000000-0008-0000-0500-0000FA000000}"/>
                  </a:ext>
                </a:extLst>
              </xdr:cNvPr>
              <xdr:cNvSpPr>
                <a:spLocks/>
              </xdr:cNvSpPr>
            </xdr:nvSpPr>
            <xdr:spPr bwMode="auto">
              <a:xfrm>
                <a:off x="610" y="383"/>
                <a:ext cx="7" cy="10"/>
              </a:xfrm>
              <a:custGeom>
                <a:avLst/>
                <a:gdLst>
                  <a:gd name="T0" fmla="*/ 0 w 29"/>
                  <a:gd name="T1" fmla="*/ 0 h 44"/>
                  <a:gd name="T2" fmla="*/ 0 w 29"/>
                  <a:gd name="T3" fmla="*/ 0 h 44"/>
                  <a:gd name="T4" fmla="*/ 0 w 29"/>
                  <a:gd name="T5" fmla="*/ 0 h 44"/>
                  <a:gd name="T6" fmla="*/ 0 w 29"/>
                  <a:gd name="T7" fmla="*/ 0 h 44"/>
                  <a:gd name="T8" fmla="*/ 0 w 29"/>
                  <a:gd name="T9" fmla="*/ 0 h 44"/>
                  <a:gd name="T10" fmla="*/ 0 w 29"/>
                  <a:gd name="T11" fmla="*/ 0 h 44"/>
                  <a:gd name="T12" fmla="*/ 0 w 29"/>
                  <a:gd name="T13" fmla="*/ 0 h 44"/>
                  <a:gd name="T14" fmla="*/ 0 w 29"/>
                  <a:gd name="T15" fmla="*/ 0 h 44"/>
                  <a:gd name="T16" fmla="*/ 0 w 29"/>
                  <a:gd name="T17" fmla="*/ 0 h 44"/>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29"/>
                  <a:gd name="T28" fmla="*/ 0 h 44"/>
                  <a:gd name="T29" fmla="*/ 29 w 29"/>
                  <a:gd name="T30" fmla="*/ 44 h 44"/>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29" h="44">
                    <a:moveTo>
                      <a:pt x="0" y="0"/>
                    </a:moveTo>
                    <a:lnTo>
                      <a:pt x="9" y="36"/>
                    </a:lnTo>
                    <a:lnTo>
                      <a:pt x="9" y="44"/>
                    </a:lnTo>
                    <a:lnTo>
                      <a:pt x="20" y="36"/>
                    </a:lnTo>
                    <a:lnTo>
                      <a:pt x="29" y="7"/>
                    </a:lnTo>
                    <a:lnTo>
                      <a:pt x="20"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57" name="S_ITA1">
                <a:extLst>
                  <a:ext uri="{FF2B5EF4-FFF2-40B4-BE49-F238E27FC236}">
                    <a16:creationId xmlns:a16="http://schemas.microsoft.com/office/drawing/2014/main" id="{00000000-0008-0000-0500-0000FB000000}"/>
                  </a:ext>
                </a:extLst>
              </xdr:cNvPr>
              <xdr:cNvSpPr>
                <a:spLocks/>
              </xdr:cNvSpPr>
            </xdr:nvSpPr>
            <xdr:spPr bwMode="auto">
              <a:xfrm>
                <a:off x="624" y="396"/>
                <a:ext cx="10" cy="7"/>
              </a:xfrm>
              <a:custGeom>
                <a:avLst/>
                <a:gdLst>
                  <a:gd name="T0" fmla="*/ 0 w 45"/>
                  <a:gd name="T1" fmla="*/ 0 h 29"/>
                  <a:gd name="T2" fmla="*/ 0 w 45"/>
                  <a:gd name="T3" fmla="*/ 0 h 29"/>
                  <a:gd name="T4" fmla="*/ 0 w 45"/>
                  <a:gd name="T5" fmla="*/ 0 h 29"/>
                  <a:gd name="T6" fmla="*/ 0 w 45"/>
                  <a:gd name="T7" fmla="*/ 0 h 29"/>
                  <a:gd name="T8" fmla="*/ 0 w 45"/>
                  <a:gd name="T9" fmla="*/ 0 h 29"/>
                  <a:gd name="T10" fmla="*/ 0 w 45"/>
                  <a:gd name="T11" fmla="*/ 0 h 29"/>
                  <a:gd name="T12" fmla="*/ 0 w 45"/>
                  <a:gd name="T13" fmla="*/ 0 h 29"/>
                  <a:gd name="T14" fmla="*/ 0 60000 65536"/>
                  <a:gd name="T15" fmla="*/ 0 60000 65536"/>
                  <a:gd name="T16" fmla="*/ 0 60000 65536"/>
                  <a:gd name="T17" fmla="*/ 0 60000 65536"/>
                  <a:gd name="T18" fmla="*/ 0 60000 65536"/>
                  <a:gd name="T19" fmla="*/ 0 60000 65536"/>
                  <a:gd name="T20" fmla="*/ 0 60000 65536"/>
                  <a:gd name="T21" fmla="*/ 0 w 45"/>
                  <a:gd name="T22" fmla="*/ 0 h 29"/>
                  <a:gd name="T23" fmla="*/ 45 w 45"/>
                  <a:gd name="T24" fmla="*/ 29 h 29"/>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45" h="29">
                    <a:moveTo>
                      <a:pt x="0" y="0"/>
                    </a:moveTo>
                    <a:lnTo>
                      <a:pt x="0" y="9"/>
                    </a:lnTo>
                    <a:lnTo>
                      <a:pt x="31" y="29"/>
                    </a:lnTo>
                    <a:lnTo>
                      <a:pt x="45"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213" name="ISL">
              <a:extLst>
                <a:ext uri="{FF2B5EF4-FFF2-40B4-BE49-F238E27FC236}">
                  <a16:creationId xmlns:a16="http://schemas.microsoft.com/office/drawing/2014/main" id="{00000000-0008-0000-0500-0000CE000000}"/>
                </a:ext>
              </a:extLst>
            </xdr:cNvPr>
            <xdr:cNvSpPr>
              <a:spLocks/>
            </xdr:cNvSpPr>
          </xdr:nvSpPr>
          <xdr:spPr bwMode="auto">
            <a:xfrm>
              <a:off x="9816506" y="1331877"/>
              <a:ext cx="236999" cy="103901"/>
            </a:xfrm>
            <a:custGeom>
              <a:avLst/>
              <a:gdLst>
                <a:gd name="T0" fmla="*/ 1 w 139"/>
                <a:gd name="T1" fmla="*/ 1 h 82"/>
                <a:gd name="T2" fmla="*/ 0 w 139"/>
                <a:gd name="T3" fmla="*/ 1 h 82"/>
                <a:gd name="T4" fmla="*/ 0 w 139"/>
                <a:gd name="T5" fmla="*/ 1 h 82"/>
                <a:gd name="T6" fmla="*/ 0 w 139"/>
                <a:gd name="T7" fmla="*/ 1 h 82"/>
                <a:gd name="T8" fmla="*/ 0 w 139"/>
                <a:gd name="T9" fmla="*/ 0 h 82"/>
                <a:gd name="T10" fmla="*/ 0 w 139"/>
                <a:gd name="T11" fmla="*/ 0 h 82"/>
                <a:gd name="T12" fmla="*/ 0 w 139"/>
                <a:gd name="T13" fmla="*/ 0 h 82"/>
                <a:gd name="T14" fmla="*/ 0 w 139"/>
                <a:gd name="T15" fmla="*/ 0 h 82"/>
                <a:gd name="T16" fmla="*/ 0 w 139"/>
                <a:gd name="T17" fmla="*/ 0 h 82"/>
                <a:gd name="T18" fmla="*/ 0 w 139"/>
                <a:gd name="T19" fmla="*/ 0 h 82"/>
                <a:gd name="T20" fmla="*/ 0 w 139"/>
                <a:gd name="T21" fmla="*/ 0 h 82"/>
                <a:gd name="T22" fmla="*/ 0 w 139"/>
                <a:gd name="T23" fmla="*/ 0 h 82"/>
                <a:gd name="T24" fmla="*/ 0 w 139"/>
                <a:gd name="T25" fmla="*/ 0 h 82"/>
                <a:gd name="T26" fmla="*/ 0 w 139"/>
                <a:gd name="T27" fmla="*/ 0 h 82"/>
                <a:gd name="T28" fmla="*/ 0 w 139"/>
                <a:gd name="T29" fmla="*/ 0 h 82"/>
                <a:gd name="T30" fmla="*/ 0 w 139"/>
                <a:gd name="T31" fmla="*/ 0 h 82"/>
                <a:gd name="T32" fmla="*/ 0 w 139"/>
                <a:gd name="T33" fmla="*/ 0 h 82"/>
                <a:gd name="T34" fmla="*/ 0 w 139"/>
                <a:gd name="T35" fmla="*/ 0 h 82"/>
                <a:gd name="T36" fmla="*/ 0 w 139"/>
                <a:gd name="T37" fmla="*/ 0 h 82"/>
                <a:gd name="T38" fmla="*/ 0 w 139"/>
                <a:gd name="T39" fmla="*/ 0 h 82"/>
                <a:gd name="T40" fmla="*/ 0 w 139"/>
                <a:gd name="T41" fmla="*/ 0 h 82"/>
                <a:gd name="T42" fmla="*/ 0 w 139"/>
                <a:gd name="T43" fmla="*/ 0 h 82"/>
                <a:gd name="T44" fmla="*/ 0 w 139"/>
                <a:gd name="T45" fmla="*/ 0 h 82"/>
                <a:gd name="T46" fmla="*/ 0 w 139"/>
                <a:gd name="T47" fmla="*/ 0 h 82"/>
                <a:gd name="T48" fmla="*/ 0 w 139"/>
                <a:gd name="T49" fmla="*/ 0 h 82"/>
                <a:gd name="T50" fmla="*/ 0 w 139"/>
                <a:gd name="T51" fmla="*/ 0 h 82"/>
                <a:gd name="T52" fmla="*/ 0 w 139"/>
                <a:gd name="T53" fmla="*/ 0 h 82"/>
                <a:gd name="T54" fmla="*/ 0 w 139"/>
                <a:gd name="T55" fmla="*/ 0 h 82"/>
                <a:gd name="T56" fmla="*/ 1 w 139"/>
                <a:gd name="T57" fmla="*/ 0 h 82"/>
                <a:gd name="T58" fmla="*/ 1 w 139"/>
                <a:gd name="T59" fmla="*/ 0 h 82"/>
                <a:gd name="T60" fmla="*/ 1 w 139"/>
                <a:gd name="T61" fmla="*/ 0 h 82"/>
                <a:gd name="T62" fmla="*/ 1 w 139"/>
                <a:gd name="T63" fmla="*/ 0 h 82"/>
                <a:gd name="T64" fmla="*/ 1 w 139"/>
                <a:gd name="T65" fmla="*/ 0 h 82"/>
                <a:gd name="T66" fmla="*/ 1 w 139"/>
                <a:gd name="T67" fmla="*/ 0 h 82"/>
                <a:gd name="T68" fmla="*/ 1 w 139"/>
                <a:gd name="T69" fmla="*/ 0 h 82"/>
                <a:gd name="T70" fmla="*/ 1 w 139"/>
                <a:gd name="T71" fmla="*/ 0 h 82"/>
                <a:gd name="T72" fmla="*/ 1 w 139"/>
                <a:gd name="T73" fmla="*/ 0 h 82"/>
                <a:gd name="T74" fmla="*/ 1 w 139"/>
                <a:gd name="T75" fmla="*/ 0 h 82"/>
                <a:gd name="T76" fmla="*/ 1 w 139"/>
                <a:gd name="T77" fmla="*/ 0 h 82"/>
                <a:gd name="T78" fmla="*/ 1 w 139"/>
                <a:gd name="T79" fmla="*/ 0 h 82"/>
                <a:gd name="T80" fmla="*/ 1 w 139"/>
                <a:gd name="T81" fmla="*/ 0 h 82"/>
                <a:gd name="T82" fmla="*/ 1 w 139"/>
                <a:gd name="T83" fmla="*/ 0 h 82"/>
                <a:gd name="T84" fmla="*/ 1 w 139"/>
                <a:gd name="T85" fmla="*/ 0 h 82"/>
                <a:gd name="T86" fmla="*/ 1 w 139"/>
                <a:gd name="T87" fmla="*/ 1 h 82"/>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w 139"/>
                <a:gd name="T133" fmla="*/ 0 h 82"/>
                <a:gd name="T134" fmla="*/ 139 w 139"/>
                <a:gd name="T135" fmla="*/ 82 h 82"/>
              </a:gdLst>
              <a:ahLst/>
              <a:cxnLst>
                <a:cxn ang="T88">
                  <a:pos x="T0" y="T1"/>
                </a:cxn>
                <a:cxn ang="T89">
                  <a:pos x="T2" y="T3"/>
                </a:cxn>
                <a:cxn ang="T90">
                  <a:pos x="T4" y="T5"/>
                </a:cxn>
                <a:cxn ang="T91">
                  <a:pos x="T6" y="T7"/>
                </a:cxn>
                <a:cxn ang="T92">
                  <a:pos x="T8" y="T9"/>
                </a:cxn>
                <a:cxn ang="T93">
                  <a:pos x="T10" y="T11"/>
                </a:cxn>
                <a:cxn ang="T94">
                  <a:pos x="T12" y="T13"/>
                </a:cxn>
                <a:cxn ang="T95">
                  <a:pos x="T14" y="T15"/>
                </a:cxn>
                <a:cxn ang="T96">
                  <a:pos x="T16" y="T17"/>
                </a:cxn>
                <a:cxn ang="T97">
                  <a:pos x="T18" y="T19"/>
                </a:cxn>
                <a:cxn ang="T98">
                  <a:pos x="T20" y="T21"/>
                </a:cxn>
                <a:cxn ang="T99">
                  <a:pos x="T22" y="T23"/>
                </a:cxn>
                <a:cxn ang="T100">
                  <a:pos x="T24" y="T25"/>
                </a:cxn>
                <a:cxn ang="T101">
                  <a:pos x="T26" y="T27"/>
                </a:cxn>
                <a:cxn ang="T102">
                  <a:pos x="T28" y="T29"/>
                </a:cxn>
                <a:cxn ang="T103">
                  <a:pos x="T30" y="T31"/>
                </a:cxn>
                <a:cxn ang="T104">
                  <a:pos x="T32" y="T33"/>
                </a:cxn>
                <a:cxn ang="T105">
                  <a:pos x="T34" y="T35"/>
                </a:cxn>
                <a:cxn ang="T106">
                  <a:pos x="T36" y="T37"/>
                </a:cxn>
                <a:cxn ang="T107">
                  <a:pos x="T38" y="T39"/>
                </a:cxn>
                <a:cxn ang="T108">
                  <a:pos x="T40" y="T41"/>
                </a:cxn>
                <a:cxn ang="T109">
                  <a:pos x="T42" y="T43"/>
                </a:cxn>
                <a:cxn ang="T110">
                  <a:pos x="T44" y="T45"/>
                </a:cxn>
                <a:cxn ang="T111">
                  <a:pos x="T46" y="T47"/>
                </a:cxn>
                <a:cxn ang="T112">
                  <a:pos x="T48" y="T49"/>
                </a:cxn>
                <a:cxn ang="T113">
                  <a:pos x="T50" y="T51"/>
                </a:cxn>
                <a:cxn ang="T114">
                  <a:pos x="T52" y="T53"/>
                </a:cxn>
                <a:cxn ang="T115">
                  <a:pos x="T54" y="T55"/>
                </a:cxn>
                <a:cxn ang="T116">
                  <a:pos x="T56" y="T57"/>
                </a:cxn>
                <a:cxn ang="T117">
                  <a:pos x="T58" y="T59"/>
                </a:cxn>
                <a:cxn ang="T118">
                  <a:pos x="T60" y="T61"/>
                </a:cxn>
                <a:cxn ang="T119">
                  <a:pos x="T62" y="T63"/>
                </a:cxn>
                <a:cxn ang="T120">
                  <a:pos x="T64" y="T65"/>
                </a:cxn>
                <a:cxn ang="T121">
                  <a:pos x="T66" y="T67"/>
                </a:cxn>
                <a:cxn ang="T122">
                  <a:pos x="T68" y="T69"/>
                </a:cxn>
                <a:cxn ang="T123">
                  <a:pos x="T70" y="T71"/>
                </a:cxn>
                <a:cxn ang="T124">
                  <a:pos x="T72" y="T73"/>
                </a:cxn>
                <a:cxn ang="T125">
                  <a:pos x="T74" y="T75"/>
                </a:cxn>
                <a:cxn ang="T126">
                  <a:pos x="T76" y="T77"/>
                </a:cxn>
                <a:cxn ang="T127">
                  <a:pos x="T78" y="T79"/>
                </a:cxn>
                <a:cxn ang="T128">
                  <a:pos x="T80" y="T81"/>
                </a:cxn>
                <a:cxn ang="T129">
                  <a:pos x="T82" y="T83"/>
                </a:cxn>
                <a:cxn ang="T130">
                  <a:pos x="T84" y="T85"/>
                </a:cxn>
                <a:cxn ang="T131">
                  <a:pos x="T86" y="T87"/>
                </a:cxn>
              </a:cxnLst>
              <a:rect l="T132" t="T133" r="T134" b="T135"/>
              <a:pathLst>
                <a:path w="139" h="82">
                  <a:moveTo>
                    <a:pt x="59" y="82"/>
                  </a:moveTo>
                  <a:lnTo>
                    <a:pt x="24" y="69"/>
                  </a:lnTo>
                  <a:lnTo>
                    <a:pt x="35" y="61"/>
                  </a:lnTo>
                  <a:lnTo>
                    <a:pt x="30" y="62"/>
                  </a:lnTo>
                  <a:lnTo>
                    <a:pt x="35" y="54"/>
                  </a:lnTo>
                  <a:lnTo>
                    <a:pt x="8" y="49"/>
                  </a:lnTo>
                  <a:lnTo>
                    <a:pt x="35" y="37"/>
                  </a:lnTo>
                  <a:lnTo>
                    <a:pt x="27" y="39"/>
                  </a:lnTo>
                  <a:lnTo>
                    <a:pt x="35" y="30"/>
                  </a:lnTo>
                  <a:lnTo>
                    <a:pt x="0" y="30"/>
                  </a:lnTo>
                  <a:lnTo>
                    <a:pt x="5" y="19"/>
                  </a:lnTo>
                  <a:lnTo>
                    <a:pt x="17" y="24"/>
                  </a:lnTo>
                  <a:lnTo>
                    <a:pt x="10" y="19"/>
                  </a:lnTo>
                  <a:lnTo>
                    <a:pt x="13" y="17"/>
                  </a:lnTo>
                  <a:lnTo>
                    <a:pt x="8" y="12"/>
                  </a:lnTo>
                  <a:lnTo>
                    <a:pt x="12" y="14"/>
                  </a:lnTo>
                  <a:lnTo>
                    <a:pt x="12" y="10"/>
                  </a:lnTo>
                  <a:lnTo>
                    <a:pt x="13" y="12"/>
                  </a:lnTo>
                  <a:lnTo>
                    <a:pt x="12" y="9"/>
                  </a:lnTo>
                  <a:lnTo>
                    <a:pt x="25" y="19"/>
                  </a:lnTo>
                  <a:lnTo>
                    <a:pt x="25" y="15"/>
                  </a:lnTo>
                  <a:lnTo>
                    <a:pt x="27" y="19"/>
                  </a:lnTo>
                  <a:lnTo>
                    <a:pt x="22" y="7"/>
                  </a:lnTo>
                  <a:lnTo>
                    <a:pt x="27" y="7"/>
                  </a:lnTo>
                  <a:lnTo>
                    <a:pt x="19" y="0"/>
                  </a:lnTo>
                  <a:lnTo>
                    <a:pt x="42" y="35"/>
                  </a:lnTo>
                  <a:lnTo>
                    <a:pt x="49" y="24"/>
                  </a:lnTo>
                  <a:lnTo>
                    <a:pt x="52" y="29"/>
                  </a:lnTo>
                  <a:lnTo>
                    <a:pt x="54" y="12"/>
                  </a:lnTo>
                  <a:lnTo>
                    <a:pt x="64" y="22"/>
                  </a:lnTo>
                  <a:lnTo>
                    <a:pt x="74" y="9"/>
                  </a:lnTo>
                  <a:lnTo>
                    <a:pt x="82" y="24"/>
                  </a:lnTo>
                  <a:lnTo>
                    <a:pt x="79" y="9"/>
                  </a:lnTo>
                  <a:lnTo>
                    <a:pt x="102" y="9"/>
                  </a:lnTo>
                  <a:lnTo>
                    <a:pt x="101" y="0"/>
                  </a:lnTo>
                  <a:lnTo>
                    <a:pt x="126" y="3"/>
                  </a:lnTo>
                  <a:lnTo>
                    <a:pt x="119" y="10"/>
                  </a:lnTo>
                  <a:lnTo>
                    <a:pt x="132" y="27"/>
                  </a:lnTo>
                  <a:lnTo>
                    <a:pt x="132" y="24"/>
                  </a:lnTo>
                  <a:lnTo>
                    <a:pt x="136" y="37"/>
                  </a:lnTo>
                  <a:lnTo>
                    <a:pt x="139" y="35"/>
                  </a:lnTo>
                  <a:lnTo>
                    <a:pt x="126" y="54"/>
                  </a:lnTo>
                  <a:lnTo>
                    <a:pt x="131" y="52"/>
                  </a:lnTo>
                  <a:lnTo>
                    <a:pt x="59" y="82"/>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14" name="IRL">
              <a:extLst>
                <a:ext uri="{FF2B5EF4-FFF2-40B4-BE49-F238E27FC236}">
                  <a16:creationId xmlns:a16="http://schemas.microsoft.com/office/drawing/2014/main" id="{00000000-0008-0000-0500-0000CF000000}"/>
                </a:ext>
              </a:extLst>
            </xdr:cNvPr>
            <xdr:cNvSpPr>
              <a:spLocks/>
            </xdr:cNvSpPr>
          </xdr:nvSpPr>
          <xdr:spPr bwMode="auto">
            <a:xfrm>
              <a:off x="10430738" y="1693506"/>
              <a:ext cx="118121" cy="128715"/>
            </a:xfrm>
            <a:custGeom>
              <a:avLst/>
              <a:gdLst>
                <a:gd name="T0" fmla="*/ 2147483647 w 65"/>
                <a:gd name="T1" fmla="*/ 0 h 99"/>
                <a:gd name="T2" fmla="*/ 2147483647 w 65"/>
                <a:gd name="T3" fmla="*/ 2147483647 h 99"/>
                <a:gd name="T4" fmla="*/ 2147483647 w 65"/>
                <a:gd name="T5" fmla="*/ 2147483647 h 99"/>
                <a:gd name="T6" fmla="*/ 2147483647 w 65"/>
                <a:gd name="T7" fmla="*/ 2147483647 h 99"/>
                <a:gd name="T8" fmla="*/ 2147483647 w 65"/>
                <a:gd name="T9" fmla="*/ 2147483647 h 99"/>
                <a:gd name="T10" fmla="*/ 2147483647 w 65"/>
                <a:gd name="T11" fmla="*/ 2147483647 h 99"/>
                <a:gd name="T12" fmla="*/ 2147483647 w 65"/>
                <a:gd name="T13" fmla="*/ 2147483647 h 99"/>
                <a:gd name="T14" fmla="*/ 0 w 65"/>
                <a:gd name="T15" fmla="*/ 2147483647 h 99"/>
                <a:gd name="T16" fmla="*/ 2147483647 w 65"/>
                <a:gd name="T17" fmla="*/ 2147483647 h 99"/>
                <a:gd name="T18" fmla="*/ 2147483647 w 65"/>
                <a:gd name="T19" fmla="*/ 2147483647 h 99"/>
                <a:gd name="T20" fmla="*/ 2147483647 w 65"/>
                <a:gd name="T21" fmla="*/ 2147483647 h 99"/>
                <a:gd name="T22" fmla="*/ 2147483647 w 65"/>
                <a:gd name="T23" fmla="*/ 2147483647 h 99"/>
                <a:gd name="T24" fmla="*/ 2147483647 w 65"/>
                <a:gd name="T25" fmla="*/ 2147483647 h 99"/>
                <a:gd name="T26" fmla="*/ 2147483647 w 65"/>
                <a:gd name="T27" fmla="*/ 2147483647 h 99"/>
                <a:gd name="T28" fmla="*/ 2147483647 w 65"/>
                <a:gd name="T29" fmla="*/ 2147483647 h 99"/>
                <a:gd name="T30" fmla="*/ 2147483647 w 65"/>
                <a:gd name="T31" fmla="*/ 2147483647 h 99"/>
                <a:gd name="T32" fmla="*/ 2147483647 w 65"/>
                <a:gd name="T33" fmla="*/ 2147483647 h 99"/>
                <a:gd name="T34" fmla="*/ 2147483647 w 65"/>
                <a:gd name="T35" fmla="*/ 2147483647 h 99"/>
                <a:gd name="T36" fmla="*/ 2147483647 w 65"/>
                <a:gd name="T37" fmla="*/ 0 h 99"/>
                <a:gd name="T38" fmla="*/ 2147483647 w 65"/>
                <a:gd name="T39" fmla="*/ 0 h 99"/>
                <a:gd name="T40" fmla="*/ 2147483647 w 65"/>
                <a:gd name="T41" fmla="*/ 0 h 99"/>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65"/>
                <a:gd name="T64" fmla="*/ 0 h 99"/>
                <a:gd name="T65" fmla="*/ 65 w 65"/>
                <a:gd name="T66" fmla="*/ 99 h 99"/>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65" h="99">
                  <a:moveTo>
                    <a:pt x="43" y="0"/>
                  </a:moveTo>
                  <a:lnTo>
                    <a:pt x="35" y="24"/>
                  </a:lnTo>
                  <a:lnTo>
                    <a:pt x="43" y="30"/>
                  </a:lnTo>
                  <a:lnTo>
                    <a:pt x="65" y="30"/>
                  </a:lnTo>
                  <a:lnTo>
                    <a:pt x="65" y="64"/>
                  </a:lnTo>
                  <a:lnTo>
                    <a:pt x="48" y="84"/>
                  </a:lnTo>
                  <a:lnTo>
                    <a:pt x="5" y="99"/>
                  </a:lnTo>
                  <a:lnTo>
                    <a:pt x="0" y="84"/>
                  </a:lnTo>
                  <a:lnTo>
                    <a:pt x="5" y="84"/>
                  </a:lnTo>
                  <a:lnTo>
                    <a:pt x="20" y="64"/>
                  </a:lnTo>
                  <a:lnTo>
                    <a:pt x="5" y="56"/>
                  </a:lnTo>
                  <a:lnTo>
                    <a:pt x="20" y="40"/>
                  </a:lnTo>
                  <a:lnTo>
                    <a:pt x="5" y="40"/>
                  </a:lnTo>
                  <a:lnTo>
                    <a:pt x="5" y="30"/>
                  </a:lnTo>
                  <a:lnTo>
                    <a:pt x="26" y="30"/>
                  </a:lnTo>
                  <a:lnTo>
                    <a:pt x="35" y="24"/>
                  </a:lnTo>
                  <a:lnTo>
                    <a:pt x="26" y="24"/>
                  </a:lnTo>
                  <a:lnTo>
                    <a:pt x="26" y="15"/>
                  </a:lnTo>
                  <a:lnTo>
                    <a:pt x="43"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15" name="HUN">
              <a:extLst>
                <a:ext uri="{FF2B5EF4-FFF2-40B4-BE49-F238E27FC236}">
                  <a16:creationId xmlns:a16="http://schemas.microsoft.com/office/drawing/2014/main" id="{00000000-0008-0000-0500-0000D0000000}"/>
                </a:ext>
              </a:extLst>
            </xdr:cNvPr>
            <xdr:cNvSpPr>
              <a:spLocks/>
            </xdr:cNvSpPr>
          </xdr:nvSpPr>
          <xdr:spPr bwMode="auto">
            <a:xfrm>
              <a:off x="11060719" y="1901903"/>
              <a:ext cx="149620" cy="98069"/>
            </a:xfrm>
            <a:custGeom>
              <a:avLst/>
              <a:gdLst>
                <a:gd name="T0" fmla="*/ 2147483647 w 86"/>
                <a:gd name="T1" fmla="*/ 2147483647 h 69"/>
                <a:gd name="T2" fmla="*/ 2147483647 w 86"/>
                <a:gd name="T3" fmla="*/ 2147483647 h 69"/>
                <a:gd name="T4" fmla="*/ 2147483647 w 86"/>
                <a:gd name="T5" fmla="*/ 2147483647 h 69"/>
                <a:gd name="T6" fmla="*/ 2147483647 w 86"/>
                <a:gd name="T7" fmla="*/ 2147483647 h 69"/>
                <a:gd name="T8" fmla="*/ 2147483647 w 86"/>
                <a:gd name="T9" fmla="*/ 2147483647 h 69"/>
                <a:gd name="T10" fmla="*/ 2147483647 w 86"/>
                <a:gd name="T11" fmla="*/ 2147483647 h 69"/>
                <a:gd name="T12" fmla="*/ 2147483647 w 86"/>
                <a:gd name="T13" fmla="*/ 0 h 69"/>
                <a:gd name="T14" fmla="*/ 2147483647 w 86"/>
                <a:gd name="T15" fmla="*/ 2147483647 h 69"/>
                <a:gd name="T16" fmla="*/ 2147483647 w 86"/>
                <a:gd name="T17" fmla="*/ 2147483647 h 69"/>
                <a:gd name="T18" fmla="*/ 0 w 86"/>
                <a:gd name="T19" fmla="*/ 2147483647 h 69"/>
                <a:gd name="T20" fmla="*/ 0 w 86"/>
                <a:gd name="T21" fmla="*/ 2147483647 h 69"/>
                <a:gd name="T22" fmla="*/ 2147483647 w 86"/>
                <a:gd name="T23" fmla="*/ 2147483647 h 69"/>
                <a:gd name="T24" fmla="*/ 2147483647 w 86"/>
                <a:gd name="T25" fmla="*/ 2147483647 h 69"/>
                <a:gd name="T26" fmla="*/ 2147483647 w 86"/>
                <a:gd name="T27" fmla="*/ 2147483647 h 69"/>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86"/>
                <a:gd name="T43" fmla="*/ 0 h 69"/>
                <a:gd name="T44" fmla="*/ 86 w 86"/>
                <a:gd name="T45" fmla="*/ 69 h 69"/>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86" h="69">
                  <a:moveTo>
                    <a:pt x="29" y="69"/>
                  </a:moveTo>
                  <a:lnTo>
                    <a:pt x="49" y="52"/>
                  </a:lnTo>
                  <a:lnTo>
                    <a:pt x="64" y="52"/>
                  </a:lnTo>
                  <a:lnTo>
                    <a:pt x="71" y="22"/>
                  </a:lnTo>
                  <a:lnTo>
                    <a:pt x="86" y="22"/>
                  </a:lnTo>
                  <a:lnTo>
                    <a:pt x="71" y="6"/>
                  </a:lnTo>
                  <a:lnTo>
                    <a:pt x="55" y="0"/>
                  </a:lnTo>
                  <a:lnTo>
                    <a:pt x="20" y="22"/>
                  </a:lnTo>
                  <a:lnTo>
                    <a:pt x="7" y="22"/>
                  </a:lnTo>
                  <a:lnTo>
                    <a:pt x="0" y="37"/>
                  </a:lnTo>
                  <a:lnTo>
                    <a:pt x="0" y="45"/>
                  </a:lnTo>
                  <a:lnTo>
                    <a:pt x="20" y="69"/>
                  </a:lnTo>
                  <a:lnTo>
                    <a:pt x="29" y="6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16" name="HRV">
              <a:extLst>
                <a:ext uri="{FF2B5EF4-FFF2-40B4-BE49-F238E27FC236}">
                  <a16:creationId xmlns:a16="http://schemas.microsoft.com/office/drawing/2014/main" id="{00000000-0008-0000-0500-0000D1000000}"/>
                </a:ext>
              </a:extLst>
            </xdr:cNvPr>
            <xdr:cNvSpPr>
              <a:spLocks/>
            </xdr:cNvSpPr>
          </xdr:nvSpPr>
          <xdr:spPr bwMode="auto">
            <a:xfrm>
              <a:off x="10997721" y="1969325"/>
              <a:ext cx="141746" cy="110328"/>
            </a:xfrm>
            <a:custGeom>
              <a:avLst/>
              <a:gdLst>
                <a:gd name="T0" fmla="*/ 174533957 w 80"/>
                <a:gd name="T1" fmla="*/ 0 h 84"/>
                <a:gd name="T2" fmla="*/ 266392546 w 80"/>
                <a:gd name="T3" fmla="*/ 95818095 h 84"/>
                <a:gd name="T4" fmla="*/ 307729192 w 80"/>
                <a:gd name="T5" fmla="*/ 95818095 h 84"/>
                <a:gd name="T6" fmla="*/ 367438775 w 80"/>
                <a:gd name="T7" fmla="*/ 124978872 h 84"/>
                <a:gd name="T8" fmla="*/ 367438775 w 80"/>
                <a:gd name="T9" fmla="*/ 158307547 h 84"/>
                <a:gd name="T10" fmla="*/ 307729192 w 80"/>
                <a:gd name="T11" fmla="*/ 158307547 h 84"/>
                <a:gd name="T12" fmla="*/ 307729192 w 80"/>
                <a:gd name="T13" fmla="*/ 124978872 h 84"/>
                <a:gd name="T14" fmla="*/ 206685106 w 80"/>
                <a:gd name="T15" fmla="*/ 95818095 h 84"/>
                <a:gd name="T16" fmla="*/ 174533957 w 80"/>
                <a:gd name="T17" fmla="*/ 124978872 h 84"/>
                <a:gd name="T18" fmla="*/ 174533957 w 80"/>
                <a:gd name="T19" fmla="*/ 95818095 h 84"/>
                <a:gd name="T20" fmla="*/ 137790060 w 80"/>
                <a:gd name="T21" fmla="*/ 124978872 h 84"/>
                <a:gd name="T22" fmla="*/ 174533957 w 80"/>
                <a:gd name="T23" fmla="*/ 158307547 h 84"/>
                <a:gd name="T24" fmla="*/ 238834112 w 80"/>
                <a:gd name="T25" fmla="*/ 287452277 h 84"/>
                <a:gd name="T26" fmla="*/ 266392546 w 80"/>
                <a:gd name="T27" fmla="*/ 320780920 h 84"/>
                <a:gd name="T28" fmla="*/ 266392546 w 80"/>
                <a:gd name="T29" fmla="*/ 349941697 h 84"/>
                <a:gd name="T30" fmla="*/ 206685106 w 80"/>
                <a:gd name="T31" fmla="*/ 287452277 h 84"/>
                <a:gd name="T32" fmla="*/ 174533957 w 80"/>
                <a:gd name="T33" fmla="*/ 287452277 h 84"/>
                <a:gd name="T34" fmla="*/ 73487762 w 80"/>
                <a:gd name="T35" fmla="*/ 216631142 h 84"/>
                <a:gd name="T36" fmla="*/ 73487762 w 80"/>
                <a:gd name="T37" fmla="*/ 124978872 h 84"/>
                <a:gd name="T38" fmla="*/ 36743881 w 80"/>
                <a:gd name="T39" fmla="*/ 124978872 h 84"/>
                <a:gd name="T40" fmla="*/ 0 w 80"/>
                <a:gd name="T41" fmla="*/ 158307547 h 84"/>
                <a:gd name="T42" fmla="*/ 0 w 80"/>
                <a:gd name="T43" fmla="*/ 95818095 h 84"/>
                <a:gd name="T44" fmla="*/ 73487762 w 80"/>
                <a:gd name="T45" fmla="*/ 95818095 h 84"/>
                <a:gd name="T46" fmla="*/ 137790060 w 80"/>
                <a:gd name="T47" fmla="*/ 0 h 84"/>
                <a:gd name="T48" fmla="*/ 174533957 w 80"/>
                <a:gd name="T49" fmla="*/ 0 h 84"/>
                <a:gd name="T50" fmla="*/ 174533957 w 80"/>
                <a:gd name="T51" fmla="*/ 0 h 84"/>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w 80"/>
                <a:gd name="T79" fmla="*/ 0 h 84"/>
                <a:gd name="T80" fmla="*/ 80 w 80"/>
                <a:gd name="T81" fmla="*/ 84 h 84"/>
              </a:gdLst>
              <a:ahLst/>
              <a:cxnLst>
                <a:cxn ang="T52">
                  <a:pos x="T0" y="T1"/>
                </a:cxn>
                <a:cxn ang="T53">
                  <a:pos x="T2" y="T3"/>
                </a:cxn>
                <a:cxn ang="T54">
                  <a:pos x="T4" y="T5"/>
                </a:cxn>
                <a:cxn ang="T55">
                  <a:pos x="T6" y="T7"/>
                </a:cxn>
                <a:cxn ang="T56">
                  <a:pos x="T8" y="T9"/>
                </a:cxn>
                <a:cxn ang="T57">
                  <a:pos x="T10" y="T11"/>
                </a:cxn>
                <a:cxn ang="T58">
                  <a:pos x="T12" y="T13"/>
                </a:cxn>
                <a:cxn ang="T59">
                  <a:pos x="T14" y="T15"/>
                </a:cxn>
                <a:cxn ang="T60">
                  <a:pos x="T16" y="T17"/>
                </a:cxn>
                <a:cxn ang="T61">
                  <a:pos x="T18" y="T19"/>
                </a:cxn>
                <a:cxn ang="T62">
                  <a:pos x="T20" y="T21"/>
                </a:cxn>
                <a:cxn ang="T63">
                  <a:pos x="T22" y="T23"/>
                </a:cxn>
                <a:cxn ang="T64">
                  <a:pos x="T24" y="T25"/>
                </a:cxn>
                <a:cxn ang="T65">
                  <a:pos x="T26" y="T27"/>
                </a:cxn>
                <a:cxn ang="T66">
                  <a:pos x="T28" y="T29"/>
                </a:cxn>
                <a:cxn ang="T67">
                  <a:pos x="T30" y="T31"/>
                </a:cxn>
                <a:cxn ang="T68">
                  <a:pos x="T32" y="T33"/>
                </a:cxn>
                <a:cxn ang="T69">
                  <a:pos x="T34" y="T35"/>
                </a:cxn>
                <a:cxn ang="T70">
                  <a:pos x="T36" y="T37"/>
                </a:cxn>
                <a:cxn ang="T71">
                  <a:pos x="T38" y="T39"/>
                </a:cxn>
                <a:cxn ang="T72">
                  <a:pos x="T40" y="T41"/>
                </a:cxn>
                <a:cxn ang="T73">
                  <a:pos x="T42" y="T43"/>
                </a:cxn>
                <a:cxn ang="T74">
                  <a:pos x="T44" y="T45"/>
                </a:cxn>
                <a:cxn ang="T75">
                  <a:pos x="T46" y="T47"/>
                </a:cxn>
                <a:cxn ang="T76">
                  <a:pos x="T48" y="T49"/>
                </a:cxn>
                <a:cxn ang="T77">
                  <a:pos x="T50" y="T51"/>
                </a:cxn>
              </a:cxnLst>
              <a:rect l="T78" t="T79" r="T80" b="T81"/>
              <a:pathLst>
                <a:path w="80" h="84">
                  <a:moveTo>
                    <a:pt x="38" y="0"/>
                  </a:moveTo>
                  <a:lnTo>
                    <a:pt x="58" y="23"/>
                  </a:lnTo>
                  <a:lnTo>
                    <a:pt x="67" y="23"/>
                  </a:lnTo>
                  <a:lnTo>
                    <a:pt x="80" y="30"/>
                  </a:lnTo>
                  <a:lnTo>
                    <a:pt x="80" y="38"/>
                  </a:lnTo>
                  <a:lnTo>
                    <a:pt x="67" y="38"/>
                  </a:lnTo>
                  <a:lnTo>
                    <a:pt x="67" y="30"/>
                  </a:lnTo>
                  <a:lnTo>
                    <a:pt x="45" y="23"/>
                  </a:lnTo>
                  <a:lnTo>
                    <a:pt x="38" y="30"/>
                  </a:lnTo>
                  <a:lnTo>
                    <a:pt x="38" y="23"/>
                  </a:lnTo>
                  <a:lnTo>
                    <a:pt x="30" y="30"/>
                  </a:lnTo>
                  <a:lnTo>
                    <a:pt x="38" y="38"/>
                  </a:lnTo>
                  <a:lnTo>
                    <a:pt x="52" y="69"/>
                  </a:lnTo>
                  <a:lnTo>
                    <a:pt x="58" y="77"/>
                  </a:lnTo>
                  <a:lnTo>
                    <a:pt x="58" y="84"/>
                  </a:lnTo>
                  <a:lnTo>
                    <a:pt x="45" y="69"/>
                  </a:lnTo>
                  <a:lnTo>
                    <a:pt x="38" y="69"/>
                  </a:lnTo>
                  <a:lnTo>
                    <a:pt x="16" y="52"/>
                  </a:lnTo>
                  <a:lnTo>
                    <a:pt x="16" y="30"/>
                  </a:lnTo>
                  <a:lnTo>
                    <a:pt x="8" y="30"/>
                  </a:lnTo>
                  <a:lnTo>
                    <a:pt x="0" y="38"/>
                  </a:lnTo>
                  <a:lnTo>
                    <a:pt x="0" y="23"/>
                  </a:lnTo>
                  <a:lnTo>
                    <a:pt x="16" y="23"/>
                  </a:lnTo>
                  <a:lnTo>
                    <a:pt x="30" y="0"/>
                  </a:lnTo>
                  <a:lnTo>
                    <a:pt x="38"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217" name="GRC">
              <a:extLst>
                <a:ext uri="{FF2B5EF4-FFF2-40B4-BE49-F238E27FC236}">
                  <a16:creationId xmlns:a16="http://schemas.microsoft.com/office/drawing/2014/main" id="{00000000-0008-0000-0500-0000D2000000}"/>
                </a:ext>
              </a:extLst>
            </xdr:cNvPr>
            <xdr:cNvGrpSpPr>
              <a:grpSpLocks/>
            </xdr:cNvGrpSpPr>
          </xdr:nvGrpSpPr>
          <xdr:grpSpPr bwMode="auto">
            <a:xfrm>
              <a:off x="11147341" y="2104171"/>
              <a:ext cx="149620" cy="134845"/>
              <a:chOff x="646" y="381"/>
              <a:chExt cx="19" cy="22"/>
            </a:xfrm>
            <a:grpFill/>
          </xdr:grpSpPr>
          <xdr:sp macro="" textlink="">
            <xdr:nvSpPr>
              <xdr:cNvPr id="253" name="S_GRC2">
                <a:extLst>
                  <a:ext uri="{FF2B5EF4-FFF2-40B4-BE49-F238E27FC236}">
                    <a16:creationId xmlns:a16="http://schemas.microsoft.com/office/drawing/2014/main" id="{00000000-0008-0000-0500-0000F7000000}"/>
                  </a:ext>
                </a:extLst>
              </xdr:cNvPr>
              <xdr:cNvSpPr>
                <a:spLocks/>
              </xdr:cNvSpPr>
            </xdr:nvSpPr>
            <xdr:spPr bwMode="auto">
              <a:xfrm>
                <a:off x="646" y="381"/>
                <a:ext cx="19" cy="16"/>
              </a:xfrm>
              <a:custGeom>
                <a:avLst/>
                <a:gdLst>
                  <a:gd name="T0" fmla="*/ 0 w 85"/>
                  <a:gd name="T1" fmla="*/ 0 h 74"/>
                  <a:gd name="T2" fmla="*/ 0 w 85"/>
                  <a:gd name="T3" fmla="*/ 0 h 74"/>
                  <a:gd name="T4" fmla="*/ 1 w 85"/>
                  <a:gd name="T5" fmla="*/ 0 h 74"/>
                  <a:gd name="T6" fmla="*/ 1 w 85"/>
                  <a:gd name="T7" fmla="*/ 0 h 74"/>
                  <a:gd name="T8" fmla="*/ 1 w 85"/>
                  <a:gd name="T9" fmla="*/ 0 h 74"/>
                  <a:gd name="T10" fmla="*/ 1 w 85"/>
                  <a:gd name="T11" fmla="*/ 0 h 74"/>
                  <a:gd name="T12" fmla="*/ 1 w 85"/>
                  <a:gd name="T13" fmla="*/ 0 h 74"/>
                  <a:gd name="T14" fmla="*/ 0 w 85"/>
                  <a:gd name="T15" fmla="*/ 0 h 74"/>
                  <a:gd name="T16" fmla="*/ 0 w 85"/>
                  <a:gd name="T17" fmla="*/ 0 h 74"/>
                  <a:gd name="T18" fmla="*/ 0 w 85"/>
                  <a:gd name="T19" fmla="*/ 0 h 74"/>
                  <a:gd name="T20" fmla="*/ 0 w 85"/>
                  <a:gd name="T21" fmla="*/ 0 h 74"/>
                  <a:gd name="T22" fmla="*/ 0 w 85"/>
                  <a:gd name="T23" fmla="*/ 0 h 74"/>
                  <a:gd name="T24" fmla="*/ 0 w 85"/>
                  <a:gd name="T25" fmla="*/ 0 h 74"/>
                  <a:gd name="T26" fmla="*/ 1 w 85"/>
                  <a:gd name="T27" fmla="*/ 1 h 74"/>
                  <a:gd name="T28" fmla="*/ 0 w 85"/>
                  <a:gd name="T29" fmla="*/ 1 h 74"/>
                  <a:gd name="T30" fmla="*/ 0 w 85"/>
                  <a:gd name="T31" fmla="*/ 1 h 74"/>
                  <a:gd name="T32" fmla="*/ 0 w 85"/>
                  <a:gd name="T33" fmla="*/ 1 h 74"/>
                  <a:gd name="T34" fmla="*/ 0 w 85"/>
                  <a:gd name="T35" fmla="*/ 1 h 74"/>
                  <a:gd name="T36" fmla="*/ 0 w 85"/>
                  <a:gd name="T37" fmla="*/ 0 h 74"/>
                  <a:gd name="T38" fmla="*/ 0 w 85"/>
                  <a:gd name="T39" fmla="*/ 0 h 74"/>
                  <a:gd name="T40" fmla="*/ 0 w 85"/>
                  <a:gd name="T41" fmla="*/ 0 h 74"/>
                  <a:gd name="T42" fmla="*/ 0 w 85"/>
                  <a:gd name="T43" fmla="*/ 0 h 74"/>
                  <a:gd name="T44" fmla="*/ 0 w 85"/>
                  <a:gd name="T45" fmla="*/ 0 h 74"/>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w 85"/>
                  <a:gd name="T70" fmla="*/ 0 h 74"/>
                  <a:gd name="T71" fmla="*/ 85 w 85"/>
                  <a:gd name="T72" fmla="*/ 74 h 74"/>
                </a:gdLst>
                <a:ahLst/>
                <a:cxnLst>
                  <a:cxn ang="T46">
                    <a:pos x="T0" y="T1"/>
                  </a:cxn>
                  <a:cxn ang="T47">
                    <a:pos x="T2" y="T3"/>
                  </a:cxn>
                  <a:cxn ang="T48">
                    <a:pos x="T4" y="T5"/>
                  </a:cxn>
                  <a:cxn ang="T49">
                    <a:pos x="T6" y="T7"/>
                  </a:cxn>
                  <a:cxn ang="T50">
                    <a:pos x="T8" y="T9"/>
                  </a:cxn>
                  <a:cxn ang="T51">
                    <a:pos x="T10" y="T11"/>
                  </a:cxn>
                  <a:cxn ang="T52">
                    <a:pos x="T12" y="T13"/>
                  </a:cxn>
                  <a:cxn ang="T53">
                    <a:pos x="T14" y="T15"/>
                  </a:cxn>
                  <a:cxn ang="T54">
                    <a:pos x="T16" y="T17"/>
                  </a:cxn>
                  <a:cxn ang="T55">
                    <a:pos x="T18" y="T19"/>
                  </a:cxn>
                  <a:cxn ang="T56">
                    <a:pos x="T20" y="T21"/>
                  </a:cxn>
                  <a:cxn ang="T57">
                    <a:pos x="T22" y="T23"/>
                  </a:cxn>
                  <a:cxn ang="T58">
                    <a:pos x="T24" y="T25"/>
                  </a:cxn>
                  <a:cxn ang="T59">
                    <a:pos x="T26" y="T27"/>
                  </a:cxn>
                  <a:cxn ang="T60">
                    <a:pos x="T28" y="T29"/>
                  </a:cxn>
                  <a:cxn ang="T61">
                    <a:pos x="T30" y="T31"/>
                  </a:cxn>
                  <a:cxn ang="T62">
                    <a:pos x="T32" y="T33"/>
                  </a:cxn>
                  <a:cxn ang="T63">
                    <a:pos x="T34" y="T35"/>
                  </a:cxn>
                  <a:cxn ang="T64">
                    <a:pos x="T36" y="T37"/>
                  </a:cxn>
                  <a:cxn ang="T65">
                    <a:pos x="T38" y="T39"/>
                  </a:cxn>
                  <a:cxn ang="T66">
                    <a:pos x="T40" y="T41"/>
                  </a:cxn>
                  <a:cxn ang="T67">
                    <a:pos x="T42" y="T43"/>
                  </a:cxn>
                  <a:cxn ang="T68">
                    <a:pos x="T44" y="T45"/>
                  </a:cxn>
                </a:cxnLst>
                <a:rect l="T69" t="T70" r="T71" b="T72"/>
                <a:pathLst>
                  <a:path w="85" h="74">
                    <a:moveTo>
                      <a:pt x="15" y="10"/>
                    </a:moveTo>
                    <a:lnTo>
                      <a:pt x="42" y="0"/>
                    </a:lnTo>
                    <a:lnTo>
                      <a:pt x="57" y="0"/>
                    </a:lnTo>
                    <a:lnTo>
                      <a:pt x="80" y="10"/>
                    </a:lnTo>
                    <a:lnTo>
                      <a:pt x="85" y="0"/>
                    </a:lnTo>
                    <a:lnTo>
                      <a:pt x="80" y="17"/>
                    </a:lnTo>
                    <a:lnTo>
                      <a:pt x="57" y="10"/>
                    </a:lnTo>
                    <a:lnTo>
                      <a:pt x="48" y="17"/>
                    </a:lnTo>
                    <a:lnTo>
                      <a:pt x="48" y="32"/>
                    </a:lnTo>
                    <a:lnTo>
                      <a:pt x="42" y="32"/>
                    </a:lnTo>
                    <a:lnTo>
                      <a:pt x="37" y="17"/>
                    </a:lnTo>
                    <a:lnTo>
                      <a:pt x="37" y="32"/>
                    </a:lnTo>
                    <a:lnTo>
                      <a:pt x="42" y="46"/>
                    </a:lnTo>
                    <a:lnTo>
                      <a:pt x="57" y="68"/>
                    </a:lnTo>
                    <a:lnTo>
                      <a:pt x="48" y="68"/>
                    </a:lnTo>
                    <a:lnTo>
                      <a:pt x="48" y="74"/>
                    </a:lnTo>
                    <a:lnTo>
                      <a:pt x="37" y="68"/>
                    </a:lnTo>
                    <a:lnTo>
                      <a:pt x="15" y="68"/>
                    </a:lnTo>
                    <a:lnTo>
                      <a:pt x="0" y="39"/>
                    </a:lnTo>
                    <a:lnTo>
                      <a:pt x="15" y="17"/>
                    </a:lnTo>
                    <a:lnTo>
                      <a:pt x="15"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54" name="S_GRC1">
                <a:extLst>
                  <a:ext uri="{FF2B5EF4-FFF2-40B4-BE49-F238E27FC236}">
                    <a16:creationId xmlns:a16="http://schemas.microsoft.com/office/drawing/2014/main" id="{00000000-0008-0000-0500-0000F8000000}"/>
                  </a:ext>
                </a:extLst>
              </xdr:cNvPr>
              <xdr:cNvSpPr>
                <a:spLocks/>
              </xdr:cNvSpPr>
            </xdr:nvSpPr>
            <xdr:spPr bwMode="auto">
              <a:xfrm>
                <a:off x="649" y="396"/>
                <a:ext cx="7" cy="7"/>
              </a:xfrm>
              <a:custGeom>
                <a:avLst/>
                <a:gdLst>
                  <a:gd name="T0" fmla="*/ 0 w 30"/>
                  <a:gd name="T1" fmla="*/ 0 h 29"/>
                  <a:gd name="T2" fmla="*/ 0 w 30"/>
                  <a:gd name="T3" fmla="*/ 0 h 29"/>
                  <a:gd name="T4" fmla="*/ 0 w 30"/>
                  <a:gd name="T5" fmla="*/ 0 h 29"/>
                  <a:gd name="T6" fmla="*/ 0 w 30"/>
                  <a:gd name="T7" fmla="*/ 0 h 29"/>
                  <a:gd name="T8" fmla="*/ 0 w 30"/>
                  <a:gd name="T9" fmla="*/ 0 h 29"/>
                  <a:gd name="T10" fmla="*/ 0 w 30"/>
                  <a:gd name="T11" fmla="*/ 0 h 29"/>
                  <a:gd name="T12" fmla="*/ 0 w 30"/>
                  <a:gd name="T13" fmla="*/ 0 h 29"/>
                  <a:gd name="T14" fmla="*/ 0 w 30"/>
                  <a:gd name="T15" fmla="*/ 0 h 29"/>
                  <a:gd name="T16" fmla="*/ 0 w 30"/>
                  <a:gd name="T17" fmla="*/ 0 h 29"/>
                  <a:gd name="T18" fmla="*/ 0 w 30"/>
                  <a:gd name="T19" fmla="*/ 0 h 29"/>
                  <a:gd name="T20" fmla="*/ 0 w 30"/>
                  <a:gd name="T21" fmla="*/ 0 h 29"/>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30"/>
                  <a:gd name="T34" fmla="*/ 0 h 29"/>
                  <a:gd name="T35" fmla="*/ 30 w 30"/>
                  <a:gd name="T36" fmla="*/ 29 h 29"/>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30" h="29">
                    <a:moveTo>
                      <a:pt x="0" y="9"/>
                    </a:moveTo>
                    <a:lnTo>
                      <a:pt x="7" y="9"/>
                    </a:lnTo>
                    <a:lnTo>
                      <a:pt x="7" y="29"/>
                    </a:lnTo>
                    <a:lnTo>
                      <a:pt x="30" y="29"/>
                    </a:lnTo>
                    <a:lnTo>
                      <a:pt x="24" y="9"/>
                    </a:lnTo>
                    <a:lnTo>
                      <a:pt x="30" y="20"/>
                    </a:lnTo>
                    <a:lnTo>
                      <a:pt x="30" y="9"/>
                    </a:lnTo>
                    <a:lnTo>
                      <a:pt x="7" y="0"/>
                    </a:lnTo>
                    <a:lnTo>
                      <a:pt x="0" y="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nvGrpSpPr>
            <xdr:cNvPr id="218" name="GBR">
              <a:extLst>
                <a:ext uri="{FF2B5EF4-FFF2-40B4-BE49-F238E27FC236}">
                  <a16:creationId xmlns:a16="http://schemas.microsoft.com/office/drawing/2014/main" id="{00000000-0008-0000-0500-0000D3000000}"/>
                </a:ext>
              </a:extLst>
            </xdr:cNvPr>
            <xdr:cNvGrpSpPr/>
          </xdr:nvGrpSpPr>
          <xdr:grpSpPr>
            <a:xfrm>
              <a:off x="10493736" y="1589308"/>
              <a:ext cx="220493" cy="282815"/>
              <a:chOff x="5247084" y="2703909"/>
              <a:chExt cx="266700" cy="435925"/>
            </a:xfrm>
            <a:grpFill/>
          </xdr:grpSpPr>
          <xdr:sp macro="" textlink="">
            <xdr:nvSpPr>
              <xdr:cNvPr id="251" name="S_GBR2">
                <a:extLst>
                  <a:ext uri="{FF2B5EF4-FFF2-40B4-BE49-F238E27FC236}">
                    <a16:creationId xmlns:a16="http://schemas.microsoft.com/office/drawing/2014/main" id="{00000000-0008-0000-0500-0000F5000000}"/>
                  </a:ext>
                </a:extLst>
              </xdr:cNvPr>
              <xdr:cNvSpPr>
                <a:spLocks/>
              </xdr:cNvSpPr>
            </xdr:nvSpPr>
            <xdr:spPr bwMode="auto">
              <a:xfrm>
                <a:off x="5247084" y="2864518"/>
                <a:ext cx="85725" cy="85028"/>
              </a:xfrm>
              <a:custGeom>
                <a:avLst/>
                <a:gdLst>
                  <a:gd name="T0" fmla="*/ 0 w 38"/>
                  <a:gd name="T1" fmla="*/ 0 h 42"/>
                  <a:gd name="T2" fmla="*/ 0 w 38"/>
                  <a:gd name="T3" fmla="*/ 0 h 42"/>
                  <a:gd name="T4" fmla="*/ 0 w 38"/>
                  <a:gd name="T5" fmla="*/ 0 h 42"/>
                  <a:gd name="T6" fmla="*/ 0 w 38"/>
                  <a:gd name="T7" fmla="*/ 0 h 42"/>
                  <a:gd name="T8" fmla="*/ 0 w 38"/>
                  <a:gd name="T9" fmla="*/ 0 h 42"/>
                  <a:gd name="T10" fmla="*/ 0 w 38"/>
                  <a:gd name="T11" fmla="*/ 0 h 42"/>
                  <a:gd name="T12" fmla="*/ 0 w 38"/>
                  <a:gd name="T13" fmla="*/ 0 h 42"/>
                  <a:gd name="T14" fmla="*/ 0 w 38"/>
                  <a:gd name="T15" fmla="*/ 0 h 42"/>
                  <a:gd name="T16" fmla="*/ 0 w 38"/>
                  <a:gd name="T17" fmla="*/ 0 h 42"/>
                  <a:gd name="T18" fmla="*/ 0 w 38"/>
                  <a:gd name="T19" fmla="*/ 0 h 42"/>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8"/>
                  <a:gd name="T31" fmla="*/ 0 h 42"/>
                  <a:gd name="T32" fmla="*/ 38 w 38"/>
                  <a:gd name="T33" fmla="*/ 42 h 42"/>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8" h="42">
                    <a:moveTo>
                      <a:pt x="30" y="42"/>
                    </a:moveTo>
                    <a:lnTo>
                      <a:pt x="30" y="32"/>
                    </a:lnTo>
                    <a:lnTo>
                      <a:pt x="8" y="32"/>
                    </a:lnTo>
                    <a:lnTo>
                      <a:pt x="0" y="25"/>
                    </a:lnTo>
                    <a:lnTo>
                      <a:pt x="8" y="0"/>
                    </a:lnTo>
                    <a:lnTo>
                      <a:pt x="30" y="19"/>
                    </a:lnTo>
                    <a:lnTo>
                      <a:pt x="38" y="32"/>
                    </a:lnTo>
                    <a:lnTo>
                      <a:pt x="30" y="4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52" name="S_GBR1">
                <a:extLst>
                  <a:ext uri="{FF2B5EF4-FFF2-40B4-BE49-F238E27FC236}">
                    <a16:creationId xmlns:a16="http://schemas.microsoft.com/office/drawing/2014/main" id="{00000000-0008-0000-0500-0000F6000000}"/>
                  </a:ext>
                </a:extLst>
              </xdr:cNvPr>
              <xdr:cNvSpPr>
                <a:spLocks/>
              </xdr:cNvSpPr>
            </xdr:nvSpPr>
            <xdr:spPr bwMode="auto">
              <a:xfrm>
                <a:off x="5275659" y="2703909"/>
                <a:ext cx="238125" cy="434590"/>
              </a:xfrm>
              <a:custGeom>
                <a:avLst/>
                <a:gdLst>
                  <a:gd name="T0" fmla="*/ 0 w 114"/>
                  <a:gd name="T1" fmla="*/ 2 h 213"/>
                  <a:gd name="T2" fmla="*/ 0 w 114"/>
                  <a:gd name="T3" fmla="*/ 2 h 213"/>
                  <a:gd name="T4" fmla="*/ 0 w 114"/>
                  <a:gd name="T5" fmla="*/ 2 h 213"/>
                  <a:gd name="T6" fmla="*/ 0 w 114"/>
                  <a:gd name="T7" fmla="*/ 2 h 213"/>
                  <a:gd name="T8" fmla="*/ 1 w 114"/>
                  <a:gd name="T9" fmla="*/ 2 h 213"/>
                  <a:gd name="T10" fmla="*/ 1 w 114"/>
                  <a:gd name="T11" fmla="*/ 2 h 213"/>
                  <a:gd name="T12" fmla="*/ 1 w 114"/>
                  <a:gd name="T13" fmla="*/ 2 h 213"/>
                  <a:gd name="T14" fmla="*/ 1 w 114"/>
                  <a:gd name="T15" fmla="*/ 2 h 213"/>
                  <a:gd name="T16" fmla="*/ 1 w 114"/>
                  <a:gd name="T17" fmla="*/ 2 h 213"/>
                  <a:gd name="T18" fmla="*/ 1 w 114"/>
                  <a:gd name="T19" fmla="*/ 2 h 213"/>
                  <a:gd name="T20" fmla="*/ 1 w 114"/>
                  <a:gd name="T21" fmla="*/ 2 h 213"/>
                  <a:gd name="T22" fmla="*/ 1 w 114"/>
                  <a:gd name="T23" fmla="*/ 2 h 213"/>
                  <a:gd name="T24" fmla="*/ 1 w 114"/>
                  <a:gd name="T25" fmla="*/ 2 h 213"/>
                  <a:gd name="T26" fmla="*/ 1 w 114"/>
                  <a:gd name="T27" fmla="*/ 1 h 213"/>
                  <a:gd name="T28" fmla="*/ 1 w 114"/>
                  <a:gd name="T29" fmla="*/ 1 h 213"/>
                  <a:gd name="T30" fmla="*/ 1 w 114"/>
                  <a:gd name="T31" fmla="*/ 1 h 213"/>
                  <a:gd name="T32" fmla="*/ 1 w 114"/>
                  <a:gd name="T33" fmla="*/ 1 h 213"/>
                  <a:gd name="T34" fmla="*/ 1 w 114"/>
                  <a:gd name="T35" fmla="*/ 1 h 213"/>
                  <a:gd name="T36" fmla="*/ 0 w 114"/>
                  <a:gd name="T37" fmla="*/ 1 h 213"/>
                  <a:gd name="T38" fmla="*/ 1 w 114"/>
                  <a:gd name="T39" fmla="*/ 0 h 213"/>
                  <a:gd name="T40" fmla="*/ 1 w 114"/>
                  <a:gd name="T41" fmla="*/ 0 h 213"/>
                  <a:gd name="T42" fmla="*/ 0 w 114"/>
                  <a:gd name="T43" fmla="*/ 0 h 213"/>
                  <a:gd name="T44" fmla="*/ 0 w 114"/>
                  <a:gd name="T45" fmla="*/ 0 h 213"/>
                  <a:gd name="T46" fmla="*/ 1 w 114"/>
                  <a:gd name="T47" fmla="*/ 0 h 213"/>
                  <a:gd name="T48" fmla="*/ 0 w 114"/>
                  <a:gd name="T49" fmla="*/ 0 h 213"/>
                  <a:gd name="T50" fmla="*/ 0 w 114"/>
                  <a:gd name="T51" fmla="*/ 0 h 213"/>
                  <a:gd name="T52" fmla="*/ 0 w 114"/>
                  <a:gd name="T53" fmla="*/ 0 h 213"/>
                  <a:gd name="T54" fmla="*/ 0 w 114"/>
                  <a:gd name="T55" fmla="*/ 0 h 213"/>
                  <a:gd name="T56" fmla="*/ 0 w 114"/>
                  <a:gd name="T57" fmla="*/ 0 h 213"/>
                  <a:gd name="T58" fmla="*/ 0 w 114"/>
                  <a:gd name="T59" fmla="*/ 1 h 213"/>
                  <a:gd name="T60" fmla="*/ 0 w 114"/>
                  <a:gd name="T61" fmla="*/ 1 h 213"/>
                  <a:gd name="T62" fmla="*/ 0 w 114"/>
                  <a:gd name="T63" fmla="*/ 1 h 213"/>
                  <a:gd name="T64" fmla="*/ 0 w 114"/>
                  <a:gd name="T65" fmla="*/ 1 h 213"/>
                  <a:gd name="T66" fmla="*/ 0 w 114"/>
                  <a:gd name="T67" fmla="*/ 1 h 213"/>
                  <a:gd name="T68" fmla="*/ 0 w 114"/>
                  <a:gd name="T69" fmla="*/ 1 h 213"/>
                  <a:gd name="T70" fmla="*/ 0 w 114"/>
                  <a:gd name="T71" fmla="*/ 1 h 213"/>
                  <a:gd name="T72" fmla="*/ 0 w 114"/>
                  <a:gd name="T73" fmla="*/ 1 h 213"/>
                  <a:gd name="T74" fmla="*/ 0 w 114"/>
                  <a:gd name="T75" fmla="*/ 1 h 213"/>
                  <a:gd name="T76" fmla="*/ 0 w 114"/>
                  <a:gd name="T77" fmla="*/ 1 h 213"/>
                  <a:gd name="T78" fmla="*/ 1 w 114"/>
                  <a:gd name="T79" fmla="*/ 1 h 213"/>
                  <a:gd name="T80" fmla="*/ 1 w 114"/>
                  <a:gd name="T81" fmla="*/ 1 h 213"/>
                  <a:gd name="T82" fmla="*/ 0 w 114"/>
                  <a:gd name="T83" fmla="*/ 1 h 213"/>
                  <a:gd name="T84" fmla="*/ 0 w 114"/>
                  <a:gd name="T85" fmla="*/ 1 h 213"/>
                  <a:gd name="T86" fmla="*/ 0 w 114"/>
                  <a:gd name="T87" fmla="*/ 2 h 213"/>
                  <a:gd name="T88" fmla="*/ 0 w 114"/>
                  <a:gd name="T89" fmla="*/ 2 h 213"/>
                  <a:gd name="T90" fmla="*/ 0 w 114"/>
                  <a:gd name="T91" fmla="*/ 2 h 213"/>
                  <a:gd name="T92" fmla="*/ 0 w 114"/>
                  <a:gd name="T93" fmla="*/ 2 h 213"/>
                  <a:gd name="T94" fmla="*/ 0 w 114"/>
                  <a:gd name="T95" fmla="*/ 2 h 213"/>
                  <a:gd name="T96" fmla="*/ 0 w 114"/>
                  <a:gd name="T97" fmla="*/ 2 h 213"/>
                  <a:gd name="T98" fmla="*/ 0 w 114"/>
                  <a:gd name="T99" fmla="*/ 2 h 213"/>
                  <a:gd name="T100" fmla="*/ 1 w 114"/>
                  <a:gd name="T101" fmla="*/ 2 h 213"/>
                  <a:gd name="T102" fmla="*/ 1 w 114"/>
                  <a:gd name="T103" fmla="*/ 2 h 213"/>
                  <a:gd name="T104" fmla="*/ 0 w 114"/>
                  <a:gd name="T105" fmla="*/ 2 h 213"/>
                  <a:gd name="T106" fmla="*/ 0 w 114"/>
                  <a:gd name="T107" fmla="*/ 2 h 213"/>
                  <a:gd name="T108" fmla="*/ 0 w 114"/>
                  <a:gd name="T109" fmla="*/ 2 h 213"/>
                  <a:gd name="T110" fmla="*/ 0 w 114"/>
                  <a:gd name="T111" fmla="*/ 2 h 213"/>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14"/>
                  <a:gd name="T169" fmla="*/ 0 h 213"/>
                  <a:gd name="T170" fmla="*/ 114 w 114"/>
                  <a:gd name="T171" fmla="*/ 213 h 213"/>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14" h="213">
                    <a:moveTo>
                      <a:pt x="24" y="213"/>
                    </a:moveTo>
                    <a:lnTo>
                      <a:pt x="29" y="198"/>
                    </a:lnTo>
                    <a:lnTo>
                      <a:pt x="44" y="213"/>
                    </a:lnTo>
                    <a:lnTo>
                      <a:pt x="44" y="198"/>
                    </a:lnTo>
                    <a:lnTo>
                      <a:pt x="61" y="191"/>
                    </a:lnTo>
                    <a:lnTo>
                      <a:pt x="67" y="198"/>
                    </a:lnTo>
                    <a:lnTo>
                      <a:pt x="74" y="191"/>
                    </a:lnTo>
                    <a:lnTo>
                      <a:pt x="107" y="191"/>
                    </a:lnTo>
                    <a:lnTo>
                      <a:pt x="114" y="183"/>
                    </a:lnTo>
                    <a:lnTo>
                      <a:pt x="102" y="183"/>
                    </a:lnTo>
                    <a:lnTo>
                      <a:pt x="114" y="154"/>
                    </a:lnTo>
                    <a:lnTo>
                      <a:pt x="107" y="149"/>
                    </a:lnTo>
                    <a:lnTo>
                      <a:pt x="87" y="149"/>
                    </a:lnTo>
                    <a:lnTo>
                      <a:pt x="102" y="141"/>
                    </a:lnTo>
                    <a:lnTo>
                      <a:pt x="102" y="133"/>
                    </a:lnTo>
                    <a:lnTo>
                      <a:pt x="87" y="109"/>
                    </a:lnTo>
                    <a:lnTo>
                      <a:pt x="81" y="102"/>
                    </a:lnTo>
                    <a:lnTo>
                      <a:pt x="67" y="74"/>
                    </a:lnTo>
                    <a:lnTo>
                      <a:pt x="44" y="65"/>
                    </a:lnTo>
                    <a:lnTo>
                      <a:pt x="74" y="30"/>
                    </a:lnTo>
                    <a:lnTo>
                      <a:pt x="67" y="22"/>
                    </a:lnTo>
                    <a:lnTo>
                      <a:pt x="37" y="30"/>
                    </a:lnTo>
                    <a:lnTo>
                      <a:pt x="37" y="13"/>
                    </a:lnTo>
                    <a:lnTo>
                      <a:pt x="61" y="0"/>
                    </a:lnTo>
                    <a:lnTo>
                      <a:pt x="29" y="0"/>
                    </a:lnTo>
                    <a:lnTo>
                      <a:pt x="17" y="30"/>
                    </a:lnTo>
                    <a:lnTo>
                      <a:pt x="0" y="30"/>
                    </a:lnTo>
                    <a:lnTo>
                      <a:pt x="17" y="35"/>
                    </a:lnTo>
                    <a:lnTo>
                      <a:pt x="24" y="35"/>
                    </a:lnTo>
                    <a:lnTo>
                      <a:pt x="17" y="59"/>
                    </a:lnTo>
                    <a:lnTo>
                      <a:pt x="24" y="59"/>
                    </a:lnTo>
                    <a:lnTo>
                      <a:pt x="24" y="65"/>
                    </a:lnTo>
                    <a:lnTo>
                      <a:pt x="17" y="74"/>
                    </a:lnTo>
                    <a:lnTo>
                      <a:pt x="24" y="74"/>
                    </a:lnTo>
                    <a:lnTo>
                      <a:pt x="29" y="82"/>
                    </a:lnTo>
                    <a:lnTo>
                      <a:pt x="24" y="96"/>
                    </a:lnTo>
                    <a:lnTo>
                      <a:pt x="29" y="102"/>
                    </a:lnTo>
                    <a:lnTo>
                      <a:pt x="44" y="96"/>
                    </a:lnTo>
                    <a:lnTo>
                      <a:pt x="44" y="109"/>
                    </a:lnTo>
                    <a:lnTo>
                      <a:pt x="61" y="109"/>
                    </a:lnTo>
                    <a:lnTo>
                      <a:pt x="61" y="133"/>
                    </a:lnTo>
                    <a:lnTo>
                      <a:pt x="29" y="133"/>
                    </a:lnTo>
                    <a:lnTo>
                      <a:pt x="37" y="141"/>
                    </a:lnTo>
                    <a:lnTo>
                      <a:pt x="29" y="149"/>
                    </a:lnTo>
                    <a:lnTo>
                      <a:pt x="37" y="149"/>
                    </a:lnTo>
                    <a:lnTo>
                      <a:pt x="37" y="154"/>
                    </a:lnTo>
                    <a:lnTo>
                      <a:pt x="24" y="161"/>
                    </a:lnTo>
                    <a:lnTo>
                      <a:pt x="29" y="175"/>
                    </a:lnTo>
                    <a:lnTo>
                      <a:pt x="37" y="175"/>
                    </a:lnTo>
                    <a:lnTo>
                      <a:pt x="44" y="183"/>
                    </a:lnTo>
                    <a:lnTo>
                      <a:pt x="61" y="175"/>
                    </a:lnTo>
                    <a:lnTo>
                      <a:pt x="61" y="183"/>
                    </a:lnTo>
                    <a:lnTo>
                      <a:pt x="37" y="183"/>
                    </a:lnTo>
                    <a:lnTo>
                      <a:pt x="24" y="21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nvGrpSpPr>
            <xdr:cNvPr id="219" name="FRA">
              <a:extLst>
                <a:ext uri="{FF2B5EF4-FFF2-40B4-BE49-F238E27FC236}">
                  <a16:creationId xmlns:a16="http://schemas.microsoft.com/office/drawing/2014/main" id="{00000000-0008-0000-0500-0000D4000000}"/>
                </a:ext>
              </a:extLst>
            </xdr:cNvPr>
            <xdr:cNvGrpSpPr/>
          </xdr:nvGrpSpPr>
          <xdr:grpSpPr>
            <a:xfrm>
              <a:off x="9414893" y="1834481"/>
              <a:ext cx="1504080" cy="1127794"/>
              <a:chOff x="7496175" y="2676525"/>
              <a:chExt cx="1819275" cy="1752600"/>
            </a:xfrm>
            <a:grpFill/>
          </xdr:grpSpPr>
          <xdr:sp macro="" textlink="">
            <xdr:nvSpPr>
              <xdr:cNvPr id="248" name="S_FRA3">
                <a:extLst>
                  <a:ext uri="{FF2B5EF4-FFF2-40B4-BE49-F238E27FC236}">
                    <a16:creationId xmlns:a16="http://schemas.microsoft.com/office/drawing/2014/main" id="{00000000-0008-0000-0500-0000F2000000}"/>
                  </a:ext>
                </a:extLst>
              </xdr:cNvPr>
              <xdr:cNvSpPr>
                <a:spLocks/>
              </xdr:cNvSpPr>
            </xdr:nvSpPr>
            <xdr:spPr bwMode="auto">
              <a:xfrm>
                <a:off x="7496175" y="4314825"/>
                <a:ext cx="66675" cy="114300"/>
              </a:xfrm>
              <a:custGeom>
                <a:avLst/>
                <a:gdLst>
                  <a:gd name="T0" fmla="*/ 0 w 33"/>
                  <a:gd name="T1" fmla="*/ 201053709 h 57"/>
                  <a:gd name="T2" fmla="*/ 53069250 w 33"/>
                  <a:gd name="T3" fmla="*/ 229201580 h 57"/>
                  <a:gd name="T4" fmla="*/ 89809195 w 33"/>
                  <a:gd name="T5" fmla="*/ 201053709 h 57"/>
                  <a:gd name="T6" fmla="*/ 134713808 w 33"/>
                  <a:gd name="T7" fmla="*/ 112589512 h 57"/>
                  <a:gd name="T8" fmla="*/ 0 w 33"/>
                  <a:gd name="T9" fmla="*/ 0 h 57"/>
                  <a:gd name="T10" fmla="*/ 0 w 33"/>
                  <a:gd name="T11" fmla="*/ 201053709 h 57"/>
                  <a:gd name="T12" fmla="*/ 0 w 33"/>
                  <a:gd name="T13" fmla="*/ 201053709 h 57"/>
                  <a:gd name="T14" fmla="*/ 0 w 33"/>
                  <a:gd name="T15" fmla="*/ 201053709 h 57"/>
                  <a:gd name="T16" fmla="*/ 0 60000 65536"/>
                  <a:gd name="T17" fmla="*/ 0 60000 65536"/>
                  <a:gd name="T18" fmla="*/ 0 60000 65536"/>
                  <a:gd name="T19" fmla="*/ 0 60000 65536"/>
                  <a:gd name="T20" fmla="*/ 0 60000 65536"/>
                  <a:gd name="T21" fmla="*/ 0 60000 65536"/>
                  <a:gd name="T22" fmla="*/ 0 60000 65536"/>
                  <a:gd name="T23" fmla="*/ 0 60000 65536"/>
                  <a:gd name="T24" fmla="*/ 0 w 33"/>
                  <a:gd name="T25" fmla="*/ 0 h 57"/>
                  <a:gd name="T26" fmla="*/ 33 w 33"/>
                  <a:gd name="T27" fmla="*/ 57 h 57"/>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3" h="57">
                    <a:moveTo>
                      <a:pt x="0" y="50"/>
                    </a:moveTo>
                    <a:lnTo>
                      <a:pt x="13" y="57"/>
                    </a:lnTo>
                    <a:lnTo>
                      <a:pt x="22" y="50"/>
                    </a:lnTo>
                    <a:lnTo>
                      <a:pt x="33" y="28"/>
                    </a:lnTo>
                    <a:lnTo>
                      <a:pt x="0" y="0"/>
                    </a:lnTo>
                    <a:lnTo>
                      <a:pt x="0" y="5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49" name="S_FRA2">
                <a:extLst>
                  <a:ext uri="{FF2B5EF4-FFF2-40B4-BE49-F238E27FC236}">
                    <a16:creationId xmlns:a16="http://schemas.microsoft.com/office/drawing/2014/main" id="{00000000-0008-0000-0500-0000F3000000}"/>
                  </a:ext>
                </a:extLst>
              </xdr:cNvPr>
              <xdr:cNvSpPr>
                <a:spLocks/>
              </xdr:cNvSpPr>
            </xdr:nvSpPr>
            <xdr:spPr bwMode="auto">
              <a:xfrm>
                <a:off x="8896350" y="2676525"/>
                <a:ext cx="352425" cy="381000"/>
              </a:xfrm>
              <a:custGeom>
                <a:avLst/>
                <a:gdLst>
                  <a:gd name="T0" fmla="*/ 1 w 172"/>
                  <a:gd name="T1" fmla="*/ 0 h 185"/>
                  <a:gd name="T2" fmla="*/ 1 w 172"/>
                  <a:gd name="T3" fmla="*/ 0 h 185"/>
                  <a:gd name="T4" fmla="*/ 1 w 172"/>
                  <a:gd name="T5" fmla="*/ 0 h 185"/>
                  <a:gd name="T6" fmla="*/ 1 w 172"/>
                  <a:gd name="T7" fmla="*/ 0 h 185"/>
                  <a:gd name="T8" fmla="*/ 0 w 172"/>
                  <a:gd name="T9" fmla="*/ 0 h 185"/>
                  <a:gd name="T10" fmla="*/ 0 w 172"/>
                  <a:gd name="T11" fmla="*/ 0 h 185"/>
                  <a:gd name="T12" fmla="*/ 0 w 172"/>
                  <a:gd name="T13" fmla="*/ 0 h 185"/>
                  <a:gd name="T14" fmla="*/ 0 w 172"/>
                  <a:gd name="T15" fmla="*/ 1 h 185"/>
                  <a:gd name="T16" fmla="*/ 0 w 172"/>
                  <a:gd name="T17" fmla="*/ 1 h 185"/>
                  <a:gd name="T18" fmla="*/ 0 w 172"/>
                  <a:gd name="T19" fmla="*/ 1 h 185"/>
                  <a:gd name="T20" fmla="*/ 0 w 172"/>
                  <a:gd name="T21" fmla="*/ 1 h 185"/>
                  <a:gd name="T22" fmla="*/ 0 w 172"/>
                  <a:gd name="T23" fmla="*/ 1 h 185"/>
                  <a:gd name="T24" fmla="*/ 0 w 172"/>
                  <a:gd name="T25" fmla="*/ 1 h 185"/>
                  <a:gd name="T26" fmla="*/ 0 w 172"/>
                  <a:gd name="T27" fmla="*/ 1 h 185"/>
                  <a:gd name="T28" fmla="*/ 0 w 172"/>
                  <a:gd name="T29" fmla="*/ 2 h 185"/>
                  <a:gd name="T30" fmla="*/ 1 w 172"/>
                  <a:gd name="T31" fmla="*/ 2 h 185"/>
                  <a:gd name="T32" fmla="*/ 1 w 172"/>
                  <a:gd name="T33" fmla="*/ 2 h 185"/>
                  <a:gd name="T34" fmla="*/ 1 w 172"/>
                  <a:gd name="T35" fmla="*/ 2 h 185"/>
                  <a:gd name="T36" fmla="*/ 1 w 172"/>
                  <a:gd name="T37" fmla="*/ 2 h 185"/>
                  <a:gd name="T38" fmla="*/ 2 w 172"/>
                  <a:gd name="T39" fmla="*/ 2 h 185"/>
                  <a:gd name="T40" fmla="*/ 2 w 172"/>
                  <a:gd name="T41" fmla="*/ 2 h 185"/>
                  <a:gd name="T42" fmla="*/ 2 w 172"/>
                  <a:gd name="T43" fmla="*/ 2 h 185"/>
                  <a:gd name="T44" fmla="*/ 2 w 172"/>
                  <a:gd name="T45" fmla="*/ 1 h 185"/>
                  <a:gd name="T46" fmla="*/ 2 w 172"/>
                  <a:gd name="T47" fmla="*/ 1 h 185"/>
                  <a:gd name="T48" fmla="*/ 2 w 172"/>
                  <a:gd name="T49" fmla="*/ 1 h 185"/>
                  <a:gd name="T50" fmla="*/ 2 w 172"/>
                  <a:gd name="T51" fmla="*/ 1 h 185"/>
                  <a:gd name="T52" fmla="*/ 2 w 172"/>
                  <a:gd name="T53" fmla="*/ 1 h 185"/>
                  <a:gd name="T54" fmla="*/ 2 w 172"/>
                  <a:gd name="T55" fmla="*/ 1 h 185"/>
                  <a:gd name="T56" fmla="*/ 2 w 172"/>
                  <a:gd name="T57" fmla="*/ 1 h 185"/>
                  <a:gd name="T58" fmla="*/ 2 w 172"/>
                  <a:gd name="T59" fmla="*/ 0 h 185"/>
                  <a:gd name="T60" fmla="*/ 1 w 172"/>
                  <a:gd name="T61" fmla="*/ 0 h 185"/>
                  <a:gd name="T62" fmla="*/ 1 w 172"/>
                  <a:gd name="T63" fmla="*/ 0 h 185"/>
                  <a:gd name="T64" fmla="*/ 1 w 172"/>
                  <a:gd name="T65" fmla="*/ 0 h 185"/>
                  <a:gd name="T66" fmla="*/ 1 w 172"/>
                  <a:gd name="T67" fmla="*/ 0 h 185"/>
                  <a:gd name="T68" fmla="*/ 1 w 172"/>
                  <a:gd name="T69" fmla="*/ 0 h 185"/>
                  <a:gd name="T70" fmla="*/ 1 w 172"/>
                  <a:gd name="T71" fmla="*/ 0 h 185"/>
                  <a:gd name="T72" fmla="*/ 1 w 172"/>
                  <a:gd name="T73" fmla="*/ 0 h 185"/>
                  <a:gd name="T74" fmla="*/ 1 w 172"/>
                  <a:gd name="T75" fmla="*/ 0 h 185"/>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172"/>
                  <a:gd name="T115" fmla="*/ 0 h 185"/>
                  <a:gd name="T116" fmla="*/ 172 w 172"/>
                  <a:gd name="T117" fmla="*/ 185 h 185"/>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172" h="185">
                    <a:moveTo>
                      <a:pt x="102" y="0"/>
                    </a:moveTo>
                    <a:lnTo>
                      <a:pt x="87" y="8"/>
                    </a:lnTo>
                    <a:lnTo>
                      <a:pt x="87" y="32"/>
                    </a:lnTo>
                    <a:lnTo>
                      <a:pt x="58" y="47"/>
                    </a:lnTo>
                    <a:lnTo>
                      <a:pt x="52" y="47"/>
                    </a:lnTo>
                    <a:lnTo>
                      <a:pt x="45" y="39"/>
                    </a:lnTo>
                    <a:lnTo>
                      <a:pt x="37" y="39"/>
                    </a:lnTo>
                    <a:lnTo>
                      <a:pt x="45" y="54"/>
                    </a:lnTo>
                    <a:lnTo>
                      <a:pt x="30" y="62"/>
                    </a:lnTo>
                    <a:lnTo>
                      <a:pt x="30" y="54"/>
                    </a:lnTo>
                    <a:lnTo>
                      <a:pt x="0" y="62"/>
                    </a:lnTo>
                    <a:lnTo>
                      <a:pt x="0" y="76"/>
                    </a:lnTo>
                    <a:lnTo>
                      <a:pt x="37" y="84"/>
                    </a:lnTo>
                    <a:lnTo>
                      <a:pt x="52" y="106"/>
                    </a:lnTo>
                    <a:lnTo>
                      <a:pt x="45" y="168"/>
                    </a:lnTo>
                    <a:lnTo>
                      <a:pt x="58" y="178"/>
                    </a:lnTo>
                    <a:lnTo>
                      <a:pt x="102" y="185"/>
                    </a:lnTo>
                    <a:lnTo>
                      <a:pt x="102" y="178"/>
                    </a:lnTo>
                    <a:lnTo>
                      <a:pt x="124" y="168"/>
                    </a:lnTo>
                    <a:lnTo>
                      <a:pt x="150" y="178"/>
                    </a:lnTo>
                    <a:lnTo>
                      <a:pt x="161" y="178"/>
                    </a:lnTo>
                    <a:lnTo>
                      <a:pt x="166" y="160"/>
                    </a:lnTo>
                    <a:lnTo>
                      <a:pt x="161" y="138"/>
                    </a:lnTo>
                    <a:lnTo>
                      <a:pt x="161" y="101"/>
                    </a:lnTo>
                    <a:lnTo>
                      <a:pt x="150" y="106"/>
                    </a:lnTo>
                    <a:lnTo>
                      <a:pt x="150" y="101"/>
                    </a:lnTo>
                    <a:lnTo>
                      <a:pt x="161" y="84"/>
                    </a:lnTo>
                    <a:lnTo>
                      <a:pt x="166" y="84"/>
                    </a:lnTo>
                    <a:lnTo>
                      <a:pt x="172" y="54"/>
                    </a:lnTo>
                    <a:lnTo>
                      <a:pt x="150" y="39"/>
                    </a:lnTo>
                    <a:lnTo>
                      <a:pt x="130" y="39"/>
                    </a:lnTo>
                    <a:lnTo>
                      <a:pt x="130" y="32"/>
                    </a:lnTo>
                    <a:lnTo>
                      <a:pt x="124" y="32"/>
                    </a:lnTo>
                    <a:lnTo>
                      <a:pt x="124" y="15"/>
                    </a:lnTo>
                    <a:lnTo>
                      <a:pt x="102" y="8"/>
                    </a:lnTo>
                    <a:lnTo>
                      <a:pt x="102"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50" name="S_FRA1">
                <a:extLst>
                  <a:ext uri="{FF2B5EF4-FFF2-40B4-BE49-F238E27FC236}">
                    <a16:creationId xmlns:a16="http://schemas.microsoft.com/office/drawing/2014/main" id="{00000000-0008-0000-0500-0000F4000000}"/>
                  </a:ext>
                </a:extLst>
              </xdr:cNvPr>
              <xdr:cNvSpPr>
                <a:spLocks/>
              </xdr:cNvSpPr>
            </xdr:nvSpPr>
            <xdr:spPr bwMode="auto">
              <a:xfrm>
                <a:off x="9267825" y="3038475"/>
                <a:ext cx="47625" cy="76200"/>
              </a:xfrm>
              <a:custGeom>
                <a:avLst/>
                <a:gdLst>
                  <a:gd name="T0" fmla="*/ 0 w 23"/>
                  <a:gd name="T1" fmla="*/ 0 h 38"/>
                  <a:gd name="T2" fmla="*/ 0 w 23"/>
                  <a:gd name="T3" fmla="*/ 0 h 38"/>
                  <a:gd name="T4" fmla="*/ 0 w 23"/>
                  <a:gd name="T5" fmla="*/ 0 h 38"/>
                  <a:gd name="T6" fmla="*/ 0 w 23"/>
                  <a:gd name="T7" fmla="*/ 0 h 38"/>
                  <a:gd name="T8" fmla="*/ 0 w 23"/>
                  <a:gd name="T9" fmla="*/ 0 h 38"/>
                  <a:gd name="T10" fmla="*/ 0 w 23"/>
                  <a:gd name="T11" fmla="*/ 0 h 38"/>
                  <a:gd name="T12" fmla="*/ 0 w 23"/>
                  <a:gd name="T13" fmla="*/ 0 h 38"/>
                  <a:gd name="T14" fmla="*/ 0 60000 65536"/>
                  <a:gd name="T15" fmla="*/ 0 60000 65536"/>
                  <a:gd name="T16" fmla="*/ 0 60000 65536"/>
                  <a:gd name="T17" fmla="*/ 0 60000 65536"/>
                  <a:gd name="T18" fmla="*/ 0 60000 65536"/>
                  <a:gd name="T19" fmla="*/ 0 60000 65536"/>
                  <a:gd name="T20" fmla="*/ 0 60000 65536"/>
                  <a:gd name="T21" fmla="*/ 0 w 23"/>
                  <a:gd name="T22" fmla="*/ 0 h 38"/>
                  <a:gd name="T23" fmla="*/ 23 w 23"/>
                  <a:gd name="T24" fmla="*/ 38 h 38"/>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3" h="38">
                    <a:moveTo>
                      <a:pt x="0" y="7"/>
                    </a:moveTo>
                    <a:lnTo>
                      <a:pt x="0" y="30"/>
                    </a:lnTo>
                    <a:lnTo>
                      <a:pt x="23" y="38"/>
                    </a:lnTo>
                    <a:lnTo>
                      <a:pt x="23" y="0"/>
                    </a:lnTo>
                    <a:lnTo>
                      <a:pt x="0" y="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220" name="FIN">
              <a:extLst>
                <a:ext uri="{FF2B5EF4-FFF2-40B4-BE49-F238E27FC236}">
                  <a16:creationId xmlns:a16="http://schemas.microsoft.com/office/drawing/2014/main" id="{00000000-0008-0000-0500-0000D5000000}"/>
                </a:ext>
              </a:extLst>
            </xdr:cNvPr>
            <xdr:cNvSpPr>
              <a:spLocks/>
            </xdr:cNvSpPr>
          </xdr:nvSpPr>
          <xdr:spPr bwMode="auto">
            <a:xfrm>
              <a:off x="11163091" y="1043799"/>
              <a:ext cx="244118" cy="478087"/>
            </a:xfrm>
            <a:custGeom>
              <a:avLst/>
              <a:gdLst>
                <a:gd name="T0" fmla="*/ 2147483647 w 143"/>
                <a:gd name="T1" fmla="*/ 2147483647 h 355"/>
                <a:gd name="T2" fmla="*/ 2147483647 w 143"/>
                <a:gd name="T3" fmla="*/ 2147483647 h 355"/>
                <a:gd name="T4" fmla="*/ 2147483647 w 143"/>
                <a:gd name="T5" fmla="*/ 2147483647 h 355"/>
                <a:gd name="T6" fmla="*/ 2147483647 w 143"/>
                <a:gd name="T7" fmla="*/ 2147483647 h 355"/>
                <a:gd name="T8" fmla="*/ 2147483647 w 143"/>
                <a:gd name="T9" fmla="*/ 2147483647 h 355"/>
                <a:gd name="T10" fmla="*/ 2147483647 w 143"/>
                <a:gd name="T11" fmla="*/ 2147483647 h 355"/>
                <a:gd name="T12" fmla="*/ 2147483647 w 143"/>
                <a:gd name="T13" fmla="*/ 2147483647 h 355"/>
                <a:gd name="T14" fmla="*/ 2147483647 w 143"/>
                <a:gd name="T15" fmla="*/ 2147483647 h 355"/>
                <a:gd name="T16" fmla="*/ 2147483647 w 143"/>
                <a:gd name="T17" fmla="*/ 2147483647 h 355"/>
                <a:gd name="T18" fmla="*/ 2147483647 w 143"/>
                <a:gd name="T19" fmla="*/ 2147483647 h 355"/>
                <a:gd name="T20" fmla="*/ 2147483647 w 143"/>
                <a:gd name="T21" fmla="*/ 2147483647 h 355"/>
                <a:gd name="T22" fmla="*/ 2147483647 w 143"/>
                <a:gd name="T23" fmla="*/ 2147483647 h 355"/>
                <a:gd name="T24" fmla="*/ 2147483647 w 143"/>
                <a:gd name="T25" fmla="*/ 2147483647 h 355"/>
                <a:gd name="T26" fmla="*/ 2147483647 w 143"/>
                <a:gd name="T27" fmla="*/ 2147483647 h 355"/>
                <a:gd name="T28" fmla="*/ 2147483647 w 143"/>
                <a:gd name="T29" fmla="*/ 2147483647 h 355"/>
                <a:gd name="T30" fmla="*/ 2147483647 w 143"/>
                <a:gd name="T31" fmla="*/ 2147483647 h 355"/>
                <a:gd name="T32" fmla="*/ 2147483647 w 143"/>
                <a:gd name="T33" fmla="*/ 2147483647 h 355"/>
                <a:gd name="T34" fmla="*/ 2147483647 w 143"/>
                <a:gd name="T35" fmla="*/ 2147483647 h 355"/>
                <a:gd name="T36" fmla="*/ 2147483647 w 143"/>
                <a:gd name="T37" fmla="*/ 2147483647 h 355"/>
                <a:gd name="T38" fmla="*/ 2147483647 w 143"/>
                <a:gd name="T39" fmla="*/ 2147483647 h 355"/>
                <a:gd name="T40" fmla="*/ 2147483647 w 143"/>
                <a:gd name="T41" fmla="*/ 2147483647 h 355"/>
                <a:gd name="T42" fmla="*/ 2147483647 w 143"/>
                <a:gd name="T43" fmla="*/ 2147483647 h 355"/>
                <a:gd name="T44" fmla="*/ 2147483647 w 143"/>
                <a:gd name="T45" fmla="*/ 2147483647 h 355"/>
                <a:gd name="T46" fmla="*/ 0 w 143"/>
                <a:gd name="T47" fmla="*/ 2147483647 h 355"/>
                <a:gd name="T48" fmla="*/ 2147483647 w 143"/>
                <a:gd name="T49" fmla="*/ 2147483647 h 355"/>
                <a:gd name="T50" fmla="*/ 2147483647 w 143"/>
                <a:gd name="T51" fmla="*/ 2147483647 h 355"/>
                <a:gd name="T52" fmla="*/ 2147483647 w 143"/>
                <a:gd name="T53" fmla="*/ 2147483647 h 355"/>
                <a:gd name="T54" fmla="*/ 2147483647 w 143"/>
                <a:gd name="T55" fmla="*/ 2147483647 h 355"/>
                <a:gd name="T56" fmla="*/ 2147483647 w 143"/>
                <a:gd name="T57" fmla="*/ 2147483647 h 355"/>
                <a:gd name="T58" fmla="*/ 2147483647 w 143"/>
                <a:gd name="T59" fmla="*/ 0 h 355"/>
                <a:gd name="T60" fmla="*/ 2147483647 w 143"/>
                <a:gd name="T61" fmla="*/ 2147483647 h 355"/>
                <a:gd name="T62" fmla="*/ 2147483647 w 143"/>
                <a:gd name="T63" fmla="*/ 2147483647 h 355"/>
                <a:gd name="T64" fmla="*/ 2147483647 w 143"/>
                <a:gd name="T65" fmla="*/ 2147483647 h 355"/>
                <a:gd name="T66" fmla="*/ 2147483647 w 143"/>
                <a:gd name="T67" fmla="*/ 2147483647 h 355"/>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w 143"/>
                <a:gd name="T103" fmla="*/ 0 h 355"/>
                <a:gd name="T104" fmla="*/ 143 w 143"/>
                <a:gd name="T105" fmla="*/ 355 h 355"/>
              </a:gdLst>
              <a:ahLst/>
              <a:cxnLst>
                <a:cxn ang="T68">
                  <a:pos x="T0" y="T1"/>
                </a:cxn>
                <a:cxn ang="T69">
                  <a:pos x="T2" y="T3"/>
                </a:cxn>
                <a:cxn ang="T70">
                  <a:pos x="T4" y="T5"/>
                </a:cxn>
                <a:cxn ang="T71">
                  <a:pos x="T6" y="T7"/>
                </a:cxn>
                <a:cxn ang="T72">
                  <a:pos x="T8" y="T9"/>
                </a:cxn>
                <a:cxn ang="T73">
                  <a:pos x="T10" y="T11"/>
                </a:cxn>
                <a:cxn ang="T74">
                  <a:pos x="T12" y="T13"/>
                </a:cxn>
                <a:cxn ang="T75">
                  <a:pos x="T14" y="T15"/>
                </a:cxn>
                <a:cxn ang="T76">
                  <a:pos x="T16" y="T17"/>
                </a:cxn>
                <a:cxn ang="T77">
                  <a:pos x="T18" y="T19"/>
                </a:cxn>
                <a:cxn ang="T78">
                  <a:pos x="T20" y="T21"/>
                </a:cxn>
                <a:cxn ang="T79">
                  <a:pos x="T22" y="T23"/>
                </a:cxn>
                <a:cxn ang="T80">
                  <a:pos x="T24" y="T25"/>
                </a:cxn>
                <a:cxn ang="T81">
                  <a:pos x="T26" y="T27"/>
                </a:cxn>
                <a:cxn ang="T82">
                  <a:pos x="T28" y="T29"/>
                </a:cxn>
                <a:cxn ang="T83">
                  <a:pos x="T30" y="T31"/>
                </a:cxn>
                <a:cxn ang="T84">
                  <a:pos x="T32" y="T33"/>
                </a:cxn>
                <a:cxn ang="T85">
                  <a:pos x="T34" y="T35"/>
                </a:cxn>
                <a:cxn ang="T86">
                  <a:pos x="T36" y="T37"/>
                </a:cxn>
                <a:cxn ang="T87">
                  <a:pos x="T38" y="T39"/>
                </a:cxn>
                <a:cxn ang="T88">
                  <a:pos x="T40" y="T41"/>
                </a:cxn>
                <a:cxn ang="T89">
                  <a:pos x="T42" y="T43"/>
                </a:cxn>
                <a:cxn ang="T90">
                  <a:pos x="T44" y="T45"/>
                </a:cxn>
                <a:cxn ang="T91">
                  <a:pos x="T46" y="T47"/>
                </a:cxn>
                <a:cxn ang="T92">
                  <a:pos x="T48" y="T49"/>
                </a:cxn>
                <a:cxn ang="T93">
                  <a:pos x="T50" y="T51"/>
                </a:cxn>
                <a:cxn ang="T94">
                  <a:pos x="T52" y="T53"/>
                </a:cxn>
                <a:cxn ang="T95">
                  <a:pos x="T54" y="T55"/>
                </a:cxn>
                <a:cxn ang="T96">
                  <a:pos x="T56" y="T57"/>
                </a:cxn>
                <a:cxn ang="T97">
                  <a:pos x="T58" y="T59"/>
                </a:cxn>
                <a:cxn ang="T98">
                  <a:pos x="T60" y="T61"/>
                </a:cxn>
                <a:cxn ang="T99">
                  <a:pos x="T62" y="T63"/>
                </a:cxn>
                <a:cxn ang="T100">
                  <a:pos x="T64" y="T65"/>
                </a:cxn>
                <a:cxn ang="T101">
                  <a:pos x="T66" y="T67"/>
                </a:cxn>
              </a:cxnLst>
              <a:rect l="T102" t="T103" r="T104" b="T105"/>
              <a:pathLst>
                <a:path w="143" h="355">
                  <a:moveTo>
                    <a:pt x="106" y="52"/>
                  </a:moveTo>
                  <a:lnTo>
                    <a:pt x="106" y="76"/>
                  </a:lnTo>
                  <a:lnTo>
                    <a:pt x="127" y="98"/>
                  </a:lnTo>
                  <a:lnTo>
                    <a:pt x="121" y="123"/>
                  </a:lnTo>
                  <a:lnTo>
                    <a:pt x="127" y="173"/>
                  </a:lnTo>
                  <a:lnTo>
                    <a:pt x="121" y="197"/>
                  </a:lnTo>
                  <a:lnTo>
                    <a:pt x="136" y="227"/>
                  </a:lnTo>
                  <a:lnTo>
                    <a:pt x="127" y="244"/>
                  </a:lnTo>
                  <a:lnTo>
                    <a:pt x="143" y="263"/>
                  </a:lnTo>
                  <a:lnTo>
                    <a:pt x="143" y="273"/>
                  </a:lnTo>
                  <a:lnTo>
                    <a:pt x="121" y="318"/>
                  </a:lnTo>
                  <a:lnTo>
                    <a:pt x="94" y="338"/>
                  </a:lnTo>
                  <a:lnTo>
                    <a:pt x="84" y="338"/>
                  </a:lnTo>
                  <a:lnTo>
                    <a:pt x="42" y="355"/>
                  </a:lnTo>
                  <a:lnTo>
                    <a:pt x="9" y="338"/>
                  </a:lnTo>
                  <a:lnTo>
                    <a:pt x="15" y="311"/>
                  </a:lnTo>
                  <a:lnTo>
                    <a:pt x="9" y="279"/>
                  </a:lnTo>
                  <a:lnTo>
                    <a:pt x="50" y="205"/>
                  </a:lnTo>
                  <a:lnTo>
                    <a:pt x="57" y="197"/>
                  </a:lnTo>
                  <a:lnTo>
                    <a:pt x="57" y="180"/>
                  </a:lnTo>
                  <a:lnTo>
                    <a:pt x="50" y="173"/>
                  </a:lnTo>
                  <a:lnTo>
                    <a:pt x="42" y="173"/>
                  </a:lnTo>
                  <a:lnTo>
                    <a:pt x="35" y="84"/>
                  </a:lnTo>
                  <a:lnTo>
                    <a:pt x="0" y="52"/>
                  </a:lnTo>
                  <a:lnTo>
                    <a:pt x="9" y="39"/>
                  </a:lnTo>
                  <a:lnTo>
                    <a:pt x="30" y="61"/>
                  </a:lnTo>
                  <a:lnTo>
                    <a:pt x="57" y="61"/>
                  </a:lnTo>
                  <a:lnTo>
                    <a:pt x="72" y="52"/>
                  </a:lnTo>
                  <a:lnTo>
                    <a:pt x="79" y="14"/>
                  </a:lnTo>
                  <a:lnTo>
                    <a:pt x="94" y="0"/>
                  </a:lnTo>
                  <a:lnTo>
                    <a:pt x="121" y="22"/>
                  </a:lnTo>
                  <a:lnTo>
                    <a:pt x="106" y="5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21" name="EST">
              <a:extLst>
                <a:ext uri="{FF2B5EF4-FFF2-40B4-BE49-F238E27FC236}">
                  <a16:creationId xmlns:a16="http://schemas.microsoft.com/office/drawing/2014/main" id="{00000000-0008-0000-0500-0000D6000000}"/>
                </a:ext>
              </a:extLst>
            </xdr:cNvPr>
            <xdr:cNvSpPr>
              <a:spLocks/>
            </xdr:cNvSpPr>
          </xdr:nvSpPr>
          <xdr:spPr bwMode="auto">
            <a:xfrm>
              <a:off x="11233964" y="1552533"/>
              <a:ext cx="102372" cy="61293"/>
            </a:xfrm>
            <a:custGeom>
              <a:avLst/>
              <a:gdLst>
                <a:gd name="T0" fmla="*/ 16510 w 60"/>
                <a:gd name="T1" fmla="*/ 74984 h 47"/>
                <a:gd name="T2" fmla="*/ 0 w 60"/>
                <a:gd name="T3" fmla="*/ 46612 h 47"/>
                <a:gd name="T4" fmla="*/ 0 w 60"/>
                <a:gd name="T5" fmla="*/ 16213 h 47"/>
                <a:gd name="T6" fmla="*/ 16510 w 60"/>
                <a:gd name="T7" fmla="*/ 0 h 47"/>
                <a:gd name="T8" fmla="*/ 123825 w 60"/>
                <a:gd name="T9" fmla="*/ 0 h 47"/>
                <a:gd name="T10" fmla="*/ 111443 w 60"/>
                <a:gd name="T11" fmla="*/ 16213 h 47"/>
                <a:gd name="T12" fmla="*/ 92869 w 60"/>
                <a:gd name="T13" fmla="*/ 16213 h 47"/>
                <a:gd name="T14" fmla="*/ 111443 w 60"/>
                <a:gd name="T15" fmla="*/ 74984 h 47"/>
                <a:gd name="T16" fmla="*/ 111443 w 60"/>
                <a:gd name="T17" fmla="*/ 95250 h 47"/>
                <a:gd name="T18" fmla="*/ 76359 w 60"/>
                <a:gd name="T19" fmla="*/ 95250 h 47"/>
                <a:gd name="T20" fmla="*/ 30956 w 60"/>
                <a:gd name="T21" fmla="*/ 74984 h 47"/>
                <a:gd name="T22" fmla="*/ 16510 w 60"/>
                <a:gd name="T23" fmla="*/ 74984 h 47"/>
                <a:gd name="T24" fmla="*/ 16510 w 60"/>
                <a:gd name="T25" fmla="*/ 74984 h 47"/>
                <a:gd name="T26" fmla="*/ 16510 w 60"/>
                <a:gd name="T27" fmla="*/ 74984 h 47"/>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60"/>
                <a:gd name="T43" fmla="*/ 0 h 47"/>
                <a:gd name="T44" fmla="*/ 60 w 60"/>
                <a:gd name="T45" fmla="*/ 47 h 47"/>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60" h="47">
                  <a:moveTo>
                    <a:pt x="8" y="37"/>
                  </a:moveTo>
                  <a:lnTo>
                    <a:pt x="0" y="23"/>
                  </a:lnTo>
                  <a:lnTo>
                    <a:pt x="0" y="8"/>
                  </a:lnTo>
                  <a:lnTo>
                    <a:pt x="8" y="0"/>
                  </a:lnTo>
                  <a:lnTo>
                    <a:pt x="60" y="0"/>
                  </a:lnTo>
                  <a:lnTo>
                    <a:pt x="54" y="8"/>
                  </a:lnTo>
                  <a:lnTo>
                    <a:pt x="45" y="8"/>
                  </a:lnTo>
                  <a:lnTo>
                    <a:pt x="54" y="37"/>
                  </a:lnTo>
                  <a:lnTo>
                    <a:pt x="54" y="47"/>
                  </a:lnTo>
                  <a:lnTo>
                    <a:pt x="37" y="47"/>
                  </a:lnTo>
                  <a:lnTo>
                    <a:pt x="15" y="37"/>
                  </a:lnTo>
                  <a:lnTo>
                    <a:pt x="8" y="37"/>
                  </a:lnTo>
                  <a:close/>
                </a:path>
              </a:pathLst>
            </a:custGeom>
            <a:grpFill/>
            <a:ln w="9525">
              <a:solidFill>
                <a:srgbClr val="FFFFFF"/>
              </a:solidFill>
              <a:miter lim="800000"/>
              <a:headEnd/>
              <a:tailEnd/>
            </a:ln>
          </xdr:spPr>
          <xdr:txBody>
            <a:bodyPr vertOverflow="clip" wrap="square" lIns="36576" tIns="32004" rIns="0" bIns="0" anchor="t" upright="1"/>
            <a:lstStyle/>
            <a:p>
              <a:pPr algn="l" rtl="0">
                <a:defRPr sz="1000"/>
              </a:pPr>
              <a:endParaRPr lang="de-DE" sz="1600" b="0" i="0" u="none" strike="noStrike" baseline="0">
                <a:solidFill>
                  <a:srgbClr val="000000"/>
                </a:solidFill>
                <a:latin typeface="Arial"/>
                <a:cs typeface="Arial"/>
              </a:endParaRPr>
            </a:p>
            <a:p>
              <a:pPr algn="l" rtl="0">
                <a:defRPr sz="1000"/>
              </a:pPr>
              <a:endParaRPr lang="de-DE" sz="1600" b="0" i="0" u="none" strike="noStrike" baseline="0">
                <a:solidFill>
                  <a:srgbClr val="000000"/>
                </a:solidFill>
                <a:latin typeface="Arial"/>
                <a:cs typeface="Arial"/>
              </a:endParaRPr>
            </a:p>
          </xdr:txBody>
        </xdr:sp>
        <xdr:grpSp>
          <xdr:nvGrpSpPr>
            <xdr:cNvPr id="222" name="ESP">
              <a:extLst>
                <a:ext uri="{FF2B5EF4-FFF2-40B4-BE49-F238E27FC236}">
                  <a16:creationId xmlns:a16="http://schemas.microsoft.com/office/drawing/2014/main" id="{00000000-0008-0000-0500-0000D7000000}"/>
                </a:ext>
              </a:extLst>
            </xdr:cNvPr>
            <xdr:cNvGrpSpPr>
              <a:grpSpLocks/>
            </xdr:cNvGrpSpPr>
          </xdr:nvGrpSpPr>
          <xdr:grpSpPr bwMode="auto">
            <a:xfrm>
              <a:off x="10470112" y="2042878"/>
              <a:ext cx="299241" cy="196138"/>
              <a:chOff x="560" y="371"/>
              <a:chExt cx="38" cy="32"/>
            </a:xfrm>
            <a:grpFill/>
          </xdr:grpSpPr>
          <xdr:sp macro="" textlink="">
            <xdr:nvSpPr>
              <xdr:cNvPr id="246" name="S_ESP2">
                <a:extLst>
                  <a:ext uri="{FF2B5EF4-FFF2-40B4-BE49-F238E27FC236}">
                    <a16:creationId xmlns:a16="http://schemas.microsoft.com/office/drawing/2014/main" id="{00000000-0008-0000-0500-0000F0000000}"/>
                  </a:ext>
                </a:extLst>
              </xdr:cNvPr>
              <xdr:cNvSpPr>
                <a:spLocks/>
              </xdr:cNvSpPr>
            </xdr:nvSpPr>
            <xdr:spPr bwMode="auto">
              <a:xfrm>
                <a:off x="560" y="371"/>
                <a:ext cx="35" cy="32"/>
              </a:xfrm>
              <a:custGeom>
                <a:avLst/>
                <a:gdLst>
                  <a:gd name="T0" fmla="*/ 0 w 159"/>
                  <a:gd name="T1" fmla="*/ 0 h 149"/>
                  <a:gd name="T2" fmla="*/ 0 w 159"/>
                  <a:gd name="T3" fmla="*/ 0 h 149"/>
                  <a:gd name="T4" fmla="*/ 0 w 159"/>
                  <a:gd name="T5" fmla="*/ 0 h 149"/>
                  <a:gd name="T6" fmla="*/ 0 w 159"/>
                  <a:gd name="T7" fmla="*/ 1 h 149"/>
                  <a:gd name="T8" fmla="*/ 0 w 159"/>
                  <a:gd name="T9" fmla="*/ 1 h 149"/>
                  <a:gd name="T10" fmla="*/ 0 w 159"/>
                  <a:gd name="T11" fmla="*/ 1 h 149"/>
                  <a:gd name="T12" fmla="*/ 0 w 159"/>
                  <a:gd name="T13" fmla="*/ 1 h 149"/>
                  <a:gd name="T14" fmla="*/ 0 w 159"/>
                  <a:gd name="T15" fmla="*/ 1 h 149"/>
                  <a:gd name="T16" fmla="*/ 0 w 159"/>
                  <a:gd name="T17" fmla="*/ 2 h 149"/>
                  <a:gd name="T18" fmla="*/ 1 w 159"/>
                  <a:gd name="T19" fmla="*/ 1 h 149"/>
                  <a:gd name="T20" fmla="*/ 1 w 159"/>
                  <a:gd name="T21" fmla="*/ 1 h 149"/>
                  <a:gd name="T22" fmla="*/ 1 w 159"/>
                  <a:gd name="T23" fmla="*/ 1 h 149"/>
                  <a:gd name="T24" fmla="*/ 1 w 159"/>
                  <a:gd name="T25" fmla="*/ 1 h 149"/>
                  <a:gd name="T26" fmla="*/ 2 w 159"/>
                  <a:gd name="T27" fmla="*/ 1 h 149"/>
                  <a:gd name="T28" fmla="*/ 2 w 159"/>
                  <a:gd name="T29" fmla="*/ 0 h 149"/>
                  <a:gd name="T30" fmla="*/ 2 w 159"/>
                  <a:gd name="T31" fmla="*/ 0 h 149"/>
                  <a:gd name="T32" fmla="*/ 1 w 159"/>
                  <a:gd name="T33" fmla="*/ 0 h 149"/>
                  <a:gd name="T34" fmla="*/ 1 w 159"/>
                  <a:gd name="T35" fmla="*/ 0 h 149"/>
                  <a:gd name="T36" fmla="*/ 0 w 159"/>
                  <a:gd name="T37" fmla="*/ 0 h 149"/>
                  <a:gd name="T38" fmla="*/ 0 w 159"/>
                  <a:gd name="T39" fmla="*/ 0 h 149"/>
                  <a:gd name="T40" fmla="*/ 0 w 159"/>
                  <a:gd name="T41" fmla="*/ 0 h 149"/>
                  <a:gd name="T42" fmla="*/ 0 w 159"/>
                  <a:gd name="T43" fmla="*/ 0 h 149"/>
                  <a:gd name="T44" fmla="*/ 0 w 159"/>
                  <a:gd name="T45" fmla="*/ 0 h 149"/>
                  <a:gd name="T46" fmla="*/ 0 w 159"/>
                  <a:gd name="T47" fmla="*/ 0 h 149"/>
                  <a:gd name="T48" fmla="*/ 0 w 159"/>
                  <a:gd name="T49" fmla="*/ 0 h 149"/>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59"/>
                  <a:gd name="T76" fmla="*/ 0 h 149"/>
                  <a:gd name="T77" fmla="*/ 159 w 159"/>
                  <a:gd name="T78" fmla="*/ 149 h 149"/>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59" h="149">
                    <a:moveTo>
                      <a:pt x="8" y="42"/>
                    </a:moveTo>
                    <a:lnTo>
                      <a:pt x="43" y="42"/>
                    </a:lnTo>
                    <a:lnTo>
                      <a:pt x="43" y="48"/>
                    </a:lnTo>
                    <a:lnTo>
                      <a:pt x="30" y="57"/>
                    </a:lnTo>
                    <a:lnTo>
                      <a:pt x="30" y="79"/>
                    </a:lnTo>
                    <a:lnTo>
                      <a:pt x="23" y="87"/>
                    </a:lnTo>
                    <a:lnTo>
                      <a:pt x="30" y="117"/>
                    </a:lnTo>
                    <a:lnTo>
                      <a:pt x="23" y="136"/>
                    </a:lnTo>
                    <a:lnTo>
                      <a:pt x="52" y="149"/>
                    </a:lnTo>
                    <a:lnTo>
                      <a:pt x="57" y="141"/>
                    </a:lnTo>
                    <a:lnTo>
                      <a:pt x="94" y="141"/>
                    </a:lnTo>
                    <a:lnTo>
                      <a:pt x="129" y="102"/>
                    </a:lnTo>
                    <a:lnTo>
                      <a:pt x="115" y="87"/>
                    </a:lnTo>
                    <a:lnTo>
                      <a:pt x="135" y="57"/>
                    </a:lnTo>
                    <a:lnTo>
                      <a:pt x="159" y="42"/>
                    </a:lnTo>
                    <a:lnTo>
                      <a:pt x="159" y="25"/>
                    </a:lnTo>
                    <a:lnTo>
                      <a:pt x="115" y="18"/>
                    </a:lnTo>
                    <a:lnTo>
                      <a:pt x="100" y="10"/>
                    </a:lnTo>
                    <a:lnTo>
                      <a:pt x="15" y="0"/>
                    </a:lnTo>
                    <a:lnTo>
                      <a:pt x="8" y="10"/>
                    </a:lnTo>
                    <a:lnTo>
                      <a:pt x="0" y="10"/>
                    </a:lnTo>
                    <a:lnTo>
                      <a:pt x="0" y="18"/>
                    </a:lnTo>
                    <a:lnTo>
                      <a:pt x="8" y="4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47" name="S_ESP1">
                <a:extLst>
                  <a:ext uri="{FF2B5EF4-FFF2-40B4-BE49-F238E27FC236}">
                    <a16:creationId xmlns:a16="http://schemas.microsoft.com/office/drawing/2014/main" id="{00000000-0008-0000-0500-0000F1000000}"/>
                  </a:ext>
                </a:extLst>
              </xdr:cNvPr>
              <xdr:cNvSpPr>
                <a:spLocks/>
              </xdr:cNvSpPr>
            </xdr:nvSpPr>
            <xdr:spPr bwMode="auto">
              <a:xfrm>
                <a:off x="593" y="388"/>
                <a:ext cx="5" cy="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nvGrpSpPr>
            <xdr:cNvPr id="223" name="DNK">
              <a:extLst>
                <a:ext uri="{FF2B5EF4-FFF2-40B4-BE49-F238E27FC236}">
                  <a16:creationId xmlns:a16="http://schemas.microsoft.com/office/drawing/2014/main" id="{00000000-0008-0000-0500-0000D8000000}"/>
                </a:ext>
              </a:extLst>
            </xdr:cNvPr>
            <xdr:cNvGrpSpPr>
              <a:grpSpLocks/>
            </xdr:cNvGrpSpPr>
          </xdr:nvGrpSpPr>
          <xdr:grpSpPr bwMode="auto">
            <a:xfrm>
              <a:off x="9029030" y="228600"/>
              <a:ext cx="1952941" cy="1489424"/>
              <a:chOff x="3520258" y="621583"/>
              <a:chExt cx="2367050" cy="2328402"/>
            </a:xfrm>
            <a:grpFill/>
          </xdr:grpSpPr>
          <xdr:sp macro="" textlink="">
            <xdr:nvSpPr>
              <xdr:cNvPr id="243" name="S_DNK3">
                <a:extLst>
                  <a:ext uri="{FF2B5EF4-FFF2-40B4-BE49-F238E27FC236}">
                    <a16:creationId xmlns:a16="http://schemas.microsoft.com/office/drawing/2014/main" id="{00000000-0008-0000-0500-0000ED000000}"/>
                  </a:ext>
                </a:extLst>
              </xdr:cNvPr>
              <xdr:cNvSpPr>
                <a:spLocks/>
              </xdr:cNvSpPr>
            </xdr:nvSpPr>
            <xdr:spPr bwMode="auto">
              <a:xfrm>
                <a:off x="5830041" y="2892494"/>
                <a:ext cx="57267" cy="57491"/>
              </a:xfrm>
              <a:custGeom>
                <a:avLst/>
                <a:gdLst>
                  <a:gd name="T0" fmla="*/ 0 w 26"/>
                  <a:gd name="T1" fmla="*/ 0 h 24"/>
                  <a:gd name="T2" fmla="*/ 0 w 26"/>
                  <a:gd name="T3" fmla="*/ 1 h 24"/>
                  <a:gd name="T4" fmla="*/ 0 w 26"/>
                  <a:gd name="T5" fmla="*/ 1 h 24"/>
                  <a:gd name="T6" fmla="*/ 0 w 26"/>
                  <a:gd name="T7" fmla="*/ 0 h 24"/>
                  <a:gd name="T8" fmla="*/ 0 w 26"/>
                  <a:gd name="T9" fmla="*/ 0 h 24"/>
                  <a:gd name="T10" fmla="*/ 0 w 26"/>
                  <a:gd name="T11" fmla="*/ 0 h 24"/>
                  <a:gd name="T12" fmla="*/ 0 w 26"/>
                  <a:gd name="T13" fmla="*/ 0 h 24"/>
                  <a:gd name="T14" fmla="*/ 0 60000 65536"/>
                  <a:gd name="T15" fmla="*/ 0 60000 65536"/>
                  <a:gd name="T16" fmla="*/ 0 60000 65536"/>
                  <a:gd name="T17" fmla="*/ 0 60000 65536"/>
                  <a:gd name="T18" fmla="*/ 0 60000 65536"/>
                  <a:gd name="T19" fmla="*/ 0 60000 65536"/>
                  <a:gd name="T20" fmla="*/ 0 60000 65536"/>
                  <a:gd name="T21" fmla="*/ 0 w 26"/>
                  <a:gd name="T22" fmla="*/ 0 h 24"/>
                  <a:gd name="T23" fmla="*/ 26 w 26"/>
                  <a:gd name="T24" fmla="*/ 24 h 24"/>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6" h="24">
                    <a:moveTo>
                      <a:pt x="0" y="13"/>
                    </a:moveTo>
                    <a:lnTo>
                      <a:pt x="0" y="24"/>
                    </a:lnTo>
                    <a:lnTo>
                      <a:pt x="26" y="24"/>
                    </a:lnTo>
                    <a:lnTo>
                      <a:pt x="26" y="0"/>
                    </a:lnTo>
                    <a:lnTo>
                      <a:pt x="0" y="1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44" name="S_DNK2">
                <a:extLst>
                  <a:ext uri="{FF2B5EF4-FFF2-40B4-BE49-F238E27FC236}">
                    <a16:creationId xmlns:a16="http://schemas.microsoft.com/office/drawing/2014/main" id="{00000000-0008-0000-0500-0000EE000000}"/>
                  </a:ext>
                </a:extLst>
              </xdr:cNvPr>
              <xdr:cNvSpPr>
                <a:spLocks/>
              </xdr:cNvSpPr>
            </xdr:nvSpPr>
            <xdr:spPr bwMode="auto">
              <a:xfrm>
                <a:off x="3520258" y="621583"/>
                <a:ext cx="1488951" cy="1810979"/>
              </a:xfrm>
              <a:custGeom>
                <a:avLst/>
                <a:gdLst>
                  <a:gd name="T0" fmla="*/ 4 w 707"/>
                  <a:gd name="T1" fmla="*/ 9 h 861"/>
                  <a:gd name="T2" fmla="*/ 4 w 707"/>
                  <a:gd name="T3" fmla="*/ 9 h 861"/>
                  <a:gd name="T4" fmla="*/ 3 w 707"/>
                  <a:gd name="T5" fmla="*/ 9 h 861"/>
                  <a:gd name="T6" fmla="*/ 3 w 707"/>
                  <a:gd name="T7" fmla="*/ 9 h 861"/>
                  <a:gd name="T8" fmla="*/ 3 w 707"/>
                  <a:gd name="T9" fmla="*/ 9 h 861"/>
                  <a:gd name="T10" fmla="*/ 3 w 707"/>
                  <a:gd name="T11" fmla="*/ 8 h 861"/>
                  <a:gd name="T12" fmla="*/ 3 w 707"/>
                  <a:gd name="T13" fmla="*/ 8 h 861"/>
                  <a:gd name="T14" fmla="*/ 2 w 707"/>
                  <a:gd name="T15" fmla="*/ 8 h 861"/>
                  <a:gd name="T16" fmla="*/ 2 w 707"/>
                  <a:gd name="T17" fmla="*/ 8 h 861"/>
                  <a:gd name="T18" fmla="*/ 3 w 707"/>
                  <a:gd name="T19" fmla="*/ 7 h 861"/>
                  <a:gd name="T20" fmla="*/ 2 w 707"/>
                  <a:gd name="T21" fmla="*/ 7 h 861"/>
                  <a:gd name="T22" fmla="*/ 3 w 707"/>
                  <a:gd name="T23" fmla="*/ 6 h 861"/>
                  <a:gd name="T24" fmla="*/ 3 w 707"/>
                  <a:gd name="T25" fmla="*/ 6 h 861"/>
                  <a:gd name="T26" fmla="*/ 3 w 707"/>
                  <a:gd name="T27" fmla="*/ 6 h 861"/>
                  <a:gd name="T28" fmla="*/ 2 w 707"/>
                  <a:gd name="T29" fmla="*/ 5 h 861"/>
                  <a:gd name="T30" fmla="*/ 2 w 707"/>
                  <a:gd name="T31" fmla="*/ 5 h 861"/>
                  <a:gd name="T32" fmla="*/ 1 w 707"/>
                  <a:gd name="T33" fmla="*/ 5 h 861"/>
                  <a:gd name="T34" fmla="*/ 0 w 707"/>
                  <a:gd name="T35" fmla="*/ 4 h 861"/>
                  <a:gd name="T36" fmla="*/ 0 w 707"/>
                  <a:gd name="T37" fmla="*/ 4 h 861"/>
                  <a:gd name="T38" fmla="*/ 0 w 707"/>
                  <a:gd name="T39" fmla="*/ 4 h 861"/>
                  <a:gd name="T40" fmla="*/ 1 w 707"/>
                  <a:gd name="T41" fmla="*/ 2 h 861"/>
                  <a:gd name="T42" fmla="*/ 1 w 707"/>
                  <a:gd name="T43" fmla="*/ 2 h 861"/>
                  <a:gd name="T44" fmla="*/ 2 w 707"/>
                  <a:gd name="T45" fmla="*/ 1 h 861"/>
                  <a:gd name="T46" fmla="*/ 2 w 707"/>
                  <a:gd name="T47" fmla="*/ 2 h 861"/>
                  <a:gd name="T48" fmla="*/ 3 w 707"/>
                  <a:gd name="T49" fmla="*/ 1 h 861"/>
                  <a:gd name="T50" fmla="*/ 3 w 707"/>
                  <a:gd name="T51" fmla="*/ 1 h 861"/>
                  <a:gd name="T52" fmla="*/ 4 w 707"/>
                  <a:gd name="T53" fmla="*/ 1 h 861"/>
                  <a:gd name="T54" fmla="*/ 3 w 707"/>
                  <a:gd name="T55" fmla="*/ 0 h 861"/>
                  <a:gd name="T56" fmla="*/ 5 w 707"/>
                  <a:gd name="T57" fmla="*/ 0 h 861"/>
                  <a:gd name="T58" fmla="*/ 5 w 707"/>
                  <a:gd name="T59" fmla="*/ 0 h 861"/>
                  <a:gd name="T60" fmla="*/ 6 w 707"/>
                  <a:gd name="T61" fmla="*/ 1 h 861"/>
                  <a:gd name="T62" fmla="*/ 6 w 707"/>
                  <a:gd name="T63" fmla="*/ 1 h 861"/>
                  <a:gd name="T64" fmla="*/ 6 w 707"/>
                  <a:gd name="T65" fmla="*/ 1 h 861"/>
                  <a:gd name="T66" fmla="*/ 7 w 707"/>
                  <a:gd name="T67" fmla="*/ 2 h 861"/>
                  <a:gd name="T68" fmla="*/ 6 w 707"/>
                  <a:gd name="T69" fmla="*/ 2 h 861"/>
                  <a:gd name="T70" fmla="*/ 7 w 707"/>
                  <a:gd name="T71" fmla="*/ 3 h 861"/>
                  <a:gd name="T72" fmla="*/ 7 w 707"/>
                  <a:gd name="T73" fmla="*/ 3 h 861"/>
                  <a:gd name="T74" fmla="*/ 6 w 707"/>
                  <a:gd name="T75" fmla="*/ 4 h 861"/>
                  <a:gd name="T76" fmla="*/ 7 w 707"/>
                  <a:gd name="T77" fmla="*/ 4 h 861"/>
                  <a:gd name="T78" fmla="*/ 7 w 707"/>
                  <a:gd name="T79" fmla="*/ 5 h 861"/>
                  <a:gd name="T80" fmla="*/ 7 w 707"/>
                  <a:gd name="T81" fmla="*/ 5 h 861"/>
                  <a:gd name="T82" fmla="*/ 6 w 707"/>
                  <a:gd name="T83" fmla="*/ 5 h 861"/>
                  <a:gd name="T84" fmla="*/ 6 w 707"/>
                  <a:gd name="T85" fmla="*/ 6 h 861"/>
                  <a:gd name="T86" fmla="*/ 6 w 707"/>
                  <a:gd name="T87" fmla="*/ 6 h 861"/>
                  <a:gd name="T88" fmla="*/ 6 w 707"/>
                  <a:gd name="T89" fmla="*/ 7 h 861"/>
                  <a:gd name="T90" fmla="*/ 6 w 707"/>
                  <a:gd name="T91" fmla="*/ 6 h 861"/>
                  <a:gd name="T92" fmla="*/ 6 w 707"/>
                  <a:gd name="T93" fmla="*/ 7 h 861"/>
                  <a:gd name="T94" fmla="*/ 5 w 707"/>
                  <a:gd name="T95" fmla="*/ 7 h 861"/>
                  <a:gd name="T96" fmla="*/ 5 w 707"/>
                  <a:gd name="T97" fmla="*/ 7 h 861"/>
                  <a:gd name="T98" fmla="*/ 5 w 707"/>
                  <a:gd name="T99" fmla="*/ 7 h 861"/>
                  <a:gd name="T100" fmla="*/ 5 w 707"/>
                  <a:gd name="T101" fmla="*/ 8 h 861"/>
                  <a:gd name="T102" fmla="*/ 4 w 707"/>
                  <a:gd name="T103" fmla="*/ 8 h 861"/>
                  <a:gd name="T104" fmla="*/ 4 w 707"/>
                  <a:gd name="T105" fmla="*/ 8 h 861"/>
                  <a:gd name="T106" fmla="*/ 4 w 707"/>
                  <a:gd name="T107" fmla="*/ 8 h 861"/>
                  <a:gd name="T108" fmla="*/ 4 w 707"/>
                  <a:gd name="T109" fmla="*/ 8 h 861"/>
                  <a:gd name="T110" fmla="*/ 4 w 707"/>
                  <a:gd name="T111" fmla="*/ 9 h 861"/>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707"/>
                  <a:gd name="T169" fmla="*/ 0 h 861"/>
                  <a:gd name="T170" fmla="*/ 707 w 707"/>
                  <a:gd name="T171" fmla="*/ 861 h 861"/>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707" h="861">
                    <a:moveTo>
                      <a:pt x="365" y="809"/>
                    </a:moveTo>
                    <a:lnTo>
                      <a:pt x="367" y="809"/>
                    </a:lnTo>
                    <a:lnTo>
                      <a:pt x="325" y="859"/>
                    </a:lnTo>
                    <a:lnTo>
                      <a:pt x="327" y="859"/>
                    </a:lnTo>
                    <a:lnTo>
                      <a:pt x="323" y="861"/>
                    </a:lnTo>
                    <a:lnTo>
                      <a:pt x="323" y="858"/>
                    </a:lnTo>
                    <a:lnTo>
                      <a:pt x="320" y="861"/>
                    </a:lnTo>
                    <a:lnTo>
                      <a:pt x="322" y="851"/>
                    </a:lnTo>
                    <a:lnTo>
                      <a:pt x="312" y="854"/>
                    </a:lnTo>
                    <a:lnTo>
                      <a:pt x="318" y="851"/>
                    </a:lnTo>
                    <a:lnTo>
                      <a:pt x="313" y="851"/>
                    </a:lnTo>
                    <a:lnTo>
                      <a:pt x="315" y="849"/>
                    </a:lnTo>
                    <a:lnTo>
                      <a:pt x="290" y="854"/>
                    </a:lnTo>
                    <a:lnTo>
                      <a:pt x="297" y="849"/>
                    </a:lnTo>
                    <a:lnTo>
                      <a:pt x="280" y="843"/>
                    </a:lnTo>
                    <a:lnTo>
                      <a:pt x="288" y="839"/>
                    </a:lnTo>
                    <a:lnTo>
                      <a:pt x="250" y="792"/>
                    </a:lnTo>
                    <a:lnTo>
                      <a:pt x="265" y="775"/>
                    </a:lnTo>
                    <a:lnTo>
                      <a:pt x="258" y="774"/>
                    </a:lnTo>
                    <a:lnTo>
                      <a:pt x="266" y="772"/>
                    </a:lnTo>
                    <a:lnTo>
                      <a:pt x="243" y="782"/>
                    </a:lnTo>
                    <a:lnTo>
                      <a:pt x="241" y="757"/>
                    </a:lnTo>
                    <a:lnTo>
                      <a:pt x="240" y="760"/>
                    </a:lnTo>
                    <a:lnTo>
                      <a:pt x="231" y="748"/>
                    </a:lnTo>
                    <a:lnTo>
                      <a:pt x="228" y="742"/>
                    </a:lnTo>
                    <a:lnTo>
                      <a:pt x="233" y="737"/>
                    </a:lnTo>
                    <a:lnTo>
                      <a:pt x="231" y="728"/>
                    </a:lnTo>
                    <a:lnTo>
                      <a:pt x="256" y="688"/>
                    </a:lnTo>
                    <a:lnTo>
                      <a:pt x="253" y="679"/>
                    </a:lnTo>
                    <a:lnTo>
                      <a:pt x="250" y="678"/>
                    </a:lnTo>
                    <a:lnTo>
                      <a:pt x="251" y="681"/>
                    </a:lnTo>
                    <a:lnTo>
                      <a:pt x="256" y="669"/>
                    </a:lnTo>
                    <a:lnTo>
                      <a:pt x="214" y="616"/>
                    </a:lnTo>
                    <a:lnTo>
                      <a:pt x="260" y="626"/>
                    </a:lnTo>
                    <a:lnTo>
                      <a:pt x="253" y="619"/>
                    </a:lnTo>
                    <a:lnTo>
                      <a:pt x="245" y="606"/>
                    </a:lnTo>
                    <a:lnTo>
                      <a:pt x="241" y="602"/>
                    </a:lnTo>
                    <a:lnTo>
                      <a:pt x="248" y="597"/>
                    </a:lnTo>
                    <a:lnTo>
                      <a:pt x="238" y="602"/>
                    </a:lnTo>
                    <a:lnTo>
                      <a:pt x="245" y="592"/>
                    </a:lnTo>
                    <a:lnTo>
                      <a:pt x="233" y="594"/>
                    </a:lnTo>
                    <a:lnTo>
                      <a:pt x="246" y="585"/>
                    </a:lnTo>
                    <a:lnTo>
                      <a:pt x="233" y="579"/>
                    </a:lnTo>
                    <a:lnTo>
                      <a:pt x="204" y="594"/>
                    </a:lnTo>
                    <a:lnTo>
                      <a:pt x="208" y="530"/>
                    </a:lnTo>
                    <a:lnTo>
                      <a:pt x="198" y="518"/>
                    </a:lnTo>
                    <a:lnTo>
                      <a:pt x="199" y="520"/>
                    </a:lnTo>
                    <a:lnTo>
                      <a:pt x="181" y="470"/>
                    </a:lnTo>
                    <a:lnTo>
                      <a:pt x="144" y="431"/>
                    </a:lnTo>
                    <a:lnTo>
                      <a:pt x="67" y="427"/>
                    </a:lnTo>
                    <a:lnTo>
                      <a:pt x="77" y="439"/>
                    </a:lnTo>
                    <a:lnTo>
                      <a:pt x="40" y="417"/>
                    </a:lnTo>
                    <a:lnTo>
                      <a:pt x="55" y="405"/>
                    </a:lnTo>
                    <a:lnTo>
                      <a:pt x="37" y="390"/>
                    </a:lnTo>
                    <a:lnTo>
                      <a:pt x="84" y="380"/>
                    </a:lnTo>
                    <a:lnTo>
                      <a:pt x="74" y="363"/>
                    </a:lnTo>
                    <a:lnTo>
                      <a:pt x="34" y="365"/>
                    </a:lnTo>
                    <a:lnTo>
                      <a:pt x="39" y="358"/>
                    </a:lnTo>
                    <a:lnTo>
                      <a:pt x="27" y="360"/>
                    </a:lnTo>
                    <a:lnTo>
                      <a:pt x="0" y="338"/>
                    </a:lnTo>
                    <a:lnTo>
                      <a:pt x="49" y="296"/>
                    </a:lnTo>
                    <a:lnTo>
                      <a:pt x="67" y="262"/>
                    </a:lnTo>
                    <a:lnTo>
                      <a:pt x="106" y="236"/>
                    </a:lnTo>
                    <a:lnTo>
                      <a:pt x="60" y="227"/>
                    </a:lnTo>
                    <a:lnTo>
                      <a:pt x="109" y="174"/>
                    </a:lnTo>
                    <a:lnTo>
                      <a:pt x="117" y="142"/>
                    </a:lnTo>
                    <a:lnTo>
                      <a:pt x="142" y="123"/>
                    </a:lnTo>
                    <a:lnTo>
                      <a:pt x="178" y="158"/>
                    </a:lnTo>
                    <a:lnTo>
                      <a:pt x="189" y="126"/>
                    </a:lnTo>
                    <a:lnTo>
                      <a:pt x="208" y="91"/>
                    </a:lnTo>
                    <a:lnTo>
                      <a:pt x="225" y="124"/>
                    </a:lnTo>
                    <a:lnTo>
                      <a:pt x="218" y="148"/>
                    </a:lnTo>
                    <a:lnTo>
                      <a:pt x="260" y="138"/>
                    </a:lnTo>
                    <a:lnTo>
                      <a:pt x="248" y="121"/>
                    </a:lnTo>
                    <a:lnTo>
                      <a:pt x="265" y="125"/>
                    </a:lnTo>
                    <a:lnTo>
                      <a:pt x="248" y="79"/>
                    </a:lnTo>
                    <a:lnTo>
                      <a:pt x="285" y="86"/>
                    </a:lnTo>
                    <a:lnTo>
                      <a:pt x="309" y="112"/>
                    </a:lnTo>
                    <a:lnTo>
                      <a:pt x="307" y="92"/>
                    </a:lnTo>
                    <a:lnTo>
                      <a:pt x="308" y="59"/>
                    </a:lnTo>
                    <a:lnTo>
                      <a:pt x="350" y="83"/>
                    </a:lnTo>
                    <a:lnTo>
                      <a:pt x="352" y="61"/>
                    </a:lnTo>
                    <a:lnTo>
                      <a:pt x="374" y="88"/>
                    </a:lnTo>
                    <a:lnTo>
                      <a:pt x="310" y="36"/>
                    </a:lnTo>
                    <a:lnTo>
                      <a:pt x="387" y="61"/>
                    </a:lnTo>
                    <a:lnTo>
                      <a:pt x="412" y="14"/>
                    </a:lnTo>
                    <a:lnTo>
                      <a:pt x="441" y="4"/>
                    </a:lnTo>
                    <a:lnTo>
                      <a:pt x="473" y="0"/>
                    </a:lnTo>
                    <a:lnTo>
                      <a:pt x="501" y="8"/>
                    </a:lnTo>
                    <a:lnTo>
                      <a:pt x="487" y="30"/>
                    </a:lnTo>
                    <a:lnTo>
                      <a:pt x="495" y="38"/>
                    </a:lnTo>
                    <a:lnTo>
                      <a:pt x="548" y="32"/>
                    </a:lnTo>
                    <a:lnTo>
                      <a:pt x="533" y="63"/>
                    </a:lnTo>
                    <a:lnTo>
                      <a:pt x="561" y="63"/>
                    </a:lnTo>
                    <a:lnTo>
                      <a:pt x="590" y="73"/>
                    </a:lnTo>
                    <a:lnTo>
                      <a:pt x="539" y="108"/>
                    </a:lnTo>
                    <a:lnTo>
                      <a:pt x="523" y="116"/>
                    </a:lnTo>
                    <a:lnTo>
                      <a:pt x="549" y="128"/>
                    </a:lnTo>
                    <a:lnTo>
                      <a:pt x="581" y="115"/>
                    </a:lnTo>
                    <a:lnTo>
                      <a:pt x="585" y="174"/>
                    </a:lnTo>
                    <a:lnTo>
                      <a:pt x="613" y="142"/>
                    </a:lnTo>
                    <a:lnTo>
                      <a:pt x="653" y="142"/>
                    </a:lnTo>
                    <a:lnTo>
                      <a:pt x="707" y="147"/>
                    </a:lnTo>
                    <a:lnTo>
                      <a:pt x="631" y="176"/>
                    </a:lnTo>
                    <a:lnTo>
                      <a:pt x="600" y="210"/>
                    </a:lnTo>
                    <a:lnTo>
                      <a:pt x="631" y="206"/>
                    </a:lnTo>
                    <a:lnTo>
                      <a:pt x="660" y="212"/>
                    </a:lnTo>
                    <a:lnTo>
                      <a:pt x="615" y="256"/>
                    </a:lnTo>
                    <a:lnTo>
                      <a:pt x="642" y="237"/>
                    </a:lnTo>
                    <a:lnTo>
                      <a:pt x="618" y="289"/>
                    </a:lnTo>
                    <a:lnTo>
                      <a:pt x="628" y="281"/>
                    </a:lnTo>
                    <a:lnTo>
                      <a:pt x="625" y="286"/>
                    </a:lnTo>
                    <a:lnTo>
                      <a:pt x="623" y="284"/>
                    </a:lnTo>
                    <a:lnTo>
                      <a:pt x="605" y="326"/>
                    </a:lnTo>
                    <a:lnTo>
                      <a:pt x="600" y="362"/>
                    </a:lnTo>
                    <a:lnTo>
                      <a:pt x="627" y="365"/>
                    </a:lnTo>
                    <a:lnTo>
                      <a:pt x="608" y="362"/>
                    </a:lnTo>
                    <a:lnTo>
                      <a:pt x="615" y="367"/>
                    </a:lnTo>
                    <a:lnTo>
                      <a:pt x="610" y="369"/>
                    </a:lnTo>
                    <a:lnTo>
                      <a:pt x="610" y="427"/>
                    </a:lnTo>
                    <a:lnTo>
                      <a:pt x="605" y="421"/>
                    </a:lnTo>
                    <a:lnTo>
                      <a:pt x="620" y="429"/>
                    </a:lnTo>
                    <a:lnTo>
                      <a:pt x="622" y="466"/>
                    </a:lnTo>
                    <a:lnTo>
                      <a:pt x="591" y="454"/>
                    </a:lnTo>
                    <a:lnTo>
                      <a:pt x="627" y="496"/>
                    </a:lnTo>
                    <a:lnTo>
                      <a:pt x="593" y="490"/>
                    </a:lnTo>
                    <a:lnTo>
                      <a:pt x="610" y="527"/>
                    </a:lnTo>
                    <a:lnTo>
                      <a:pt x="558" y="521"/>
                    </a:lnTo>
                    <a:lnTo>
                      <a:pt x="536" y="538"/>
                    </a:lnTo>
                    <a:lnTo>
                      <a:pt x="558" y="542"/>
                    </a:lnTo>
                    <a:lnTo>
                      <a:pt x="538" y="553"/>
                    </a:lnTo>
                    <a:lnTo>
                      <a:pt x="553" y="574"/>
                    </a:lnTo>
                    <a:lnTo>
                      <a:pt x="586" y="599"/>
                    </a:lnTo>
                    <a:lnTo>
                      <a:pt x="596" y="592"/>
                    </a:lnTo>
                    <a:lnTo>
                      <a:pt x="598" y="622"/>
                    </a:lnTo>
                    <a:lnTo>
                      <a:pt x="586" y="612"/>
                    </a:lnTo>
                    <a:lnTo>
                      <a:pt x="586" y="622"/>
                    </a:lnTo>
                    <a:lnTo>
                      <a:pt x="528" y="582"/>
                    </a:lnTo>
                    <a:lnTo>
                      <a:pt x="551" y="600"/>
                    </a:lnTo>
                    <a:lnTo>
                      <a:pt x="513" y="622"/>
                    </a:lnTo>
                    <a:lnTo>
                      <a:pt x="541" y="626"/>
                    </a:lnTo>
                    <a:lnTo>
                      <a:pt x="516" y="634"/>
                    </a:lnTo>
                    <a:lnTo>
                      <a:pt x="591" y="631"/>
                    </a:lnTo>
                    <a:lnTo>
                      <a:pt x="491" y="683"/>
                    </a:lnTo>
                    <a:lnTo>
                      <a:pt x="494" y="688"/>
                    </a:lnTo>
                    <a:lnTo>
                      <a:pt x="489" y="686"/>
                    </a:lnTo>
                    <a:lnTo>
                      <a:pt x="489" y="690"/>
                    </a:lnTo>
                    <a:lnTo>
                      <a:pt x="479" y="685"/>
                    </a:lnTo>
                    <a:lnTo>
                      <a:pt x="481" y="685"/>
                    </a:lnTo>
                    <a:lnTo>
                      <a:pt x="472" y="679"/>
                    </a:lnTo>
                    <a:lnTo>
                      <a:pt x="471" y="674"/>
                    </a:lnTo>
                    <a:lnTo>
                      <a:pt x="451" y="725"/>
                    </a:lnTo>
                    <a:lnTo>
                      <a:pt x="449" y="721"/>
                    </a:lnTo>
                    <a:lnTo>
                      <a:pt x="441" y="733"/>
                    </a:lnTo>
                    <a:lnTo>
                      <a:pt x="429" y="742"/>
                    </a:lnTo>
                    <a:lnTo>
                      <a:pt x="417" y="738"/>
                    </a:lnTo>
                    <a:lnTo>
                      <a:pt x="414" y="742"/>
                    </a:lnTo>
                    <a:lnTo>
                      <a:pt x="416" y="745"/>
                    </a:lnTo>
                    <a:lnTo>
                      <a:pt x="417" y="733"/>
                    </a:lnTo>
                    <a:lnTo>
                      <a:pt x="407" y="732"/>
                    </a:lnTo>
                    <a:lnTo>
                      <a:pt x="399" y="750"/>
                    </a:lnTo>
                    <a:lnTo>
                      <a:pt x="372" y="762"/>
                    </a:lnTo>
                    <a:lnTo>
                      <a:pt x="367" y="780"/>
                    </a:lnTo>
                    <a:lnTo>
                      <a:pt x="377" y="792"/>
                    </a:lnTo>
                    <a:lnTo>
                      <a:pt x="367" y="790"/>
                    </a:lnTo>
                    <a:lnTo>
                      <a:pt x="365" y="802"/>
                    </a:lnTo>
                    <a:lnTo>
                      <a:pt x="369" y="807"/>
                    </a:lnTo>
                    <a:lnTo>
                      <a:pt x="360" y="806"/>
                    </a:lnTo>
                    <a:lnTo>
                      <a:pt x="365" y="809"/>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45" name="S_DNK1">
                <a:extLst>
                  <a:ext uri="{FF2B5EF4-FFF2-40B4-BE49-F238E27FC236}">
                    <a16:creationId xmlns:a16="http://schemas.microsoft.com/office/drawing/2014/main" id="{00000000-0008-0000-0500-0000EF000000}"/>
                  </a:ext>
                </a:extLst>
              </xdr:cNvPr>
              <xdr:cNvSpPr>
                <a:spLocks/>
              </xdr:cNvSpPr>
            </xdr:nvSpPr>
            <xdr:spPr bwMode="auto">
              <a:xfrm>
                <a:off x="5744140" y="2796675"/>
                <a:ext cx="85901" cy="143729"/>
              </a:xfrm>
              <a:custGeom>
                <a:avLst/>
                <a:gdLst>
                  <a:gd name="T0" fmla="*/ 0 w 40"/>
                  <a:gd name="T1" fmla="*/ 1 h 69"/>
                  <a:gd name="T2" fmla="*/ 0 w 40"/>
                  <a:gd name="T3" fmla="*/ 1 h 69"/>
                  <a:gd name="T4" fmla="*/ 0 w 40"/>
                  <a:gd name="T5" fmla="*/ 0 h 69"/>
                  <a:gd name="T6" fmla="*/ 0 w 40"/>
                  <a:gd name="T7" fmla="*/ 0 h 69"/>
                  <a:gd name="T8" fmla="*/ 0 w 40"/>
                  <a:gd name="T9" fmla="*/ 0 h 69"/>
                  <a:gd name="T10" fmla="*/ 0 w 40"/>
                  <a:gd name="T11" fmla="*/ 0 h 69"/>
                  <a:gd name="T12" fmla="*/ 0 w 40"/>
                  <a:gd name="T13" fmla="*/ 0 h 69"/>
                  <a:gd name="T14" fmla="*/ 0 w 40"/>
                  <a:gd name="T15" fmla="*/ 0 h 69"/>
                  <a:gd name="T16" fmla="*/ 0 w 40"/>
                  <a:gd name="T17" fmla="*/ 0 h 69"/>
                  <a:gd name="T18" fmla="*/ 0 w 40"/>
                  <a:gd name="T19" fmla="*/ 0 h 69"/>
                  <a:gd name="T20" fmla="*/ 0 w 40"/>
                  <a:gd name="T21" fmla="*/ 1 h 69"/>
                  <a:gd name="T22" fmla="*/ 0 w 40"/>
                  <a:gd name="T23" fmla="*/ 1 h 69"/>
                  <a:gd name="T24" fmla="*/ 0 w 40"/>
                  <a:gd name="T25" fmla="*/ 1 h 69"/>
                  <a:gd name="T26" fmla="*/ 0 w 40"/>
                  <a:gd name="T27" fmla="*/ 1 h 69"/>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40"/>
                  <a:gd name="T43" fmla="*/ 0 h 69"/>
                  <a:gd name="T44" fmla="*/ 40 w 40"/>
                  <a:gd name="T45" fmla="*/ 69 h 69"/>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40" h="69">
                    <a:moveTo>
                      <a:pt x="10" y="69"/>
                    </a:moveTo>
                    <a:lnTo>
                      <a:pt x="30" y="69"/>
                    </a:lnTo>
                    <a:lnTo>
                      <a:pt x="35" y="37"/>
                    </a:lnTo>
                    <a:lnTo>
                      <a:pt x="40" y="37"/>
                    </a:lnTo>
                    <a:lnTo>
                      <a:pt x="40" y="30"/>
                    </a:lnTo>
                    <a:lnTo>
                      <a:pt x="35" y="30"/>
                    </a:lnTo>
                    <a:lnTo>
                      <a:pt x="35" y="0"/>
                    </a:lnTo>
                    <a:lnTo>
                      <a:pt x="10" y="5"/>
                    </a:lnTo>
                    <a:lnTo>
                      <a:pt x="0" y="30"/>
                    </a:lnTo>
                    <a:lnTo>
                      <a:pt x="0" y="47"/>
                    </a:lnTo>
                    <a:lnTo>
                      <a:pt x="10" y="54"/>
                    </a:lnTo>
                    <a:lnTo>
                      <a:pt x="10" y="6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nvGrpSpPr>
            <xdr:cNvPr id="224" name="DEU">
              <a:extLst>
                <a:ext uri="{FF2B5EF4-FFF2-40B4-BE49-F238E27FC236}">
                  <a16:creationId xmlns:a16="http://schemas.microsoft.com/office/drawing/2014/main" id="{00000000-0008-0000-0500-0000D9000000}"/>
                </a:ext>
              </a:extLst>
            </xdr:cNvPr>
            <xdr:cNvGrpSpPr>
              <a:grpSpLocks/>
            </xdr:cNvGrpSpPr>
          </xdr:nvGrpSpPr>
          <xdr:grpSpPr bwMode="auto">
            <a:xfrm>
              <a:off x="10824476" y="1711895"/>
              <a:ext cx="196869" cy="232914"/>
              <a:chOff x="605" y="317"/>
              <a:chExt cx="25" cy="38"/>
            </a:xfrm>
            <a:grpFill/>
          </xdr:grpSpPr>
          <xdr:sp macro="" textlink="">
            <xdr:nvSpPr>
              <xdr:cNvPr id="241" name="S_DEU2">
                <a:extLst>
                  <a:ext uri="{FF2B5EF4-FFF2-40B4-BE49-F238E27FC236}">
                    <a16:creationId xmlns:a16="http://schemas.microsoft.com/office/drawing/2014/main" id="{00000000-0008-0000-0500-0000EB000000}"/>
                  </a:ext>
                </a:extLst>
              </xdr:cNvPr>
              <xdr:cNvSpPr>
                <a:spLocks/>
              </xdr:cNvSpPr>
            </xdr:nvSpPr>
            <xdr:spPr bwMode="auto">
              <a:xfrm>
                <a:off x="619" y="318"/>
                <a:ext cx="6" cy="6"/>
              </a:xfrm>
              <a:custGeom>
                <a:avLst/>
                <a:gdLst>
                  <a:gd name="T0" fmla="*/ 0 w 26"/>
                  <a:gd name="T1" fmla="*/ 0 h 28"/>
                  <a:gd name="T2" fmla="*/ 0 w 26"/>
                  <a:gd name="T3" fmla="*/ 0 h 28"/>
                  <a:gd name="T4" fmla="*/ 0 w 26"/>
                  <a:gd name="T5" fmla="*/ 0 h 28"/>
                  <a:gd name="T6" fmla="*/ 0 w 26"/>
                  <a:gd name="T7" fmla="*/ 0 h 28"/>
                  <a:gd name="T8" fmla="*/ 0 w 26"/>
                  <a:gd name="T9" fmla="*/ 0 h 28"/>
                  <a:gd name="T10" fmla="*/ 0 w 26"/>
                  <a:gd name="T11" fmla="*/ 0 h 28"/>
                  <a:gd name="T12" fmla="*/ 0 60000 65536"/>
                  <a:gd name="T13" fmla="*/ 0 60000 65536"/>
                  <a:gd name="T14" fmla="*/ 0 60000 65536"/>
                  <a:gd name="T15" fmla="*/ 0 60000 65536"/>
                  <a:gd name="T16" fmla="*/ 0 60000 65536"/>
                  <a:gd name="T17" fmla="*/ 0 60000 65536"/>
                  <a:gd name="T18" fmla="*/ 0 w 26"/>
                  <a:gd name="T19" fmla="*/ 0 h 28"/>
                  <a:gd name="T20" fmla="*/ 26 w 26"/>
                  <a:gd name="T21" fmla="*/ 28 h 28"/>
                </a:gdLst>
                <a:ahLst/>
                <a:cxnLst>
                  <a:cxn ang="T12">
                    <a:pos x="T0" y="T1"/>
                  </a:cxn>
                  <a:cxn ang="T13">
                    <a:pos x="T2" y="T3"/>
                  </a:cxn>
                  <a:cxn ang="T14">
                    <a:pos x="T4" y="T5"/>
                  </a:cxn>
                  <a:cxn ang="T15">
                    <a:pos x="T6" y="T7"/>
                  </a:cxn>
                  <a:cxn ang="T16">
                    <a:pos x="T8" y="T9"/>
                  </a:cxn>
                  <a:cxn ang="T17">
                    <a:pos x="T10" y="T11"/>
                  </a:cxn>
                </a:cxnLst>
                <a:rect l="T18" t="T19" r="T20" b="T21"/>
                <a:pathLst>
                  <a:path w="26" h="28">
                    <a:moveTo>
                      <a:pt x="0" y="0"/>
                    </a:moveTo>
                    <a:lnTo>
                      <a:pt x="0" y="28"/>
                    </a:lnTo>
                    <a:lnTo>
                      <a:pt x="26" y="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42" name="S_DEU1">
                <a:extLst>
                  <a:ext uri="{FF2B5EF4-FFF2-40B4-BE49-F238E27FC236}">
                    <a16:creationId xmlns:a16="http://schemas.microsoft.com/office/drawing/2014/main" id="{00000000-0008-0000-0500-0000EC000000}"/>
                  </a:ext>
                </a:extLst>
              </xdr:cNvPr>
              <xdr:cNvSpPr>
                <a:spLocks/>
              </xdr:cNvSpPr>
            </xdr:nvSpPr>
            <xdr:spPr bwMode="auto">
              <a:xfrm>
                <a:off x="605" y="317"/>
                <a:ext cx="25" cy="38"/>
              </a:xfrm>
              <a:custGeom>
                <a:avLst/>
                <a:gdLst>
                  <a:gd name="T0" fmla="*/ 1 w 114"/>
                  <a:gd name="T1" fmla="*/ 0 h 175"/>
                  <a:gd name="T2" fmla="*/ 1 w 114"/>
                  <a:gd name="T3" fmla="*/ 0 h 175"/>
                  <a:gd name="T4" fmla="*/ 1 w 114"/>
                  <a:gd name="T5" fmla="*/ 0 h 175"/>
                  <a:gd name="T6" fmla="*/ 1 w 114"/>
                  <a:gd name="T7" fmla="*/ 0 h 175"/>
                  <a:gd name="T8" fmla="*/ 1 w 114"/>
                  <a:gd name="T9" fmla="*/ 0 h 175"/>
                  <a:gd name="T10" fmla="*/ 1 w 114"/>
                  <a:gd name="T11" fmla="*/ 1 h 175"/>
                  <a:gd name="T12" fmla="*/ 1 w 114"/>
                  <a:gd name="T13" fmla="*/ 1 h 175"/>
                  <a:gd name="T14" fmla="*/ 1 w 114"/>
                  <a:gd name="T15" fmla="*/ 1 h 175"/>
                  <a:gd name="T16" fmla="*/ 1 w 114"/>
                  <a:gd name="T17" fmla="*/ 1 h 175"/>
                  <a:gd name="T18" fmla="*/ 1 w 114"/>
                  <a:gd name="T19" fmla="*/ 2 h 175"/>
                  <a:gd name="T20" fmla="*/ 1 w 114"/>
                  <a:gd name="T21" fmla="*/ 2 h 175"/>
                  <a:gd name="T22" fmla="*/ 1 w 114"/>
                  <a:gd name="T23" fmla="*/ 2 h 175"/>
                  <a:gd name="T24" fmla="*/ 0 w 114"/>
                  <a:gd name="T25" fmla="*/ 2 h 175"/>
                  <a:gd name="T26" fmla="*/ 0 w 114"/>
                  <a:gd name="T27" fmla="*/ 2 h 175"/>
                  <a:gd name="T28" fmla="*/ 0 w 114"/>
                  <a:gd name="T29" fmla="*/ 1 h 175"/>
                  <a:gd name="T30" fmla="*/ 0 w 114"/>
                  <a:gd name="T31" fmla="*/ 1 h 175"/>
                  <a:gd name="T32" fmla="*/ 0 w 114"/>
                  <a:gd name="T33" fmla="*/ 1 h 175"/>
                  <a:gd name="T34" fmla="*/ 0 w 114"/>
                  <a:gd name="T35" fmla="*/ 0 h 175"/>
                  <a:gd name="T36" fmla="*/ 0 w 114"/>
                  <a:gd name="T37" fmla="*/ 0 h 175"/>
                  <a:gd name="T38" fmla="*/ 0 w 114"/>
                  <a:gd name="T39" fmla="*/ 0 h 175"/>
                  <a:gd name="T40" fmla="*/ 0 w 114"/>
                  <a:gd name="T41" fmla="*/ 0 h 175"/>
                  <a:gd name="T42" fmla="*/ 0 w 114"/>
                  <a:gd name="T43" fmla="*/ 0 h 175"/>
                  <a:gd name="T44" fmla="*/ 0 w 114"/>
                  <a:gd name="T45" fmla="*/ 0 h 175"/>
                  <a:gd name="T46" fmla="*/ 0 w 114"/>
                  <a:gd name="T47" fmla="*/ 0 h 175"/>
                  <a:gd name="T48" fmla="*/ 0 w 114"/>
                  <a:gd name="T49" fmla="*/ 0 h 175"/>
                  <a:gd name="T50" fmla="*/ 1 w 114"/>
                  <a:gd name="T51" fmla="*/ 0 h 175"/>
                  <a:gd name="T52" fmla="*/ 1 w 114"/>
                  <a:gd name="T53" fmla="*/ 0 h 175"/>
                  <a:gd name="T54" fmla="*/ 1 w 114"/>
                  <a:gd name="T55" fmla="*/ 0 h 175"/>
                  <a:gd name="T56" fmla="*/ 1 w 114"/>
                  <a:gd name="T57" fmla="*/ 0 h 175"/>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14"/>
                  <a:gd name="T88" fmla="*/ 0 h 175"/>
                  <a:gd name="T89" fmla="*/ 114 w 114"/>
                  <a:gd name="T90" fmla="*/ 175 h 175"/>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14" h="175">
                    <a:moveTo>
                      <a:pt x="64" y="25"/>
                    </a:moveTo>
                    <a:lnTo>
                      <a:pt x="101" y="7"/>
                    </a:lnTo>
                    <a:lnTo>
                      <a:pt x="101" y="15"/>
                    </a:lnTo>
                    <a:lnTo>
                      <a:pt x="93" y="15"/>
                    </a:lnTo>
                    <a:lnTo>
                      <a:pt x="106" y="25"/>
                    </a:lnTo>
                    <a:lnTo>
                      <a:pt x="114" y="91"/>
                    </a:lnTo>
                    <a:lnTo>
                      <a:pt x="106" y="91"/>
                    </a:lnTo>
                    <a:lnTo>
                      <a:pt x="73" y="107"/>
                    </a:lnTo>
                    <a:lnTo>
                      <a:pt x="84" y="129"/>
                    </a:lnTo>
                    <a:lnTo>
                      <a:pt x="101" y="146"/>
                    </a:lnTo>
                    <a:lnTo>
                      <a:pt x="93" y="151"/>
                    </a:lnTo>
                    <a:lnTo>
                      <a:pt x="93" y="168"/>
                    </a:lnTo>
                    <a:lnTo>
                      <a:pt x="16" y="175"/>
                    </a:lnTo>
                    <a:lnTo>
                      <a:pt x="21" y="146"/>
                    </a:lnTo>
                    <a:lnTo>
                      <a:pt x="0" y="129"/>
                    </a:lnTo>
                    <a:lnTo>
                      <a:pt x="0" y="67"/>
                    </a:lnTo>
                    <a:lnTo>
                      <a:pt x="9" y="60"/>
                    </a:lnTo>
                    <a:lnTo>
                      <a:pt x="16" y="39"/>
                    </a:lnTo>
                    <a:lnTo>
                      <a:pt x="31" y="39"/>
                    </a:lnTo>
                    <a:lnTo>
                      <a:pt x="42" y="15"/>
                    </a:lnTo>
                    <a:lnTo>
                      <a:pt x="31" y="15"/>
                    </a:lnTo>
                    <a:lnTo>
                      <a:pt x="42" y="7"/>
                    </a:lnTo>
                    <a:lnTo>
                      <a:pt x="31" y="0"/>
                    </a:lnTo>
                    <a:lnTo>
                      <a:pt x="51" y="0"/>
                    </a:lnTo>
                    <a:lnTo>
                      <a:pt x="51" y="7"/>
                    </a:lnTo>
                    <a:lnTo>
                      <a:pt x="64" y="15"/>
                    </a:lnTo>
                    <a:lnTo>
                      <a:pt x="57" y="25"/>
                    </a:lnTo>
                    <a:lnTo>
                      <a:pt x="64"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225" name="CZE">
              <a:extLst>
                <a:ext uri="{FF2B5EF4-FFF2-40B4-BE49-F238E27FC236}">
                  <a16:creationId xmlns:a16="http://schemas.microsoft.com/office/drawing/2014/main" id="{00000000-0008-0000-0500-0000DA000000}"/>
                </a:ext>
              </a:extLst>
            </xdr:cNvPr>
            <xdr:cNvSpPr>
              <a:spLocks/>
            </xdr:cNvSpPr>
          </xdr:nvSpPr>
          <xdr:spPr bwMode="auto">
            <a:xfrm>
              <a:off x="10958347" y="1834481"/>
              <a:ext cx="157495" cy="67422"/>
            </a:xfrm>
            <a:custGeom>
              <a:avLst/>
              <a:gdLst>
                <a:gd name="T0" fmla="*/ 2147483647 w 89"/>
                <a:gd name="T1" fmla="*/ 2147483647 h 52"/>
                <a:gd name="T2" fmla="*/ 2147483647 w 89"/>
                <a:gd name="T3" fmla="*/ 2147483647 h 52"/>
                <a:gd name="T4" fmla="*/ 2147483647 w 89"/>
                <a:gd name="T5" fmla="*/ 2147483647 h 52"/>
                <a:gd name="T6" fmla="*/ 2147483647 w 89"/>
                <a:gd name="T7" fmla="*/ 0 h 52"/>
                <a:gd name="T8" fmla="*/ 2147483647 w 89"/>
                <a:gd name="T9" fmla="*/ 0 h 52"/>
                <a:gd name="T10" fmla="*/ 2147483647 w 89"/>
                <a:gd name="T11" fmla="*/ 2147483647 h 52"/>
                <a:gd name="T12" fmla="*/ 0 w 89"/>
                <a:gd name="T13" fmla="*/ 2147483647 h 52"/>
                <a:gd name="T14" fmla="*/ 2147483647 w 89"/>
                <a:gd name="T15" fmla="*/ 2147483647 h 52"/>
                <a:gd name="T16" fmla="*/ 2147483647 w 89"/>
                <a:gd name="T17" fmla="*/ 2147483647 h 52"/>
                <a:gd name="T18" fmla="*/ 2147483647 w 89"/>
                <a:gd name="T19" fmla="*/ 2147483647 h 52"/>
                <a:gd name="T20" fmla="*/ 2147483647 w 89"/>
                <a:gd name="T21" fmla="*/ 2147483647 h 52"/>
                <a:gd name="T22" fmla="*/ 2147483647 w 89"/>
                <a:gd name="T23" fmla="*/ 2147483647 h 52"/>
                <a:gd name="T24" fmla="*/ 2147483647 w 89"/>
                <a:gd name="T25" fmla="*/ 2147483647 h 52"/>
                <a:gd name="T26" fmla="*/ 2147483647 w 89"/>
                <a:gd name="T27" fmla="*/ 2147483647 h 52"/>
                <a:gd name="T28" fmla="*/ 2147483647 w 89"/>
                <a:gd name="T29" fmla="*/ 2147483647 h 5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89"/>
                <a:gd name="T46" fmla="*/ 0 h 52"/>
                <a:gd name="T47" fmla="*/ 89 w 89"/>
                <a:gd name="T48" fmla="*/ 52 h 5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89" h="52">
                  <a:moveTo>
                    <a:pt x="89" y="37"/>
                  </a:moveTo>
                  <a:lnTo>
                    <a:pt x="75" y="15"/>
                  </a:lnTo>
                  <a:lnTo>
                    <a:pt x="69" y="15"/>
                  </a:lnTo>
                  <a:lnTo>
                    <a:pt x="42" y="0"/>
                  </a:lnTo>
                  <a:lnTo>
                    <a:pt x="32" y="0"/>
                  </a:lnTo>
                  <a:lnTo>
                    <a:pt x="20" y="8"/>
                  </a:lnTo>
                  <a:lnTo>
                    <a:pt x="0" y="15"/>
                  </a:lnTo>
                  <a:lnTo>
                    <a:pt x="12" y="37"/>
                  </a:lnTo>
                  <a:lnTo>
                    <a:pt x="27" y="52"/>
                  </a:lnTo>
                  <a:lnTo>
                    <a:pt x="42" y="52"/>
                  </a:lnTo>
                  <a:lnTo>
                    <a:pt x="42" y="45"/>
                  </a:lnTo>
                  <a:lnTo>
                    <a:pt x="69" y="52"/>
                  </a:lnTo>
                  <a:lnTo>
                    <a:pt x="89" y="3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26" name="CYP">
              <a:extLst>
                <a:ext uri="{FF2B5EF4-FFF2-40B4-BE49-F238E27FC236}">
                  <a16:creationId xmlns:a16="http://schemas.microsoft.com/office/drawing/2014/main" id="{00000000-0008-0000-0500-0000DB000000}"/>
                </a:ext>
              </a:extLst>
            </xdr:cNvPr>
            <xdr:cNvSpPr>
              <a:spLocks/>
            </xdr:cNvSpPr>
          </xdr:nvSpPr>
          <xdr:spPr bwMode="auto">
            <a:xfrm>
              <a:off x="11422958" y="2257404"/>
              <a:ext cx="55123" cy="36776"/>
            </a:xfrm>
            <a:custGeom>
              <a:avLst/>
              <a:gdLst>
                <a:gd name="T0" fmla="*/ 0 w 36"/>
                <a:gd name="T1" fmla="*/ 45826139 h 28"/>
                <a:gd name="T2" fmla="*/ 51452720 w 36"/>
                <a:gd name="T3" fmla="*/ 116647232 h 28"/>
                <a:gd name="T4" fmla="*/ 78895041 w 36"/>
                <a:gd name="T5" fmla="*/ 116647232 h 28"/>
                <a:gd name="T6" fmla="*/ 96045326 w 36"/>
                <a:gd name="T7" fmla="*/ 45826139 h 28"/>
                <a:gd name="T8" fmla="*/ 123487662 w 36"/>
                <a:gd name="T9" fmla="*/ 0 h 28"/>
                <a:gd name="T10" fmla="*/ 0 w 36"/>
                <a:gd name="T11" fmla="*/ 45826139 h 28"/>
                <a:gd name="T12" fmla="*/ 0 w 36"/>
                <a:gd name="T13" fmla="*/ 45826139 h 28"/>
                <a:gd name="T14" fmla="*/ 0 w 36"/>
                <a:gd name="T15" fmla="*/ 45826139 h 28"/>
                <a:gd name="T16" fmla="*/ 0 60000 65536"/>
                <a:gd name="T17" fmla="*/ 0 60000 65536"/>
                <a:gd name="T18" fmla="*/ 0 60000 65536"/>
                <a:gd name="T19" fmla="*/ 0 60000 65536"/>
                <a:gd name="T20" fmla="*/ 0 60000 65536"/>
                <a:gd name="T21" fmla="*/ 0 60000 65536"/>
                <a:gd name="T22" fmla="*/ 0 60000 65536"/>
                <a:gd name="T23" fmla="*/ 0 60000 65536"/>
                <a:gd name="T24" fmla="*/ 0 w 36"/>
                <a:gd name="T25" fmla="*/ 0 h 28"/>
                <a:gd name="T26" fmla="*/ 36 w 36"/>
                <a:gd name="T27" fmla="*/ 28 h 28"/>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6" h="28">
                  <a:moveTo>
                    <a:pt x="0" y="11"/>
                  </a:moveTo>
                  <a:lnTo>
                    <a:pt x="15" y="28"/>
                  </a:lnTo>
                  <a:lnTo>
                    <a:pt x="23" y="28"/>
                  </a:lnTo>
                  <a:lnTo>
                    <a:pt x="28" y="11"/>
                  </a:lnTo>
                  <a:lnTo>
                    <a:pt x="36" y="0"/>
                  </a:lnTo>
                  <a:lnTo>
                    <a:pt x="0" y="1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27" name="CHE">
              <a:extLst>
                <a:ext uri="{FF2B5EF4-FFF2-40B4-BE49-F238E27FC236}">
                  <a16:creationId xmlns:a16="http://schemas.microsoft.com/office/drawing/2014/main" id="{00000000-0008-0000-0500-0000DD000000}"/>
                </a:ext>
              </a:extLst>
            </xdr:cNvPr>
            <xdr:cNvSpPr>
              <a:spLocks/>
            </xdr:cNvSpPr>
          </xdr:nvSpPr>
          <xdr:spPr bwMode="auto">
            <a:xfrm>
              <a:off x="10832351" y="1944809"/>
              <a:ext cx="94497" cy="55164"/>
            </a:xfrm>
            <a:custGeom>
              <a:avLst/>
              <a:gdLst>
                <a:gd name="T0" fmla="*/ 2147483647 w 57"/>
                <a:gd name="T1" fmla="*/ 2147483647 h 37"/>
                <a:gd name="T2" fmla="*/ 2147483647 w 57"/>
                <a:gd name="T3" fmla="*/ 2147483647 h 37"/>
                <a:gd name="T4" fmla="*/ 2147483647 w 57"/>
                <a:gd name="T5" fmla="*/ 2147483647 h 37"/>
                <a:gd name="T6" fmla="*/ 2147483647 w 57"/>
                <a:gd name="T7" fmla="*/ 2147483647 h 37"/>
                <a:gd name="T8" fmla="*/ 2147483647 w 57"/>
                <a:gd name="T9" fmla="*/ 2147483647 h 37"/>
                <a:gd name="T10" fmla="*/ 2147483647 w 57"/>
                <a:gd name="T11" fmla="*/ 2147483647 h 37"/>
                <a:gd name="T12" fmla="*/ 2147483647 w 57"/>
                <a:gd name="T13" fmla="*/ 2147483647 h 37"/>
                <a:gd name="T14" fmla="*/ 2147483647 w 57"/>
                <a:gd name="T15" fmla="*/ 0 h 37"/>
                <a:gd name="T16" fmla="*/ 2147483647 w 57"/>
                <a:gd name="T17" fmla="*/ 0 h 37"/>
                <a:gd name="T18" fmla="*/ 0 w 57"/>
                <a:gd name="T19" fmla="*/ 2147483647 h 37"/>
                <a:gd name="T20" fmla="*/ 0 w 57"/>
                <a:gd name="T21" fmla="*/ 2147483647 h 37"/>
                <a:gd name="T22" fmla="*/ 2147483647 w 57"/>
                <a:gd name="T23" fmla="*/ 2147483647 h 37"/>
                <a:gd name="T24" fmla="*/ 2147483647 w 57"/>
                <a:gd name="T25" fmla="*/ 2147483647 h 37"/>
                <a:gd name="T26" fmla="*/ 2147483647 w 57"/>
                <a:gd name="T27" fmla="*/ 2147483647 h 37"/>
                <a:gd name="T28" fmla="*/ 2147483647 w 57"/>
                <a:gd name="T29" fmla="*/ 2147483647 h 3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57"/>
                <a:gd name="T46" fmla="*/ 0 h 37"/>
                <a:gd name="T47" fmla="*/ 57 w 57"/>
                <a:gd name="T48" fmla="*/ 37 h 37"/>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57" h="37">
                  <a:moveTo>
                    <a:pt x="14" y="37"/>
                  </a:moveTo>
                  <a:lnTo>
                    <a:pt x="29" y="20"/>
                  </a:lnTo>
                  <a:lnTo>
                    <a:pt x="42" y="20"/>
                  </a:lnTo>
                  <a:lnTo>
                    <a:pt x="42" y="15"/>
                  </a:lnTo>
                  <a:lnTo>
                    <a:pt x="50" y="20"/>
                  </a:lnTo>
                  <a:lnTo>
                    <a:pt x="57" y="6"/>
                  </a:lnTo>
                  <a:lnTo>
                    <a:pt x="50" y="6"/>
                  </a:lnTo>
                  <a:lnTo>
                    <a:pt x="42" y="0"/>
                  </a:lnTo>
                  <a:lnTo>
                    <a:pt x="9" y="0"/>
                  </a:lnTo>
                  <a:lnTo>
                    <a:pt x="0" y="15"/>
                  </a:lnTo>
                  <a:lnTo>
                    <a:pt x="0" y="20"/>
                  </a:lnTo>
                  <a:lnTo>
                    <a:pt x="9" y="15"/>
                  </a:lnTo>
                  <a:lnTo>
                    <a:pt x="9" y="37"/>
                  </a:lnTo>
                  <a:lnTo>
                    <a:pt x="14" y="3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28" name="BLR">
              <a:extLst>
                <a:ext uri="{FF2B5EF4-FFF2-40B4-BE49-F238E27FC236}">
                  <a16:creationId xmlns:a16="http://schemas.microsoft.com/office/drawing/2014/main" id="{00000000-0008-0000-0500-0000DE000000}"/>
                </a:ext>
              </a:extLst>
            </xdr:cNvPr>
            <xdr:cNvSpPr>
              <a:spLocks/>
            </xdr:cNvSpPr>
          </xdr:nvSpPr>
          <xdr:spPr bwMode="auto">
            <a:xfrm>
              <a:off x="11226089" y="1662860"/>
              <a:ext cx="220493" cy="159362"/>
            </a:xfrm>
            <a:custGeom>
              <a:avLst/>
              <a:gdLst>
                <a:gd name="T0" fmla="*/ 2147483647 w 128"/>
                <a:gd name="T1" fmla="*/ 2147483647 h 119"/>
                <a:gd name="T2" fmla="*/ 2147483647 w 128"/>
                <a:gd name="T3" fmla="*/ 2147483647 h 119"/>
                <a:gd name="T4" fmla="*/ 2147483647 w 128"/>
                <a:gd name="T5" fmla="*/ 2147483647 h 119"/>
                <a:gd name="T6" fmla="*/ 2147483647 w 128"/>
                <a:gd name="T7" fmla="*/ 2147483647 h 119"/>
                <a:gd name="T8" fmla="*/ 2147483647 w 128"/>
                <a:gd name="T9" fmla="*/ 2147483647 h 119"/>
                <a:gd name="T10" fmla="*/ 2147483647 w 128"/>
                <a:gd name="T11" fmla="*/ 2147483647 h 119"/>
                <a:gd name="T12" fmla="*/ 2147483647 w 128"/>
                <a:gd name="T13" fmla="*/ 2147483647 h 119"/>
                <a:gd name="T14" fmla="*/ 2147483647 w 128"/>
                <a:gd name="T15" fmla="*/ 2147483647 h 119"/>
                <a:gd name="T16" fmla="*/ 2147483647 w 128"/>
                <a:gd name="T17" fmla="*/ 2147483647 h 119"/>
                <a:gd name="T18" fmla="*/ 2147483647 w 128"/>
                <a:gd name="T19" fmla="*/ 0 h 119"/>
                <a:gd name="T20" fmla="*/ 2147483647 w 128"/>
                <a:gd name="T21" fmla="*/ 2147483647 h 119"/>
                <a:gd name="T22" fmla="*/ 2147483647 w 128"/>
                <a:gd name="T23" fmla="*/ 2147483647 h 119"/>
                <a:gd name="T24" fmla="*/ 2147483647 w 128"/>
                <a:gd name="T25" fmla="*/ 2147483647 h 119"/>
                <a:gd name="T26" fmla="*/ 2147483647 w 128"/>
                <a:gd name="T27" fmla="*/ 2147483647 h 119"/>
                <a:gd name="T28" fmla="*/ 2147483647 w 128"/>
                <a:gd name="T29" fmla="*/ 2147483647 h 119"/>
                <a:gd name="T30" fmla="*/ 2147483647 w 128"/>
                <a:gd name="T31" fmla="*/ 2147483647 h 119"/>
                <a:gd name="T32" fmla="*/ 0 w 128"/>
                <a:gd name="T33" fmla="*/ 2147483647 h 119"/>
                <a:gd name="T34" fmla="*/ 2147483647 w 128"/>
                <a:gd name="T35" fmla="*/ 2147483647 h 119"/>
                <a:gd name="T36" fmla="*/ 0 w 128"/>
                <a:gd name="T37" fmla="*/ 2147483647 h 119"/>
                <a:gd name="T38" fmla="*/ 0 w 128"/>
                <a:gd name="T39" fmla="*/ 2147483647 h 119"/>
                <a:gd name="T40" fmla="*/ 2147483647 w 128"/>
                <a:gd name="T41" fmla="*/ 2147483647 h 119"/>
                <a:gd name="T42" fmla="*/ 2147483647 w 128"/>
                <a:gd name="T43" fmla="*/ 2147483647 h 119"/>
                <a:gd name="T44" fmla="*/ 2147483647 w 128"/>
                <a:gd name="T45" fmla="*/ 2147483647 h 119"/>
                <a:gd name="T46" fmla="*/ 2147483647 w 128"/>
                <a:gd name="T47" fmla="*/ 2147483647 h 119"/>
                <a:gd name="T48" fmla="*/ 2147483647 w 128"/>
                <a:gd name="T49" fmla="*/ 2147483647 h 119"/>
                <a:gd name="T50" fmla="*/ 2147483647 w 128"/>
                <a:gd name="T51" fmla="*/ 2147483647 h 119"/>
                <a:gd name="T52" fmla="*/ 2147483647 w 128"/>
                <a:gd name="T53" fmla="*/ 2147483647 h 119"/>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128"/>
                <a:gd name="T82" fmla="*/ 0 h 119"/>
                <a:gd name="T83" fmla="*/ 128 w 128"/>
                <a:gd name="T84" fmla="*/ 119 h 119"/>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128" h="119">
                  <a:moveTo>
                    <a:pt x="113" y="99"/>
                  </a:moveTo>
                  <a:lnTo>
                    <a:pt x="106" y="84"/>
                  </a:lnTo>
                  <a:lnTo>
                    <a:pt x="106" y="76"/>
                  </a:lnTo>
                  <a:lnTo>
                    <a:pt x="113" y="84"/>
                  </a:lnTo>
                  <a:lnTo>
                    <a:pt x="128" y="62"/>
                  </a:lnTo>
                  <a:lnTo>
                    <a:pt x="113" y="62"/>
                  </a:lnTo>
                  <a:lnTo>
                    <a:pt x="99" y="37"/>
                  </a:lnTo>
                  <a:lnTo>
                    <a:pt x="99" y="15"/>
                  </a:lnTo>
                  <a:lnTo>
                    <a:pt x="91" y="5"/>
                  </a:lnTo>
                  <a:lnTo>
                    <a:pt x="64" y="0"/>
                  </a:lnTo>
                  <a:lnTo>
                    <a:pt x="47" y="15"/>
                  </a:lnTo>
                  <a:lnTo>
                    <a:pt x="47" y="22"/>
                  </a:lnTo>
                  <a:lnTo>
                    <a:pt x="37" y="37"/>
                  </a:lnTo>
                  <a:lnTo>
                    <a:pt x="37" y="52"/>
                  </a:lnTo>
                  <a:lnTo>
                    <a:pt x="20" y="52"/>
                  </a:lnTo>
                  <a:lnTo>
                    <a:pt x="7" y="62"/>
                  </a:lnTo>
                  <a:lnTo>
                    <a:pt x="0" y="62"/>
                  </a:lnTo>
                  <a:lnTo>
                    <a:pt x="7" y="84"/>
                  </a:lnTo>
                  <a:lnTo>
                    <a:pt x="0" y="99"/>
                  </a:lnTo>
                  <a:lnTo>
                    <a:pt x="0" y="119"/>
                  </a:lnTo>
                  <a:lnTo>
                    <a:pt x="14" y="104"/>
                  </a:lnTo>
                  <a:lnTo>
                    <a:pt x="37" y="104"/>
                  </a:lnTo>
                  <a:lnTo>
                    <a:pt x="59" y="119"/>
                  </a:lnTo>
                  <a:lnTo>
                    <a:pt x="99" y="119"/>
                  </a:lnTo>
                  <a:lnTo>
                    <a:pt x="106" y="99"/>
                  </a:lnTo>
                  <a:lnTo>
                    <a:pt x="113" y="9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29" name="BIH">
              <a:extLst>
                <a:ext uri="{FF2B5EF4-FFF2-40B4-BE49-F238E27FC236}">
                  <a16:creationId xmlns:a16="http://schemas.microsoft.com/office/drawing/2014/main" id="{00000000-0008-0000-0500-0000DF000000}"/>
                </a:ext>
              </a:extLst>
            </xdr:cNvPr>
            <xdr:cNvSpPr>
              <a:spLocks/>
            </xdr:cNvSpPr>
          </xdr:nvSpPr>
          <xdr:spPr bwMode="auto">
            <a:xfrm>
              <a:off x="11052844" y="1993843"/>
              <a:ext cx="86622" cy="73551"/>
            </a:xfrm>
            <a:custGeom>
              <a:avLst/>
              <a:gdLst>
                <a:gd name="T0" fmla="*/ 43911205 w 50"/>
                <a:gd name="T1" fmla="*/ 82135551 h 52"/>
                <a:gd name="T2" fmla="*/ 96604649 w 50"/>
                <a:gd name="T3" fmla="*/ 217418388 h 52"/>
                <a:gd name="T4" fmla="*/ 122951362 w 50"/>
                <a:gd name="T5" fmla="*/ 251240187 h 52"/>
                <a:gd name="T6" fmla="*/ 162472513 w 50"/>
                <a:gd name="T7" fmla="*/ 217418388 h 52"/>
                <a:gd name="T8" fmla="*/ 219556011 w 50"/>
                <a:gd name="T9" fmla="*/ 217418388 h 52"/>
                <a:gd name="T10" fmla="*/ 219556011 w 50"/>
                <a:gd name="T11" fmla="*/ 82135551 h 52"/>
                <a:gd name="T12" fmla="*/ 162472513 w 50"/>
                <a:gd name="T13" fmla="*/ 82135551 h 52"/>
                <a:gd name="T14" fmla="*/ 162472513 w 50"/>
                <a:gd name="T15" fmla="*/ 38653189 h 52"/>
                <a:gd name="T16" fmla="*/ 65865752 w 50"/>
                <a:gd name="T17" fmla="*/ 0 h 52"/>
                <a:gd name="T18" fmla="*/ 43911205 w 50"/>
                <a:gd name="T19" fmla="*/ 38653189 h 52"/>
                <a:gd name="T20" fmla="*/ 43911205 w 50"/>
                <a:gd name="T21" fmla="*/ 0 h 52"/>
                <a:gd name="T22" fmla="*/ 0 w 50"/>
                <a:gd name="T23" fmla="*/ 38653189 h 52"/>
                <a:gd name="T24" fmla="*/ 43911205 w 50"/>
                <a:gd name="T25" fmla="*/ 82135551 h 52"/>
                <a:gd name="T26" fmla="*/ 43911205 w 50"/>
                <a:gd name="T27" fmla="*/ 82135551 h 52"/>
                <a:gd name="T28" fmla="*/ 43911205 w 50"/>
                <a:gd name="T29" fmla="*/ 82135551 h 5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50"/>
                <a:gd name="T46" fmla="*/ 0 h 52"/>
                <a:gd name="T47" fmla="*/ 50 w 50"/>
                <a:gd name="T48" fmla="*/ 52 h 5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50" h="52">
                  <a:moveTo>
                    <a:pt x="10" y="17"/>
                  </a:moveTo>
                  <a:lnTo>
                    <a:pt x="22" y="45"/>
                  </a:lnTo>
                  <a:lnTo>
                    <a:pt x="28" y="52"/>
                  </a:lnTo>
                  <a:lnTo>
                    <a:pt x="37" y="45"/>
                  </a:lnTo>
                  <a:lnTo>
                    <a:pt x="50" y="45"/>
                  </a:lnTo>
                  <a:lnTo>
                    <a:pt x="50" y="17"/>
                  </a:lnTo>
                  <a:lnTo>
                    <a:pt x="37" y="17"/>
                  </a:lnTo>
                  <a:lnTo>
                    <a:pt x="37" y="8"/>
                  </a:lnTo>
                  <a:lnTo>
                    <a:pt x="15" y="0"/>
                  </a:lnTo>
                  <a:lnTo>
                    <a:pt x="10" y="8"/>
                  </a:lnTo>
                  <a:lnTo>
                    <a:pt x="10" y="0"/>
                  </a:lnTo>
                  <a:lnTo>
                    <a:pt x="0" y="8"/>
                  </a:lnTo>
                  <a:lnTo>
                    <a:pt x="10" y="1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30" name="BGR">
              <a:extLst>
                <a:ext uri="{FF2B5EF4-FFF2-40B4-BE49-F238E27FC236}">
                  <a16:creationId xmlns:a16="http://schemas.microsoft.com/office/drawing/2014/main" id="{00000000-0008-0000-0500-0000E0000000}"/>
                </a:ext>
              </a:extLst>
            </xdr:cNvPr>
            <xdr:cNvSpPr>
              <a:spLocks/>
            </xdr:cNvSpPr>
          </xdr:nvSpPr>
          <xdr:spPr bwMode="auto">
            <a:xfrm>
              <a:off x="11210339" y="2036749"/>
              <a:ext cx="133871" cy="79681"/>
            </a:xfrm>
            <a:custGeom>
              <a:avLst/>
              <a:gdLst>
                <a:gd name="T0" fmla="*/ 2147483647 w 78"/>
                <a:gd name="T1" fmla="*/ 2147483647 h 62"/>
                <a:gd name="T2" fmla="*/ 2147483647 w 78"/>
                <a:gd name="T3" fmla="*/ 2147483647 h 62"/>
                <a:gd name="T4" fmla="*/ 2147483647 w 78"/>
                <a:gd name="T5" fmla="*/ 2147483647 h 62"/>
                <a:gd name="T6" fmla="*/ 2147483647 w 78"/>
                <a:gd name="T7" fmla="*/ 2147483647 h 62"/>
                <a:gd name="T8" fmla="*/ 2147483647 w 78"/>
                <a:gd name="T9" fmla="*/ 2147483647 h 62"/>
                <a:gd name="T10" fmla="*/ 2147483647 w 78"/>
                <a:gd name="T11" fmla="*/ 2147483647 h 62"/>
                <a:gd name="T12" fmla="*/ 2147483647 w 78"/>
                <a:gd name="T13" fmla="*/ 2147483647 h 62"/>
                <a:gd name="T14" fmla="*/ 2147483647 w 78"/>
                <a:gd name="T15" fmla="*/ 2147483647 h 62"/>
                <a:gd name="T16" fmla="*/ 2147483647 w 78"/>
                <a:gd name="T17" fmla="*/ 2147483647 h 62"/>
                <a:gd name="T18" fmla="*/ 2147483647 w 78"/>
                <a:gd name="T19" fmla="*/ 2147483647 h 62"/>
                <a:gd name="T20" fmla="*/ 0 w 78"/>
                <a:gd name="T21" fmla="*/ 2147483647 h 62"/>
                <a:gd name="T22" fmla="*/ 2147483647 w 78"/>
                <a:gd name="T23" fmla="*/ 2147483647 h 62"/>
                <a:gd name="T24" fmla="*/ 0 w 78"/>
                <a:gd name="T25" fmla="*/ 2147483647 h 62"/>
                <a:gd name="T26" fmla="*/ 0 w 78"/>
                <a:gd name="T27" fmla="*/ 0 h 62"/>
                <a:gd name="T28" fmla="*/ 2147483647 w 78"/>
                <a:gd name="T29" fmla="*/ 2147483647 h 62"/>
                <a:gd name="T30" fmla="*/ 2147483647 w 78"/>
                <a:gd name="T31" fmla="*/ 2147483647 h 62"/>
                <a:gd name="T32" fmla="*/ 2147483647 w 78"/>
                <a:gd name="T33" fmla="*/ 2147483647 h 62"/>
                <a:gd name="T34" fmla="*/ 2147483647 w 78"/>
                <a:gd name="T35" fmla="*/ 0 h 62"/>
                <a:gd name="T36" fmla="*/ 2147483647 w 78"/>
                <a:gd name="T37" fmla="*/ 2147483647 h 62"/>
                <a:gd name="T38" fmla="*/ 2147483647 w 78"/>
                <a:gd name="T39" fmla="*/ 2147483647 h 62"/>
                <a:gd name="T40" fmla="*/ 2147483647 w 78"/>
                <a:gd name="T41" fmla="*/ 2147483647 h 62"/>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78"/>
                <a:gd name="T64" fmla="*/ 0 h 62"/>
                <a:gd name="T65" fmla="*/ 78 w 78"/>
                <a:gd name="T66" fmla="*/ 62 h 62"/>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78" h="62">
                  <a:moveTo>
                    <a:pt x="78" y="9"/>
                  </a:moveTo>
                  <a:lnTo>
                    <a:pt x="78" y="17"/>
                  </a:lnTo>
                  <a:lnTo>
                    <a:pt x="72" y="17"/>
                  </a:lnTo>
                  <a:lnTo>
                    <a:pt x="67" y="32"/>
                  </a:lnTo>
                  <a:lnTo>
                    <a:pt x="72" y="47"/>
                  </a:lnTo>
                  <a:lnTo>
                    <a:pt x="57" y="47"/>
                  </a:lnTo>
                  <a:lnTo>
                    <a:pt x="45" y="62"/>
                  </a:lnTo>
                  <a:lnTo>
                    <a:pt x="21" y="56"/>
                  </a:lnTo>
                  <a:lnTo>
                    <a:pt x="6" y="56"/>
                  </a:lnTo>
                  <a:lnTo>
                    <a:pt x="6" y="47"/>
                  </a:lnTo>
                  <a:lnTo>
                    <a:pt x="0" y="32"/>
                  </a:lnTo>
                  <a:lnTo>
                    <a:pt x="6" y="25"/>
                  </a:lnTo>
                  <a:lnTo>
                    <a:pt x="0" y="9"/>
                  </a:lnTo>
                  <a:lnTo>
                    <a:pt x="0" y="0"/>
                  </a:lnTo>
                  <a:lnTo>
                    <a:pt x="6" y="9"/>
                  </a:lnTo>
                  <a:lnTo>
                    <a:pt x="13" y="9"/>
                  </a:lnTo>
                  <a:lnTo>
                    <a:pt x="45" y="17"/>
                  </a:lnTo>
                  <a:lnTo>
                    <a:pt x="57" y="0"/>
                  </a:lnTo>
                  <a:lnTo>
                    <a:pt x="78" y="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31" name="BEL">
              <a:extLst>
                <a:ext uri="{FF2B5EF4-FFF2-40B4-BE49-F238E27FC236}">
                  <a16:creationId xmlns:a16="http://schemas.microsoft.com/office/drawing/2014/main" id="{00000000-0008-0000-0500-0000E1000000}"/>
                </a:ext>
              </a:extLst>
            </xdr:cNvPr>
            <xdr:cNvSpPr>
              <a:spLocks/>
            </xdr:cNvSpPr>
          </xdr:nvSpPr>
          <xdr:spPr bwMode="auto">
            <a:xfrm>
              <a:off x="10745728" y="1834481"/>
              <a:ext cx="86622" cy="49035"/>
            </a:xfrm>
            <a:custGeom>
              <a:avLst/>
              <a:gdLst>
                <a:gd name="T0" fmla="*/ 2147483647 w 50"/>
                <a:gd name="T1" fmla="*/ 2147483647 h 37"/>
                <a:gd name="T2" fmla="*/ 2147483647 w 50"/>
                <a:gd name="T3" fmla="*/ 2147483647 h 37"/>
                <a:gd name="T4" fmla="*/ 2147483647 w 50"/>
                <a:gd name="T5" fmla="*/ 2147483647 h 37"/>
                <a:gd name="T6" fmla="*/ 2147483647 w 50"/>
                <a:gd name="T7" fmla="*/ 2147483647 h 37"/>
                <a:gd name="T8" fmla="*/ 2147483647 w 50"/>
                <a:gd name="T9" fmla="*/ 2147483647 h 37"/>
                <a:gd name="T10" fmla="*/ 0 w 50"/>
                <a:gd name="T11" fmla="*/ 2147483647 h 37"/>
                <a:gd name="T12" fmla="*/ 0 w 50"/>
                <a:gd name="T13" fmla="*/ 0 h 37"/>
                <a:gd name="T14" fmla="*/ 2147483647 w 50"/>
                <a:gd name="T15" fmla="*/ 0 h 37"/>
                <a:gd name="T16" fmla="*/ 2147483647 w 50"/>
                <a:gd name="T17" fmla="*/ 2147483647 h 37"/>
                <a:gd name="T18" fmla="*/ 2147483647 w 50"/>
                <a:gd name="T19" fmla="*/ 2147483647 h 37"/>
                <a:gd name="T20" fmla="*/ 2147483647 w 50"/>
                <a:gd name="T21" fmla="*/ 2147483647 h 37"/>
                <a:gd name="T22" fmla="*/ 2147483647 w 50"/>
                <a:gd name="T23" fmla="*/ 2147483647 h 37"/>
                <a:gd name="T24" fmla="*/ 2147483647 w 50"/>
                <a:gd name="T25" fmla="*/ 2147483647 h 37"/>
                <a:gd name="T26" fmla="*/ 2147483647 w 50"/>
                <a:gd name="T27" fmla="*/ 2147483647 h 37"/>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50"/>
                <a:gd name="T43" fmla="*/ 0 h 37"/>
                <a:gd name="T44" fmla="*/ 50 w 50"/>
                <a:gd name="T45" fmla="*/ 37 h 37"/>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50" h="37">
                  <a:moveTo>
                    <a:pt x="38" y="37"/>
                  </a:moveTo>
                  <a:lnTo>
                    <a:pt x="30" y="37"/>
                  </a:lnTo>
                  <a:lnTo>
                    <a:pt x="30" y="30"/>
                  </a:lnTo>
                  <a:lnTo>
                    <a:pt x="22" y="30"/>
                  </a:lnTo>
                  <a:lnTo>
                    <a:pt x="22" y="15"/>
                  </a:lnTo>
                  <a:lnTo>
                    <a:pt x="0" y="8"/>
                  </a:lnTo>
                  <a:lnTo>
                    <a:pt x="0" y="0"/>
                  </a:lnTo>
                  <a:lnTo>
                    <a:pt x="38" y="0"/>
                  </a:lnTo>
                  <a:lnTo>
                    <a:pt x="50" y="8"/>
                  </a:lnTo>
                  <a:lnTo>
                    <a:pt x="50" y="30"/>
                  </a:lnTo>
                  <a:lnTo>
                    <a:pt x="38" y="30"/>
                  </a:lnTo>
                  <a:lnTo>
                    <a:pt x="38" y="3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32" name="AUT">
              <a:extLst>
                <a:ext uri="{FF2B5EF4-FFF2-40B4-BE49-F238E27FC236}">
                  <a16:creationId xmlns:a16="http://schemas.microsoft.com/office/drawing/2014/main" id="{00000000-0008-0000-0500-0000E2000000}"/>
                </a:ext>
              </a:extLst>
            </xdr:cNvPr>
            <xdr:cNvSpPr>
              <a:spLocks/>
            </xdr:cNvSpPr>
          </xdr:nvSpPr>
          <xdr:spPr bwMode="auto">
            <a:xfrm>
              <a:off x="10903224" y="1895774"/>
              <a:ext cx="173245" cy="73551"/>
            </a:xfrm>
            <a:custGeom>
              <a:avLst/>
              <a:gdLst>
                <a:gd name="T0" fmla="*/ 0 w 101"/>
                <a:gd name="T1" fmla="*/ 2147483647 h 52"/>
                <a:gd name="T2" fmla="*/ 2147483647 w 101"/>
                <a:gd name="T3" fmla="*/ 2147483647 h 52"/>
                <a:gd name="T4" fmla="*/ 2147483647 w 101"/>
                <a:gd name="T5" fmla="*/ 2147483647 h 52"/>
                <a:gd name="T6" fmla="*/ 2147483647 w 101"/>
                <a:gd name="T7" fmla="*/ 2147483647 h 52"/>
                <a:gd name="T8" fmla="*/ 2147483647 w 101"/>
                <a:gd name="T9" fmla="*/ 2147483647 h 52"/>
                <a:gd name="T10" fmla="*/ 2147483647 w 101"/>
                <a:gd name="T11" fmla="*/ 2147483647 h 52"/>
                <a:gd name="T12" fmla="*/ 2147483647 w 101"/>
                <a:gd name="T13" fmla="*/ 0 h 52"/>
                <a:gd name="T14" fmla="*/ 2147483647 w 101"/>
                <a:gd name="T15" fmla="*/ 2147483647 h 52"/>
                <a:gd name="T16" fmla="*/ 2147483647 w 101"/>
                <a:gd name="T17" fmla="*/ 2147483647 h 52"/>
                <a:gd name="T18" fmla="*/ 2147483647 w 101"/>
                <a:gd name="T19" fmla="*/ 2147483647 h 52"/>
                <a:gd name="T20" fmla="*/ 2147483647 w 101"/>
                <a:gd name="T21" fmla="*/ 2147483647 h 52"/>
                <a:gd name="T22" fmla="*/ 2147483647 w 101"/>
                <a:gd name="T23" fmla="*/ 2147483647 h 52"/>
                <a:gd name="T24" fmla="*/ 2147483647 w 101"/>
                <a:gd name="T25" fmla="*/ 2147483647 h 52"/>
                <a:gd name="T26" fmla="*/ 0 w 101"/>
                <a:gd name="T27" fmla="*/ 2147483647 h 52"/>
                <a:gd name="T28" fmla="*/ 0 w 101"/>
                <a:gd name="T29" fmla="*/ 2147483647 h 52"/>
                <a:gd name="T30" fmla="*/ 0 w 101"/>
                <a:gd name="T31" fmla="*/ 2147483647 h 5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101"/>
                <a:gd name="T49" fmla="*/ 0 h 52"/>
                <a:gd name="T50" fmla="*/ 101 w 101"/>
                <a:gd name="T51" fmla="*/ 52 h 5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101" h="52">
                  <a:moveTo>
                    <a:pt x="0" y="37"/>
                  </a:moveTo>
                  <a:lnTo>
                    <a:pt x="15" y="37"/>
                  </a:lnTo>
                  <a:lnTo>
                    <a:pt x="51" y="27"/>
                  </a:lnTo>
                  <a:lnTo>
                    <a:pt x="51" y="13"/>
                  </a:lnTo>
                  <a:lnTo>
                    <a:pt x="59" y="6"/>
                  </a:lnTo>
                  <a:lnTo>
                    <a:pt x="72" y="6"/>
                  </a:lnTo>
                  <a:lnTo>
                    <a:pt x="72" y="0"/>
                  </a:lnTo>
                  <a:lnTo>
                    <a:pt x="101" y="6"/>
                  </a:lnTo>
                  <a:lnTo>
                    <a:pt x="101" y="27"/>
                  </a:lnTo>
                  <a:lnTo>
                    <a:pt x="92" y="43"/>
                  </a:lnTo>
                  <a:lnTo>
                    <a:pt x="59" y="52"/>
                  </a:lnTo>
                  <a:lnTo>
                    <a:pt x="42" y="43"/>
                  </a:lnTo>
                  <a:lnTo>
                    <a:pt x="10" y="43"/>
                  </a:lnTo>
                  <a:lnTo>
                    <a:pt x="0" y="3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nvGrpSpPr>
            <xdr:cNvPr id="233" name="RUS">
              <a:extLst>
                <a:ext uri="{FF2B5EF4-FFF2-40B4-BE49-F238E27FC236}">
                  <a16:creationId xmlns:a16="http://schemas.microsoft.com/office/drawing/2014/main" id="{00000000-0008-0000-0500-0000E3000000}"/>
                </a:ext>
              </a:extLst>
            </xdr:cNvPr>
            <xdr:cNvGrpSpPr/>
          </xdr:nvGrpSpPr>
          <xdr:grpSpPr>
            <a:xfrm>
              <a:off x="11139466" y="516677"/>
              <a:ext cx="3968881" cy="1593622"/>
              <a:chOff x="6029325" y="1047750"/>
              <a:chExt cx="4800600" cy="2476500"/>
            </a:xfrm>
            <a:grpFill/>
          </xdr:grpSpPr>
          <xdr:sp macro="" textlink="">
            <xdr:nvSpPr>
              <xdr:cNvPr id="236" name="S_RUS5">
                <a:extLst>
                  <a:ext uri="{FF2B5EF4-FFF2-40B4-BE49-F238E27FC236}">
                    <a16:creationId xmlns:a16="http://schemas.microsoft.com/office/drawing/2014/main" id="{00000000-0008-0000-0500-0000E6000000}"/>
                  </a:ext>
                </a:extLst>
              </xdr:cNvPr>
              <xdr:cNvSpPr>
                <a:spLocks/>
              </xdr:cNvSpPr>
            </xdr:nvSpPr>
            <xdr:spPr bwMode="auto">
              <a:xfrm>
                <a:off x="8391525" y="2867025"/>
                <a:ext cx="180975" cy="228600"/>
              </a:xfrm>
              <a:custGeom>
                <a:avLst/>
                <a:gdLst>
                  <a:gd name="T0" fmla="*/ 0 w 87"/>
                  <a:gd name="T1" fmla="*/ 1 h 109"/>
                  <a:gd name="T2" fmla="*/ 0 w 87"/>
                  <a:gd name="T3" fmla="*/ 1 h 109"/>
                  <a:gd name="T4" fmla="*/ 0 w 87"/>
                  <a:gd name="T5" fmla="*/ 1 h 109"/>
                  <a:gd name="T6" fmla="*/ 0 w 87"/>
                  <a:gd name="T7" fmla="*/ 1 h 109"/>
                  <a:gd name="T8" fmla="*/ 1 w 87"/>
                  <a:gd name="T9" fmla="*/ 1 h 109"/>
                  <a:gd name="T10" fmla="*/ 1 w 87"/>
                  <a:gd name="T11" fmla="*/ 0 h 109"/>
                  <a:gd name="T12" fmla="*/ 1 w 87"/>
                  <a:gd name="T13" fmla="*/ 0 h 109"/>
                  <a:gd name="T14" fmla="*/ 1 w 87"/>
                  <a:gd name="T15" fmla="*/ 0 h 109"/>
                  <a:gd name="T16" fmla="*/ 1 w 87"/>
                  <a:gd name="T17" fmla="*/ 0 h 109"/>
                  <a:gd name="T18" fmla="*/ 0 w 87"/>
                  <a:gd name="T19" fmla="*/ 1 h 109"/>
                  <a:gd name="T20" fmla="*/ 0 w 87"/>
                  <a:gd name="T21" fmla="*/ 1 h 109"/>
                  <a:gd name="T22" fmla="*/ 0 w 87"/>
                  <a:gd name="T23" fmla="*/ 1 h 109"/>
                  <a:gd name="T24" fmla="*/ 0 w 87"/>
                  <a:gd name="T25" fmla="*/ 1 h 109"/>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87"/>
                  <a:gd name="T40" fmla="*/ 0 h 109"/>
                  <a:gd name="T41" fmla="*/ 87 w 87"/>
                  <a:gd name="T42" fmla="*/ 109 h 109"/>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87" h="109">
                    <a:moveTo>
                      <a:pt x="0" y="101"/>
                    </a:moveTo>
                    <a:lnTo>
                      <a:pt x="7" y="109"/>
                    </a:lnTo>
                    <a:lnTo>
                      <a:pt x="37" y="101"/>
                    </a:lnTo>
                    <a:lnTo>
                      <a:pt x="37" y="87"/>
                    </a:lnTo>
                    <a:lnTo>
                      <a:pt x="65" y="74"/>
                    </a:lnTo>
                    <a:lnTo>
                      <a:pt x="79" y="45"/>
                    </a:lnTo>
                    <a:lnTo>
                      <a:pt x="87" y="0"/>
                    </a:lnTo>
                    <a:lnTo>
                      <a:pt x="79" y="0"/>
                    </a:lnTo>
                    <a:lnTo>
                      <a:pt x="65" y="45"/>
                    </a:lnTo>
                    <a:lnTo>
                      <a:pt x="28" y="87"/>
                    </a:lnTo>
                    <a:lnTo>
                      <a:pt x="0" y="10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37" name="S_RUS4">
                <a:extLst>
                  <a:ext uri="{FF2B5EF4-FFF2-40B4-BE49-F238E27FC236}">
                    <a16:creationId xmlns:a16="http://schemas.microsoft.com/office/drawing/2014/main" id="{00000000-0008-0000-0500-0000E7000000}"/>
                  </a:ext>
                </a:extLst>
              </xdr:cNvPr>
              <xdr:cNvSpPr>
                <a:spLocks/>
              </xdr:cNvSpPr>
            </xdr:nvSpPr>
            <xdr:spPr bwMode="auto">
              <a:xfrm>
                <a:off x="7000875" y="1581150"/>
                <a:ext cx="114300" cy="219075"/>
              </a:xfrm>
              <a:custGeom>
                <a:avLst/>
                <a:gdLst>
                  <a:gd name="T0" fmla="*/ 0 w 57"/>
                  <a:gd name="T1" fmla="*/ 0 h 104"/>
                  <a:gd name="T2" fmla="*/ 1 w 57"/>
                  <a:gd name="T3" fmla="*/ 1 h 104"/>
                  <a:gd name="T4" fmla="*/ 0 w 57"/>
                  <a:gd name="T5" fmla="*/ 1 h 104"/>
                  <a:gd name="T6" fmla="*/ 0 w 57"/>
                  <a:gd name="T7" fmla="*/ 1 h 104"/>
                  <a:gd name="T8" fmla="*/ 0 w 57"/>
                  <a:gd name="T9" fmla="*/ 1 h 104"/>
                  <a:gd name="T10" fmla="*/ 0 w 57"/>
                  <a:gd name="T11" fmla="*/ 1 h 104"/>
                  <a:gd name="T12" fmla="*/ 0 w 57"/>
                  <a:gd name="T13" fmla="*/ 1 h 104"/>
                  <a:gd name="T14" fmla="*/ 0 w 57"/>
                  <a:gd name="T15" fmla="*/ 1 h 104"/>
                  <a:gd name="T16" fmla="*/ 0 w 57"/>
                  <a:gd name="T17" fmla="*/ 0 h 104"/>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57"/>
                  <a:gd name="T28" fmla="*/ 0 h 104"/>
                  <a:gd name="T29" fmla="*/ 57 w 57"/>
                  <a:gd name="T30" fmla="*/ 104 h 104"/>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57" h="104">
                    <a:moveTo>
                      <a:pt x="13" y="0"/>
                    </a:moveTo>
                    <a:lnTo>
                      <a:pt x="57" y="104"/>
                    </a:lnTo>
                    <a:lnTo>
                      <a:pt x="45" y="99"/>
                    </a:lnTo>
                    <a:lnTo>
                      <a:pt x="48" y="103"/>
                    </a:lnTo>
                    <a:lnTo>
                      <a:pt x="13" y="88"/>
                    </a:lnTo>
                    <a:lnTo>
                      <a:pt x="22" y="84"/>
                    </a:lnTo>
                    <a:lnTo>
                      <a:pt x="17" y="71"/>
                    </a:lnTo>
                    <a:lnTo>
                      <a:pt x="0" y="66"/>
                    </a:lnTo>
                    <a:lnTo>
                      <a:pt x="13" y="0"/>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38" name="S_RUS3">
                <a:extLst>
                  <a:ext uri="{FF2B5EF4-FFF2-40B4-BE49-F238E27FC236}">
                    <a16:creationId xmlns:a16="http://schemas.microsoft.com/office/drawing/2014/main" id="{00000000-0008-0000-0500-0000E8000000}"/>
                  </a:ext>
                </a:extLst>
              </xdr:cNvPr>
              <xdr:cNvSpPr>
                <a:spLocks/>
              </xdr:cNvSpPr>
            </xdr:nvSpPr>
            <xdr:spPr bwMode="auto">
              <a:xfrm>
                <a:off x="7029450" y="1238250"/>
                <a:ext cx="390525" cy="333375"/>
              </a:xfrm>
              <a:custGeom>
                <a:avLst/>
                <a:gdLst>
                  <a:gd name="T0" fmla="*/ 0 w 190"/>
                  <a:gd name="T1" fmla="*/ 2 h 157"/>
                  <a:gd name="T2" fmla="*/ 1 w 190"/>
                  <a:gd name="T3" fmla="*/ 0 h 157"/>
                  <a:gd name="T4" fmla="*/ 2 w 190"/>
                  <a:gd name="T5" fmla="*/ 0 h 157"/>
                  <a:gd name="T6" fmla="*/ 2 w 190"/>
                  <a:gd name="T7" fmla="*/ 0 h 157"/>
                  <a:gd name="T8" fmla="*/ 1 w 190"/>
                  <a:gd name="T9" fmla="*/ 1 h 157"/>
                  <a:gd name="T10" fmla="*/ 1 w 190"/>
                  <a:gd name="T11" fmla="*/ 1 h 157"/>
                  <a:gd name="T12" fmla="*/ 1 w 190"/>
                  <a:gd name="T13" fmla="*/ 1 h 157"/>
                  <a:gd name="T14" fmla="*/ 0 w 190"/>
                  <a:gd name="T15" fmla="*/ 1 h 157"/>
                  <a:gd name="T16" fmla="*/ 0 w 190"/>
                  <a:gd name="T17" fmla="*/ 2 h 157"/>
                  <a:gd name="T18" fmla="*/ 0 w 190"/>
                  <a:gd name="T19" fmla="*/ 2 h 157"/>
                  <a:gd name="T20" fmla="*/ 0 w 190"/>
                  <a:gd name="T21" fmla="*/ 2 h 157"/>
                  <a:gd name="T22" fmla="*/ 0 w 190"/>
                  <a:gd name="T23" fmla="*/ 2 h 157"/>
                  <a:gd name="T24" fmla="*/ 0 w 190"/>
                  <a:gd name="T25" fmla="*/ 2 h 157"/>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190"/>
                  <a:gd name="T40" fmla="*/ 0 h 157"/>
                  <a:gd name="T41" fmla="*/ 190 w 190"/>
                  <a:gd name="T42" fmla="*/ 157 h 157"/>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190" h="157">
                    <a:moveTo>
                      <a:pt x="0" y="143"/>
                    </a:moveTo>
                    <a:lnTo>
                      <a:pt x="87" y="42"/>
                    </a:lnTo>
                    <a:lnTo>
                      <a:pt x="190" y="0"/>
                    </a:lnTo>
                    <a:lnTo>
                      <a:pt x="168" y="32"/>
                    </a:lnTo>
                    <a:lnTo>
                      <a:pt x="67" y="100"/>
                    </a:lnTo>
                    <a:lnTo>
                      <a:pt x="57" y="103"/>
                    </a:lnTo>
                    <a:lnTo>
                      <a:pt x="59" y="123"/>
                    </a:lnTo>
                    <a:lnTo>
                      <a:pt x="45" y="132"/>
                    </a:lnTo>
                    <a:lnTo>
                      <a:pt x="45" y="153"/>
                    </a:lnTo>
                    <a:lnTo>
                      <a:pt x="40" y="148"/>
                    </a:lnTo>
                    <a:lnTo>
                      <a:pt x="7" y="157"/>
                    </a:lnTo>
                    <a:lnTo>
                      <a:pt x="17" y="147"/>
                    </a:lnTo>
                    <a:lnTo>
                      <a:pt x="0" y="143"/>
                    </a:lnTo>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39" name="S_RUS2">
                <a:extLst>
                  <a:ext uri="{FF2B5EF4-FFF2-40B4-BE49-F238E27FC236}">
                    <a16:creationId xmlns:a16="http://schemas.microsoft.com/office/drawing/2014/main" id="{00000000-0008-0000-0500-0000E9000000}"/>
                  </a:ext>
                </a:extLst>
              </xdr:cNvPr>
              <xdr:cNvSpPr>
                <a:spLocks/>
              </xdr:cNvSpPr>
            </xdr:nvSpPr>
            <xdr:spPr bwMode="auto">
              <a:xfrm>
                <a:off x="6029325" y="2876550"/>
                <a:ext cx="85725" cy="57150"/>
              </a:xfrm>
              <a:custGeom>
                <a:avLst/>
                <a:gdLst>
                  <a:gd name="T0" fmla="*/ 0 w 44"/>
                  <a:gd name="T1" fmla="*/ 0 h 30"/>
                  <a:gd name="T2" fmla="*/ 0 w 44"/>
                  <a:gd name="T3" fmla="*/ 0 h 30"/>
                  <a:gd name="T4" fmla="*/ 0 w 44"/>
                  <a:gd name="T5" fmla="*/ 0 h 30"/>
                  <a:gd name="T6" fmla="*/ 0 w 44"/>
                  <a:gd name="T7" fmla="*/ 0 h 30"/>
                  <a:gd name="T8" fmla="*/ 0 w 44"/>
                  <a:gd name="T9" fmla="*/ 0 h 30"/>
                  <a:gd name="T10" fmla="*/ 0 w 44"/>
                  <a:gd name="T11" fmla="*/ 0 h 30"/>
                  <a:gd name="T12" fmla="*/ 0 w 44"/>
                  <a:gd name="T13" fmla="*/ 0 h 30"/>
                  <a:gd name="T14" fmla="*/ 0 w 44"/>
                  <a:gd name="T15" fmla="*/ 0 h 30"/>
                  <a:gd name="T16" fmla="*/ 0 60000 65536"/>
                  <a:gd name="T17" fmla="*/ 0 60000 65536"/>
                  <a:gd name="T18" fmla="*/ 0 60000 65536"/>
                  <a:gd name="T19" fmla="*/ 0 60000 65536"/>
                  <a:gd name="T20" fmla="*/ 0 60000 65536"/>
                  <a:gd name="T21" fmla="*/ 0 60000 65536"/>
                  <a:gd name="T22" fmla="*/ 0 60000 65536"/>
                  <a:gd name="T23" fmla="*/ 0 60000 65536"/>
                  <a:gd name="T24" fmla="*/ 0 w 44"/>
                  <a:gd name="T25" fmla="*/ 0 h 30"/>
                  <a:gd name="T26" fmla="*/ 44 w 44"/>
                  <a:gd name="T27" fmla="*/ 30 h 3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44" h="30">
                    <a:moveTo>
                      <a:pt x="44" y="0"/>
                    </a:moveTo>
                    <a:lnTo>
                      <a:pt x="44" y="30"/>
                    </a:lnTo>
                    <a:lnTo>
                      <a:pt x="22" y="30"/>
                    </a:lnTo>
                    <a:lnTo>
                      <a:pt x="0" y="24"/>
                    </a:lnTo>
                    <a:lnTo>
                      <a:pt x="13" y="17"/>
                    </a:lnTo>
                    <a:lnTo>
                      <a:pt x="22" y="0"/>
                    </a:lnTo>
                    <a:lnTo>
                      <a:pt x="44"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40" name="S_RUS1">
                <a:extLst>
                  <a:ext uri="{FF2B5EF4-FFF2-40B4-BE49-F238E27FC236}">
                    <a16:creationId xmlns:a16="http://schemas.microsoft.com/office/drawing/2014/main" id="{00000000-0008-0000-0500-0000EA000000}"/>
                  </a:ext>
                </a:extLst>
              </xdr:cNvPr>
              <xdr:cNvSpPr>
                <a:spLocks/>
              </xdr:cNvSpPr>
            </xdr:nvSpPr>
            <xdr:spPr bwMode="auto">
              <a:xfrm>
                <a:off x="6229350" y="1047750"/>
                <a:ext cx="4600575" cy="2476500"/>
              </a:xfrm>
              <a:custGeom>
                <a:avLst/>
                <a:gdLst>
                  <a:gd name="T0" fmla="*/ 11 w 2195"/>
                  <a:gd name="T1" fmla="*/ 2 h 1190"/>
                  <a:gd name="T2" fmla="*/ 11 w 2195"/>
                  <a:gd name="T3" fmla="*/ 1 h 1190"/>
                  <a:gd name="T4" fmla="*/ 11 w 2195"/>
                  <a:gd name="T5" fmla="*/ 1 h 1190"/>
                  <a:gd name="T6" fmla="*/ 8 w 2195"/>
                  <a:gd name="T7" fmla="*/ 3 h 1190"/>
                  <a:gd name="T8" fmla="*/ 7 w 2195"/>
                  <a:gd name="T9" fmla="*/ 3 h 1190"/>
                  <a:gd name="T10" fmla="*/ 7 w 2195"/>
                  <a:gd name="T11" fmla="*/ 5 h 1190"/>
                  <a:gd name="T12" fmla="*/ 6 w 2195"/>
                  <a:gd name="T13" fmla="*/ 5 h 1190"/>
                  <a:gd name="T14" fmla="*/ 6 w 2195"/>
                  <a:gd name="T15" fmla="*/ 3 h 1190"/>
                  <a:gd name="T16" fmla="*/ 5 w 2195"/>
                  <a:gd name="T17" fmla="*/ 4 h 1190"/>
                  <a:gd name="T18" fmla="*/ 4 w 2195"/>
                  <a:gd name="T19" fmla="*/ 5 h 1190"/>
                  <a:gd name="T20" fmla="*/ 3 w 2195"/>
                  <a:gd name="T21" fmla="*/ 5 h 1190"/>
                  <a:gd name="T22" fmla="*/ 3 w 2195"/>
                  <a:gd name="T23" fmla="*/ 6 h 1190"/>
                  <a:gd name="T24" fmla="*/ 1 w 2195"/>
                  <a:gd name="T25" fmla="*/ 6 h 1190"/>
                  <a:gd name="T26" fmla="*/ 1 w 2195"/>
                  <a:gd name="T27" fmla="*/ 5 h 1190"/>
                  <a:gd name="T28" fmla="*/ 1 w 2195"/>
                  <a:gd name="T29" fmla="*/ 5 h 1190"/>
                  <a:gd name="T30" fmla="*/ 0 w 2195"/>
                  <a:gd name="T31" fmla="*/ 5 h 1190"/>
                  <a:gd name="T32" fmla="*/ 1 w 2195"/>
                  <a:gd name="T33" fmla="*/ 7 h 1190"/>
                  <a:gd name="T34" fmla="*/ 0 w 2195"/>
                  <a:gd name="T35" fmla="*/ 8 h 1190"/>
                  <a:gd name="T36" fmla="*/ 0 w 2195"/>
                  <a:gd name="T37" fmla="*/ 9 h 1190"/>
                  <a:gd name="T38" fmla="*/ 1 w 2195"/>
                  <a:gd name="T39" fmla="*/ 10 h 1190"/>
                  <a:gd name="T40" fmla="*/ 1 w 2195"/>
                  <a:gd name="T41" fmla="*/ 10 h 1190"/>
                  <a:gd name="T42" fmla="*/ 2 w 2195"/>
                  <a:gd name="T43" fmla="*/ 11 h 1190"/>
                  <a:gd name="T44" fmla="*/ 2 w 2195"/>
                  <a:gd name="T45" fmla="*/ 11 h 1190"/>
                  <a:gd name="T46" fmla="*/ 2 w 2195"/>
                  <a:gd name="T47" fmla="*/ 12 h 1190"/>
                  <a:gd name="T48" fmla="*/ 3 w 2195"/>
                  <a:gd name="T49" fmla="*/ 12 h 1190"/>
                  <a:gd name="T50" fmla="*/ 3 w 2195"/>
                  <a:gd name="T51" fmla="*/ 11 h 1190"/>
                  <a:gd name="T52" fmla="*/ 3 w 2195"/>
                  <a:gd name="T53" fmla="*/ 11 h 1190"/>
                  <a:gd name="T54" fmla="*/ 4 w 2195"/>
                  <a:gd name="T55" fmla="*/ 10 h 1190"/>
                  <a:gd name="T56" fmla="*/ 5 w 2195"/>
                  <a:gd name="T57" fmla="*/ 10 h 1190"/>
                  <a:gd name="T58" fmla="*/ 5 w 2195"/>
                  <a:gd name="T59" fmla="*/ 10 h 1190"/>
                  <a:gd name="T60" fmla="*/ 6 w 2195"/>
                  <a:gd name="T61" fmla="*/ 9 h 1190"/>
                  <a:gd name="T62" fmla="*/ 7 w 2195"/>
                  <a:gd name="T63" fmla="*/ 10 h 1190"/>
                  <a:gd name="T64" fmla="*/ 9 w 2195"/>
                  <a:gd name="T65" fmla="*/ 11 h 1190"/>
                  <a:gd name="T66" fmla="*/ 10 w 2195"/>
                  <a:gd name="T67" fmla="*/ 11 h 1190"/>
                  <a:gd name="T68" fmla="*/ 11 w 2195"/>
                  <a:gd name="T69" fmla="*/ 10 h 1190"/>
                  <a:gd name="T70" fmla="*/ 13 w 2195"/>
                  <a:gd name="T71" fmla="*/ 11 h 1190"/>
                  <a:gd name="T72" fmla="*/ 14 w 2195"/>
                  <a:gd name="T73" fmla="*/ 10 h 1190"/>
                  <a:gd name="T74" fmla="*/ 15 w 2195"/>
                  <a:gd name="T75" fmla="*/ 11 h 1190"/>
                  <a:gd name="T76" fmla="*/ 15 w 2195"/>
                  <a:gd name="T77" fmla="*/ 12 h 1190"/>
                  <a:gd name="T78" fmla="*/ 15 w 2195"/>
                  <a:gd name="T79" fmla="*/ 12 h 1190"/>
                  <a:gd name="T80" fmla="*/ 16 w 2195"/>
                  <a:gd name="T81" fmla="*/ 10 h 1190"/>
                  <a:gd name="T82" fmla="*/ 17 w 2195"/>
                  <a:gd name="T83" fmla="*/ 8 h 1190"/>
                  <a:gd name="T84" fmla="*/ 18 w 2195"/>
                  <a:gd name="T85" fmla="*/ 8 h 1190"/>
                  <a:gd name="T86" fmla="*/ 19 w 2195"/>
                  <a:gd name="T87" fmla="*/ 7 h 1190"/>
                  <a:gd name="T88" fmla="*/ 20 w 2195"/>
                  <a:gd name="T89" fmla="*/ 7 h 1190"/>
                  <a:gd name="T90" fmla="*/ 19 w 2195"/>
                  <a:gd name="T91" fmla="*/ 10 h 1190"/>
                  <a:gd name="T92" fmla="*/ 19 w 2195"/>
                  <a:gd name="T93" fmla="*/ 9 h 1190"/>
                  <a:gd name="T94" fmla="*/ 20 w 2195"/>
                  <a:gd name="T95" fmla="*/ 8 h 1190"/>
                  <a:gd name="T96" fmla="*/ 21 w 2195"/>
                  <a:gd name="T97" fmla="*/ 8 h 1190"/>
                  <a:gd name="T98" fmla="*/ 22 w 2195"/>
                  <a:gd name="T99" fmla="*/ 6 h 1190"/>
                  <a:gd name="T100" fmla="*/ 22 w 2195"/>
                  <a:gd name="T101" fmla="*/ 6 h 1190"/>
                  <a:gd name="T102" fmla="*/ 23 w 2195"/>
                  <a:gd name="T103" fmla="*/ 6 h 1190"/>
                  <a:gd name="T104" fmla="*/ 20 w 2195"/>
                  <a:gd name="T105" fmla="*/ 5 h 1190"/>
                  <a:gd name="T106" fmla="*/ 20 w 2195"/>
                  <a:gd name="T107" fmla="*/ 5 h 1190"/>
                  <a:gd name="T108" fmla="*/ 18 w 2195"/>
                  <a:gd name="T109" fmla="*/ 4 h 1190"/>
                  <a:gd name="T110" fmla="*/ 16 w 2195"/>
                  <a:gd name="T111" fmla="*/ 3 h 1190"/>
                  <a:gd name="T112" fmla="*/ 15 w 2195"/>
                  <a:gd name="T113" fmla="*/ 4 h 1190"/>
                  <a:gd name="T114" fmla="*/ 14 w 2195"/>
                  <a:gd name="T115" fmla="*/ 3 h 1190"/>
                  <a:gd name="T116" fmla="*/ 12 w 2195"/>
                  <a:gd name="T117" fmla="*/ 2 h 1190"/>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w 2195"/>
                  <a:gd name="T178" fmla="*/ 0 h 1190"/>
                  <a:gd name="T179" fmla="*/ 2195 w 2195"/>
                  <a:gd name="T180" fmla="*/ 1190 h 1190"/>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T177" t="T178" r="T179" b="T180"/>
                <a:pathLst>
                  <a:path w="2195" h="1190">
                    <a:moveTo>
                      <a:pt x="1117" y="218"/>
                    </a:moveTo>
                    <a:lnTo>
                      <a:pt x="1109" y="225"/>
                    </a:lnTo>
                    <a:lnTo>
                      <a:pt x="1117" y="247"/>
                    </a:lnTo>
                    <a:lnTo>
                      <a:pt x="1079" y="264"/>
                    </a:lnTo>
                    <a:lnTo>
                      <a:pt x="1074" y="264"/>
                    </a:lnTo>
                    <a:lnTo>
                      <a:pt x="1079" y="235"/>
                    </a:lnTo>
                    <a:lnTo>
                      <a:pt x="1166" y="151"/>
                    </a:lnTo>
                    <a:lnTo>
                      <a:pt x="1166" y="97"/>
                    </a:lnTo>
                    <a:lnTo>
                      <a:pt x="1137" y="58"/>
                    </a:lnTo>
                    <a:lnTo>
                      <a:pt x="1096" y="58"/>
                    </a:lnTo>
                    <a:lnTo>
                      <a:pt x="1096" y="82"/>
                    </a:lnTo>
                    <a:lnTo>
                      <a:pt x="1067" y="82"/>
                    </a:lnTo>
                    <a:lnTo>
                      <a:pt x="1079" y="45"/>
                    </a:lnTo>
                    <a:lnTo>
                      <a:pt x="1039" y="28"/>
                    </a:lnTo>
                    <a:lnTo>
                      <a:pt x="1067" y="13"/>
                    </a:lnTo>
                    <a:lnTo>
                      <a:pt x="1039" y="0"/>
                    </a:lnTo>
                    <a:lnTo>
                      <a:pt x="995" y="45"/>
                    </a:lnTo>
                    <a:lnTo>
                      <a:pt x="995" y="82"/>
                    </a:lnTo>
                    <a:lnTo>
                      <a:pt x="896" y="97"/>
                    </a:lnTo>
                    <a:lnTo>
                      <a:pt x="826" y="143"/>
                    </a:lnTo>
                    <a:lnTo>
                      <a:pt x="804" y="178"/>
                    </a:lnTo>
                    <a:lnTo>
                      <a:pt x="811" y="225"/>
                    </a:lnTo>
                    <a:lnTo>
                      <a:pt x="719" y="247"/>
                    </a:lnTo>
                    <a:lnTo>
                      <a:pt x="725" y="301"/>
                    </a:lnTo>
                    <a:lnTo>
                      <a:pt x="747" y="329"/>
                    </a:lnTo>
                    <a:lnTo>
                      <a:pt x="734" y="337"/>
                    </a:lnTo>
                    <a:lnTo>
                      <a:pt x="704" y="301"/>
                    </a:lnTo>
                    <a:lnTo>
                      <a:pt x="682" y="294"/>
                    </a:lnTo>
                    <a:lnTo>
                      <a:pt x="675" y="301"/>
                    </a:lnTo>
                    <a:lnTo>
                      <a:pt x="642" y="264"/>
                    </a:lnTo>
                    <a:lnTo>
                      <a:pt x="647" y="301"/>
                    </a:lnTo>
                    <a:lnTo>
                      <a:pt x="625" y="344"/>
                    </a:lnTo>
                    <a:lnTo>
                      <a:pt x="642" y="383"/>
                    </a:lnTo>
                    <a:lnTo>
                      <a:pt x="632" y="420"/>
                    </a:lnTo>
                    <a:lnTo>
                      <a:pt x="632" y="450"/>
                    </a:lnTo>
                    <a:lnTo>
                      <a:pt x="642" y="457"/>
                    </a:lnTo>
                    <a:lnTo>
                      <a:pt x="647" y="504"/>
                    </a:lnTo>
                    <a:lnTo>
                      <a:pt x="598" y="549"/>
                    </a:lnTo>
                    <a:lnTo>
                      <a:pt x="590" y="541"/>
                    </a:lnTo>
                    <a:lnTo>
                      <a:pt x="625" y="495"/>
                    </a:lnTo>
                    <a:lnTo>
                      <a:pt x="632" y="465"/>
                    </a:lnTo>
                    <a:lnTo>
                      <a:pt x="610" y="450"/>
                    </a:lnTo>
                    <a:lnTo>
                      <a:pt x="610" y="353"/>
                    </a:lnTo>
                    <a:lnTo>
                      <a:pt x="603" y="337"/>
                    </a:lnTo>
                    <a:lnTo>
                      <a:pt x="610" y="279"/>
                    </a:lnTo>
                    <a:lnTo>
                      <a:pt x="598" y="272"/>
                    </a:lnTo>
                    <a:lnTo>
                      <a:pt x="603" y="264"/>
                    </a:lnTo>
                    <a:lnTo>
                      <a:pt x="598" y="247"/>
                    </a:lnTo>
                    <a:lnTo>
                      <a:pt x="583" y="255"/>
                    </a:lnTo>
                    <a:lnTo>
                      <a:pt x="539" y="374"/>
                    </a:lnTo>
                    <a:lnTo>
                      <a:pt x="539" y="420"/>
                    </a:lnTo>
                    <a:lnTo>
                      <a:pt x="561" y="457"/>
                    </a:lnTo>
                    <a:lnTo>
                      <a:pt x="561" y="474"/>
                    </a:lnTo>
                    <a:lnTo>
                      <a:pt x="434" y="383"/>
                    </a:lnTo>
                    <a:lnTo>
                      <a:pt x="429" y="400"/>
                    </a:lnTo>
                    <a:lnTo>
                      <a:pt x="462" y="450"/>
                    </a:lnTo>
                    <a:lnTo>
                      <a:pt x="441" y="457"/>
                    </a:lnTo>
                    <a:lnTo>
                      <a:pt x="434" y="450"/>
                    </a:lnTo>
                    <a:lnTo>
                      <a:pt x="384" y="465"/>
                    </a:lnTo>
                    <a:lnTo>
                      <a:pt x="377" y="482"/>
                    </a:lnTo>
                    <a:lnTo>
                      <a:pt x="370" y="465"/>
                    </a:lnTo>
                    <a:lnTo>
                      <a:pt x="370" y="450"/>
                    </a:lnTo>
                    <a:lnTo>
                      <a:pt x="285" y="504"/>
                    </a:lnTo>
                    <a:lnTo>
                      <a:pt x="285" y="519"/>
                    </a:lnTo>
                    <a:lnTo>
                      <a:pt x="263" y="532"/>
                    </a:lnTo>
                    <a:lnTo>
                      <a:pt x="241" y="511"/>
                    </a:lnTo>
                    <a:lnTo>
                      <a:pt x="263" y="495"/>
                    </a:lnTo>
                    <a:lnTo>
                      <a:pt x="255" y="465"/>
                    </a:lnTo>
                    <a:lnTo>
                      <a:pt x="223" y="457"/>
                    </a:lnTo>
                    <a:lnTo>
                      <a:pt x="228" y="474"/>
                    </a:lnTo>
                    <a:lnTo>
                      <a:pt x="228" y="519"/>
                    </a:lnTo>
                    <a:lnTo>
                      <a:pt x="241" y="541"/>
                    </a:lnTo>
                    <a:lnTo>
                      <a:pt x="228" y="556"/>
                    </a:lnTo>
                    <a:lnTo>
                      <a:pt x="206" y="549"/>
                    </a:lnTo>
                    <a:lnTo>
                      <a:pt x="171" y="578"/>
                    </a:lnTo>
                    <a:lnTo>
                      <a:pt x="186" y="618"/>
                    </a:lnTo>
                    <a:lnTo>
                      <a:pt x="136" y="595"/>
                    </a:lnTo>
                    <a:lnTo>
                      <a:pt x="129" y="601"/>
                    </a:lnTo>
                    <a:lnTo>
                      <a:pt x="142" y="633"/>
                    </a:lnTo>
                    <a:lnTo>
                      <a:pt x="129" y="633"/>
                    </a:lnTo>
                    <a:lnTo>
                      <a:pt x="100" y="618"/>
                    </a:lnTo>
                    <a:lnTo>
                      <a:pt x="100" y="556"/>
                    </a:lnTo>
                    <a:lnTo>
                      <a:pt x="79" y="541"/>
                    </a:lnTo>
                    <a:lnTo>
                      <a:pt x="65" y="519"/>
                    </a:lnTo>
                    <a:lnTo>
                      <a:pt x="85" y="532"/>
                    </a:lnTo>
                    <a:lnTo>
                      <a:pt x="157" y="556"/>
                    </a:lnTo>
                    <a:lnTo>
                      <a:pt x="199" y="532"/>
                    </a:lnTo>
                    <a:lnTo>
                      <a:pt x="186" y="504"/>
                    </a:lnTo>
                    <a:lnTo>
                      <a:pt x="136" y="450"/>
                    </a:lnTo>
                    <a:lnTo>
                      <a:pt x="85" y="428"/>
                    </a:lnTo>
                    <a:lnTo>
                      <a:pt x="85" y="420"/>
                    </a:lnTo>
                    <a:lnTo>
                      <a:pt x="65" y="411"/>
                    </a:lnTo>
                    <a:lnTo>
                      <a:pt x="50" y="420"/>
                    </a:lnTo>
                    <a:lnTo>
                      <a:pt x="20" y="450"/>
                    </a:lnTo>
                    <a:lnTo>
                      <a:pt x="20" y="474"/>
                    </a:lnTo>
                    <a:lnTo>
                      <a:pt x="43" y="495"/>
                    </a:lnTo>
                    <a:lnTo>
                      <a:pt x="35" y="519"/>
                    </a:lnTo>
                    <a:lnTo>
                      <a:pt x="43" y="569"/>
                    </a:lnTo>
                    <a:lnTo>
                      <a:pt x="35" y="595"/>
                    </a:lnTo>
                    <a:lnTo>
                      <a:pt x="50" y="625"/>
                    </a:lnTo>
                    <a:lnTo>
                      <a:pt x="43" y="640"/>
                    </a:lnTo>
                    <a:lnTo>
                      <a:pt x="57" y="662"/>
                    </a:lnTo>
                    <a:lnTo>
                      <a:pt x="57" y="669"/>
                    </a:lnTo>
                    <a:lnTo>
                      <a:pt x="35" y="716"/>
                    </a:lnTo>
                    <a:lnTo>
                      <a:pt x="10" y="736"/>
                    </a:lnTo>
                    <a:lnTo>
                      <a:pt x="13" y="736"/>
                    </a:lnTo>
                    <a:lnTo>
                      <a:pt x="35" y="754"/>
                    </a:lnTo>
                    <a:lnTo>
                      <a:pt x="13" y="776"/>
                    </a:lnTo>
                    <a:lnTo>
                      <a:pt x="10" y="785"/>
                    </a:lnTo>
                    <a:lnTo>
                      <a:pt x="0" y="785"/>
                    </a:lnTo>
                    <a:lnTo>
                      <a:pt x="10" y="812"/>
                    </a:lnTo>
                    <a:lnTo>
                      <a:pt x="13" y="859"/>
                    </a:lnTo>
                    <a:lnTo>
                      <a:pt x="43" y="865"/>
                    </a:lnTo>
                    <a:lnTo>
                      <a:pt x="50" y="875"/>
                    </a:lnTo>
                    <a:lnTo>
                      <a:pt x="50" y="897"/>
                    </a:lnTo>
                    <a:lnTo>
                      <a:pt x="65" y="919"/>
                    </a:lnTo>
                    <a:lnTo>
                      <a:pt x="79" y="919"/>
                    </a:lnTo>
                    <a:lnTo>
                      <a:pt x="65" y="943"/>
                    </a:lnTo>
                    <a:lnTo>
                      <a:pt x="57" y="934"/>
                    </a:lnTo>
                    <a:lnTo>
                      <a:pt x="57" y="943"/>
                    </a:lnTo>
                    <a:lnTo>
                      <a:pt x="65" y="956"/>
                    </a:lnTo>
                    <a:lnTo>
                      <a:pt x="92" y="956"/>
                    </a:lnTo>
                    <a:lnTo>
                      <a:pt x="100" y="963"/>
                    </a:lnTo>
                    <a:lnTo>
                      <a:pt x="92" y="963"/>
                    </a:lnTo>
                    <a:lnTo>
                      <a:pt x="100" y="976"/>
                    </a:lnTo>
                    <a:lnTo>
                      <a:pt x="116" y="976"/>
                    </a:lnTo>
                    <a:lnTo>
                      <a:pt x="121" y="993"/>
                    </a:lnTo>
                    <a:lnTo>
                      <a:pt x="129" y="1001"/>
                    </a:lnTo>
                    <a:lnTo>
                      <a:pt x="136" y="993"/>
                    </a:lnTo>
                    <a:lnTo>
                      <a:pt x="177" y="1023"/>
                    </a:lnTo>
                    <a:lnTo>
                      <a:pt x="171" y="1060"/>
                    </a:lnTo>
                    <a:lnTo>
                      <a:pt x="164" y="1047"/>
                    </a:lnTo>
                    <a:lnTo>
                      <a:pt x="157" y="1060"/>
                    </a:lnTo>
                    <a:lnTo>
                      <a:pt x="157" y="1077"/>
                    </a:lnTo>
                    <a:lnTo>
                      <a:pt x="164" y="1067"/>
                    </a:lnTo>
                    <a:lnTo>
                      <a:pt x="171" y="1077"/>
                    </a:lnTo>
                    <a:lnTo>
                      <a:pt x="142" y="1085"/>
                    </a:lnTo>
                    <a:lnTo>
                      <a:pt x="157" y="1091"/>
                    </a:lnTo>
                    <a:lnTo>
                      <a:pt x="136" y="1114"/>
                    </a:lnTo>
                    <a:lnTo>
                      <a:pt x="129" y="1114"/>
                    </a:lnTo>
                    <a:lnTo>
                      <a:pt x="136" y="1114"/>
                    </a:lnTo>
                    <a:lnTo>
                      <a:pt x="171" y="1151"/>
                    </a:lnTo>
                    <a:lnTo>
                      <a:pt x="213" y="1151"/>
                    </a:lnTo>
                    <a:lnTo>
                      <a:pt x="228" y="1159"/>
                    </a:lnTo>
                    <a:lnTo>
                      <a:pt x="248" y="1159"/>
                    </a:lnTo>
                    <a:lnTo>
                      <a:pt x="270" y="1190"/>
                    </a:lnTo>
                    <a:lnTo>
                      <a:pt x="285" y="1190"/>
                    </a:lnTo>
                    <a:lnTo>
                      <a:pt x="291" y="1181"/>
                    </a:lnTo>
                    <a:lnTo>
                      <a:pt x="270" y="1159"/>
                    </a:lnTo>
                    <a:lnTo>
                      <a:pt x="270" y="1143"/>
                    </a:lnTo>
                    <a:lnTo>
                      <a:pt x="263" y="1122"/>
                    </a:lnTo>
                    <a:lnTo>
                      <a:pt x="285" y="1091"/>
                    </a:lnTo>
                    <a:lnTo>
                      <a:pt x="291" y="1107"/>
                    </a:lnTo>
                    <a:lnTo>
                      <a:pt x="298" y="1091"/>
                    </a:lnTo>
                    <a:lnTo>
                      <a:pt x="298" y="1085"/>
                    </a:lnTo>
                    <a:lnTo>
                      <a:pt x="291" y="1085"/>
                    </a:lnTo>
                    <a:lnTo>
                      <a:pt x="298" y="1077"/>
                    </a:lnTo>
                    <a:lnTo>
                      <a:pt x="291" y="1060"/>
                    </a:lnTo>
                    <a:lnTo>
                      <a:pt x="270" y="1060"/>
                    </a:lnTo>
                    <a:lnTo>
                      <a:pt x="263" y="1038"/>
                    </a:lnTo>
                    <a:lnTo>
                      <a:pt x="270" y="993"/>
                    </a:lnTo>
                    <a:lnTo>
                      <a:pt x="291" y="1017"/>
                    </a:lnTo>
                    <a:lnTo>
                      <a:pt x="298" y="1017"/>
                    </a:lnTo>
                    <a:lnTo>
                      <a:pt x="291" y="993"/>
                    </a:lnTo>
                    <a:lnTo>
                      <a:pt x="312" y="963"/>
                    </a:lnTo>
                    <a:lnTo>
                      <a:pt x="333" y="976"/>
                    </a:lnTo>
                    <a:lnTo>
                      <a:pt x="342" y="963"/>
                    </a:lnTo>
                    <a:lnTo>
                      <a:pt x="355" y="976"/>
                    </a:lnTo>
                    <a:lnTo>
                      <a:pt x="384" y="993"/>
                    </a:lnTo>
                    <a:lnTo>
                      <a:pt x="399" y="985"/>
                    </a:lnTo>
                    <a:lnTo>
                      <a:pt x="419" y="985"/>
                    </a:lnTo>
                    <a:lnTo>
                      <a:pt x="429" y="993"/>
                    </a:lnTo>
                    <a:lnTo>
                      <a:pt x="462" y="993"/>
                    </a:lnTo>
                    <a:lnTo>
                      <a:pt x="471" y="976"/>
                    </a:lnTo>
                    <a:lnTo>
                      <a:pt x="441" y="963"/>
                    </a:lnTo>
                    <a:lnTo>
                      <a:pt x="462" y="956"/>
                    </a:lnTo>
                    <a:lnTo>
                      <a:pt x="456" y="949"/>
                    </a:lnTo>
                    <a:lnTo>
                      <a:pt x="462" y="943"/>
                    </a:lnTo>
                    <a:lnTo>
                      <a:pt x="462" y="909"/>
                    </a:lnTo>
                    <a:lnTo>
                      <a:pt x="476" y="919"/>
                    </a:lnTo>
                    <a:lnTo>
                      <a:pt x="556" y="897"/>
                    </a:lnTo>
                    <a:lnTo>
                      <a:pt x="556" y="880"/>
                    </a:lnTo>
                    <a:lnTo>
                      <a:pt x="590" y="880"/>
                    </a:lnTo>
                    <a:lnTo>
                      <a:pt x="598" y="904"/>
                    </a:lnTo>
                    <a:lnTo>
                      <a:pt x="598" y="909"/>
                    </a:lnTo>
                    <a:lnTo>
                      <a:pt x="603" y="909"/>
                    </a:lnTo>
                    <a:lnTo>
                      <a:pt x="625" y="919"/>
                    </a:lnTo>
                    <a:lnTo>
                      <a:pt x="625" y="934"/>
                    </a:lnTo>
                    <a:lnTo>
                      <a:pt x="642" y="934"/>
                    </a:lnTo>
                    <a:lnTo>
                      <a:pt x="653" y="909"/>
                    </a:lnTo>
                    <a:lnTo>
                      <a:pt x="675" y="904"/>
                    </a:lnTo>
                    <a:lnTo>
                      <a:pt x="682" y="934"/>
                    </a:lnTo>
                    <a:lnTo>
                      <a:pt x="719" y="993"/>
                    </a:lnTo>
                    <a:lnTo>
                      <a:pt x="725" y="976"/>
                    </a:lnTo>
                    <a:lnTo>
                      <a:pt x="734" y="993"/>
                    </a:lnTo>
                    <a:lnTo>
                      <a:pt x="761" y="985"/>
                    </a:lnTo>
                    <a:lnTo>
                      <a:pt x="782" y="1017"/>
                    </a:lnTo>
                    <a:lnTo>
                      <a:pt x="804" y="1023"/>
                    </a:lnTo>
                    <a:lnTo>
                      <a:pt x="804" y="1017"/>
                    </a:lnTo>
                    <a:lnTo>
                      <a:pt x="817" y="1032"/>
                    </a:lnTo>
                    <a:lnTo>
                      <a:pt x="866" y="993"/>
                    </a:lnTo>
                    <a:lnTo>
                      <a:pt x="903" y="1001"/>
                    </a:lnTo>
                    <a:lnTo>
                      <a:pt x="918" y="1017"/>
                    </a:lnTo>
                    <a:lnTo>
                      <a:pt x="953" y="1017"/>
                    </a:lnTo>
                    <a:lnTo>
                      <a:pt x="953" y="976"/>
                    </a:lnTo>
                    <a:lnTo>
                      <a:pt x="973" y="963"/>
                    </a:lnTo>
                    <a:lnTo>
                      <a:pt x="1010" y="976"/>
                    </a:lnTo>
                    <a:lnTo>
                      <a:pt x="1024" y="1001"/>
                    </a:lnTo>
                    <a:lnTo>
                      <a:pt x="1030" y="1001"/>
                    </a:lnTo>
                    <a:lnTo>
                      <a:pt x="1052" y="993"/>
                    </a:lnTo>
                    <a:lnTo>
                      <a:pt x="1121" y="1032"/>
                    </a:lnTo>
                    <a:lnTo>
                      <a:pt x="1159" y="1023"/>
                    </a:lnTo>
                    <a:lnTo>
                      <a:pt x="1179" y="1001"/>
                    </a:lnTo>
                    <a:lnTo>
                      <a:pt x="1201" y="1017"/>
                    </a:lnTo>
                    <a:lnTo>
                      <a:pt x="1223" y="1023"/>
                    </a:lnTo>
                    <a:lnTo>
                      <a:pt x="1243" y="1017"/>
                    </a:lnTo>
                    <a:lnTo>
                      <a:pt x="1250" y="976"/>
                    </a:lnTo>
                    <a:lnTo>
                      <a:pt x="1265" y="963"/>
                    </a:lnTo>
                    <a:lnTo>
                      <a:pt x="1265" y="956"/>
                    </a:lnTo>
                    <a:lnTo>
                      <a:pt x="1250" y="956"/>
                    </a:lnTo>
                    <a:lnTo>
                      <a:pt x="1265" y="943"/>
                    </a:lnTo>
                    <a:lnTo>
                      <a:pt x="1293" y="934"/>
                    </a:lnTo>
                    <a:lnTo>
                      <a:pt x="1322" y="943"/>
                    </a:lnTo>
                    <a:lnTo>
                      <a:pt x="1337" y="956"/>
                    </a:lnTo>
                    <a:lnTo>
                      <a:pt x="1355" y="1023"/>
                    </a:lnTo>
                    <a:lnTo>
                      <a:pt x="1372" y="1023"/>
                    </a:lnTo>
                    <a:lnTo>
                      <a:pt x="1401" y="1038"/>
                    </a:lnTo>
                    <a:lnTo>
                      <a:pt x="1401" y="1060"/>
                    </a:lnTo>
                    <a:lnTo>
                      <a:pt x="1414" y="1060"/>
                    </a:lnTo>
                    <a:lnTo>
                      <a:pt x="1449" y="1047"/>
                    </a:lnTo>
                    <a:lnTo>
                      <a:pt x="1449" y="1067"/>
                    </a:lnTo>
                    <a:lnTo>
                      <a:pt x="1421" y="1122"/>
                    </a:lnTo>
                    <a:lnTo>
                      <a:pt x="1414" y="1114"/>
                    </a:lnTo>
                    <a:lnTo>
                      <a:pt x="1401" y="1122"/>
                    </a:lnTo>
                    <a:lnTo>
                      <a:pt x="1401" y="1168"/>
                    </a:lnTo>
                    <a:lnTo>
                      <a:pt x="1406" y="1151"/>
                    </a:lnTo>
                    <a:lnTo>
                      <a:pt x="1414" y="1151"/>
                    </a:lnTo>
                    <a:lnTo>
                      <a:pt x="1414" y="1159"/>
                    </a:lnTo>
                    <a:lnTo>
                      <a:pt x="1421" y="1168"/>
                    </a:lnTo>
                    <a:lnTo>
                      <a:pt x="1449" y="1151"/>
                    </a:lnTo>
                    <a:lnTo>
                      <a:pt x="1530" y="1047"/>
                    </a:lnTo>
                    <a:lnTo>
                      <a:pt x="1535" y="943"/>
                    </a:lnTo>
                    <a:lnTo>
                      <a:pt x="1513" y="909"/>
                    </a:lnTo>
                    <a:lnTo>
                      <a:pt x="1508" y="909"/>
                    </a:lnTo>
                    <a:lnTo>
                      <a:pt x="1498" y="934"/>
                    </a:lnTo>
                    <a:lnTo>
                      <a:pt x="1484" y="934"/>
                    </a:lnTo>
                    <a:lnTo>
                      <a:pt x="1493" y="909"/>
                    </a:lnTo>
                    <a:lnTo>
                      <a:pt x="1484" y="909"/>
                    </a:lnTo>
                    <a:lnTo>
                      <a:pt x="1471" y="904"/>
                    </a:lnTo>
                    <a:lnTo>
                      <a:pt x="1457" y="904"/>
                    </a:lnTo>
                    <a:lnTo>
                      <a:pt x="1457" y="897"/>
                    </a:lnTo>
                    <a:lnTo>
                      <a:pt x="1556" y="785"/>
                    </a:lnTo>
                    <a:lnTo>
                      <a:pt x="1592" y="776"/>
                    </a:lnTo>
                    <a:lnTo>
                      <a:pt x="1600" y="785"/>
                    </a:lnTo>
                    <a:lnTo>
                      <a:pt x="1615" y="776"/>
                    </a:lnTo>
                    <a:lnTo>
                      <a:pt x="1633" y="785"/>
                    </a:lnTo>
                    <a:lnTo>
                      <a:pt x="1642" y="759"/>
                    </a:lnTo>
                    <a:lnTo>
                      <a:pt x="1672" y="776"/>
                    </a:lnTo>
                    <a:lnTo>
                      <a:pt x="1679" y="776"/>
                    </a:lnTo>
                    <a:lnTo>
                      <a:pt x="1672" y="785"/>
                    </a:lnTo>
                    <a:lnTo>
                      <a:pt x="1672" y="790"/>
                    </a:lnTo>
                    <a:lnTo>
                      <a:pt x="1721" y="785"/>
                    </a:lnTo>
                    <a:lnTo>
                      <a:pt x="1712" y="776"/>
                    </a:lnTo>
                    <a:lnTo>
                      <a:pt x="1749" y="709"/>
                    </a:lnTo>
                    <a:lnTo>
                      <a:pt x="1793" y="699"/>
                    </a:lnTo>
                    <a:lnTo>
                      <a:pt x="1793" y="736"/>
                    </a:lnTo>
                    <a:lnTo>
                      <a:pt x="1834" y="709"/>
                    </a:lnTo>
                    <a:lnTo>
                      <a:pt x="1834" y="675"/>
                    </a:lnTo>
                    <a:lnTo>
                      <a:pt x="1848" y="675"/>
                    </a:lnTo>
                    <a:lnTo>
                      <a:pt x="1841" y="692"/>
                    </a:lnTo>
                    <a:lnTo>
                      <a:pt x="1834" y="736"/>
                    </a:lnTo>
                    <a:lnTo>
                      <a:pt x="1821" y="744"/>
                    </a:lnTo>
                    <a:lnTo>
                      <a:pt x="1764" y="812"/>
                    </a:lnTo>
                    <a:lnTo>
                      <a:pt x="1749" y="822"/>
                    </a:lnTo>
                    <a:lnTo>
                      <a:pt x="1727" y="880"/>
                    </a:lnTo>
                    <a:lnTo>
                      <a:pt x="1749" y="993"/>
                    </a:lnTo>
                    <a:lnTo>
                      <a:pt x="1793" y="943"/>
                    </a:lnTo>
                    <a:lnTo>
                      <a:pt x="1793" y="909"/>
                    </a:lnTo>
                    <a:lnTo>
                      <a:pt x="1798" y="909"/>
                    </a:lnTo>
                    <a:lnTo>
                      <a:pt x="1821" y="904"/>
                    </a:lnTo>
                    <a:lnTo>
                      <a:pt x="1821" y="875"/>
                    </a:lnTo>
                    <a:lnTo>
                      <a:pt x="1828" y="865"/>
                    </a:lnTo>
                    <a:lnTo>
                      <a:pt x="1834" y="865"/>
                    </a:lnTo>
                    <a:lnTo>
                      <a:pt x="1834" y="828"/>
                    </a:lnTo>
                    <a:lnTo>
                      <a:pt x="1821" y="812"/>
                    </a:lnTo>
                    <a:lnTo>
                      <a:pt x="1834" y="785"/>
                    </a:lnTo>
                    <a:lnTo>
                      <a:pt x="1834" y="759"/>
                    </a:lnTo>
                    <a:lnTo>
                      <a:pt x="1848" y="759"/>
                    </a:lnTo>
                    <a:lnTo>
                      <a:pt x="1876" y="744"/>
                    </a:lnTo>
                    <a:lnTo>
                      <a:pt x="1876" y="759"/>
                    </a:lnTo>
                    <a:lnTo>
                      <a:pt x="1883" y="754"/>
                    </a:lnTo>
                    <a:lnTo>
                      <a:pt x="1912" y="744"/>
                    </a:lnTo>
                    <a:lnTo>
                      <a:pt x="1927" y="759"/>
                    </a:lnTo>
                    <a:lnTo>
                      <a:pt x="1933" y="744"/>
                    </a:lnTo>
                    <a:lnTo>
                      <a:pt x="2020" y="675"/>
                    </a:lnTo>
                    <a:lnTo>
                      <a:pt x="2047" y="692"/>
                    </a:lnTo>
                    <a:lnTo>
                      <a:pt x="2056" y="675"/>
                    </a:lnTo>
                    <a:lnTo>
                      <a:pt x="2042" y="625"/>
                    </a:lnTo>
                    <a:lnTo>
                      <a:pt x="2025" y="625"/>
                    </a:lnTo>
                    <a:lnTo>
                      <a:pt x="2025" y="601"/>
                    </a:lnTo>
                    <a:lnTo>
                      <a:pt x="2042" y="601"/>
                    </a:lnTo>
                    <a:lnTo>
                      <a:pt x="2056" y="595"/>
                    </a:lnTo>
                    <a:lnTo>
                      <a:pt x="2069" y="578"/>
                    </a:lnTo>
                    <a:lnTo>
                      <a:pt x="2062" y="556"/>
                    </a:lnTo>
                    <a:lnTo>
                      <a:pt x="2069" y="549"/>
                    </a:lnTo>
                    <a:lnTo>
                      <a:pt x="2082" y="578"/>
                    </a:lnTo>
                    <a:lnTo>
                      <a:pt x="2096" y="578"/>
                    </a:lnTo>
                    <a:lnTo>
                      <a:pt x="2151" y="625"/>
                    </a:lnTo>
                    <a:lnTo>
                      <a:pt x="2168" y="595"/>
                    </a:lnTo>
                    <a:lnTo>
                      <a:pt x="2168" y="578"/>
                    </a:lnTo>
                    <a:lnTo>
                      <a:pt x="2180" y="578"/>
                    </a:lnTo>
                    <a:lnTo>
                      <a:pt x="2195" y="556"/>
                    </a:lnTo>
                    <a:lnTo>
                      <a:pt x="2173" y="532"/>
                    </a:lnTo>
                    <a:lnTo>
                      <a:pt x="2131" y="519"/>
                    </a:lnTo>
                    <a:lnTo>
                      <a:pt x="2007" y="411"/>
                    </a:lnTo>
                    <a:lnTo>
                      <a:pt x="1933" y="400"/>
                    </a:lnTo>
                    <a:lnTo>
                      <a:pt x="1933" y="450"/>
                    </a:lnTo>
                    <a:lnTo>
                      <a:pt x="1920" y="457"/>
                    </a:lnTo>
                    <a:lnTo>
                      <a:pt x="1903" y="435"/>
                    </a:lnTo>
                    <a:lnTo>
                      <a:pt x="1903" y="420"/>
                    </a:lnTo>
                    <a:lnTo>
                      <a:pt x="1912" y="420"/>
                    </a:lnTo>
                    <a:lnTo>
                      <a:pt x="1920" y="411"/>
                    </a:lnTo>
                    <a:lnTo>
                      <a:pt x="1903" y="411"/>
                    </a:lnTo>
                    <a:lnTo>
                      <a:pt x="1883" y="428"/>
                    </a:lnTo>
                    <a:lnTo>
                      <a:pt x="1798" y="420"/>
                    </a:lnTo>
                    <a:lnTo>
                      <a:pt x="1784" y="411"/>
                    </a:lnTo>
                    <a:lnTo>
                      <a:pt x="1793" y="391"/>
                    </a:lnTo>
                    <a:lnTo>
                      <a:pt x="1776" y="368"/>
                    </a:lnTo>
                    <a:lnTo>
                      <a:pt x="1742" y="353"/>
                    </a:lnTo>
                    <a:lnTo>
                      <a:pt x="1685" y="374"/>
                    </a:lnTo>
                    <a:lnTo>
                      <a:pt x="1679" y="344"/>
                    </a:lnTo>
                    <a:lnTo>
                      <a:pt x="1664" y="344"/>
                    </a:lnTo>
                    <a:lnTo>
                      <a:pt x="1657" y="337"/>
                    </a:lnTo>
                    <a:lnTo>
                      <a:pt x="1657" y="309"/>
                    </a:lnTo>
                    <a:lnTo>
                      <a:pt x="1530" y="272"/>
                    </a:lnTo>
                    <a:lnTo>
                      <a:pt x="1508" y="309"/>
                    </a:lnTo>
                    <a:lnTo>
                      <a:pt x="1530" y="337"/>
                    </a:lnTo>
                    <a:lnTo>
                      <a:pt x="1463" y="337"/>
                    </a:lnTo>
                    <a:lnTo>
                      <a:pt x="1449" y="344"/>
                    </a:lnTo>
                    <a:lnTo>
                      <a:pt x="1421" y="326"/>
                    </a:lnTo>
                    <a:lnTo>
                      <a:pt x="1406" y="374"/>
                    </a:lnTo>
                    <a:lnTo>
                      <a:pt x="1385" y="368"/>
                    </a:lnTo>
                    <a:lnTo>
                      <a:pt x="1372" y="329"/>
                    </a:lnTo>
                    <a:lnTo>
                      <a:pt x="1379" y="279"/>
                    </a:lnTo>
                    <a:lnTo>
                      <a:pt x="1364" y="255"/>
                    </a:lnTo>
                    <a:lnTo>
                      <a:pt x="1315" y="235"/>
                    </a:lnTo>
                    <a:lnTo>
                      <a:pt x="1293" y="235"/>
                    </a:lnTo>
                    <a:lnTo>
                      <a:pt x="1287" y="255"/>
                    </a:lnTo>
                    <a:lnTo>
                      <a:pt x="1293" y="272"/>
                    </a:lnTo>
                    <a:lnTo>
                      <a:pt x="1228" y="264"/>
                    </a:lnTo>
                    <a:lnTo>
                      <a:pt x="1236" y="235"/>
                    </a:lnTo>
                    <a:lnTo>
                      <a:pt x="1193" y="225"/>
                    </a:lnTo>
                    <a:lnTo>
                      <a:pt x="1166" y="247"/>
                    </a:lnTo>
                    <a:lnTo>
                      <a:pt x="1117" y="21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sp macro="" textlink="">
          <xdr:nvSpPr>
            <xdr:cNvPr id="234" name="AND">
              <a:extLst>
                <a:ext uri="{FF2B5EF4-FFF2-40B4-BE49-F238E27FC236}">
                  <a16:creationId xmlns:a16="http://schemas.microsoft.com/office/drawing/2014/main" id="{00000000-0008-0000-0500-0000E4000000}"/>
                </a:ext>
              </a:extLst>
            </xdr:cNvPr>
            <xdr:cNvSpPr>
              <a:spLocks/>
            </xdr:cNvSpPr>
          </xdr:nvSpPr>
          <xdr:spPr bwMode="auto">
            <a:xfrm>
              <a:off x="10688636" y="2058201"/>
              <a:ext cx="22679" cy="23536"/>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sp macro="" textlink="">
          <xdr:nvSpPr>
            <xdr:cNvPr id="235" name="ALB">
              <a:extLst>
                <a:ext uri="{FF2B5EF4-FFF2-40B4-BE49-F238E27FC236}">
                  <a16:creationId xmlns:a16="http://schemas.microsoft.com/office/drawing/2014/main" id="{00000000-0008-0000-0500-0000E5000000}"/>
                </a:ext>
              </a:extLst>
            </xdr:cNvPr>
            <xdr:cNvSpPr>
              <a:spLocks/>
            </xdr:cNvSpPr>
          </xdr:nvSpPr>
          <xdr:spPr bwMode="auto">
            <a:xfrm>
              <a:off x="11139466" y="2079654"/>
              <a:ext cx="47249" cy="79681"/>
            </a:xfrm>
            <a:custGeom>
              <a:avLst/>
              <a:gdLst>
                <a:gd name="T0" fmla="*/ 0 w 27"/>
                <a:gd name="T1" fmla="*/ 0 h 57"/>
                <a:gd name="T2" fmla="*/ 35841523 w 27"/>
                <a:gd name="T3" fmla="*/ 0 h 57"/>
                <a:gd name="T4" fmla="*/ 76164028 w 27"/>
                <a:gd name="T5" fmla="*/ 61349857 h 57"/>
                <a:gd name="T6" fmla="*/ 76164028 w 27"/>
                <a:gd name="T7" fmla="*/ 103821838 h 57"/>
                <a:gd name="T8" fmla="*/ 120967499 w 27"/>
                <a:gd name="T9" fmla="*/ 141575418 h 57"/>
                <a:gd name="T10" fmla="*/ 120967499 w 27"/>
                <a:gd name="T11" fmla="*/ 165171712 h 57"/>
                <a:gd name="T12" fmla="*/ 35841523 w 27"/>
                <a:gd name="T13" fmla="*/ 268993516 h 57"/>
                <a:gd name="T14" fmla="*/ 0 w 27"/>
                <a:gd name="T15" fmla="*/ 235958318 h 57"/>
                <a:gd name="T16" fmla="*/ 0 w 27"/>
                <a:gd name="T17" fmla="*/ 0 h 57"/>
                <a:gd name="T18" fmla="*/ 0 w 27"/>
                <a:gd name="T19" fmla="*/ 0 h 57"/>
                <a:gd name="T20" fmla="*/ 0 w 27"/>
                <a:gd name="T21" fmla="*/ 0 h 57"/>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27"/>
                <a:gd name="T34" fmla="*/ 0 h 57"/>
                <a:gd name="T35" fmla="*/ 27 w 27"/>
                <a:gd name="T36" fmla="*/ 57 h 57"/>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27" h="57">
                  <a:moveTo>
                    <a:pt x="0" y="0"/>
                  </a:moveTo>
                  <a:lnTo>
                    <a:pt x="8" y="0"/>
                  </a:lnTo>
                  <a:lnTo>
                    <a:pt x="17" y="13"/>
                  </a:lnTo>
                  <a:lnTo>
                    <a:pt x="17" y="22"/>
                  </a:lnTo>
                  <a:lnTo>
                    <a:pt x="27" y="30"/>
                  </a:lnTo>
                  <a:lnTo>
                    <a:pt x="27" y="35"/>
                  </a:lnTo>
                  <a:lnTo>
                    <a:pt x="8" y="57"/>
                  </a:lnTo>
                  <a:lnTo>
                    <a:pt x="0" y="50"/>
                  </a:lnTo>
                  <a:lnTo>
                    <a:pt x="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grpSp>
    <xdr:clientData/>
  </xdr:twoCellAnchor>
  <xdr:twoCellAnchor>
    <xdr:from>
      <xdr:col>9</xdr:col>
      <xdr:colOff>471983</xdr:colOff>
      <xdr:row>26</xdr:row>
      <xdr:rowOff>110837</xdr:rowOff>
    </xdr:from>
    <xdr:to>
      <xdr:col>11</xdr:col>
      <xdr:colOff>293421</xdr:colOff>
      <xdr:row>31</xdr:row>
      <xdr:rowOff>80513</xdr:rowOff>
    </xdr:to>
    <xdr:grpSp>
      <xdr:nvGrpSpPr>
        <xdr:cNvPr id="262" name="EMEA">
          <a:extLst>
            <a:ext uri="{FF2B5EF4-FFF2-40B4-BE49-F238E27FC236}">
              <a16:creationId xmlns:a16="http://schemas.microsoft.com/office/drawing/2014/main" id="{00000000-0008-0000-0500-000019000000}"/>
            </a:ext>
          </a:extLst>
        </xdr:cNvPr>
        <xdr:cNvGrpSpPr/>
      </xdr:nvGrpSpPr>
      <xdr:grpSpPr>
        <a:xfrm>
          <a:off x="4958258" y="5140037"/>
          <a:ext cx="1231138" cy="960276"/>
          <a:chOff x="9593438" y="5061845"/>
          <a:chExt cx="2210490" cy="1585463"/>
        </a:xfrm>
        <a:solidFill>
          <a:schemeClr val="accent6">
            <a:lumMod val="50000"/>
          </a:schemeClr>
        </a:solidFill>
      </xdr:grpSpPr>
      <xdr:grpSp>
        <xdr:nvGrpSpPr>
          <xdr:cNvPr id="263" name="Group 262">
            <a:extLst>
              <a:ext uri="{FF2B5EF4-FFF2-40B4-BE49-F238E27FC236}">
                <a16:creationId xmlns:a16="http://schemas.microsoft.com/office/drawing/2014/main" id="{00000000-0008-0000-0500-000018000000}"/>
              </a:ext>
            </a:extLst>
          </xdr:cNvPr>
          <xdr:cNvGrpSpPr/>
        </xdr:nvGrpSpPr>
        <xdr:grpSpPr>
          <a:xfrm>
            <a:off x="9593438" y="5061845"/>
            <a:ext cx="2210490" cy="1585463"/>
            <a:chOff x="9593438" y="5061845"/>
            <a:chExt cx="2210490" cy="1585463"/>
          </a:xfrm>
          <a:grpFill/>
        </xdr:grpSpPr>
        <xdr:sp macro="" textlink="">
          <xdr:nvSpPr>
            <xdr:cNvPr id="265" name="ZWE">
              <a:extLst>
                <a:ext uri="{FF2B5EF4-FFF2-40B4-BE49-F238E27FC236}">
                  <a16:creationId xmlns:a16="http://schemas.microsoft.com/office/drawing/2014/main" id="{00000000-0008-0000-0500-000001010000}"/>
                </a:ext>
              </a:extLst>
            </xdr:cNvPr>
            <xdr:cNvSpPr>
              <a:spLocks/>
            </xdr:cNvSpPr>
          </xdr:nvSpPr>
          <xdr:spPr bwMode="auto">
            <a:xfrm>
              <a:off x="10630588" y="6233977"/>
              <a:ext cx="196869" cy="141890"/>
            </a:xfrm>
            <a:custGeom>
              <a:avLst/>
              <a:gdLst>
                <a:gd name="T0" fmla="*/ 317551533 w 111"/>
                <a:gd name="T1" fmla="*/ 0 h 104"/>
                <a:gd name="T2" fmla="*/ 225506525 w 111"/>
                <a:gd name="T3" fmla="*/ 0 h 104"/>
                <a:gd name="T4" fmla="*/ 225506525 w 111"/>
                <a:gd name="T5" fmla="*/ 35498582 h 104"/>
                <a:gd name="T6" fmla="*/ 133463696 w 111"/>
                <a:gd name="T7" fmla="*/ 133119654 h 104"/>
                <a:gd name="T8" fmla="*/ 0 w 111"/>
                <a:gd name="T9" fmla="*/ 133119654 h 104"/>
                <a:gd name="T10" fmla="*/ 170280848 w 111"/>
                <a:gd name="T11" fmla="*/ 337234398 h 104"/>
                <a:gd name="T12" fmla="*/ 202496363 w 111"/>
                <a:gd name="T13" fmla="*/ 394920620 h 104"/>
                <a:gd name="T14" fmla="*/ 299142974 w 111"/>
                <a:gd name="T15" fmla="*/ 394920620 h 104"/>
                <a:gd name="T16" fmla="*/ 363571858 w 111"/>
                <a:gd name="T17" fmla="*/ 461479377 h 104"/>
                <a:gd name="T18" fmla="*/ 386584166 w 111"/>
                <a:gd name="T19" fmla="*/ 461479377 h 104"/>
                <a:gd name="T20" fmla="*/ 478626962 w 111"/>
                <a:gd name="T21" fmla="*/ 292861191 h 104"/>
                <a:gd name="T22" fmla="*/ 510842477 w 111"/>
                <a:gd name="T23" fmla="*/ 133119654 h 104"/>
                <a:gd name="T24" fmla="*/ 478626962 w 111"/>
                <a:gd name="T25" fmla="*/ 35498582 h 104"/>
                <a:gd name="T26" fmla="*/ 386584166 w 111"/>
                <a:gd name="T27" fmla="*/ 0 h 104"/>
                <a:gd name="T28" fmla="*/ 317551533 w 111"/>
                <a:gd name="T29" fmla="*/ 0 h 104"/>
                <a:gd name="T30" fmla="*/ 317551533 w 111"/>
                <a:gd name="T31" fmla="*/ 0 h 104"/>
                <a:gd name="T32" fmla="*/ 317551533 w 111"/>
                <a:gd name="T33" fmla="*/ 0 h 104"/>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111"/>
                <a:gd name="T52" fmla="*/ 0 h 104"/>
                <a:gd name="T53" fmla="*/ 111 w 111"/>
                <a:gd name="T54" fmla="*/ 104 h 104"/>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111" h="104">
                  <a:moveTo>
                    <a:pt x="69" y="0"/>
                  </a:moveTo>
                  <a:lnTo>
                    <a:pt x="49" y="0"/>
                  </a:lnTo>
                  <a:lnTo>
                    <a:pt x="49" y="8"/>
                  </a:lnTo>
                  <a:lnTo>
                    <a:pt x="29" y="30"/>
                  </a:lnTo>
                  <a:lnTo>
                    <a:pt x="0" y="30"/>
                  </a:lnTo>
                  <a:lnTo>
                    <a:pt x="37" y="76"/>
                  </a:lnTo>
                  <a:lnTo>
                    <a:pt x="44" y="89"/>
                  </a:lnTo>
                  <a:lnTo>
                    <a:pt x="65" y="89"/>
                  </a:lnTo>
                  <a:lnTo>
                    <a:pt x="79" y="104"/>
                  </a:lnTo>
                  <a:lnTo>
                    <a:pt x="84" y="104"/>
                  </a:lnTo>
                  <a:lnTo>
                    <a:pt x="104" y="66"/>
                  </a:lnTo>
                  <a:lnTo>
                    <a:pt x="111" y="30"/>
                  </a:lnTo>
                  <a:lnTo>
                    <a:pt x="104" y="8"/>
                  </a:lnTo>
                  <a:lnTo>
                    <a:pt x="84" y="0"/>
                  </a:lnTo>
                  <a:lnTo>
                    <a:pt x="69"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66" name="ZWB">
              <a:extLst>
                <a:ext uri="{FF2B5EF4-FFF2-40B4-BE49-F238E27FC236}">
                  <a16:creationId xmlns:a16="http://schemas.microsoft.com/office/drawing/2014/main" id="{00000000-0008-0000-0500-000002010000}"/>
                </a:ext>
              </a:extLst>
            </xdr:cNvPr>
            <xdr:cNvSpPr>
              <a:spLocks/>
            </xdr:cNvSpPr>
          </xdr:nvSpPr>
          <xdr:spPr bwMode="auto">
            <a:xfrm>
              <a:off x="10559716" y="6079749"/>
              <a:ext cx="283491" cy="191243"/>
            </a:xfrm>
            <a:custGeom>
              <a:avLst/>
              <a:gdLst>
                <a:gd name="T0" fmla="*/ 122406924 w 164"/>
                <a:gd name="T1" fmla="*/ 157755312 h 143"/>
                <a:gd name="T2" fmla="*/ 275415635 w 164"/>
                <a:gd name="T3" fmla="*/ 251555673 h 143"/>
                <a:gd name="T4" fmla="*/ 306017358 w 164"/>
                <a:gd name="T5" fmla="*/ 187600788 h 143"/>
                <a:gd name="T6" fmla="*/ 402194500 w 164"/>
                <a:gd name="T7" fmla="*/ 281401214 h 143"/>
                <a:gd name="T8" fmla="*/ 467767828 w 164"/>
                <a:gd name="T9" fmla="*/ 324036428 h 143"/>
                <a:gd name="T10" fmla="*/ 467767828 w 164"/>
                <a:gd name="T11" fmla="*/ 251555673 h 143"/>
                <a:gd name="T12" fmla="*/ 402194500 w 164"/>
                <a:gd name="T13" fmla="*/ 251555673 h 143"/>
                <a:gd name="T14" fmla="*/ 402194500 w 164"/>
                <a:gd name="T15" fmla="*/ 0 h 143"/>
                <a:gd name="T16" fmla="*/ 563945100 w 164"/>
                <a:gd name="T17" fmla="*/ 0 h 143"/>
                <a:gd name="T18" fmla="*/ 686351991 w 164"/>
                <a:gd name="T19" fmla="*/ 93800394 h 143"/>
                <a:gd name="T20" fmla="*/ 716953714 w 164"/>
                <a:gd name="T21" fmla="*/ 157755312 h 143"/>
                <a:gd name="T22" fmla="*/ 686351991 w 164"/>
                <a:gd name="T23" fmla="*/ 187600788 h 143"/>
                <a:gd name="T24" fmla="*/ 686351991 w 164"/>
                <a:gd name="T25" fmla="*/ 251555673 h 143"/>
                <a:gd name="T26" fmla="*/ 655750269 w 164"/>
                <a:gd name="T27" fmla="*/ 324036428 h 143"/>
                <a:gd name="T28" fmla="*/ 686351991 w 164"/>
                <a:gd name="T29" fmla="*/ 353881903 h 143"/>
                <a:gd name="T30" fmla="*/ 493997577 w 164"/>
                <a:gd name="T31" fmla="*/ 447682265 h 143"/>
                <a:gd name="T32" fmla="*/ 493997577 w 164"/>
                <a:gd name="T33" fmla="*/ 481791675 h 143"/>
                <a:gd name="T34" fmla="*/ 402194500 w 164"/>
                <a:gd name="T35" fmla="*/ 481791675 h 143"/>
                <a:gd name="T36" fmla="*/ 402194500 w 164"/>
                <a:gd name="T37" fmla="*/ 515901085 h 143"/>
                <a:gd name="T38" fmla="*/ 306017358 w 164"/>
                <a:gd name="T39" fmla="*/ 609701576 h 143"/>
                <a:gd name="T40" fmla="*/ 187982375 w 164"/>
                <a:gd name="T41" fmla="*/ 609701576 h 143"/>
                <a:gd name="T42" fmla="*/ 122406924 w 164"/>
                <a:gd name="T43" fmla="*/ 537218692 h 143"/>
                <a:gd name="T44" fmla="*/ 91805201 w 164"/>
                <a:gd name="T45" fmla="*/ 609701576 h 143"/>
                <a:gd name="T46" fmla="*/ 0 w 164"/>
                <a:gd name="T47" fmla="*/ 515901085 h 143"/>
                <a:gd name="T48" fmla="*/ 0 w 164"/>
                <a:gd name="T49" fmla="*/ 324036428 h 143"/>
                <a:gd name="T50" fmla="*/ 153008679 w 164"/>
                <a:gd name="T51" fmla="*/ 281401214 h 143"/>
                <a:gd name="T52" fmla="*/ 122406924 w 164"/>
                <a:gd name="T53" fmla="*/ 157755312 h 143"/>
                <a:gd name="T54" fmla="*/ 122406924 w 164"/>
                <a:gd name="T55" fmla="*/ 157755312 h 143"/>
                <a:gd name="T56" fmla="*/ 122406924 w 164"/>
                <a:gd name="T57" fmla="*/ 157755312 h 143"/>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64"/>
                <a:gd name="T88" fmla="*/ 0 h 143"/>
                <a:gd name="T89" fmla="*/ 164 w 164"/>
                <a:gd name="T90" fmla="*/ 143 h 143"/>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64" h="143">
                  <a:moveTo>
                    <a:pt x="28" y="37"/>
                  </a:moveTo>
                  <a:lnTo>
                    <a:pt x="63" y="59"/>
                  </a:lnTo>
                  <a:lnTo>
                    <a:pt x="70" y="44"/>
                  </a:lnTo>
                  <a:lnTo>
                    <a:pt x="92" y="66"/>
                  </a:lnTo>
                  <a:lnTo>
                    <a:pt x="107" y="76"/>
                  </a:lnTo>
                  <a:lnTo>
                    <a:pt x="107" y="59"/>
                  </a:lnTo>
                  <a:lnTo>
                    <a:pt x="92" y="59"/>
                  </a:lnTo>
                  <a:lnTo>
                    <a:pt x="92" y="0"/>
                  </a:lnTo>
                  <a:lnTo>
                    <a:pt x="129" y="0"/>
                  </a:lnTo>
                  <a:lnTo>
                    <a:pt x="157" y="22"/>
                  </a:lnTo>
                  <a:lnTo>
                    <a:pt x="164" y="37"/>
                  </a:lnTo>
                  <a:lnTo>
                    <a:pt x="157" y="44"/>
                  </a:lnTo>
                  <a:lnTo>
                    <a:pt x="157" y="59"/>
                  </a:lnTo>
                  <a:lnTo>
                    <a:pt x="150" y="76"/>
                  </a:lnTo>
                  <a:lnTo>
                    <a:pt x="157" y="83"/>
                  </a:lnTo>
                  <a:lnTo>
                    <a:pt x="113" y="105"/>
                  </a:lnTo>
                  <a:lnTo>
                    <a:pt x="113" y="113"/>
                  </a:lnTo>
                  <a:lnTo>
                    <a:pt x="92" y="113"/>
                  </a:lnTo>
                  <a:lnTo>
                    <a:pt x="92" y="121"/>
                  </a:lnTo>
                  <a:lnTo>
                    <a:pt x="70" y="143"/>
                  </a:lnTo>
                  <a:lnTo>
                    <a:pt x="43" y="143"/>
                  </a:lnTo>
                  <a:lnTo>
                    <a:pt x="28" y="126"/>
                  </a:lnTo>
                  <a:lnTo>
                    <a:pt x="21" y="143"/>
                  </a:lnTo>
                  <a:lnTo>
                    <a:pt x="0" y="121"/>
                  </a:lnTo>
                  <a:lnTo>
                    <a:pt x="0" y="76"/>
                  </a:lnTo>
                  <a:lnTo>
                    <a:pt x="35" y="66"/>
                  </a:lnTo>
                  <a:lnTo>
                    <a:pt x="28" y="3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67" name="ZAF">
              <a:extLst>
                <a:ext uri="{FF2B5EF4-FFF2-40B4-BE49-F238E27FC236}">
                  <a16:creationId xmlns:a16="http://schemas.microsoft.com/office/drawing/2014/main" id="{00000000-0008-0000-0500-000003010000}"/>
                </a:ext>
              </a:extLst>
            </xdr:cNvPr>
            <xdr:cNvSpPr>
              <a:spLocks/>
            </xdr:cNvSpPr>
          </xdr:nvSpPr>
          <xdr:spPr bwMode="auto">
            <a:xfrm>
              <a:off x="10433719" y="6351190"/>
              <a:ext cx="385863" cy="296118"/>
            </a:xfrm>
            <a:custGeom>
              <a:avLst/>
              <a:gdLst>
                <a:gd name="T0" fmla="*/ 2147483647 w 220"/>
                <a:gd name="T1" fmla="*/ 2147483647 h 222"/>
                <a:gd name="T2" fmla="*/ 2147483647 w 220"/>
                <a:gd name="T3" fmla="*/ 2147483647 h 222"/>
                <a:gd name="T4" fmla="*/ 2147483647 w 220"/>
                <a:gd name="T5" fmla="*/ 2147483647 h 222"/>
                <a:gd name="T6" fmla="*/ 2147483647 w 220"/>
                <a:gd name="T7" fmla="*/ 2147483647 h 222"/>
                <a:gd name="T8" fmla="*/ 2147483647 w 220"/>
                <a:gd name="T9" fmla="*/ 2147483647 h 222"/>
                <a:gd name="T10" fmla="*/ 2147483647 w 220"/>
                <a:gd name="T11" fmla="*/ 2147483647 h 222"/>
                <a:gd name="T12" fmla="*/ 2147483647 w 220"/>
                <a:gd name="T13" fmla="*/ 2147483647 h 222"/>
                <a:gd name="T14" fmla="*/ 2147483647 w 220"/>
                <a:gd name="T15" fmla="*/ 2147483647 h 222"/>
                <a:gd name="T16" fmla="*/ 2147483647 w 220"/>
                <a:gd name="T17" fmla="*/ 2147483647 h 222"/>
                <a:gd name="T18" fmla="*/ 2147483647 w 220"/>
                <a:gd name="T19" fmla="*/ 2147483647 h 222"/>
                <a:gd name="T20" fmla="*/ 2147483647 w 220"/>
                <a:gd name="T21" fmla="*/ 2147483647 h 222"/>
                <a:gd name="T22" fmla="*/ 2147483647 w 220"/>
                <a:gd name="T23" fmla="*/ 2147483647 h 222"/>
                <a:gd name="T24" fmla="*/ 2147483647 w 220"/>
                <a:gd name="T25" fmla="*/ 2147483647 h 222"/>
                <a:gd name="T26" fmla="*/ 2147483647 w 220"/>
                <a:gd name="T27" fmla="*/ 2147483647 h 222"/>
                <a:gd name="T28" fmla="*/ 2147483647 w 220"/>
                <a:gd name="T29" fmla="*/ 2147483647 h 222"/>
                <a:gd name="T30" fmla="*/ 2147483647 w 220"/>
                <a:gd name="T31" fmla="*/ 2147483647 h 222"/>
                <a:gd name="T32" fmla="*/ 2147483647 w 220"/>
                <a:gd name="T33" fmla="*/ 2147483647 h 222"/>
                <a:gd name="T34" fmla="*/ 2147483647 w 220"/>
                <a:gd name="T35" fmla="*/ 2147483647 h 222"/>
                <a:gd name="T36" fmla="*/ 2147483647 w 220"/>
                <a:gd name="T37" fmla="*/ 2147483647 h 222"/>
                <a:gd name="T38" fmla="*/ 0 w 220"/>
                <a:gd name="T39" fmla="*/ 2147483647 h 222"/>
                <a:gd name="T40" fmla="*/ 2147483647 w 220"/>
                <a:gd name="T41" fmla="*/ 2147483647 h 222"/>
                <a:gd name="T42" fmla="*/ 2147483647 w 220"/>
                <a:gd name="T43" fmla="*/ 2147483647 h 222"/>
                <a:gd name="T44" fmla="*/ 2147483647 w 220"/>
                <a:gd name="T45" fmla="*/ 2147483647 h 222"/>
                <a:gd name="T46" fmla="*/ 2147483647 w 220"/>
                <a:gd name="T47" fmla="*/ 2147483647 h 222"/>
                <a:gd name="T48" fmla="*/ 2147483647 w 220"/>
                <a:gd name="T49" fmla="*/ 2147483647 h 222"/>
                <a:gd name="T50" fmla="*/ 2147483647 w 220"/>
                <a:gd name="T51" fmla="*/ 2147483647 h 222"/>
                <a:gd name="T52" fmla="*/ 2147483647 w 220"/>
                <a:gd name="T53" fmla="*/ 2147483647 h 222"/>
                <a:gd name="T54" fmla="*/ 2147483647 w 220"/>
                <a:gd name="T55" fmla="*/ 2147483647 h 222"/>
                <a:gd name="T56" fmla="*/ 2147483647 w 220"/>
                <a:gd name="T57" fmla="*/ 2147483647 h 222"/>
                <a:gd name="T58" fmla="*/ 2147483647 w 220"/>
                <a:gd name="T59" fmla="*/ 2147483647 h 222"/>
                <a:gd name="T60" fmla="*/ 2147483647 w 220"/>
                <a:gd name="T61" fmla="*/ 0 h 222"/>
                <a:gd name="T62" fmla="*/ 2147483647 w 220"/>
                <a:gd name="T63" fmla="*/ 2147483647 h 222"/>
                <a:gd name="T64" fmla="*/ 2147483647 w 220"/>
                <a:gd name="T65" fmla="*/ 2147483647 h 222"/>
                <a:gd name="T66" fmla="*/ 2147483647 w 220"/>
                <a:gd name="T67" fmla="*/ 2147483647 h 222"/>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w 220"/>
                <a:gd name="T103" fmla="*/ 0 h 222"/>
                <a:gd name="T104" fmla="*/ 220 w 220"/>
                <a:gd name="T105" fmla="*/ 222 h 222"/>
              </a:gdLst>
              <a:ahLst/>
              <a:cxnLst>
                <a:cxn ang="T68">
                  <a:pos x="T0" y="T1"/>
                </a:cxn>
                <a:cxn ang="T69">
                  <a:pos x="T2" y="T3"/>
                </a:cxn>
                <a:cxn ang="T70">
                  <a:pos x="T4" y="T5"/>
                </a:cxn>
                <a:cxn ang="T71">
                  <a:pos x="T6" y="T7"/>
                </a:cxn>
                <a:cxn ang="T72">
                  <a:pos x="T8" y="T9"/>
                </a:cxn>
                <a:cxn ang="T73">
                  <a:pos x="T10" y="T11"/>
                </a:cxn>
                <a:cxn ang="T74">
                  <a:pos x="T12" y="T13"/>
                </a:cxn>
                <a:cxn ang="T75">
                  <a:pos x="T14" y="T15"/>
                </a:cxn>
                <a:cxn ang="T76">
                  <a:pos x="T16" y="T17"/>
                </a:cxn>
                <a:cxn ang="T77">
                  <a:pos x="T18" y="T19"/>
                </a:cxn>
                <a:cxn ang="T78">
                  <a:pos x="T20" y="T21"/>
                </a:cxn>
                <a:cxn ang="T79">
                  <a:pos x="T22" y="T23"/>
                </a:cxn>
                <a:cxn ang="T80">
                  <a:pos x="T24" y="T25"/>
                </a:cxn>
                <a:cxn ang="T81">
                  <a:pos x="T26" y="T27"/>
                </a:cxn>
                <a:cxn ang="T82">
                  <a:pos x="T28" y="T29"/>
                </a:cxn>
                <a:cxn ang="T83">
                  <a:pos x="T30" y="T31"/>
                </a:cxn>
                <a:cxn ang="T84">
                  <a:pos x="T32" y="T33"/>
                </a:cxn>
                <a:cxn ang="T85">
                  <a:pos x="T34" y="T35"/>
                </a:cxn>
                <a:cxn ang="T86">
                  <a:pos x="T36" y="T37"/>
                </a:cxn>
                <a:cxn ang="T87">
                  <a:pos x="T38" y="T39"/>
                </a:cxn>
                <a:cxn ang="T88">
                  <a:pos x="T40" y="T41"/>
                </a:cxn>
                <a:cxn ang="T89">
                  <a:pos x="T42" y="T43"/>
                </a:cxn>
                <a:cxn ang="T90">
                  <a:pos x="T44" y="T45"/>
                </a:cxn>
                <a:cxn ang="T91">
                  <a:pos x="T46" y="T47"/>
                </a:cxn>
                <a:cxn ang="T92">
                  <a:pos x="T48" y="T49"/>
                </a:cxn>
                <a:cxn ang="T93">
                  <a:pos x="T50" y="T51"/>
                </a:cxn>
                <a:cxn ang="T94">
                  <a:pos x="T52" y="T53"/>
                </a:cxn>
                <a:cxn ang="T95">
                  <a:pos x="T54" y="T55"/>
                </a:cxn>
                <a:cxn ang="T96">
                  <a:pos x="T56" y="T57"/>
                </a:cxn>
                <a:cxn ang="T97">
                  <a:pos x="T58" y="T59"/>
                </a:cxn>
                <a:cxn ang="T98">
                  <a:pos x="T60" y="T61"/>
                </a:cxn>
                <a:cxn ang="T99">
                  <a:pos x="T62" y="T63"/>
                </a:cxn>
                <a:cxn ang="T100">
                  <a:pos x="T64" y="T65"/>
                </a:cxn>
                <a:cxn ang="T101">
                  <a:pos x="T66" y="T67"/>
                </a:cxn>
              </a:cxnLst>
              <a:rect l="T102" t="T103" r="T104" b="T105"/>
              <a:pathLst>
                <a:path w="220" h="222">
                  <a:moveTo>
                    <a:pt x="198" y="17"/>
                  </a:moveTo>
                  <a:lnTo>
                    <a:pt x="205" y="69"/>
                  </a:lnTo>
                  <a:lnTo>
                    <a:pt x="198" y="69"/>
                  </a:lnTo>
                  <a:lnTo>
                    <a:pt x="191" y="75"/>
                  </a:lnTo>
                  <a:lnTo>
                    <a:pt x="198" y="82"/>
                  </a:lnTo>
                  <a:lnTo>
                    <a:pt x="205" y="75"/>
                  </a:lnTo>
                  <a:lnTo>
                    <a:pt x="220" y="75"/>
                  </a:lnTo>
                  <a:lnTo>
                    <a:pt x="220" y="114"/>
                  </a:lnTo>
                  <a:lnTo>
                    <a:pt x="198" y="122"/>
                  </a:lnTo>
                  <a:lnTo>
                    <a:pt x="183" y="153"/>
                  </a:lnTo>
                  <a:lnTo>
                    <a:pt x="154" y="176"/>
                  </a:lnTo>
                  <a:lnTo>
                    <a:pt x="139" y="201"/>
                  </a:lnTo>
                  <a:lnTo>
                    <a:pt x="71" y="206"/>
                  </a:lnTo>
                  <a:lnTo>
                    <a:pt x="49" y="222"/>
                  </a:lnTo>
                  <a:lnTo>
                    <a:pt x="42" y="222"/>
                  </a:lnTo>
                  <a:lnTo>
                    <a:pt x="27" y="206"/>
                  </a:lnTo>
                  <a:lnTo>
                    <a:pt x="20" y="176"/>
                  </a:lnTo>
                  <a:lnTo>
                    <a:pt x="20" y="168"/>
                  </a:lnTo>
                  <a:lnTo>
                    <a:pt x="7" y="114"/>
                  </a:lnTo>
                  <a:lnTo>
                    <a:pt x="0" y="114"/>
                  </a:lnTo>
                  <a:lnTo>
                    <a:pt x="7" y="107"/>
                  </a:lnTo>
                  <a:lnTo>
                    <a:pt x="14" y="114"/>
                  </a:lnTo>
                  <a:lnTo>
                    <a:pt x="27" y="114"/>
                  </a:lnTo>
                  <a:lnTo>
                    <a:pt x="49" y="107"/>
                  </a:lnTo>
                  <a:lnTo>
                    <a:pt x="49" y="43"/>
                  </a:lnTo>
                  <a:lnTo>
                    <a:pt x="55" y="60"/>
                  </a:lnTo>
                  <a:lnTo>
                    <a:pt x="55" y="75"/>
                  </a:lnTo>
                  <a:lnTo>
                    <a:pt x="71" y="75"/>
                  </a:lnTo>
                  <a:lnTo>
                    <a:pt x="97" y="60"/>
                  </a:lnTo>
                  <a:lnTo>
                    <a:pt x="106" y="69"/>
                  </a:lnTo>
                  <a:lnTo>
                    <a:pt x="176" y="0"/>
                  </a:lnTo>
                  <a:lnTo>
                    <a:pt x="191" y="17"/>
                  </a:lnTo>
                  <a:lnTo>
                    <a:pt x="198" y="1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68" name="YEM">
              <a:extLst>
                <a:ext uri="{FF2B5EF4-FFF2-40B4-BE49-F238E27FC236}">
                  <a16:creationId xmlns:a16="http://schemas.microsoft.com/office/drawing/2014/main" id="{00000000-0008-0000-0500-000004010000}"/>
                </a:ext>
              </a:extLst>
            </xdr:cNvPr>
            <xdr:cNvSpPr>
              <a:spLocks/>
            </xdr:cNvSpPr>
          </xdr:nvSpPr>
          <xdr:spPr bwMode="auto">
            <a:xfrm>
              <a:off x="11047951" y="5567713"/>
              <a:ext cx="236243" cy="104875"/>
            </a:xfrm>
            <a:custGeom>
              <a:avLst/>
              <a:gdLst>
                <a:gd name="T0" fmla="*/ 0 w 135"/>
                <a:gd name="T1" fmla="*/ 68091582 h 76"/>
                <a:gd name="T2" fmla="*/ 35841517 w 135"/>
                <a:gd name="T3" fmla="*/ 40854104 h 76"/>
                <a:gd name="T4" fmla="*/ 147849166 w 135"/>
                <a:gd name="T5" fmla="*/ 167958836 h 76"/>
                <a:gd name="T6" fmla="*/ 179211802 w 135"/>
                <a:gd name="T7" fmla="*/ 245128851 h 76"/>
                <a:gd name="T8" fmla="*/ 443547432 w 135"/>
                <a:gd name="T9" fmla="*/ 40854104 h 76"/>
                <a:gd name="T10" fmla="*/ 604837491 w 135"/>
                <a:gd name="T11" fmla="*/ 0 h 76"/>
                <a:gd name="T12" fmla="*/ 604837491 w 135"/>
                <a:gd name="T13" fmla="*/ 40854104 h 76"/>
                <a:gd name="T14" fmla="*/ 577955837 w 135"/>
                <a:gd name="T15" fmla="*/ 68091582 h 76"/>
                <a:gd name="T16" fmla="*/ 577955837 w 135"/>
                <a:gd name="T17" fmla="*/ 136183165 h 76"/>
                <a:gd name="T18" fmla="*/ 421146759 w 135"/>
                <a:gd name="T19" fmla="*/ 167958836 h 76"/>
                <a:gd name="T20" fmla="*/ 255375784 w 135"/>
                <a:gd name="T21" fmla="*/ 276904489 h 76"/>
                <a:gd name="T22" fmla="*/ 179211802 w 135"/>
                <a:gd name="T23" fmla="*/ 276904489 h 76"/>
                <a:gd name="T24" fmla="*/ 116486497 w 135"/>
                <a:gd name="T25" fmla="*/ 344996121 h 76"/>
                <a:gd name="T26" fmla="*/ 35841517 w 135"/>
                <a:gd name="T27" fmla="*/ 344996121 h 76"/>
                <a:gd name="T28" fmla="*/ 0 w 135"/>
                <a:gd name="T29" fmla="*/ 68091582 h 76"/>
                <a:gd name="T30" fmla="*/ 0 w 135"/>
                <a:gd name="T31" fmla="*/ 68091582 h 76"/>
                <a:gd name="T32" fmla="*/ 0 w 135"/>
                <a:gd name="T33" fmla="*/ 68091582 h 7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135"/>
                <a:gd name="T52" fmla="*/ 0 h 76"/>
                <a:gd name="T53" fmla="*/ 135 w 135"/>
                <a:gd name="T54" fmla="*/ 76 h 76"/>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135" h="76">
                  <a:moveTo>
                    <a:pt x="0" y="15"/>
                  </a:moveTo>
                  <a:lnTo>
                    <a:pt x="8" y="9"/>
                  </a:lnTo>
                  <a:lnTo>
                    <a:pt x="33" y="37"/>
                  </a:lnTo>
                  <a:lnTo>
                    <a:pt x="40" y="54"/>
                  </a:lnTo>
                  <a:lnTo>
                    <a:pt x="99" y="9"/>
                  </a:lnTo>
                  <a:lnTo>
                    <a:pt x="135" y="0"/>
                  </a:lnTo>
                  <a:lnTo>
                    <a:pt x="135" y="9"/>
                  </a:lnTo>
                  <a:lnTo>
                    <a:pt x="129" y="15"/>
                  </a:lnTo>
                  <a:lnTo>
                    <a:pt x="129" y="30"/>
                  </a:lnTo>
                  <a:lnTo>
                    <a:pt x="94" y="37"/>
                  </a:lnTo>
                  <a:lnTo>
                    <a:pt x="57" y="61"/>
                  </a:lnTo>
                  <a:lnTo>
                    <a:pt x="40" y="61"/>
                  </a:lnTo>
                  <a:lnTo>
                    <a:pt x="26" y="76"/>
                  </a:lnTo>
                  <a:lnTo>
                    <a:pt x="8" y="76"/>
                  </a:lnTo>
                  <a:lnTo>
                    <a:pt x="0" y="1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69" name="UGA">
              <a:extLst>
                <a:ext uri="{FF2B5EF4-FFF2-40B4-BE49-F238E27FC236}">
                  <a16:creationId xmlns:a16="http://schemas.microsoft.com/office/drawing/2014/main" id="{00000000-0008-0000-0500-000005010000}"/>
                </a:ext>
              </a:extLst>
            </xdr:cNvPr>
            <xdr:cNvSpPr>
              <a:spLocks/>
            </xdr:cNvSpPr>
          </xdr:nvSpPr>
          <xdr:spPr bwMode="auto">
            <a:xfrm>
              <a:off x="10748710" y="5832985"/>
              <a:ext cx="133871" cy="111044"/>
            </a:xfrm>
            <a:custGeom>
              <a:avLst/>
              <a:gdLst>
                <a:gd name="T0" fmla="*/ 245128851 w 76"/>
                <a:gd name="T1" fmla="*/ 0 h 82"/>
                <a:gd name="T2" fmla="*/ 272366330 w 76"/>
                <a:gd name="T3" fmla="*/ 39345686 h 82"/>
                <a:gd name="T4" fmla="*/ 344996121 w 76"/>
                <a:gd name="T5" fmla="*/ 170494482 h 82"/>
                <a:gd name="T6" fmla="*/ 245128851 w 76"/>
                <a:gd name="T7" fmla="*/ 266671623 h 82"/>
                <a:gd name="T8" fmla="*/ 245128851 w 76"/>
                <a:gd name="T9" fmla="*/ 332247108 h 82"/>
                <a:gd name="T10" fmla="*/ 63551292 w 76"/>
                <a:gd name="T11" fmla="*/ 332247108 h 82"/>
                <a:gd name="T12" fmla="*/ 0 w 76"/>
                <a:gd name="T13" fmla="*/ 358476857 h 82"/>
                <a:gd name="T14" fmla="*/ 13618743 w 76"/>
                <a:gd name="T15" fmla="*/ 236069901 h 82"/>
                <a:gd name="T16" fmla="*/ 63551292 w 76"/>
                <a:gd name="T17" fmla="*/ 205468178 h 82"/>
                <a:gd name="T18" fmla="*/ 90788788 w 76"/>
                <a:gd name="T19" fmla="*/ 131150870 h 82"/>
                <a:gd name="T20" fmla="*/ 63551292 w 76"/>
                <a:gd name="T21" fmla="*/ 131150870 h 82"/>
                <a:gd name="T22" fmla="*/ 63551292 w 76"/>
                <a:gd name="T23" fmla="*/ 39345686 h 82"/>
                <a:gd name="T24" fmla="*/ 122564426 w 76"/>
                <a:gd name="T25" fmla="*/ 39345686 h 82"/>
                <a:gd name="T26" fmla="*/ 245128851 w 76"/>
                <a:gd name="T27" fmla="*/ 0 h 82"/>
                <a:gd name="T28" fmla="*/ 245128851 w 76"/>
                <a:gd name="T29" fmla="*/ 0 h 82"/>
                <a:gd name="T30" fmla="*/ 245128851 w 76"/>
                <a:gd name="T31" fmla="*/ 0 h 8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76"/>
                <a:gd name="T49" fmla="*/ 0 h 82"/>
                <a:gd name="T50" fmla="*/ 76 w 76"/>
                <a:gd name="T51" fmla="*/ 82 h 8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76" h="82">
                  <a:moveTo>
                    <a:pt x="54" y="0"/>
                  </a:moveTo>
                  <a:lnTo>
                    <a:pt x="60" y="9"/>
                  </a:lnTo>
                  <a:lnTo>
                    <a:pt x="76" y="39"/>
                  </a:lnTo>
                  <a:lnTo>
                    <a:pt x="54" y="61"/>
                  </a:lnTo>
                  <a:lnTo>
                    <a:pt x="54" y="76"/>
                  </a:lnTo>
                  <a:lnTo>
                    <a:pt x="14" y="76"/>
                  </a:lnTo>
                  <a:lnTo>
                    <a:pt x="0" y="82"/>
                  </a:lnTo>
                  <a:lnTo>
                    <a:pt x="3" y="54"/>
                  </a:lnTo>
                  <a:lnTo>
                    <a:pt x="14" y="47"/>
                  </a:lnTo>
                  <a:lnTo>
                    <a:pt x="20" y="30"/>
                  </a:lnTo>
                  <a:lnTo>
                    <a:pt x="14" y="30"/>
                  </a:lnTo>
                  <a:lnTo>
                    <a:pt x="14" y="9"/>
                  </a:lnTo>
                  <a:lnTo>
                    <a:pt x="27" y="9"/>
                  </a:lnTo>
                  <a:lnTo>
                    <a:pt x="54"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0" name="TZA">
              <a:extLst>
                <a:ext uri="{FF2B5EF4-FFF2-40B4-BE49-F238E27FC236}">
                  <a16:creationId xmlns:a16="http://schemas.microsoft.com/office/drawing/2014/main" id="{00000000-0008-0000-0500-000006010000}"/>
                </a:ext>
              </a:extLst>
            </xdr:cNvPr>
            <xdr:cNvSpPr>
              <a:spLocks/>
            </xdr:cNvSpPr>
          </xdr:nvSpPr>
          <xdr:spPr bwMode="auto">
            <a:xfrm>
              <a:off x="10748710" y="5937860"/>
              <a:ext cx="244118" cy="203581"/>
            </a:xfrm>
            <a:custGeom>
              <a:avLst/>
              <a:gdLst>
                <a:gd name="T0" fmla="*/ 214886877 w 141"/>
                <a:gd name="T1" fmla="*/ 548680006 h 153"/>
                <a:gd name="T2" fmla="*/ 87709235 w 141"/>
                <a:gd name="T3" fmla="*/ 455824611 h 153"/>
                <a:gd name="T4" fmla="*/ 61396248 w 141"/>
                <a:gd name="T5" fmla="*/ 455824611 h 153"/>
                <a:gd name="T6" fmla="*/ 0 w 141"/>
                <a:gd name="T7" fmla="*/ 354531880 h 153"/>
                <a:gd name="T8" fmla="*/ 0 w 141"/>
                <a:gd name="T9" fmla="*/ 227912306 h 153"/>
                <a:gd name="T10" fmla="*/ 61396248 w 141"/>
                <a:gd name="T11" fmla="*/ 130839302 h 153"/>
                <a:gd name="T12" fmla="*/ 61396248 w 141"/>
                <a:gd name="T13" fmla="*/ 0 h 153"/>
                <a:gd name="T14" fmla="*/ 271897963 w 141"/>
                <a:gd name="T15" fmla="*/ 0 h 153"/>
                <a:gd name="T16" fmla="*/ 464859111 w 141"/>
                <a:gd name="T17" fmla="*/ 101294818 h 153"/>
                <a:gd name="T18" fmla="*/ 464859111 w 141"/>
                <a:gd name="T19" fmla="*/ 194148062 h 153"/>
                <a:gd name="T20" fmla="*/ 578881413 w 141"/>
                <a:gd name="T21" fmla="*/ 227912306 h 153"/>
                <a:gd name="T22" fmla="*/ 556953589 w 141"/>
                <a:gd name="T23" fmla="*/ 287001337 h 153"/>
                <a:gd name="T24" fmla="*/ 578881413 w 141"/>
                <a:gd name="T25" fmla="*/ 384074309 h 153"/>
                <a:gd name="T26" fmla="*/ 578881413 w 141"/>
                <a:gd name="T27" fmla="*/ 548680006 h 153"/>
                <a:gd name="T28" fmla="*/ 618349821 w 141"/>
                <a:gd name="T29" fmla="*/ 582444249 h 153"/>
                <a:gd name="T30" fmla="*/ 556953589 w 141"/>
                <a:gd name="T31" fmla="*/ 645752977 h 153"/>
                <a:gd name="T32" fmla="*/ 337679407 w 141"/>
                <a:gd name="T33" fmla="*/ 645752977 h 153"/>
                <a:gd name="T34" fmla="*/ 271897963 w 141"/>
                <a:gd name="T35" fmla="*/ 548680006 h 153"/>
                <a:gd name="T36" fmla="*/ 214886877 w 141"/>
                <a:gd name="T37" fmla="*/ 548680006 h 153"/>
                <a:gd name="T38" fmla="*/ 214886877 w 141"/>
                <a:gd name="T39" fmla="*/ 548680006 h 153"/>
                <a:gd name="T40" fmla="*/ 214886877 w 141"/>
                <a:gd name="T41" fmla="*/ 548680006 h 153"/>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41"/>
                <a:gd name="T64" fmla="*/ 0 h 153"/>
                <a:gd name="T65" fmla="*/ 141 w 141"/>
                <a:gd name="T66" fmla="*/ 153 h 153"/>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41" h="153">
                  <a:moveTo>
                    <a:pt x="49" y="130"/>
                  </a:moveTo>
                  <a:lnTo>
                    <a:pt x="20" y="108"/>
                  </a:lnTo>
                  <a:lnTo>
                    <a:pt x="14" y="108"/>
                  </a:lnTo>
                  <a:lnTo>
                    <a:pt x="0" y="84"/>
                  </a:lnTo>
                  <a:lnTo>
                    <a:pt x="0" y="54"/>
                  </a:lnTo>
                  <a:lnTo>
                    <a:pt x="14" y="31"/>
                  </a:lnTo>
                  <a:lnTo>
                    <a:pt x="14" y="0"/>
                  </a:lnTo>
                  <a:lnTo>
                    <a:pt x="62" y="0"/>
                  </a:lnTo>
                  <a:lnTo>
                    <a:pt x="106" y="24"/>
                  </a:lnTo>
                  <a:lnTo>
                    <a:pt x="106" y="46"/>
                  </a:lnTo>
                  <a:lnTo>
                    <a:pt x="132" y="54"/>
                  </a:lnTo>
                  <a:lnTo>
                    <a:pt x="127" y="68"/>
                  </a:lnTo>
                  <a:lnTo>
                    <a:pt x="132" y="91"/>
                  </a:lnTo>
                  <a:lnTo>
                    <a:pt x="132" y="130"/>
                  </a:lnTo>
                  <a:lnTo>
                    <a:pt x="141" y="138"/>
                  </a:lnTo>
                  <a:lnTo>
                    <a:pt x="127" y="153"/>
                  </a:lnTo>
                  <a:lnTo>
                    <a:pt x="77" y="153"/>
                  </a:lnTo>
                  <a:lnTo>
                    <a:pt x="62" y="130"/>
                  </a:lnTo>
                  <a:lnTo>
                    <a:pt x="49" y="13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1" name="TUN">
              <a:extLst>
                <a:ext uri="{FF2B5EF4-FFF2-40B4-BE49-F238E27FC236}">
                  <a16:creationId xmlns:a16="http://schemas.microsoft.com/office/drawing/2014/main" id="{00000000-0008-0000-0500-000007010000}"/>
                </a:ext>
              </a:extLst>
            </xdr:cNvPr>
            <xdr:cNvSpPr>
              <a:spLocks/>
            </xdr:cNvSpPr>
          </xdr:nvSpPr>
          <xdr:spPr bwMode="auto">
            <a:xfrm>
              <a:off x="10221101" y="5135874"/>
              <a:ext cx="86622" cy="154228"/>
            </a:xfrm>
            <a:custGeom>
              <a:avLst/>
              <a:gdLst>
                <a:gd name="T0" fmla="*/ 219556011 w 50"/>
                <a:gd name="T1" fmla="*/ 309783962 h 114"/>
                <a:gd name="T2" fmla="*/ 219556011 w 50"/>
                <a:gd name="T3" fmla="*/ 344688065 h 114"/>
                <a:gd name="T4" fmla="*/ 171254751 w 50"/>
                <a:gd name="T5" fmla="*/ 440677480 h 114"/>
                <a:gd name="T6" fmla="*/ 171254751 w 50"/>
                <a:gd name="T7" fmla="*/ 475583671 h 114"/>
                <a:gd name="T8" fmla="*/ 131733600 w 50"/>
                <a:gd name="T9" fmla="*/ 497399257 h 114"/>
                <a:gd name="T10" fmla="*/ 131733600 w 50"/>
                <a:gd name="T11" fmla="*/ 379594256 h 114"/>
                <a:gd name="T12" fmla="*/ 39521134 w 50"/>
                <a:gd name="T13" fmla="*/ 344688065 h 114"/>
                <a:gd name="T14" fmla="*/ 0 w 50"/>
                <a:gd name="T15" fmla="*/ 279241306 h 114"/>
                <a:gd name="T16" fmla="*/ 65865752 w 50"/>
                <a:gd name="T17" fmla="*/ 183251825 h 114"/>
                <a:gd name="T18" fmla="*/ 39521134 w 50"/>
                <a:gd name="T19" fmla="*/ 34906208 h 114"/>
                <a:gd name="T20" fmla="*/ 65865752 w 50"/>
                <a:gd name="T21" fmla="*/ 0 h 114"/>
                <a:gd name="T22" fmla="*/ 171254751 w 50"/>
                <a:gd name="T23" fmla="*/ 0 h 114"/>
                <a:gd name="T24" fmla="*/ 193209298 w 50"/>
                <a:gd name="T25" fmla="*/ 34906208 h 114"/>
                <a:gd name="T26" fmla="*/ 219556011 w 50"/>
                <a:gd name="T27" fmla="*/ 0 h 114"/>
                <a:gd name="T28" fmla="*/ 193209298 w 50"/>
                <a:gd name="T29" fmla="*/ 65446775 h 114"/>
                <a:gd name="T30" fmla="*/ 219556011 w 50"/>
                <a:gd name="T31" fmla="*/ 148347723 h 114"/>
                <a:gd name="T32" fmla="*/ 171254751 w 50"/>
                <a:gd name="T33" fmla="*/ 222521552 h 114"/>
                <a:gd name="T34" fmla="*/ 171254751 w 50"/>
                <a:gd name="T35" fmla="*/ 279241306 h 114"/>
                <a:gd name="T36" fmla="*/ 219556011 w 50"/>
                <a:gd name="T37" fmla="*/ 279241306 h 114"/>
                <a:gd name="T38" fmla="*/ 219556011 w 50"/>
                <a:gd name="T39" fmla="*/ 309783962 h 114"/>
                <a:gd name="T40" fmla="*/ 219556011 w 50"/>
                <a:gd name="T41" fmla="*/ 309783962 h 114"/>
                <a:gd name="T42" fmla="*/ 219556011 w 50"/>
                <a:gd name="T43" fmla="*/ 309783962 h 114"/>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50"/>
                <a:gd name="T67" fmla="*/ 0 h 114"/>
                <a:gd name="T68" fmla="*/ 50 w 50"/>
                <a:gd name="T69" fmla="*/ 114 h 114"/>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50" h="114">
                  <a:moveTo>
                    <a:pt x="50" y="71"/>
                  </a:moveTo>
                  <a:lnTo>
                    <a:pt x="50" y="79"/>
                  </a:lnTo>
                  <a:lnTo>
                    <a:pt x="39" y="101"/>
                  </a:lnTo>
                  <a:lnTo>
                    <a:pt x="39" y="109"/>
                  </a:lnTo>
                  <a:lnTo>
                    <a:pt x="30" y="114"/>
                  </a:lnTo>
                  <a:lnTo>
                    <a:pt x="30" y="87"/>
                  </a:lnTo>
                  <a:lnTo>
                    <a:pt x="9" y="79"/>
                  </a:lnTo>
                  <a:lnTo>
                    <a:pt x="0" y="64"/>
                  </a:lnTo>
                  <a:lnTo>
                    <a:pt x="15" y="42"/>
                  </a:lnTo>
                  <a:lnTo>
                    <a:pt x="9" y="8"/>
                  </a:lnTo>
                  <a:lnTo>
                    <a:pt x="15" y="0"/>
                  </a:lnTo>
                  <a:lnTo>
                    <a:pt x="39" y="0"/>
                  </a:lnTo>
                  <a:lnTo>
                    <a:pt x="44" y="8"/>
                  </a:lnTo>
                  <a:lnTo>
                    <a:pt x="50" y="0"/>
                  </a:lnTo>
                  <a:lnTo>
                    <a:pt x="44" y="15"/>
                  </a:lnTo>
                  <a:lnTo>
                    <a:pt x="50" y="34"/>
                  </a:lnTo>
                  <a:lnTo>
                    <a:pt x="39" y="51"/>
                  </a:lnTo>
                  <a:lnTo>
                    <a:pt x="39" y="64"/>
                  </a:lnTo>
                  <a:lnTo>
                    <a:pt x="50" y="64"/>
                  </a:lnTo>
                  <a:lnTo>
                    <a:pt x="50" y="7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2" name="TGO">
              <a:extLst>
                <a:ext uri="{FF2B5EF4-FFF2-40B4-BE49-F238E27FC236}">
                  <a16:creationId xmlns:a16="http://schemas.microsoft.com/office/drawing/2014/main" id="{00000000-0008-0000-0500-000008010000}"/>
                </a:ext>
              </a:extLst>
            </xdr:cNvPr>
            <xdr:cNvSpPr>
              <a:spLocks/>
            </xdr:cNvSpPr>
          </xdr:nvSpPr>
          <xdr:spPr bwMode="auto">
            <a:xfrm>
              <a:off x="10039981" y="5697264"/>
              <a:ext cx="47249" cy="98706"/>
            </a:xfrm>
            <a:custGeom>
              <a:avLst/>
              <a:gdLst>
                <a:gd name="T0" fmla="*/ 98566822 w 27"/>
                <a:gd name="T1" fmla="*/ 0 h 75"/>
                <a:gd name="T2" fmla="*/ 0 w 27"/>
                <a:gd name="T3" fmla="*/ 0 h 75"/>
                <a:gd name="T4" fmla="*/ 98566822 w 27"/>
                <a:gd name="T5" fmla="*/ 276644622 h 75"/>
                <a:gd name="T6" fmla="*/ 98566822 w 27"/>
                <a:gd name="T7" fmla="*/ 309676801 h 75"/>
                <a:gd name="T8" fmla="*/ 120967499 w 27"/>
                <a:gd name="T9" fmla="*/ 309676801 h 75"/>
                <a:gd name="T10" fmla="*/ 120967499 w 27"/>
                <a:gd name="T11" fmla="*/ 86709500 h 75"/>
                <a:gd name="T12" fmla="*/ 98566822 w 27"/>
                <a:gd name="T13" fmla="*/ 53677306 h 75"/>
                <a:gd name="T14" fmla="*/ 98566822 w 27"/>
                <a:gd name="T15" fmla="*/ 0 h 75"/>
                <a:gd name="T16" fmla="*/ 98566822 w 27"/>
                <a:gd name="T17" fmla="*/ 0 h 75"/>
                <a:gd name="T18" fmla="*/ 98566822 w 27"/>
                <a:gd name="T19" fmla="*/ 0 h 7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27"/>
                <a:gd name="T31" fmla="*/ 0 h 75"/>
                <a:gd name="T32" fmla="*/ 27 w 27"/>
                <a:gd name="T33" fmla="*/ 75 h 7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27" h="75">
                  <a:moveTo>
                    <a:pt x="22" y="0"/>
                  </a:moveTo>
                  <a:lnTo>
                    <a:pt x="0" y="0"/>
                  </a:lnTo>
                  <a:lnTo>
                    <a:pt x="22" y="67"/>
                  </a:lnTo>
                  <a:lnTo>
                    <a:pt x="22" y="75"/>
                  </a:lnTo>
                  <a:lnTo>
                    <a:pt x="27" y="75"/>
                  </a:lnTo>
                  <a:lnTo>
                    <a:pt x="27" y="21"/>
                  </a:lnTo>
                  <a:lnTo>
                    <a:pt x="22" y="13"/>
                  </a:lnTo>
                  <a:lnTo>
                    <a:pt x="22"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3" name="TCD">
              <a:extLst>
                <a:ext uri="{FF2B5EF4-FFF2-40B4-BE49-F238E27FC236}">
                  <a16:creationId xmlns:a16="http://schemas.microsoft.com/office/drawing/2014/main" id="{00000000-0008-0000-0500-000009010000}"/>
                </a:ext>
              </a:extLst>
            </xdr:cNvPr>
            <xdr:cNvSpPr>
              <a:spLocks/>
            </xdr:cNvSpPr>
          </xdr:nvSpPr>
          <xdr:spPr bwMode="auto">
            <a:xfrm>
              <a:off x="10370721" y="5450499"/>
              <a:ext cx="236243" cy="320794"/>
            </a:xfrm>
            <a:custGeom>
              <a:avLst/>
              <a:gdLst>
                <a:gd name="T0" fmla="*/ 31286 w 137"/>
                <a:gd name="T1" fmla="*/ 16719 h 237"/>
                <a:gd name="T2" fmla="*/ 31286 w 137"/>
                <a:gd name="T3" fmla="*/ 45977 h 237"/>
                <a:gd name="T4" fmla="*/ 79259 w 137"/>
                <a:gd name="T5" fmla="*/ 89865 h 237"/>
                <a:gd name="T6" fmla="*/ 62573 w 137"/>
                <a:gd name="T7" fmla="*/ 200628 h 237"/>
                <a:gd name="T8" fmla="*/ 0 w 137"/>
                <a:gd name="T9" fmla="*/ 273773 h 237"/>
                <a:gd name="T10" fmla="*/ 0 w 137"/>
                <a:gd name="T11" fmla="*/ 290492 h 237"/>
                <a:gd name="T12" fmla="*/ 12515 w 137"/>
                <a:gd name="T13" fmla="*/ 309301 h 237"/>
                <a:gd name="T14" fmla="*/ 12515 w 137"/>
                <a:gd name="T15" fmla="*/ 340649 h 237"/>
                <a:gd name="T16" fmla="*/ 62573 w 137"/>
                <a:gd name="T17" fmla="*/ 417975 h 237"/>
                <a:gd name="T18" fmla="*/ 12515 w 137"/>
                <a:gd name="T19" fmla="*/ 417975 h 237"/>
                <a:gd name="T20" fmla="*/ 12515 w 137"/>
                <a:gd name="T21" fmla="*/ 434694 h 237"/>
                <a:gd name="T22" fmla="*/ 31286 w 137"/>
                <a:gd name="T23" fmla="*/ 449323 h 237"/>
                <a:gd name="T24" fmla="*/ 62573 w 137"/>
                <a:gd name="T25" fmla="*/ 495300 h 237"/>
                <a:gd name="T26" fmla="*/ 166861 w 137"/>
                <a:gd name="T27" fmla="*/ 449323 h 237"/>
                <a:gd name="T28" fmla="*/ 139746 w 137"/>
                <a:gd name="T29" fmla="*/ 449323 h 237"/>
                <a:gd name="T30" fmla="*/ 198148 w 137"/>
                <a:gd name="T31" fmla="*/ 434694 h 237"/>
                <a:gd name="T32" fmla="*/ 260721 w 137"/>
                <a:gd name="T33" fmla="*/ 371998 h 237"/>
                <a:gd name="T34" fmla="*/ 271150 w 137"/>
                <a:gd name="T35" fmla="*/ 371998 h 237"/>
                <a:gd name="T36" fmla="*/ 229434 w 137"/>
                <a:gd name="T37" fmla="*/ 309301 h 237"/>
                <a:gd name="T38" fmla="*/ 271150 w 137"/>
                <a:gd name="T39" fmla="*/ 244515 h 237"/>
                <a:gd name="T40" fmla="*/ 285750 w 137"/>
                <a:gd name="T41" fmla="*/ 244515 h 237"/>
                <a:gd name="T42" fmla="*/ 285750 w 137"/>
                <a:gd name="T43" fmla="*/ 123303 h 237"/>
                <a:gd name="T44" fmla="*/ 79259 w 137"/>
                <a:gd name="T45" fmla="*/ 0 h 237"/>
                <a:gd name="T46" fmla="*/ 31286 w 137"/>
                <a:gd name="T47" fmla="*/ 16719 h 237"/>
                <a:gd name="T48" fmla="*/ 31286 w 137"/>
                <a:gd name="T49" fmla="*/ 16719 h 237"/>
                <a:gd name="T50" fmla="*/ 31286 w 137"/>
                <a:gd name="T51" fmla="*/ 16719 h 237"/>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w 137"/>
                <a:gd name="T79" fmla="*/ 0 h 237"/>
                <a:gd name="T80" fmla="*/ 137 w 137"/>
                <a:gd name="T81" fmla="*/ 237 h 237"/>
              </a:gdLst>
              <a:ahLst/>
              <a:cxnLst>
                <a:cxn ang="T52">
                  <a:pos x="T0" y="T1"/>
                </a:cxn>
                <a:cxn ang="T53">
                  <a:pos x="T2" y="T3"/>
                </a:cxn>
                <a:cxn ang="T54">
                  <a:pos x="T4" y="T5"/>
                </a:cxn>
                <a:cxn ang="T55">
                  <a:pos x="T6" y="T7"/>
                </a:cxn>
                <a:cxn ang="T56">
                  <a:pos x="T8" y="T9"/>
                </a:cxn>
                <a:cxn ang="T57">
                  <a:pos x="T10" y="T11"/>
                </a:cxn>
                <a:cxn ang="T58">
                  <a:pos x="T12" y="T13"/>
                </a:cxn>
                <a:cxn ang="T59">
                  <a:pos x="T14" y="T15"/>
                </a:cxn>
                <a:cxn ang="T60">
                  <a:pos x="T16" y="T17"/>
                </a:cxn>
                <a:cxn ang="T61">
                  <a:pos x="T18" y="T19"/>
                </a:cxn>
                <a:cxn ang="T62">
                  <a:pos x="T20" y="T21"/>
                </a:cxn>
                <a:cxn ang="T63">
                  <a:pos x="T22" y="T23"/>
                </a:cxn>
                <a:cxn ang="T64">
                  <a:pos x="T24" y="T25"/>
                </a:cxn>
                <a:cxn ang="T65">
                  <a:pos x="T26" y="T27"/>
                </a:cxn>
                <a:cxn ang="T66">
                  <a:pos x="T28" y="T29"/>
                </a:cxn>
                <a:cxn ang="T67">
                  <a:pos x="T30" y="T31"/>
                </a:cxn>
                <a:cxn ang="T68">
                  <a:pos x="T32" y="T33"/>
                </a:cxn>
                <a:cxn ang="T69">
                  <a:pos x="T34" y="T35"/>
                </a:cxn>
                <a:cxn ang="T70">
                  <a:pos x="T36" y="T37"/>
                </a:cxn>
                <a:cxn ang="T71">
                  <a:pos x="T38" y="T39"/>
                </a:cxn>
                <a:cxn ang="T72">
                  <a:pos x="T40" y="T41"/>
                </a:cxn>
                <a:cxn ang="T73">
                  <a:pos x="T42" y="T43"/>
                </a:cxn>
                <a:cxn ang="T74">
                  <a:pos x="T44" y="T45"/>
                </a:cxn>
                <a:cxn ang="T75">
                  <a:pos x="T46" y="T47"/>
                </a:cxn>
                <a:cxn ang="T76">
                  <a:pos x="T48" y="T49"/>
                </a:cxn>
                <a:cxn ang="T77">
                  <a:pos x="T50" y="T51"/>
                </a:cxn>
              </a:cxnLst>
              <a:rect l="T78" t="T79" r="T80" b="T81"/>
              <a:pathLst>
                <a:path w="137" h="237">
                  <a:moveTo>
                    <a:pt x="15" y="8"/>
                  </a:moveTo>
                  <a:lnTo>
                    <a:pt x="15" y="22"/>
                  </a:lnTo>
                  <a:lnTo>
                    <a:pt x="38" y="43"/>
                  </a:lnTo>
                  <a:lnTo>
                    <a:pt x="30" y="96"/>
                  </a:lnTo>
                  <a:lnTo>
                    <a:pt x="0" y="131"/>
                  </a:lnTo>
                  <a:lnTo>
                    <a:pt x="0" y="139"/>
                  </a:lnTo>
                  <a:lnTo>
                    <a:pt x="6" y="148"/>
                  </a:lnTo>
                  <a:lnTo>
                    <a:pt x="6" y="163"/>
                  </a:lnTo>
                  <a:lnTo>
                    <a:pt x="30" y="200"/>
                  </a:lnTo>
                  <a:lnTo>
                    <a:pt x="6" y="200"/>
                  </a:lnTo>
                  <a:lnTo>
                    <a:pt x="6" y="208"/>
                  </a:lnTo>
                  <a:lnTo>
                    <a:pt x="15" y="215"/>
                  </a:lnTo>
                  <a:lnTo>
                    <a:pt x="30" y="237"/>
                  </a:lnTo>
                  <a:lnTo>
                    <a:pt x="80" y="215"/>
                  </a:lnTo>
                  <a:lnTo>
                    <a:pt x="67" y="215"/>
                  </a:lnTo>
                  <a:lnTo>
                    <a:pt x="95" y="208"/>
                  </a:lnTo>
                  <a:lnTo>
                    <a:pt x="125" y="178"/>
                  </a:lnTo>
                  <a:lnTo>
                    <a:pt x="130" y="178"/>
                  </a:lnTo>
                  <a:lnTo>
                    <a:pt x="110" y="148"/>
                  </a:lnTo>
                  <a:lnTo>
                    <a:pt x="130" y="117"/>
                  </a:lnTo>
                  <a:lnTo>
                    <a:pt x="137" y="117"/>
                  </a:lnTo>
                  <a:lnTo>
                    <a:pt x="137" y="59"/>
                  </a:lnTo>
                  <a:lnTo>
                    <a:pt x="38" y="0"/>
                  </a:lnTo>
                  <a:lnTo>
                    <a:pt x="15" y="8"/>
                  </a:lnTo>
                  <a:close/>
                </a:path>
              </a:pathLst>
            </a:custGeom>
            <a:grpFill/>
            <a:ln w="9525">
              <a:solidFill>
                <a:srgbClr val="FFFFFF"/>
              </a:solidFill>
              <a:miter lim="800000"/>
              <a:headEnd/>
              <a:tailEnd/>
            </a:ln>
          </xdr:spPr>
          <xdr:txBody>
            <a:bodyPr vertOverflow="clip" wrap="square" lIns="36576" tIns="32004" rIns="0" bIns="0" anchor="t" upright="1"/>
            <a:lstStyle/>
            <a:p>
              <a:pPr algn="l" rtl="0">
                <a:defRPr sz="1000"/>
              </a:pPr>
              <a:endParaRPr lang="de-DE" sz="1600" b="0" i="0" u="none" strike="noStrike" baseline="0">
                <a:solidFill>
                  <a:schemeClr val="bg1">
                    <a:lumMod val="50000"/>
                  </a:schemeClr>
                </a:solidFill>
                <a:latin typeface="Arial"/>
                <a:cs typeface="Arial"/>
              </a:endParaRPr>
            </a:p>
            <a:p>
              <a:pPr algn="l" rtl="0">
                <a:defRPr sz="1000"/>
              </a:pPr>
              <a:endParaRPr lang="de-DE" sz="1600" b="0" i="0" u="none" strike="noStrike" baseline="0">
                <a:solidFill>
                  <a:schemeClr val="bg1">
                    <a:lumMod val="50000"/>
                  </a:schemeClr>
                </a:solidFill>
                <a:latin typeface="Arial"/>
                <a:cs typeface="Arial"/>
              </a:endParaRPr>
            </a:p>
          </xdr:txBody>
        </xdr:sp>
        <xdr:sp macro="" textlink="">
          <xdr:nvSpPr>
            <xdr:cNvPr id="274" name="SYR">
              <a:extLst>
                <a:ext uri="{FF2B5EF4-FFF2-40B4-BE49-F238E27FC236}">
                  <a16:creationId xmlns:a16="http://schemas.microsoft.com/office/drawing/2014/main" id="{00000000-0008-0000-0500-00000A010000}"/>
                </a:ext>
              </a:extLst>
            </xdr:cNvPr>
            <xdr:cNvSpPr>
              <a:spLocks/>
            </xdr:cNvSpPr>
          </xdr:nvSpPr>
          <xdr:spPr bwMode="auto">
            <a:xfrm>
              <a:off x="10882581" y="5123536"/>
              <a:ext cx="165370" cy="117213"/>
            </a:xfrm>
            <a:custGeom>
              <a:avLst/>
              <a:gdLst>
                <a:gd name="T0" fmla="*/ 0 w 97"/>
                <a:gd name="T1" fmla="*/ 414581637 h 79"/>
                <a:gd name="T2" fmla="*/ 25514529 w 97"/>
                <a:gd name="T3" fmla="*/ 372597744 h 79"/>
                <a:gd name="T4" fmla="*/ 55279073 w 97"/>
                <a:gd name="T5" fmla="*/ 267641376 h 79"/>
                <a:gd name="T6" fmla="*/ 25514529 w 97"/>
                <a:gd name="T7" fmla="*/ 220411501 h 79"/>
                <a:gd name="T8" fmla="*/ 25514529 w 97"/>
                <a:gd name="T9" fmla="*/ 78717258 h 79"/>
                <a:gd name="T10" fmla="*/ 55279073 w 97"/>
                <a:gd name="T11" fmla="*/ 78717258 h 79"/>
                <a:gd name="T12" fmla="*/ 55279073 w 97"/>
                <a:gd name="T13" fmla="*/ 41983911 h 79"/>
                <a:gd name="T14" fmla="*/ 182849664 w 97"/>
                <a:gd name="T15" fmla="*/ 0 h 79"/>
                <a:gd name="T16" fmla="*/ 212616262 w 97"/>
                <a:gd name="T17" fmla="*/ 41983911 h 79"/>
                <a:gd name="T18" fmla="*/ 289157828 w 97"/>
                <a:gd name="T19" fmla="*/ 0 h 79"/>
                <a:gd name="T20" fmla="*/ 412474232 w 97"/>
                <a:gd name="T21" fmla="*/ 0 h 79"/>
                <a:gd name="T22" fmla="*/ 352941037 w 97"/>
                <a:gd name="T23" fmla="*/ 41983911 h 79"/>
                <a:gd name="T24" fmla="*/ 289157828 w 97"/>
                <a:gd name="T25" fmla="*/ 220411501 h 79"/>
                <a:gd name="T26" fmla="*/ 212616262 w 97"/>
                <a:gd name="T27" fmla="*/ 335864414 h 79"/>
                <a:gd name="T28" fmla="*/ 182849664 w 97"/>
                <a:gd name="T29" fmla="*/ 335864414 h 79"/>
                <a:gd name="T30" fmla="*/ 55279073 w 97"/>
                <a:gd name="T31" fmla="*/ 414581637 h 79"/>
                <a:gd name="T32" fmla="*/ 0 w 97"/>
                <a:gd name="T33" fmla="*/ 414581637 h 79"/>
                <a:gd name="T34" fmla="*/ 0 w 97"/>
                <a:gd name="T35" fmla="*/ 414581637 h 79"/>
                <a:gd name="T36" fmla="*/ 0 w 97"/>
                <a:gd name="T37" fmla="*/ 414581637 h 79"/>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97"/>
                <a:gd name="T58" fmla="*/ 0 h 79"/>
                <a:gd name="T59" fmla="*/ 97 w 97"/>
                <a:gd name="T60" fmla="*/ 79 h 79"/>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97" h="79">
                  <a:moveTo>
                    <a:pt x="0" y="79"/>
                  </a:moveTo>
                  <a:lnTo>
                    <a:pt x="6" y="71"/>
                  </a:lnTo>
                  <a:lnTo>
                    <a:pt x="13" y="51"/>
                  </a:lnTo>
                  <a:lnTo>
                    <a:pt x="6" y="42"/>
                  </a:lnTo>
                  <a:lnTo>
                    <a:pt x="6" y="15"/>
                  </a:lnTo>
                  <a:lnTo>
                    <a:pt x="13" y="15"/>
                  </a:lnTo>
                  <a:lnTo>
                    <a:pt x="13" y="8"/>
                  </a:lnTo>
                  <a:lnTo>
                    <a:pt x="43" y="0"/>
                  </a:lnTo>
                  <a:lnTo>
                    <a:pt x="50" y="8"/>
                  </a:lnTo>
                  <a:lnTo>
                    <a:pt x="68" y="0"/>
                  </a:lnTo>
                  <a:lnTo>
                    <a:pt x="97" y="0"/>
                  </a:lnTo>
                  <a:lnTo>
                    <a:pt x="83" y="8"/>
                  </a:lnTo>
                  <a:lnTo>
                    <a:pt x="68" y="42"/>
                  </a:lnTo>
                  <a:lnTo>
                    <a:pt x="50" y="64"/>
                  </a:lnTo>
                  <a:lnTo>
                    <a:pt x="43" y="64"/>
                  </a:lnTo>
                  <a:lnTo>
                    <a:pt x="13" y="79"/>
                  </a:lnTo>
                  <a:lnTo>
                    <a:pt x="0" y="7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5" name="SYC">
              <a:extLst>
                <a:ext uri="{FF2B5EF4-FFF2-40B4-BE49-F238E27FC236}">
                  <a16:creationId xmlns:a16="http://schemas.microsoft.com/office/drawing/2014/main" id="{00000000-0008-0000-0500-00000B010000}"/>
                </a:ext>
              </a:extLst>
            </xdr:cNvPr>
            <xdr:cNvSpPr>
              <a:spLocks/>
            </xdr:cNvSpPr>
          </xdr:nvSpPr>
          <xdr:spPr bwMode="auto">
            <a:xfrm>
              <a:off x="11410190" y="5974874"/>
              <a:ext cx="22679" cy="23689"/>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6" name="SWZ">
              <a:extLst>
                <a:ext uri="{FF2B5EF4-FFF2-40B4-BE49-F238E27FC236}">
                  <a16:creationId xmlns:a16="http://schemas.microsoft.com/office/drawing/2014/main" id="{00000000-0008-0000-0500-00000C010000}"/>
                </a:ext>
              </a:extLst>
            </xdr:cNvPr>
            <xdr:cNvSpPr>
              <a:spLocks/>
            </xdr:cNvSpPr>
          </xdr:nvSpPr>
          <xdr:spPr bwMode="auto">
            <a:xfrm>
              <a:off x="10769417" y="6435130"/>
              <a:ext cx="55123" cy="35628"/>
            </a:xfrm>
            <a:custGeom>
              <a:avLst/>
              <a:gdLst>
                <a:gd name="T0" fmla="*/ 0 w 36"/>
                <a:gd name="T1" fmla="*/ 45826139 h 28"/>
                <a:gd name="T2" fmla="*/ 51452720 w 36"/>
                <a:gd name="T3" fmla="*/ 116647232 h 28"/>
                <a:gd name="T4" fmla="*/ 78895041 w 36"/>
                <a:gd name="T5" fmla="*/ 116647232 h 28"/>
                <a:gd name="T6" fmla="*/ 96045326 w 36"/>
                <a:gd name="T7" fmla="*/ 45826139 h 28"/>
                <a:gd name="T8" fmla="*/ 123487662 w 36"/>
                <a:gd name="T9" fmla="*/ 0 h 28"/>
                <a:gd name="T10" fmla="*/ 0 w 36"/>
                <a:gd name="T11" fmla="*/ 45826139 h 28"/>
                <a:gd name="T12" fmla="*/ 0 w 36"/>
                <a:gd name="T13" fmla="*/ 45826139 h 28"/>
                <a:gd name="T14" fmla="*/ 0 w 36"/>
                <a:gd name="T15" fmla="*/ 45826139 h 28"/>
                <a:gd name="T16" fmla="*/ 0 60000 65536"/>
                <a:gd name="T17" fmla="*/ 0 60000 65536"/>
                <a:gd name="T18" fmla="*/ 0 60000 65536"/>
                <a:gd name="T19" fmla="*/ 0 60000 65536"/>
                <a:gd name="T20" fmla="*/ 0 60000 65536"/>
                <a:gd name="T21" fmla="*/ 0 60000 65536"/>
                <a:gd name="T22" fmla="*/ 0 60000 65536"/>
                <a:gd name="T23" fmla="*/ 0 60000 65536"/>
                <a:gd name="T24" fmla="*/ 0 w 36"/>
                <a:gd name="T25" fmla="*/ 0 h 28"/>
                <a:gd name="T26" fmla="*/ 36 w 36"/>
                <a:gd name="T27" fmla="*/ 28 h 28"/>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6" h="28">
                  <a:moveTo>
                    <a:pt x="0" y="11"/>
                  </a:moveTo>
                  <a:lnTo>
                    <a:pt x="15" y="28"/>
                  </a:lnTo>
                  <a:lnTo>
                    <a:pt x="23" y="28"/>
                  </a:lnTo>
                  <a:lnTo>
                    <a:pt x="28" y="11"/>
                  </a:lnTo>
                  <a:lnTo>
                    <a:pt x="36" y="0"/>
                  </a:lnTo>
                  <a:lnTo>
                    <a:pt x="0" y="1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7" name="SOM">
              <a:extLst>
                <a:ext uri="{FF2B5EF4-FFF2-40B4-BE49-F238E27FC236}">
                  <a16:creationId xmlns:a16="http://schemas.microsoft.com/office/drawing/2014/main" id="{00000000-0008-0000-0500-00000D010000}"/>
                </a:ext>
              </a:extLst>
            </xdr:cNvPr>
            <xdr:cNvSpPr>
              <a:spLocks/>
            </xdr:cNvSpPr>
          </xdr:nvSpPr>
          <xdr:spPr bwMode="auto">
            <a:xfrm>
              <a:off x="11000702" y="5684926"/>
              <a:ext cx="244118" cy="259103"/>
            </a:xfrm>
            <a:custGeom>
              <a:avLst/>
              <a:gdLst>
                <a:gd name="T0" fmla="*/ 93800394 w 143"/>
                <a:gd name="T1" fmla="*/ 506985614 h 193"/>
                <a:gd name="T2" fmla="*/ 0 w 143"/>
                <a:gd name="T3" fmla="*/ 605806354 h 193"/>
                <a:gd name="T4" fmla="*/ 0 w 143"/>
                <a:gd name="T5" fmla="*/ 803443428 h 193"/>
                <a:gd name="T6" fmla="*/ 63954902 w 143"/>
                <a:gd name="T7" fmla="*/ 829222808 h 193"/>
                <a:gd name="T8" fmla="*/ 157755312 w 143"/>
                <a:gd name="T9" fmla="*/ 708921800 h 193"/>
                <a:gd name="T10" fmla="*/ 422100724 w 143"/>
                <a:gd name="T11" fmla="*/ 476911399 h 193"/>
                <a:gd name="T12" fmla="*/ 477527741 w 143"/>
                <a:gd name="T13" fmla="*/ 390981515 h 193"/>
                <a:gd name="T14" fmla="*/ 609701576 w 143"/>
                <a:gd name="T15" fmla="*/ 85929916 h 193"/>
                <a:gd name="T16" fmla="*/ 609701576 w 143"/>
                <a:gd name="T17" fmla="*/ 0 h 193"/>
                <a:gd name="T18" fmla="*/ 545746690 w 143"/>
                <a:gd name="T19" fmla="*/ 0 h 193"/>
                <a:gd name="T20" fmla="*/ 243027805 w 143"/>
                <a:gd name="T21" fmla="*/ 124597949 h 193"/>
                <a:gd name="T22" fmla="*/ 187600788 w 143"/>
                <a:gd name="T23" fmla="*/ 85929916 h 193"/>
                <a:gd name="T24" fmla="*/ 157755312 w 143"/>
                <a:gd name="T25" fmla="*/ 30076297 h 193"/>
                <a:gd name="T26" fmla="*/ 123645870 w 143"/>
                <a:gd name="T27" fmla="*/ 85929916 h 193"/>
                <a:gd name="T28" fmla="*/ 123645870 w 143"/>
                <a:gd name="T29" fmla="*/ 124597949 h 193"/>
                <a:gd name="T30" fmla="*/ 187600788 w 143"/>
                <a:gd name="T31" fmla="*/ 197639212 h 193"/>
                <a:gd name="T32" fmla="*/ 422100724 w 143"/>
                <a:gd name="T33" fmla="*/ 223416519 h 193"/>
                <a:gd name="T34" fmla="*/ 264345412 w 143"/>
                <a:gd name="T35" fmla="*/ 412463986 h 193"/>
                <a:gd name="T36" fmla="*/ 157755312 w 143"/>
                <a:gd name="T37" fmla="*/ 412463986 h 193"/>
                <a:gd name="T38" fmla="*/ 93800394 w 143"/>
                <a:gd name="T39" fmla="*/ 506985614 h 193"/>
                <a:gd name="T40" fmla="*/ 93800394 w 143"/>
                <a:gd name="T41" fmla="*/ 506985614 h 193"/>
                <a:gd name="T42" fmla="*/ 93800394 w 143"/>
                <a:gd name="T43" fmla="*/ 506985614 h 193"/>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43"/>
                <a:gd name="T67" fmla="*/ 0 h 193"/>
                <a:gd name="T68" fmla="*/ 143 w 143"/>
                <a:gd name="T69" fmla="*/ 193 h 193"/>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43" h="193">
                  <a:moveTo>
                    <a:pt x="22" y="118"/>
                  </a:moveTo>
                  <a:lnTo>
                    <a:pt x="0" y="141"/>
                  </a:lnTo>
                  <a:lnTo>
                    <a:pt x="0" y="187"/>
                  </a:lnTo>
                  <a:lnTo>
                    <a:pt x="15" y="193"/>
                  </a:lnTo>
                  <a:lnTo>
                    <a:pt x="37" y="165"/>
                  </a:lnTo>
                  <a:lnTo>
                    <a:pt x="99" y="111"/>
                  </a:lnTo>
                  <a:lnTo>
                    <a:pt x="112" y="91"/>
                  </a:lnTo>
                  <a:lnTo>
                    <a:pt x="143" y="20"/>
                  </a:lnTo>
                  <a:lnTo>
                    <a:pt x="143" y="0"/>
                  </a:lnTo>
                  <a:lnTo>
                    <a:pt x="128" y="0"/>
                  </a:lnTo>
                  <a:lnTo>
                    <a:pt x="57" y="29"/>
                  </a:lnTo>
                  <a:lnTo>
                    <a:pt x="44" y="20"/>
                  </a:lnTo>
                  <a:lnTo>
                    <a:pt x="37" y="7"/>
                  </a:lnTo>
                  <a:lnTo>
                    <a:pt x="29" y="20"/>
                  </a:lnTo>
                  <a:lnTo>
                    <a:pt x="29" y="29"/>
                  </a:lnTo>
                  <a:lnTo>
                    <a:pt x="44" y="46"/>
                  </a:lnTo>
                  <a:lnTo>
                    <a:pt x="99" y="52"/>
                  </a:lnTo>
                  <a:lnTo>
                    <a:pt x="62" y="96"/>
                  </a:lnTo>
                  <a:lnTo>
                    <a:pt x="37" y="96"/>
                  </a:lnTo>
                  <a:lnTo>
                    <a:pt x="22" y="11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8" name="SLE">
              <a:extLst>
                <a:ext uri="{FF2B5EF4-FFF2-40B4-BE49-F238E27FC236}">
                  <a16:creationId xmlns:a16="http://schemas.microsoft.com/office/drawing/2014/main" id="{00000000-0008-0000-0500-00000E010000}"/>
                </a:ext>
              </a:extLst>
            </xdr:cNvPr>
            <xdr:cNvSpPr>
              <a:spLocks/>
            </xdr:cNvSpPr>
          </xdr:nvSpPr>
          <xdr:spPr bwMode="auto">
            <a:xfrm>
              <a:off x="9740740" y="5715771"/>
              <a:ext cx="62998" cy="67860"/>
            </a:xfrm>
            <a:custGeom>
              <a:avLst/>
              <a:gdLst>
                <a:gd name="T0" fmla="*/ 0 w 37"/>
                <a:gd name="T1" fmla="*/ 39756544 h 47"/>
                <a:gd name="T2" fmla="*/ 63620811 w 37"/>
                <a:gd name="T3" fmla="*/ 0 h 47"/>
                <a:gd name="T4" fmla="*/ 93309983 w 37"/>
                <a:gd name="T5" fmla="*/ 0 h 47"/>
                <a:gd name="T6" fmla="*/ 156930810 w 37"/>
                <a:gd name="T7" fmla="*/ 84482096 h 47"/>
                <a:gd name="T8" fmla="*/ 156930810 w 37"/>
                <a:gd name="T9" fmla="*/ 124238623 h 47"/>
                <a:gd name="T10" fmla="*/ 93309983 w 37"/>
                <a:gd name="T11" fmla="*/ 233570220 h 47"/>
                <a:gd name="T12" fmla="*/ 63620811 w 37"/>
                <a:gd name="T13" fmla="*/ 193813693 h 47"/>
                <a:gd name="T14" fmla="*/ 0 w 37"/>
                <a:gd name="T15" fmla="*/ 193813693 h 47"/>
                <a:gd name="T16" fmla="*/ 0 w 37"/>
                <a:gd name="T17" fmla="*/ 39756544 h 47"/>
                <a:gd name="T18" fmla="*/ 0 w 37"/>
                <a:gd name="T19" fmla="*/ 39756544 h 47"/>
                <a:gd name="T20" fmla="*/ 0 w 37"/>
                <a:gd name="T21" fmla="*/ 39756544 h 47"/>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37"/>
                <a:gd name="T34" fmla="*/ 0 h 47"/>
                <a:gd name="T35" fmla="*/ 37 w 37"/>
                <a:gd name="T36" fmla="*/ 47 h 47"/>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37" h="47">
                  <a:moveTo>
                    <a:pt x="0" y="8"/>
                  </a:moveTo>
                  <a:lnTo>
                    <a:pt x="15" y="0"/>
                  </a:lnTo>
                  <a:lnTo>
                    <a:pt x="22" y="0"/>
                  </a:lnTo>
                  <a:lnTo>
                    <a:pt x="37" y="17"/>
                  </a:lnTo>
                  <a:lnTo>
                    <a:pt x="37" y="25"/>
                  </a:lnTo>
                  <a:lnTo>
                    <a:pt x="22" y="47"/>
                  </a:lnTo>
                  <a:lnTo>
                    <a:pt x="15" y="39"/>
                  </a:lnTo>
                  <a:lnTo>
                    <a:pt x="0" y="39"/>
                  </a:lnTo>
                  <a:lnTo>
                    <a:pt x="0" y="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79" name="SEN">
              <a:extLst>
                <a:ext uri="{FF2B5EF4-FFF2-40B4-BE49-F238E27FC236}">
                  <a16:creationId xmlns:a16="http://schemas.microsoft.com/office/drawing/2014/main" id="{00000000-0008-0000-0500-00000F010000}"/>
                </a:ext>
              </a:extLst>
            </xdr:cNvPr>
            <xdr:cNvSpPr>
              <a:spLocks/>
            </xdr:cNvSpPr>
          </xdr:nvSpPr>
          <xdr:spPr bwMode="auto">
            <a:xfrm>
              <a:off x="9646243" y="5580051"/>
              <a:ext cx="149620" cy="92537"/>
            </a:xfrm>
            <a:custGeom>
              <a:avLst/>
              <a:gdLst>
                <a:gd name="T0" fmla="*/ 39854485 w 86"/>
                <a:gd name="T1" fmla="*/ 231529935 h 69"/>
                <a:gd name="T2" fmla="*/ 70853825 w 86"/>
                <a:gd name="T3" fmla="*/ 231529935 h 69"/>
                <a:gd name="T4" fmla="*/ 163847618 w 86"/>
                <a:gd name="T5" fmla="*/ 192941278 h 69"/>
                <a:gd name="T6" fmla="*/ 185989691 w 86"/>
                <a:gd name="T7" fmla="*/ 231529935 h 69"/>
                <a:gd name="T8" fmla="*/ 225844159 w 86"/>
                <a:gd name="T9" fmla="*/ 192941278 h 69"/>
                <a:gd name="T10" fmla="*/ 39854485 w 86"/>
                <a:gd name="T11" fmla="*/ 192941278 h 69"/>
                <a:gd name="T12" fmla="*/ 0 w 86"/>
                <a:gd name="T13" fmla="*/ 128628889 h 69"/>
                <a:gd name="T14" fmla="*/ 39854485 w 86"/>
                <a:gd name="T15" fmla="*/ 34300354 h 69"/>
                <a:gd name="T16" fmla="*/ 70853825 w 86"/>
                <a:gd name="T17" fmla="*/ 0 h 69"/>
                <a:gd name="T18" fmla="*/ 163847618 w 86"/>
                <a:gd name="T19" fmla="*/ 0 h 69"/>
                <a:gd name="T20" fmla="*/ 261271055 w 86"/>
                <a:gd name="T21" fmla="*/ 34300354 h 69"/>
                <a:gd name="T22" fmla="*/ 323267663 w 86"/>
                <a:gd name="T23" fmla="*/ 128628889 h 69"/>
                <a:gd name="T24" fmla="*/ 380836632 w 86"/>
                <a:gd name="T25" fmla="*/ 295844428 h 69"/>
                <a:gd name="T26" fmla="*/ 39854485 w 86"/>
                <a:gd name="T27" fmla="*/ 295844428 h 69"/>
                <a:gd name="T28" fmla="*/ 39854485 w 86"/>
                <a:gd name="T29" fmla="*/ 231529935 h 69"/>
                <a:gd name="T30" fmla="*/ 39854485 w 86"/>
                <a:gd name="T31" fmla="*/ 231529935 h 69"/>
                <a:gd name="T32" fmla="*/ 39854485 w 86"/>
                <a:gd name="T33" fmla="*/ 231529935 h 69"/>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6"/>
                <a:gd name="T52" fmla="*/ 0 h 69"/>
                <a:gd name="T53" fmla="*/ 86 w 86"/>
                <a:gd name="T54" fmla="*/ 69 h 69"/>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6" h="69">
                  <a:moveTo>
                    <a:pt x="9" y="54"/>
                  </a:moveTo>
                  <a:lnTo>
                    <a:pt x="16" y="54"/>
                  </a:lnTo>
                  <a:lnTo>
                    <a:pt x="37" y="45"/>
                  </a:lnTo>
                  <a:lnTo>
                    <a:pt x="42" y="54"/>
                  </a:lnTo>
                  <a:lnTo>
                    <a:pt x="51" y="45"/>
                  </a:lnTo>
                  <a:lnTo>
                    <a:pt x="9" y="45"/>
                  </a:lnTo>
                  <a:lnTo>
                    <a:pt x="0" y="30"/>
                  </a:lnTo>
                  <a:lnTo>
                    <a:pt x="9" y="8"/>
                  </a:lnTo>
                  <a:lnTo>
                    <a:pt x="16" y="0"/>
                  </a:lnTo>
                  <a:lnTo>
                    <a:pt x="37" y="0"/>
                  </a:lnTo>
                  <a:lnTo>
                    <a:pt x="59" y="8"/>
                  </a:lnTo>
                  <a:lnTo>
                    <a:pt x="73" y="30"/>
                  </a:lnTo>
                  <a:lnTo>
                    <a:pt x="86" y="69"/>
                  </a:lnTo>
                  <a:lnTo>
                    <a:pt x="9" y="69"/>
                  </a:lnTo>
                  <a:lnTo>
                    <a:pt x="9" y="5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0" name="SDN">
              <a:extLst>
                <a:ext uri="{FF2B5EF4-FFF2-40B4-BE49-F238E27FC236}">
                  <a16:creationId xmlns:a16="http://schemas.microsoft.com/office/drawing/2014/main" id="{00000000-0008-0000-0500-000010010000}"/>
                </a:ext>
              </a:extLst>
            </xdr:cNvPr>
            <xdr:cNvSpPr>
              <a:spLocks/>
            </xdr:cNvSpPr>
          </xdr:nvSpPr>
          <xdr:spPr bwMode="auto">
            <a:xfrm>
              <a:off x="10559716" y="5456668"/>
              <a:ext cx="393738" cy="388654"/>
            </a:xfrm>
            <a:custGeom>
              <a:avLst/>
              <a:gdLst>
                <a:gd name="T0" fmla="*/ 69201843 w 229"/>
                <a:gd name="T1" fmla="*/ 754489396 h 289"/>
                <a:gd name="T2" fmla="*/ 121102680 w 229"/>
                <a:gd name="T3" fmla="*/ 849340657 h 289"/>
                <a:gd name="T4" fmla="*/ 121102680 w 229"/>
                <a:gd name="T5" fmla="*/ 922632832 h 289"/>
                <a:gd name="T6" fmla="*/ 185980840 w 229"/>
                <a:gd name="T7" fmla="*/ 957123633 h 289"/>
                <a:gd name="T8" fmla="*/ 346011260 w 229"/>
                <a:gd name="T9" fmla="*/ 1146824339 h 289"/>
                <a:gd name="T10" fmla="*/ 367635916 w 229"/>
                <a:gd name="T11" fmla="*/ 1215805942 h 289"/>
                <a:gd name="T12" fmla="*/ 488738564 w 229"/>
                <a:gd name="T13" fmla="*/ 1215805942 h 289"/>
                <a:gd name="T14" fmla="*/ 527666272 w 229"/>
                <a:gd name="T15" fmla="*/ 1245986171 h 289"/>
                <a:gd name="T16" fmla="*/ 592542449 w 229"/>
                <a:gd name="T17" fmla="*/ 1245986171 h 289"/>
                <a:gd name="T18" fmla="*/ 709321414 w 229"/>
                <a:gd name="T19" fmla="*/ 1215805942 h 289"/>
                <a:gd name="T20" fmla="*/ 830424062 w 229"/>
                <a:gd name="T21" fmla="*/ 1215805942 h 289"/>
                <a:gd name="T22" fmla="*/ 830424062 w 229"/>
                <a:gd name="T23" fmla="*/ 1125267328 h 289"/>
                <a:gd name="T24" fmla="*/ 804473643 w 229"/>
                <a:gd name="T25" fmla="*/ 1125267328 h 289"/>
                <a:gd name="T26" fmla="*/ 709321414 w 229"/>
                <a:gd name="T27" fmla="*/ 1013171445 h 289"/>
                <a:gd name="T28" fmla="*/ 679045232 w 229"/>
                <a:gd name="T29" fmla="*/ 957123633 h 289"/>
                <a:gd name="T30" fmla="*/ 860700243 w 229"/>
                <a:gd name="T31" fmla="*/ 616526190 h 289"/>
                <a:gd name="T32" fmla="*/ 895302188 w 229"/>
                <a:gd name="T33" fmla="*/ 392334813 h 289"/>
                <a:gd name="T34" fmla="*/ 990454417 w 229"/>
                <a:gd name="T35" fmla="*/ 362154583 h 289"/>
                <a:gd name="T36" fmla="*/ 990454417 w 229"/>
                <a:gd name="T37" fmla="*/ 327663782 h 289"/>
                <a:gd name="T38" fmla="*/ 925578370 w 229"/>
                <a:gd name="T39" fmla="*/ 297485628 h 289"/>
                <a:gd name="T40" fmla="*/ 895302188 w 229"/>
                <a:gd name="T41" fmla="*/ 34490818 h 289"/>
                <a:gd name="T42" fmla="*/ 830424062 w 229"/>
                <a:gd name="T43" fmla="*/ 0 h 289"/>
                <a:gd name="T44" fmla="*/ 709321414 w 229"/>
                <a:gd name="T45" fmla="*/ 73294283 h 289"/>
                <a:gd name="T46" fmla="*/ 679045232 w 229"/>
                <a:gd name="T47" fmla="*/ 34490818 h 289"/>
                <a:gd name="T48" fmla="*/ 185980840 w 229"/>
                <a:gd name="T49" fmla="*/ 34490818 h 289"/>
                <a:gd name="T50" fmla="*/ 185980840 w 229"/>
                <a:gd name="T51" fmla="*/ 168143501 h 289"/>
                <a:gd name="T52" fmla="*/ 121102680 w 229"/>
                <a:gd name="T53" fmla="*/ 224191312 h 289"/>
                <a:gd name="T54" fmla="*/ 121102680 w 229"/>
                <a:gd name="T55" fmla="*/ 487183998 h 289"/>
                <a:gd name="T56" fmla="*/ 90828578 w 229"/>
                <a:gd name="T57" fmla="*/ 487183998 h 289"/>
                <a:gd name="T58" fmla="*/ 0 w 229"/>
                <a:gd name="T59" fmla="*/ 616526190 h 289"/>
                <a:gd name="T60" fmla="*/ 90828578 w 229"/>
                <a:gd name="T61" fmla="*/ 754489396 h 289"/>
                <a:gd name="T62" fmla="*/ 69201843 w 229"/>
                <a:gd name="T63" fmla="*/ 754489396 h 289"/>
                <a:gd name="T64" fmla="*/ 69201843 w 229"/>
                <a:gd name="T65" fmla="*/ 754489396 h 289"/>
                <a:gd name="T66" fmla="*/ 69201843 w 229"/>
                <a:gd name="T67" fmla="*/ 754489396 h 289"/>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w 229"/>
                <a:gd name="T103" fmla="*/ 0 h 289"/>
                <a:gd name="T104" fmla="*/ 229 w 229"/>
                <a:gd name="T105" fmla="*/ 289 h 289"/>
              </a:gdLst>
              <a:ahLst/>
              <a:cxnLst>
                <a:cxn ang="T68">
                  <a:pos x="T0" y="T1"/>
                </a:cxn>
                <a:cxn ang="T69">
                  <a:pos x="T2" y="T3"/>
                </a:cxn>
                <a:cxn ang="T70">
                  <a:pos x="T4" y="T5"/>
                </a:cxn>
                <a:cxn ang="T71">
                  <a:pos x="T6" y="T7"/>
                </a:cxn>
                <a:cxn ang="T72">
                  <a:pos x="T8" y="T9"/>
                </a:cxn>
                <a:cxn ang="T73">
                  <a:pos x="T10" y="T11"/>
                </a:cxn>
                <a:cxn ang="T74">
                  <a:pos x="T12" y="T13"/>
                </a:cxn>
                <a:cxn ang="T75">
                  <a:pos x="T14" y="T15"/>
                </a:cxn>
                <a:cxn ang="T76">
                  <a:pos x="T16" y="T17"/>
                </a:cxn>
                <a:cxn ang="T77">
                  <a:pos x="T18" y="T19"/>
                </a:cxn>
                <a:cxn ang="T78">
                  <a:pos x="T20" y="T21"/>
                </a:cxn>
                <a:cxn ang="T79">
                  <a:pos x="T22" y="T23"/>
                </a:cxn>
                <a:cxn ang="T80">
                  <a:pos x="T24" y="T25"/>
                </a:cxn>
                <a:cxn ang="T81">
                  <a:pos x="T26" y="T27"/>
                </a:cxn>
                <a:cxn ang="T82">
                  <a:pos x="T28" y="T29"/>
                </a:cxn>
                <a:cxn ang="T83">
                  <a:pos x="T30" y="T31"/>
                </a:cxn>
                <a:cxn ang="T84">
                  <a:pos x="T32" y="T33"/>
                </a:cxn>
                <a:cxn ang="T85">
                  <a:pos x="T34" y="T35"/>
                </a:cxn>
                <a:cxn ang="T86">
                  <a:pos x="T36" y="T37"/>
                </a:cxn>
                <a:cxn ang="T87">
                  <a:pos x="T38" y="T39"/>
                </a:cxn>
                <a:cxn ang="T88">
                  <a:pos x="T40" y="T41"/>
                </a:cxn>
                <a:cxn ang="T89">
                  <a:pos x="T42" y="T43"/>
                </a:cxn>
                <a:cxn ang="T90">
                  <a:pos x="T44" y="T45"/>
                </a:cxn>
                <a:cxn ang="T91">
                  <a:pos x="T46" y="T47"/>
                </a:cxn>
                <a:cxn ang="T92">
                  <a:pos x="T48" y="T49"/>
                </a:cxn>
                <a:cxn ang="T93">
                  <a:pos x="T50" y="T51"/>
                </a:cxn>
                <a:cxn ang="T94">
                  <a:pos x="T52" y="T53"/>
                </a:cxn>
                <a:cxn ang="T95">
                  <a:pos x="T54" y="T55"/>
                </a:cxn>
                <a:cxn ang="T96">
                  <a:pos x="T56" y="T57"/>
                </a:cxn>
                <a:cxn ang="T97">
                  <a:pos x="T58" y="T59"/>
                </a:cxn>
                <a:cxn ang="T98">
                  <a:pos x="T60" y="T61"/>
                </a:cxn>
                <a:cxn ang="T99">
                  <a:pos x="T62" y="T63"/>
                </a:cxn>
                <a:cxn ang="T100">
                  <a:pos x="T64" y="T65"/>
                </a:cxn>
                <a:cxn ang="T101">
                  <a:pos x="T66" y="T67"/>
                </a:cxn>
              </a:cxnLst>
              <a:rect l="T102" t="T103" r="T104" b="T105"/>
              <a:pathLst>
                <a:path w="229" h="289">
                  <a:moveTo>
                    <a:pt x="16" y="175"/>
                  </a:moveTo>
                  <a:lnTo>
                    <a:pt x="28" y="197"/>
                  </a:lnTo>
                  <a:lnTo>
                    <a:pt x="28" y="214"/>
                  </a:lnTo>
                  <a:lnTo>
                    <a:pt x="43" y="222"/>
                  </a:lnTo>
                  <a:lnTo>
                    <a:pt x="80" y="266"/>
                  </a:lnTo>
                  <a:lnTo>
                    <a:pt x="85" y="282"/>
                  </a:lnTo>
                  <a:lnTo>
                    <a:pt x="113" y="282"/>
                  </a:lnTo>
                  <a:lnTo>
                    <a:pt x="122" y="289"/>
                  </a:lnTo>
                  <a:lnTo>
                    <a:pt x="137" y="289"/>
                  </a:lnTo>
                  <a:lnTo>
                    <a:pt x="164" y="282"/>
                  </a:lnTo>
                  <a:lnTo>
                    <a:pt x="192" y="282"/>
                  </a:lnTo>
                  <a:lnTo>
                    <a:pt x="192" y="261"/>
                  </a:lnTo>
                  <a:lnTo>
                    <a:pt x="186" y="261"/>
                  </a:lnTo>
                  <a:lnTo>
                    <a:pt x="164" y="235"/>
                  </a:lnTo>
                  <a:lnTo>
                    <a:pt x="157" y="222"/>
                  </a:lnTo>
                  <a:lnTo>
                    <a:pt x="199" y="143"/>
                  </a:lnTo>
                  <a:lnTo>
                    <a:pt x="207" y="91"/>
                  </a:lnTo>
                  <a:lnTo>
                    <a:pt x="229" y="84"/>
                  </a:lnTo>
                  <a:lnTo>
                    <a:pt x="229" y="76"/>
                  </a:lnTo>
                  <a:lnTo>
                    <a:pt x="214" y="69"/>
                  </a:lnTo>
                  <a:lnTo>
                    <a:pt x="207" y="8"/>
                  </a:lnTo>
                  <a:lnTo>
                    <a:pt x="192" y="0"/>
                  </a:lnTo>
                  <a:lnTo>
                    <a:pt x="164" y="17"/>
                  </a:lnTo>
                  <a:lnTo>
                    <a:pt x="157" y="8"/>
                  </a:lnTo>
                  <a:lnTo>
                    <a:pt x="43" y="8"/>
                  </a:lnTo>
                  <a:lnTo>
                    <a:pt x="43" y="39"/>
                  </a:lnTo>
                  <a:lnTo>
                    <a:pt x="28" y="52"/>
                  </a:lnTo>
                  <a:lnTo>
                    <a:pt x="28" y="113"/>
                  </a:lnTo>
                  <a:lnTo>
                    <a:pt x="21" y="113"/>
                  </a:lnTo>
                  <a:lnTo>
                    <a:pt x="0" y="143"/>
                  </a:lnTo>
                  <a:lnTo>
                    <a:pt x="21" y="175"/>
                  </a:lnTo>
                  <a:lnTo>
                    <a:pt x="16" y="17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1" name="SAU">
              <a:extLst>
                <a:ext uri="{FF2B5EF4-FFF2-40B4-BE49-F238E27FC236}">
                  <a16:creationId xmlns:a16="http://schemas.microsoft.com/office/drawing/2014/main" id="{00000000-0008-0000-0500-000011010000}"/>
                </a:ext>
              </a:extLst>
            </xdr:cNvPr>
            <xdr:cNvSpPr>
              <a:spLocks/>
            </xdr:cNvSpPr>
          </xdr:nvSpPr>
          <xdr:spPr bwMode="auto">
            <a:xfrm>
              <a:off x="10851082" y="5246919"/>
              <a:ext cx="511860" cy="394823"/>
            </a:xfrm>
            <a:custGeom>
              <a:avLst/>
              <a:gdLst>
                <a:gd name="T0" fmla="*/ 1086494693 w 294"/>
                <a:gd name="T1" fmla="*/ 1026411775 h 296"/>
                <a:gd name="T2" fmla="*/ 1117537534 w 294"/>
                <a:gd name="T3" fmla="*/ 988239709 h 296"/>
                <a:gd name="T4" fmla="*/ 1188492599 w 294"/>
                <a:gd name="T5" fmla="*/ 967033464 h 296"/>
                <a:gd name="T6" fmla="*/ 1215102328 w 294"/>
                <a:gd name="T7" fmla="*/ 899170184 h 296"/>
                <a:gd name="T8" fmla="*/ 1272752529 w 294"/>
                <a:gd name="T9" fmla="*/ 839791873 h 296"/>
                <a:gd name="T10" fmla="*/ 1303795106 w 294"/>
                <a:gd name="T11" fmla="*/ 839791873 h 296"/>
                <a:gd name="T12" fmla="*/ 1303795106 w 294"/>
                <a:gd name="T13" fmla="*/ 712550282 h 296"/>
                <a:gd name="T14" fmla="*/ 1241709951 w 294"/>
                <a:gd name="T15" fmla="*/ 648929487 h 296"/>
                <a:gd name="T16" fmla="*/ 1188492599 w 294"/>
                <a:gd name="T17" fmla="*/ 648929487 h 296"/>
                <a:gd name="T18" fmla="*/ 1188492599 w 294"/>
                <a:gd name="T19" fmla="*/ 674378217 h 296"/>
                <a:gd name="T20" fmla="*/ 988932006 w 294"/>
                <a:gd name="T21" fmla="*/ 674378217 h 296"/>
                <a:gd name="T22" fmla="*/ 931281805 w 294"/>
                <a:gd name="T23" fmla="*/ 648929487 h 296"/>
                <a:gd name="T24" fmla="*/ 988932006 w 294"/>
                <a:gd name="T25" fmla="*/ 585308692 h 296"/>
                <a:gd name="T26" fmla="*/ 931281805 w 294"/>
                <a:gd name="T27" fmla="*/ 504724007 h 296"/>
                <a:gd name="T28" fmla="*/ 931281805 w 294"/>
                <a:gd name="T29" fmla="*/ 385965326 h 296"/>
                <a:gd name="T30" fmla="*/ 842589027 w 294"/>
                <a:gd name="T31" fmla="*/ 254483246 h 296"/>
                <a:gd name="T32" fmla="*/ 713983761 w 294"/>
                <a:gd name="T33" fmla="*/ 233274941 h 296"/>
                <a:gd name="T34" fmla="*/ 647463651 w 294"/>
                <a:gd name="T35" fmla="*/ 254483246 h 296"/>
                <a:gd name="T36" fmla="*/ 616421074 w 294"/>
                <a:gd name="T37" fmla="*/ 233274941 h 296"/>
                <a:gd name="T38" fmla="*/ 536595967 w 294"/>
                <a:gd name="T39" fmla="*/ 182379540 h 296"/>
                <a:gd name="T40" fmla="*/ 536595967 w 294"/>
                <a:gd name="T41" fmla="*/ 156930810 h 296"/>
                <a:gd name="T42" fmla="*/ 368078215 w 294"/>
                <a:gd name="T43" fmla="*/ 33931656 h 296"/>
                <a:gd name="T44" fmla="*/ 283820391 w 294"/>
                <a:gd name="T45" fmla="*/ 0 h 296"/>
                <a:gd name="T46" fmla="*/ 159647909 w 294"/>
                <a:gd name="T47" fmla="*/ 93309983 h 296"/>
                <a:gd name="T48" fmla="*/ 186255532 w 294"/>
                <a:gd name="T49" fmla="*/ 127241623 h 296"/>
                <a:gd name="T50" fmla="*/ 159647909 w 294"/>
                <a:gd name="T51" fmla="*/ 182379540 h 296"/>
                <a:gd name="T52" fmla="*/ 119735389 w 294"/>
                <a:gd name="T53" fmla="*/ 182379540 h 296"/>
                <a:gd name="T54" fmla="*/ 93127766 w 294"/>
                <a:gd name="T55" fmla="*/ 233274941 h 296"/>
                <a:gd name="T56" fmla="*/ 0 w 294"/>
                <a:gd name="T57" fmla="*/ 233274941 h 296"/>
                <a:gd name="T58" fmla="*/ 0 w 294"/>
                <a:gd name="T59" fmla="*/ 318102046 h 296"/>
                <a:gd name="T60" fmla="*/ 62085172 w 294"/>
                <a:gd name="T61" fmla="*/ 318102046 h 296"/>
                <a:gd name="T62" fmla="*/ 186255532 w 294"/>
                <a:gd name="T63" fmla="*/ 547136626 h 296"/>
                <a:gd name="T64" fmla="*/ 252775642 w 294"/>
                <a:gd name="T65" fmla="*/ 585308692 h 296"/>
                <a:gd name="T66" fmla="*/ 283820391 w 294"/>
                <a:gd name="T67" fmla="*/ 674378217 h 296"/>
                <a:gd name="T68" fmla="*/ 283820391 w 294"/>
                <a:gd name="T69" fmla="*/ 767688168 h 296"/>
                <a:gd name="T70" fmla="*/ 368078215 w 294"/>
                <a:gd name="T71" fmla="*/ 869481029 h 296"/>
                <a:gd name="T72" fmla="*/ 470075857 w 294"/>
                <a:gd name="T73" fmla="*/ 1060343415 h 296"/>
                <a:gd name="T74" fmla="*/ 501118435 w 294"/>
                <a:gd name="T75" fmla="*/ 1090032827 h 296"/>
                <a:gd name="T76" fmla="*/ 536595967 w 294"/>
                <a:gd name="T77" fmla="*/ 1060343415 h 296"/>
                <a:gd name="T78" fmla="*/ 647463651 w 294"/>
                <a:gd name="T79" fmla="*/ 1183342778 h 296"/>
                <a:gd name="T80" fmla="*/ 678506229 w 294"/>
                <a:gd name="T81" fmla="*/ 1255446484 h 296"/>
                <a:gd name="T82" fmla="*/ 931281805 w 294"/>
                <a:gd name="T83" fmla="*/ 1060343415 h 296"/>
                <a:gd name="T84" fmla="*/ 1086494693 w 294"/>
                <a:gd name="T85" fmla="*/ 1026411775 h 296"/>
                <a:gd name="T86" fmla="*/ 1086494693 w 294"/>
                <a:gd name="T87" fmla="*/ 1026411775 h 296"/>
                <a:gd name="T88" fmla="*/ 1086494693 w 294"/>
                <a:gd name="T89" fmla="*/ 1026411775 h 29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w 294"/>
                <a:gd name="T136" fmla="*/ 0 h 296"/>
                <a:gd name="T137" fmla="*/ 294 w 294"/>
                <a:gd name="T138" fmla="*/ 296 h 296"/>
              </a:gdLst>
              <a:ahLst/>
              <a:cxnLst>
                <a:cxn ang="T90">
                  <a:pos x="T0" y="T1"/>
                </a:cxn>
                <a:cxn ang="T91">
                  <a:pos x="T2" y="T3"/>
                </a:cxn>
                <a:cxn ang="T92">
                  <a:pos x="T4" y="T5"/>
                </a:cxn>
                <a:cxn ang="T93">
                  <a:pos x="T6" y="T7"/>
                </a:cxn>
                <a:cxn ang="T94">
                  <a:pos x="T8" y="T9"/>
                </a:cxn>
                <a:cxn ang="T95">
                  <a:pos x="T10" y="T11"/>
                </a:cxn>
                <a:cxn ang="T96">
                  <a:pos x="T12" y="T13"/>
                </a:cxn>
                <a:cxn ang="T97">
                  <a:pos x="T14" y="T15"/>
                </a:cxn>
                <a:cxn ang="T98">
                  <a:pos x="T16" y="T17"/>
                </a:cxn>
                <a:cxn ang="T99">
                  <a:pos x="T18" y="T19"/>
                </a:cxn>
                <a:cxn ang="T100">
                  <a:pos x="T20" y="T21"/>
                </a:cxn>
                <a:cxn ang="T101">
                  <a:pos x="T22" y="T23"/>
                </a:cxn>
                <a:cxn ang="T102">
                  <a:pos x="T24" y="T25"/>
                </a:cxn>
                <a:cxn ang="T103">
                  <a:pos x="T26" y="T27"/>
                </a:cxn>
                <a:cxn ang="T104">
                  <a:pos x="T28" y="T29"/>
                </a:cxn>
                <a:cxn ang="T105">
                  <a:pos x="T30" y="T31"/>
                </a:cxn>
                <a:cxn ang="T106">
                  <a:pos x="T32" y="T33"/>
                </a:cxn>
                <a:cxn ang="T107">
                  <a:pos x="T34" y="T35"/>
                </a:cxn>
                <a:cxn ang="T108">
                  <a:pos x="T36" y="T37"/>
                </a:cxn>
                <a:cxn ang="T109">
                  <a:pos x="T38" y="T39"/>
                </a:cxn>
                <a:cxn ang="T110">
                  <a:pos x="T40" y="T41"/>
                </a:cxn>
                <a:cxn ang="T111">
                  <a:pos x="T42" y="T43"/>
                </a:cxn>
                <a:cxn ang="T112">
                  <a:pos x="T44" y="T45"/>
                </a:cxn>
                <a:cxn ang="T113">
                  <a:pos x="T46" y="T47"/>
                </a:cxn>
                <a:cxn ang="T114">
                  <a:pos x="T48" y="T49"/>
                </a:cxn>
                <a:cxn ang="T115">
                  <a:pos x="T50" y="T51"/>
                </a:cxn>
                <a:cxn ang="T116">
                  <a:pos x="T52" y="T53"/>
                </a:cxn>
                <a:cxn ang="T117">
                  <a:pos x="T54" y="T55"/>
                </a:cxn>
                <a:cxn ang="T118">
                  <a:pos x="T56" y="T57"/>
                </a:cxn>
                <a:cxn ang="T119">
                  <a:pos x="T58" y="T59"/>
                </a:cxn>
                <a:cxn ang="T120">
                  <a:pos x="T60" y="T61"/>
                </a:cxn>
                <a:cxn ang="T121">
                  <a:pos x="T62" y="T63"/>
                </a:cxn>
                <a:cxn ang="T122">
                  <a:pos x="T64" y="T65"/>
                </a:cxn>
                <a:cxn ang="T123">
                  <a:pos x="T66" y="T67"/>
                </a:cxn>
                <a:cxn ang="T124">
                  <a:pos x="T68" y="T69"/>
                </a:cxn>
                <a:cxn ang="T125">
                  <a:pos x="T70" y="T71"/>
                </a:cxn>
                <a:cxn ang="T126">
                  <a:pos x="T72" y="T73"/>
                </a:cxn>
                <a:cxn ang="T127">
                  <a:pos x="T74" y="T75"/>
                </a:cxn>
                <a:cxn ang="T128">
                  <a:pos x="T76" y="T77"/>
                </a:cxn>
                <a:cxn ang="T129">
                  <a:pos x="T78" y="T79"/>
                </a:cxn>
                <a:cxn ang="T130">
                  <a:pos x="T80" y="T81"/>
                </a:cxn>
                <a:cxn ang="T131">
                  <a:pos x="T82" y="T83"/>
                </a:cxn>
                <a:cxn ang="T132">
                  <a:pos x="T84" y="T85"/>
                </a:cxn>
                <a:cxn ang="T133">
                  <a:pos x="T86" y="T87"/>
                </a:cxn>
                <a:cxn ang="T134">
                  <a:pos x="T88" y="T89"/>
                </a:cxn>
              </a:cxnLst>
              <a:rect l="T135" t="T136" r="T137" b="T138"/>
              <a:pathLst>
                <a:path w="294" h="296">
                  <a:moveTo>
                    <a:pt x="245" y="242"/>
                  </a:moveTo>
                  <a:lnTo>
                    <a:pt x="252" y="233"/>
                  </a:lnTo>
                  <a:lnTo>
                    <a:pt x="268" y="228"/>
                  </a:lnTo>
                  <a:lnTo>
                    <a:pt x="274" y="212"/>
                  </a:lnTo>
                  <a:lnTo>
                    <a:pt x="287" y="198"/>
                  </a:lnTo>
                  <a:lnTo>
                    <a:pt x="294" y="198"/>
                  </a:lnTo>
                  <a:lnTo>
                    <a:pt x="294" y="168"/>
                  </a:lnTo>
                  <a:lnTo>
                    <a:pt x="280" y="153"/>
                  </a:lnTo>
                  <a:lnTo>
                    <a:pt x="268" y="153"/>
                  </a:lnTo>
                  <a:lnTo>
                    <a:pt x="268" y="159"/>
                  </a:lnTo>
                  <a:lnTo>
                    <a:pt x="223" y="159"/>
                  </a:lnTo>
                  <a:lnTo>
                    <a:pt x="210" y="153"/>
                  </a:lnTo>
                  <a:lnTo>
                    <a:pt x="223" y="138"/>
                  </a:lnTo>
                  <a:lnTo>
                    <a:pt x="210" y="119"/>
                  </a:lnTo>
                  <a:lnTo>
                    <a:pt x="210" y="91"/>
                  </a:lnTo>
                  <a:lnTo>
                    <a:pt x="190" y="60"/>
                  </a:lnTo>
                  <a:lnTo>
                    <a:pt x="161" y="55"/>
                  </a:lnTo>
                  <a:lnTo>
                    <a:pt x="146" y="60"/>
                  </a:lnTo>
                  <a:lnTo>
                    <a:pt x="139" y="55"/>
                  </a:lnTo>
                  <a:lnTo>
                    <a:pt x="121" y="43"/>
                  </a:lnTo>
                  <a:lnTo>
                    <a:pt x="121" y="37"/>
                  </a:lnTo>
                  <a:lnTo>
                    <a:pt x="83" y="8"/>
                  </a:lnTo>
                  <a:lnTo>
                    <a:pt x="64" y="0"/>
                  </a:lnTo>
                  <a:lnTo>
                    <a:pt x="36" y="22"/>
                  </a:lnTo>
                  <a:lnTo>
                    <a:pt x="42" y="30"/>
                  </a:lnTo>
                  <a:lnTo>
                    <a:pt x="36" y="43"/>
                  </a:lnTo>
                  <a:lnTo>
                    <a:pt x="27" y="43"/>
                  </a:lnTo>
                  <a:lnTo>
                    <a:pt x="21" y="55"/>
                  </a:lnTo>
                  <a:lnTo>
                    <a:pt x="0" y="55"/>
                  </a:lnTo>
                  <a:lnTo>
                    <a:pt x="0" y="75"/>
                  </a:lnTo>
                  <a:lnTo>
                    <a:pt x="14" y="75"/>
                  </a:lnTo>
                  <a:lnTo>
                    <a:pt x="42" y="129"/>
                  </a:lnTo>
                  <a:lnTo>
                    <a:pt x="57" y="138"/>
                  </a:lnTo>
                  <a:lnTo>
                    <a:pt x="64" y="159"/>
                  </a:lnTo>
                  <a:lnTo>
                    <a:pt x="64" y="181"/>
                  </a:lnTo>
                  <a:lnTo>
                    <a:pt x="83" y="205"/>
                  </a:lnTo>
                  <a:lnTo>
                    <a:pt x="106" y="250"/>
                  </a:lnTo>
                  <a:lnTo>
                    <a:pt x="113" y="257"/>
                  </a:lnTo>
                  <a:lnTo>
                    <a:pt x="121" y="250"/>
                  </a:lnTo>
                  <a:lnTo>
                    <a:pt x="146" y="279"/>
                  </a:lnTo>
                  <a:lnTo>
                    <a:pt x="153" y="296"/>
                  </a:lnTo>
                  <a:lnTo>
                    <a:pt x="210" y="250"/>
                  </a:lnTo>
                  <a:lnTo>
                    <a:pt x="245" y="24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2" name="RWA">
              <a:extLst>
                <a:ext uri="{FF2B5EF4-FFF2-40B4-BE49-F238E27FC236}">
                  <a16:creationId xmlns:a16="http://schemas.microsoft.com/office/drawing/2014/main" id="{00000000-0008-0000-0500-000012010000}"/>
                </a:ext>
              </a:extLst>
            </xdr:cNvPr>
            <xdr:cNvSpPr>
              <a:spLocks/>
            </xdr:cNvSpPr>
          </xdr:nvSpPr>
          <xdr:spPr bwMode="auto">
            <a:xfrm>
              <a:off x="10717211" y="5937860"/>
              <a:ext cx="55123" cy="37015"/>
            </a:xfrm>
            <a:custGeom>
              <a:avLst/>
              <a:gdLst>
                <a:gd name="T0" fmla="*/ 153295053 w 29"/>
                <a:gd name="T1" fmla="*/ 120967499 h 27"/>
                <a:gd name="T2" fmla="*/ 0 w 29"/>
                <a:gd name="T3" fmla="*/ 120967499 h 27"/>
                <a:gd name="T4" fmla="*/ 153295053 w 29"/>
                <a:gd name="T5" fmla="*/ 0 h 27"/>
                <a:gd name="T6" fmla="*/ 153295053 w 29"/>
                <a:gd name="T7" fmla="*/ 120967499 h 27"/>
                <a:gd name="T8" fmla="*/ 153295053 w 29"/>
                <a:gd name="T9" fmla="*/ 120967499 h 27"/>
                <a:gd name="T10" fmla="*/ 153295053 w 29"/>
                <a:gd name="T11" fmla="*/ 120967499 h 27"/>
                <a:gd name="T12" fmla="*/ 0 60000 65536"/>
                <a:gd name="T13" fmla="*/ 0 60000 65536"/>
                <a:gd name="T14" fmla="*/ 0 60000 65536"/>
                <a:gd name="T15" fmla="*/ 0 60000 65536"/>
                <a:gd name="T16" fmla="*/ 0 60000 65536"/>
                <a:gd name="T17" fmla="*/ 0 60000 65536"/>
                <a:gd name="T18" fmla="*/ 0 w 29"/>
                <a:gd name="T19" fmla="*/ 0 h 27"/>
                <a:gd name="T20" fmla="*/ 29 w 29"/>
                <a:gd name="T21" fmla="*/ 27 h 27"/>
              </a:gdLst>
              <a:ahLst/>
              <a:cxnLst>
                <a:cxn ang="T12">
                  <a:pos x="T0" y="T1"/>
                </a:cxn>
                <a:cxn ang="T13">
                  <a:pos x="T2" y="T3"/>
                </a:cxn>
                <a:cxn ang="T14">
                  <a:pos x="T4" y="T5"/>
                </a:cxn>
                <a:cxn ang="T15">
                  <a:pos x="T6" y="T7"/>
                </a:cxn>
                <a:cxn ang="T16">
                  <a:pos x="T8" y="T9"/>
                </a:cxn>
                <a:cxn ang="T17">
                  <a:pos x="T10" y="T11"/>
                </a:cxn>
              </a:cxnLst>
              <a:rect l="T18" t="T19" r="T20" b="T21"/>
              <a:pathLst>
                <a:path w="29" h="27">
                  <a:moveTo>
                    <a:pt x="29" y="27"/>
                  </a:moveTo>
                  <a:lnTo>
                    <a:pt x="0" y="27"/>
                  </a:lnTo>
                  <a:lnTo>
                    <a:pt x="29" y="0"/>
                  </a:lnTo>
                  <a:lnTo>
                    <a:pt x="29" y="2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3" name="QAT">
              <a:extLst>
                <a:ext uri="{FF2B5EF4-FFF2-40B4-BE49-F238E27FC236}">
                  <a16:creationId xmlns:a16="http://schemas.microsoft.com/office/drawing/2014/main" id="{00000000-0008-0000-0500-000013010000}"/>
                </a:ext>
              </a:extLst>
            </xdr:cNvPr>
            <xdr:cNvSpPr>
              <a:spLocks/>
            </xdr:cNvSpPr>
          </xdr:nvSpPr>
          <xdr:spPr bwMode="auto">
            <a:xfrm>
              <a:off x="11213321" y="5394977"/>
              <a:ext cx="47249" cy="30846"/>
            </a:xfrm>
            <a:custGeom>
              <a:avLst/>
              <a:gdLst>
                <a:gd name="T0" fmla="*/ 88838541 w 25"/>
                <a:gd name="T1" fmla="*/ 90725627 h 25"/>
                <a:gd name="T2" fmla="*/ 0 w 25"/>
                <a:gd name="T3" fmla="*/ 36290254 h 25"/>
                <a:gd name="T4" fmla="*/ 88838541 w 25"/>
                <a:gd name="T5" fmla="*/ 0 h 25"/>
                <a:gd name="T6" fmla="*/ 130644896 w 25"/>
                <a:gd name="T7" fmla="*/ 0 h 25"/>
                <a:gd name="T8" fmla="*/ 88838541 w 25"/>
                <a:gd name="T9" fmla="*/ 90725627 h 25"/>
                <a:gd name="T10" fmla="*/ 88838541 w 25"/>
                <a:gd name="T11" fmla="*/ 90725627 h 25"/>
                <a:gd name="T12" fmla="*/ 88838541 w 25"/>
                <a:gd name="T13" fmla="*/ 90725627 h 25"/>
                <a:gd name="T14" fmla="*/ 0 60000 65536"/>
                <a:gd name="T15" fmla="*/ 0 60000 65536"/>
                <a:gd name="T16" fmla="*/ 0 60000 65536"/>
                <a:gd name="T17" fmla="*/ 0 60000 65536"/>
                <a:gd name="T18" fmla="*/ 0 60000 65536"/>
                <a:gd name="T19" fmla="*/ 0 60000 65536"/>
                <a:gd name="T20" fmla="*/ 0 60000 65536"/>
                <a:gd name="T21" fmla="*/ 0 w 25"/>
                <a:gd name="T22" fmla="*/ 0 h 25"/>
                <a:gd name="T23" fmla="*/ 25 w 25"/>
                <a:gd name="T24" fmla="*/ 25 h 25"/>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5" h="25">
                  <a:moveTo>
                    <a:pt x="17" y="25"/>
                  </a:moveTo>
                  <a:lnTo>
                    <a:pt x="0" y="10"/>
                  </a:lnTo>
                  <a:lnTo>
                    <a:pt x="17" y="0"/>
                  </a:lnTo>
                  <a:lnTo>
                    <a:pt x="25" y="0"/>
                  </a:lnTo>
                  <a:lnTo>
                    <a:pt x="17" y="2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4" name="OMN">
              <a:extLst>
                <a:ext uri="{FF2B5EF4-FFF2-40B4-BE49-F238E27FC236}">
                  <a16:creationId xmlns:a16="http://schemas.microsoft.com/office/drawing/2014/main" id="{00000000-0008-0000-0500-000014010000}"/>
                </a:ext>
              </a:extLst>
            </xdr:cNvPr>
            <xdr:cNvSpPr>
              <a:spLocks/>
            </xdr:cNvSpPr>
          </xdr:nvSpPr>
          <xdr:spPr bwMode="auto">
            <a:xfrm>
              <a:off x="11284194" y="5419654"/>
              <a:ext cx="157495" cy="160397"/>
            </a:xfrm>
            <a:custGeom>
              <a:avLst/>
              <a:gdLst>
                <a:gd name="T0" fmla="*/ 0 w 93"/>
                <a:gd name="T1" fmla="*/ 519750187 h 118"/>
                <a:gd name="T2" fmla="*/ 121680331 w 93"/>
                <a:gd name="T3" fmla="*/ 519750187 h 118"/>
                <a:gd name="T4" fmla="*/ 176226845 w 93"/>
                <a:gd name="T5" fmla="*/ 453680123 h 118"/>
                <a:gd name="T6" fmla="*/ 276929682 w 93"/>
                <a:gd name="T7" fmla="*/ 431656068 h 118"/>
                <a:gd name="T8" fmla="*/ 297907208 w 93"/>
                <a:gd name="T9" fmla="*/ 356777641 h 118"/>
                <a:gd name="T10" fmla="*/ 297907208 w 93"/>
                <a:gd name="T11" fmla="*/ 325945224 h 118"/>
                <a:gd name="T12" fmla="*/ 390217742 w 93"/>
                <a:gd name="T13" fmla="*/ 162972612 h 118"/>
                <a:gd name="T14" fmla="*/ 276929682 w 93"/>
                <a:gd name="T15" fmla="*/ 30832425 h 118"/>
                <a:gd name="T16" fmla="*/ 213990897 w 93"/>
                <a:gd name="T17" fmla="*/ 0 h 118"/>
                <a:gd name="T18" fmla="*/ 151052176 w 93"/>
                <a:gd name="T19" fmla="*/ 96902515 h 118"/>
                <a:gd name="T20" fmla="*/ 213990897 w 93"/>
                <a:gd name="T21" fmla="*/ 162972612 h 118"/>
                <a:gd name="T22" fmla="*/ 213990897 w 93"/>
                <a:gd name="T23" fmla="*/ 295112807 h 118"/>
                <a:gd name="T24" fmla="*/ 176226845 w 93"/>
                <a:gd name="T25" fmla="*/ 295112807 h 118"/>
                <a:gd name="T26" fmla="*/ 121680331 w 93"/>
                <a:gd name="T27" fmla="*/ 356777641 h 118"/>
                <a:gd name="T28" fmla="*/ 100700757 w 93"/>
                <a:gd name="T29" fmla="*/ 431656068 h 118"/>
                <a:gd name="T30" fmla="*/ 37762020 w 93"/>
                <a:gd name="T31" fmla="*/ 453680123 h 118"/>
                <a:gd name="T32" fmla="*/ 0 w 93"/>
                <a:gd name="T33" fmla="*/ 488917770 h 118"/>
                <a:gd name="T34" fmla="*/ 0 w 93"/>
                <a:gd name="T35" fmla="*/ 519750187 h 118"/>
                <a:gd name="T36" fmla="*/ 0 w 93"/>
                <a:gd name="T37" fmla="*/ 519750187 h 118"/>
                <a:gd name="T38" fmla="*/ 0 w 93"/>
                <a:gd name="T39" fmla="*/ 519750187 h 118"/>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w 93"/>
                <a:gd name="T61" fmla="*/ 0 h 118"/>
                <a:gd name="T62" fmla="*/ 93 w 93"/>
                <a:gd name="T63" fmla="*/ 118 h 118"/>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T60" t="T61" r="T62" b="T63"/>
              <a:pathLst>
                <a:path w="93" h="118">
                  <a:moveTo>
                    <a:pt x="0" y="118"/>
                  </a:moveTo>
                  <a:lnTo>
                    <a:pt x="29" y="118"/>
                  </a:lnTo>
                  <a:lnTo>
                    <a:pt x="42" y="103"/>
                  </a:lnTo>
                  <a:lnTo>
                    <a:pt x="66" y="98"/>
                  </a:lnTo>
                  <a:lnTo>
                    <a:pt x="71" y="81"/>
                  </a:lnTo>
                  <a:lnTo>
                    <a:pt x="71" y="74"/>
                  </a:lnTo>
                  <a:lnTo>
                    <a:pt x="93" y="37"/>
                  </a:lnTo>
                  <a:lnTo>
                    <a:pt x="66" y="7"/>
                  </a:lnTo>
                  <a:lnTo>
                    <a:pt x="51" y="0"/>
                  </a:lnTo>
                  <a:lnTo>
                    <a:pt x="36" y="22"/>
                  </a:lnTo>
                  <a:lnTo>
                    <a:pt x="51" y="37"/>
                  </a:lnTo>
                  <a:lnTo>
                    <a:pt x="51" y="67"/>
                  </a:lnTo>
                  <a:lnTo>
                    <a:pt x="42" y="67"/>
                  </a:lnTo>
                  <a:lnTo>
                    <a:pt x="29" y="81"/>
                  </a:lnTo>
                  <a:lnTo>
                    <a:pt x="24" y="98"/>
                  </a:lnTo>
                  <a:lnTo>
                    <a:pt x="9" y="103"/>
                  </a:lnTo>
                  <a:lnTo>
                    <a:pt x="0" y="111"/>
                  </a:lnTo>
                  <a:lnTo>
                    <a:pt x="0" y="11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5" name="NGA">
              <a:extLst>
                <a:ext uri="{FF2B5EF4-FFF2-40B4-BE49-F238E27FC236}">
                  <a16:creationId xmlns:a16="http://schemas.microsoft.com/office/drawing/2014/main" id="{00000000-0008-0000-0500-000015010000}"/>
                </a:ext>
              </a:extLst>
            </xdr:cNvPr>
            <xdr:cNvSpPr>
              <a:spLocks/>
            </xdr:cNvSpPr>
          </xdr:nvSpPr>
          <xdr:spPr bwMode="auto">
            <a:xfrm>
              <a:off x="10118729" y="5635573"/>
              <a:ext cx="267742" cy="197412"/>
            </a:xfrm>
            <a:custGeom>
              <a:avLst/>
              <a:gdLst>
                <a:gd name="T0" fmla="*/ 2147483647 w 156"/>
                <a:gd name="T1" fmla="*/ 2147483647 h 144"/>
                <a:gd name="T2" fmla="*/ 2147483647 w 156"/>
                <a:gd name="T3" fmla="*/ 2147483647 h 144"/>
                <a:gd name="T4" fmla="*/ 2147483647 w 156"/>
                <a:gd name="T5" fmla="*/ 2147483647 h 144"/>
                <a:gd name="T6" fmla="*/ 2147483647 w 156"/>
                <a:gd name="T7" fmla="*/ 2147483647 h 144"/>
                <a:gd name="T8" fmla="*/ 2147483647 w 156"/>
                <a:gd name="T9" fmla="*/ 2147483647 h 144"/>
                <a:gd name="T10" fmla="*/ 2147483647 w 156"/>
                <a:gd name="T11" fmla="*/ 2147483647 h 144"/>
                <a:gd name="T12" fmla="*/ 2147483647 w 156"/>
                <a:gd name="T13" fmla="*/ 2147483647 h 144"/>
                <a:gd name="T14" fmla="*/ 2147483647 w 156"/>
                <a:gd name="T15" fmla="*/ 0 h 144"/>
                <a:gd name="T16" fmla="*/ 2147483647 w 156"/>
                <a:gd name="T17" fmla="*/ 0 h 144"/>
                <a:gd name="T18" fmla="*/ 2147483647 w 156"/>
                <a:gd name="T19" fmla="*/ 2147483647 h 144"/>
                <a:gd name="T20" fmla="*/ 2147483647 w 156"/>
                <a:gd name="T21" fmla="*/ 2147483647 h 144"/>
                <a:gd name="T22" fmla="*/ 2147483647 w 156"/>
                <a:gd name="T23" fmla="*/ 2147483647 h 144"/>
                <a:gd name="T24" fmla="*/ 2147483647 w 156"/>
                <a:gd name="T25" fmla="*/ 2147483647 h 144"/>
                <a:gd name="T26" fmla="*/ 2147483647 w 156"/>
                <a:gd name="T27" fmla="*/ 2147483647 h 144"/>
                <a:gd name="T28" fmla="*/ 2147483647 w 156"/>
                <a:gd name="T29" fmla="*/ 0 h 144"/>
                <a:gd name="T30" fmla="*/ 2147483647 w 156"/>
                <a:gd name="T31" fmla="*/ 0 h 144"/>
                <a:gd name="T32" fmla="*/ 2147483647 w 156"/>
                <a:gd name="T33" fmla="*/ 2147483647 h 144"/>
                <a:gd name="T34" fmla="*/ 2147483647 w 156"/>
                <a:gd name="T35" fmla="*/ 2147483647 h 144"/>
                <a:gd name="T36" fmla="*/ 0 w 156"/>
                <a:gd name="T37" fmla="*/ 2147483647 h 144"/>
                <a:gd name="T38" fmla="*/ 0 w 156"/>
                <a:gd name="T39" fmla="*/ 2147483647 h 144"/>
                <a:gd name="T40" fmla="*/ 2147483647 w 156"/>
                <a:gd name="T41" fmla="*/ 2147483647 h 144"/>
                <a:gd name="T42" fmla="*/ 2147483647 w 156"/>
                <a:gd name="T43" fmla="*/ 2147483647 h 144"/>
                <a:gd name="T44" fmla="*/ 2147483647 w 156"/>
                <a:gd name="T45" fmla="*/ 2147483647 h 144"/>
                <a:gd name="T46" fmla="*/ 2147483647 w 156"/>
                <a:gd name="T47" fmla="*/ 2147483647 h 144"/>
                <a:gd name="T48" fmla="*/ 2147483647 w 156"/>
                <a:gd name="T49" fmla="*/ 2147483647 h 144"/>
                <a:gd name="T50" fmla="*/ 2147483647 w 156"/>
                <a:gd name="T51" fmla="*/ 2147483647 h 144"/>
                <a:gd name="T52" fmla="*/ 2147483647 w 156"/>
                <a:gd name="T53" fmla="*/ 2147483647 h 144"/>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156"/>
                <a:gd name="T82" fmla="*/ 0 h 144"/>
                <a:gd name="T83" fmla="*/ 156 w 156"/>
                <a:gd name="T84" fmla="*/ 144 h 144"/>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156" h="144">
                  <a:moveTo>
                    <a:pt x="79" y="129"/>
                  </a:moveTo>
                  <a:lnTo>
                    <a:pt x="100" y="107"/>
                  </a:lnTo>
                  <a:lnTo>
                    <a:pt x="107" y="107"/>
                  </a:lnTo>
                  <a:lnTo>
                    <a:pt x="114" y="117"/>
                  </a:lnTo>
                  <a:lnTo>
                    <a:pt x="142" y="77"/>
                  </a:lnTo>
                  <a:lnTo>
                    <a:pt x="156" y="32"/>
                  </a:lnTo>
                  <a:lnTo>
                    <a:pt x="156" y="8"/>
                  </a:lnTo>
                  <a:lnTo>
                    <a:pt x="151" y="0"/>
                  </a:lnTo>
                  <a:lnTo>
                    <a:pt x="142" y="0"/>
                  </a:lnTo>
                  <a:lnTo>
                    <a:pt x="134" y="8"/>
                  </a:lnTo>
                  <a:lnTo>
                    <a:pt x="107" y="8"/>
                  </a:lnTo>
                  <a:lnTo>
                    <a:pt x="94" y="23"/>
                  </a:lnTo>
                  <a:lnTo>
                    <a:pt x="72" y="8"/>
                  </a:lnTo>
                  <a:lnTo>
                    <a:pt x="64" y="8"/>
                  </a:lnTo>
                  <a:lnTo>
                    <a:pt x="37" y="0"/>
                  </a:lnTo>
                  <a:lnTo>
                    <a:pt x="30" y="0"/>
                  </a:lnTo>
                  <a:lnTo>
                    <a:pt x="13" y="23"/>
                  </a:lnTo>
                  <a:lnTo>
                    <a:pt x="13" y="53"/>
                  </a:lnTo>
                  <a:lnTo>
                    <a:pt x="0" y="84"/>
                  </a:lnTo>
                  <a:lnTo>
                    <a:pt x="0" y="117"/>
                  </a:lnTo>
                  <a:lnTo>
                    <a:pt x="30" y="117"/>
                  </a:lnTo>
                  <a:lnTo>
                    <a:pt x="30" y="124"/>
                  </a:lnTo>
                  <a:lnTo>
                    <a:pt x="37" y="144"/>
                  </a:lnTo>
                  <a:lnTo>
                    <a:pt x="79" y="144"/>
                  </a:lnTo>
                  <a:lnTo>
                    <a:pt x="79" y="12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6" name="NER">
              <a:extLst>
                <a:ext uri="{FF2B5EF4-FFF2-40B4-BE49-F238E27FC236}">
                  <a16:creationId xmlns:a16="http://schemas.microsoft.com/office/drawing/2014/main" id="{00000000-0008-0000-0500-000016010000}"/>
                </a:ext>
              </a:extLst>
            </xdr:cNvPr>
            <xdr:cNvSpPr>
              <a:spLocks/>
            </xdr:cNvSpPr>
          </xdr:nvSpPr>
          <xdr:spPr bwMode="auto">
            <a:xfrm>
              <a:off x="10063606" y="5450499"/>
              <a:ext cx="370114" cy="234426"/>
            </a:xfrm>
            <a:custGeom>
              <a:avLst/>
              <a:gdLst>
                <a:gd name="T0" fmla="*/ 777493378 w 216"/>
                <a:gd name="T1" fmla="*/ 631719206 h 171"/>
                <a:gd name="T2" fmla="*/ 777493378 w 216"/>
                <a:gd name="T3" fmla="*/ 586915738 h 171"/>
                <a:gd name="T4" fmla="*/ 893472259 w 216"/>
                <a:gd name="T5" fmla="*/ 421146799 h 171"/>
                <a:gd name="T6" fmla="*/ 927837523 w 216"/>
                <a:gd name="T7" fmla="*/ 192652647 h 171"/>
                <a:gd name="T8" fmla="*/ 833334601 w 216"/>
                <a:gd name="T9" fmla="*/ 89604851 h 171"/>
                <a:gd name="T10" fmla="*/ 833334601 w 216"/>
                <a:gd name="T11" fmla="*/ 26881665 h 171"/>
                <a:gd name="T12" fmla="*/ 790380611 w 216"/>
                <a:gd name="T13" fmla="*/ 0 h 171"/>
                <a:gd name="T14" fmla="*/ 657218062 w 216"/>
                <a:gd name="T15" fmla="*/ 0 h 171"/>
                <a:gd name="T16" fmla="*/ 279210388 w 216"/>
                <a:gd name="T17" fmla="*/ 264335655 h 171"/>
                <a:gd name="T18" fmla="*/ 214776230 w 216"/>
                <a:gd name="T19" fmla="*/ 264335655 h 171"/>
                <a:gd name="T20" fmla="*/ 214776230 w 216"/>
                <a:gd name="T21" fmla="*/ 465948149 h 171"/>
                <a:gd name="T22" fmla="*/ 189003837 w 216"/>
                <a:gd name="T23" fmla="*/ 519711463 h 171"/>
                <a:gd name="T24" fmla="*/ 0 w 216"/>
                <a:gd name="T25" fmla="*/ 555555216 h 171"/>
                <a:gd name="T26" fmla="*/ 0 w 216"/>
                <a:gd name="T27" fmla="*/ 631719206 h 171"/>
                <a:gd name="T28" fmla="*/ 64434109 w 216"/>
                <a:gd name="T29" fmla="*/ 730285987 h 171"/>
                <a:gd name="T30" fmla="*/ 94502955 w 216"/>
                <a:gd name="T31" fmla="*/ 730285987 h 171"/>
                <a:gd name="T32" fmla="*/ 94502955 w 216"/>
                <a:gd name="T33" fmla="*/ 766127491 h 171"/>
                <a:gd name="T34" fmla="*/ 94502955 w 216"/>
                <a:gd name="T35" fmla="*/ 730285987 h 171"/>
                <a:gd name="T36" fmla="*/ 128866146 w 216"/>
                <a:gd name="T37" fmla="*/ 730285987 h 171"/>
                <a:gd name="T38" fmla="*/ 189003837 w 216"/>
                <a:gd name="T39" fmla="*/ 766127491 h 171"/>
                <a:gd name="T40" fmla="*/ 189003837 w 216"/>
                <a:gd name="T41" fmla="*/ 730285987 h 171"/>
                <a:gd name="T42" fmla="*/ 253437930 w 216"/>
                <a:gd name="T43" fmla="*/ 631719206 h 171"/>
                <a:gd name="T44" fmla="*/ 433850969 w 216"/>
                <a:gd name="T45" fmla="*/ 654119881 h 171"/>
                <a:gd name="T46" fmla="*/ 524055383 w 216"/>
                <a:gd name="T47" fmla="*/ 730285987 h 171"/>
                <a:gd name="T48" fmla="*/ 584193171 w 216"/>
                <a:gd name="T49" fmla="*/ 654119881 h 171"/>
                <a:gd name="T50" fmla="*/ 713061357 w 216"/>
                <a:gd name="T51" fmla="*/ 654119881 h 171"/>
                <a:gd name="T52" fmla="*/ 743130186 w 216"/>
                <a:gd name="T53" fmla="*/ 631719206 h 171"/>
                <a:gd name="T54" fmla="*/ 777493378 w 216"/>
                <a:gd name="T55" fmla="*/ 631719206 h 171"/>
                <a:gd name="T56" fmla="*/ 777493378 w 216"/>
                <a:gd name="T57" fmla="*/ 631719206 h 171"/>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216"/>
                <a:gd name="T88" fmla="*/ 0 h 171"/>
                <a:gd name="T89" fmla="*/ 216 w 216"/>
                <a:gd name="T90" fmla="*/ 171 h 171"/>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216" h="171">
                  <a:moveTo>
                    <a:pt x="181" y="141"/>
                  </a:moveTo>
                  <a:lnTo>
                    <a:pt x="181" y="131"/>
                  </a:lnTo>
                  <a:lnTo>
                    <a:pt x="208" y="94"/>
                  </a:lnTo>
                  <a:lnTo>
                    <a:pt x="216" y="43"/>
                  </a:lnTo>
                  <a:lnTo>
                    <a:pt x="194" y="20"/>
                  </a:lnTo>
                  <a:lnTo>
                    <a:pt x="194" y="6"/>
                  </a:lnTo>
                  <a:lnTo>
                    <a:pt x="184" y="0"/>
                  </a:lnTo>
                  <a:lnTo>
                    <a:pt x="153" y="0"/>
                  </a:lnTo>
                  <a:lnTo>
                    <a:pt x="65" y="59"/>
                  </a:lnTo>
                  <a:lnTo>
                    <a:pt x="50" y="59"/>
                  </a:lnTo>
                  <a:lnTo>
                    <a:pt x="50" y="104"/>
                  </a:lnTo>
                  <a:lnTo>
                    <a:pt x="44" y="116"/>
                  </a:lnTo>
                  <a:lnTo>
                    <a:pt x="0" y="124"/>
                  </a:lnTo>
                  <a:lnTo>
                    <a:pt x="0" y="141"/>
                  </a:lnTo>
                  <a:lnTo>
                    <a:pt x="15" y="163"/>
                  </a:lnTo>
                  <a:lnTo>
                    <a:pt x="22" y="163"/>
                  </a:lnTo>
                  <a:lnTo>
                    <a:pt x="22" y="171"/>
                  </a:lnTo>
                  <a:lnTo>
                    <a:pt x="22" y="163"/>
                  </a:lnTo>
                  <a:lnTo>
                    <a:pt x="30" y="163"/>
                  </a:lnTo>
                  <a:lnTo>
                    <a:pt x="44" y="171"/>
                  </a:lnTo>
                  <a:lnTo>
                    <a:pt x="44" y="163"/>
                  </a:lnTo>
                  <a:lnTo>
                    <a:pt x="59" y="141"/>
                  </a:lnTo>
                  <a:lnTo>
                    <a:pt x="101" y="146"/>
                  </a:lnTo>
                  <a:lnTo>
                    <a:pt x="122" y="163"/>
                  </a:lnTo>
                  <a:lnTo>
                    <a:pt x="136" y="146"/>
                  </a:lnTo>
                  <a:lnTo>
                    <a:pt x="166" y="146"/>
                  </a:lnTo>
                  <a:lnTo>
                    <a:pt x="173" y="141"/>
                  </a:lnTo>
                  <a:lnTo>
                    <a:pt x="181" y="14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7" name="NAM">
              <a:extLst>
                <a:ext uri="{FF2B5EF4-FFF2-40B4-BE49-F238E27FC236}">
                  <a16:creationId xmlns:a16="http://schemas.microsoft.com/office/drawing/2014/main" id="{00000000-0008-0000-0500-000017010000}"/>
                </a:ext>
              </a:extLst>
            </xdr:cNvPr>
            <xdr:cNvSpPr>
              <a:spLocks/>
            </xdr:cNvSpPr>
          </xdr:nvSpPr>
          <xdr:spPr bwMode="auto">
            <a:xfrm>
              <a:off x="10331347" y="6252485"/>
              <a:ext cx="299241" cy="259103"/>
            </a:xfrm>
            <a:custGeom>
              <a:avLst/>
              <a:gdLst>
                <a:gd name="T0" fmla="*/ 276935466 w 174"/>
                <a:gd name="T1" fmla="*/ 829222808 h 193"/>
                <a:gd name="T2" fmla="*/ 142795530 w 174"/>
                <a:gd name="T3" fmla="*/ 498393870 h 193"/>
                <a:gd name="T4" fmla="*/ 142795530 w 174"/>
                <a:gd name="T5" fmla="*/ 403870168 h 193"/>
                <a:gd name="T6" fmla="*/ 0 w 174"/>
                <a:gd name="T7" fmla="*/ 73041263 h 193"/>
                <a:gd name="T8" fmla="*/ 0 w 174"/>
                <a:gd name="T9" fmla="*/ 0 h 193"/>
                <a:gd name="T10" fmla="*/ 142795530 w 174"/>
                <a:gd name="T11" fmla="*/ 0 h 193"/>
                <a:gd name="T12" fmla="*/ 354823335 w 174"/>
                <a:gd name="T13" fmla="*/ 73041263 h 193"/>
                <a:gd name="T14" fmla="*/ 454347069 w 174"/>
                <a:gd name="T15" fmla="*/ 73041263 h 193"/>
                <a:gd name="T16" fmla="*/ 571180042 w 174"/>
                <a:gd name="T17" fmla="*/ 107412387 h 193"/>
                <a:gd name="T18" fmla="*/ 666377019 w 174"/>
                <a:gd name="T19" fmla="*/ 73041263 h 193"/>
                <a:gd name="T20" fmla="*/ 696666398 w 174"/>
                <a:gd name="T21" fmla="*/ 0 h 193"/>
                <a:gd name="T22" fmla="*/ 752918401 w 174"/>
                <a:gd name="T23" fmla="*/ 73041263 h 193"/>
                <a:gd name="T24" fmla="*/ 696666398 w 174"/>
                <a:gd name="T25" fmla="*/ 137488708 h 193"/>
                <a:gd name="T26" fmla="*/ 666377019 w 174"/>
                <a:gd name="T27" fmla="*/ 107412387 h 193"/>
                <a:gd name="T28" fmla="*/ 549544176 w 174"/>
                <a:gd name="T29" fmla="*/ 107412387 h 193"/>
                <a:gd name="T30" fmla="*/ 514925829 w 174"/>
                <a:gd name="T31" fmla="*/ 330828938 h 193"/>
                <a:gd name="T32" fmla="*/ 484636449 w 174"/>
                <a:gd name="T33" fmla="*/ 403870168 h 193"/>
                <a:gd name="T34" fmla="*/ 484636449 w 174"/>
                <a:gd name="T35" fmla="*/ 794851683 h 193"/>
                <a:gd name="T36" fmla="*/ 389441552 w 174"/>
                <a:gd name="T37" fmla="*/ 829222808 h 193"/>
                <a:gd name="T38" fmla="*/ 333187469 w 174"/>
                <a:gd name="T39" fmla="*/ 829222808 h 193"/>
                <a:gd name="T40" fmla="*/ 302898089 w 174"/>
                <a:gd name="T41" fmla="*/ 794851683 h 193"/>
                <a:gd name="T42" fmla="*/ 276935466 w 174"/>
                <a:gd name="T43" fmla="*/ 829222808 h 193"/>
                <a:gd name="T44" fmla="*/ 276935466 w 174"/>
                <a:gd name="T45" fmla="*/ 829222808 h 193"/>
                <a:gd name="T46" fmla="*/ 276935466 w 174"/>
                <a:gd name="T47" fmla="*/ 829222808 h 193"/>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w 174"/>
                <a:gd name="T73" fmla="*/ 0 h 193"/>
                <a:gd name="T74" fmla="*/ 174 w 174"/>
                <a:gd name="T75" fmla="*/ 193 h 193"/>
              </a:gdLst>
              <a:ahLst/>
              <a:cxnLst>
                <a:cxn ang="T48">
                  <a:pos x="T0" y="T1"/>
                </a:cxn>
                <a:cxn ang="T49">
                  <a:pos x="T2" y="T3"/>
                </a:cxn>
                <a:cxn ang="T50">
                  <a:pos x="T4" y="T5"/>
                </a:cxn>
                <a:cxn ang="T51">
                  <a:pos x="T6" y="T7"/>
                </a:cxn>
                <a:cxn ang="T52">
                  <a:pos x="T8" y="T9"/>
                </a:cxn>
                <a:cxn ang="T53">
                  <a:pos x="T10" y="T11"/>
                </a:cxn>
                <a:cxn ang="T54">
                  <a:pos x="T12" y="T13"/>
                </a:cxn>
                <a:cxn ang="T55">
                  <a:pos x="T14" y="T15"/>
                </a:cxn>
                <a:cxn ang="T56">
                  <a:pos x="T16" y="T17"/>
                </a:cxn>
                <a:cxn ang="T57">
                  <a:pos x="T18" y="T19"/>
                </a:cxn>
                <a:cxn ang="T58">
                  <a:pos x="T20" y="T21"/>
                </a:cxn>
                <a:cxn ang="T59">
                  <a:pos x="T22" y="T23"/>
                </a:cxn>
                <a:cxn ang="T60">
                  <a:pos x="T24" y="T25"/>
                </a:cxn>
                <a:cxn ang="T61">
                  <a:pos x="T26" y="T27"/>
                </a:cxn>
                <a:cxn ang="T62">
                  <a:pos x="T28" y="T29"/>
                </a:cxn>
                <a:cxn ang="T63">
                  <a:pos x="T30" y="T31"/>
                </a:cxn>
                <a:cxn ang="T64">
                  <a:pos x="T32" y="T33"/>
                </a:cxn>
                <a:cxn ang="T65">
                  <a:pos x="T34" y="T35"/>
                </a:cxn>
                <a:cxn ang="T66">
                  <a:pos x="T36" y="T37"/>
                </a:cxn>
                <a:cxn ang="T67">
                  <a:pos x="T38" y="T39"/>
                </a:cxn>
                <a:cxn ang="T68">
                  <a:pos x="T40" y="T41"/>
                </a:cxn>
                <a:cxn ang="T69">
                  <a:pos x="T42" y="T43"/>
                </a:cxn>
                <a:cxn ang="T70">
                  <a:pos x="T44" y="T45"/>
                </a:cxn>
                <a:cxn ang="T71">
                  <a:pos x="T46" y="T47"/>
                </a:cxn>
              </a:cxnLst>
              <a:rect l="T72" t="T73" r="T74" b="T75"/>
              <a:pathLst>
                <a:path w="174" h="193">
                  <a:moveTo>
                    <a:pt x="64" y="193"/>
                  </a:moveTo>
                  <a:lnTo>
                    <a:pt x="33" y="116"/>
                  </a:lnTo>
                  <a:lnTo>
                    <a:pt x="33" y="94"/>
                  </a:lnTo>
                  <a:lnTo>
                    <a:pt x="0" y="17"/>
                  </a:lnTo>
                  <a:lnTo>
                    <a:pt x="0" y="0"/>
                  </a:lnTo>
                  <a:lnTo>
                    <a:pt x="33" y="0"/>
                  </a:lnTo>
                  <a:lnTo>
                    <a:pt x="82" y="17"/>
                  </a:lnTo>
                  <a:lnTo>
                    <a:pt x="105" y="17"/>
                  </a:lnTo>
                  <a:lnTo>
                    <a:pt x="132" y="25"/>
                  </a:lnTo>
                  <a:lnTo>
                    <a:pt x="154" y="17"/>
                  </a:lnTo>
                  <a:lnTo>
                    <a:pt x="161" y="0"/>
                  </a:lnTo>
                  <a:lnTo>
                    <a:pt x="174" y="17"/>
                  </a:lnTo>
                  <a:lnTo>
                    <a:pt x="161" y="32"/>
                  </a:lnTo>
                  <a:lnTo>
                    <a:pt x="154" y="25"/>
                  </a:lnTo>
                  <a:lnTo>
                    <a:pt x="127" y="25"/>
                  </a:lnTo>
                  <a:lnTo>
                    <a:pt x="119" y="77"/>
                  </a:lnTo>
                  <a:lnTo>
                    <a:pt x="112" y="94"/>
                  </a:lnTo>
                  <a:lnTo>
                    <a:pt x="112" y="185"/>
                  </a:lnTo>
                  <a:lnTo>
                    <a:pt x="90" y="193"/>
                  </a:lnTo>
                  <a:lnTo>
                    <a:pt x="77" y="193"/>
                  </a:lnTo>
                  <a:lnTo>
                    <a:pt x="70" y="185"/>
                  </a:lnTo>
                  <a:lnTo>
                    <a:pt x="64" y="19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8" name="MWI">
              <a:extLst>
                <a:ext uri="{FF2B5EF4-FFF2-40B4-BE49-F238E27FC236}">
                  <a16:creationId xmlns:a16="http://schemas.microsoft.com/office/drawing/2014/main" id="{00000000-0008-0000-0500-000018010000}"/>
                </a:ext>
              </a:extLst>
            </xdr:cNvPr>
            <xdr:cNvSpPr>
              <a:spLocks/>
            </xdr:cNvSpPr>
          </xdr:nvSpPr>
          <xdr:spPr bwMode="auto">
            <a:xfrm>
              <a:off x="10819583" y="6110595"/>
              <a:ext cx="70873" cy="141890"/>
            </a:xfrm>
            <a:custGeom>
              <a:avLst/>
              <a:gdLst>
                <a:gd name="T0" fmla="*/ 33328651 w 42"/>
                <a:gd name="T1" fmla="*/ 266237201 h 104"/>
                <a:gd name="T2" fmla="*/ 0 w 42"/>
                <a:gd name="T3" fmla="*/ 235177009 h 104"/>
                <a:gd name="T4" fmla="*/ 33328651 w 42"/>
                <a:gd name="T5" fmla="*/ 159743611 h 104"/>
                <a:gd name="T6" fmla="*/ 33328651 w 42"/>
                <a:gd name="T7" fmla="*/ 102057356 h 104"/>
                <a:gd name="T8" fmla="*/ 54157786 w 42"/>
                <a:gd name="T9" fmla="*/ 70997164 h 104"/>
                <a:gd name="T10" fmla="*/ 33328651 w 42"/>
                <a:gd name="T11" fmla="*/ 0 h 104"/>
                <a:gd name="T12" fmla="*/ 87486445 w 42"/>
                <a:gd name="T13" fmla="*/ 0 h 104"/>
                <a:gd name="T14" fmla="*/ 145810072 w 42"/>
                <a:gd name="T15" fmla="*/ 102057356 h 104"/>
                <a:gd name="T16" fmla="*/ 87486445 w 42"/>
                <a:gd name="T17" fmla="*/ 159743611 h 104"/>
                <a:gd name="T18" fmla="*/ 145810072 w 42"/>
                <a:gd name="T19" fmla="*/ 235177009 h 104"/>
                <a:gd name="T20" fmla="*/ 174970848 w 42"/>
                <a:gd name="T21" fmla="*/ 332798130 h 104"/>
                <a:gd name="T22" fmla="*/ 174970848 w 42"/>
                <a:gd name="T23" fmla="*/ 399356888 h 104"/>
                <a:gd name="T24" fmla="*/ 145810072 w 42"/>
                <a:gd name="T25" fmla="*/ 461479377 h 104"/>
                <a:gd name="T26" fmla="*/ 87486445 w 42"/>
                <a:gd name="T27" fmla="*/ 399356888 h 104"/>
                <a:gd name="T28" fmla="*/ 87486445 w 42"/>
                <a:gd name="T29" fmla="*/ 332798130 h 104"/>
                <a:gd name="T30" fmla="*/ 54157786 w 42"/>
                <a:gd name="T31" fmla="*/ 332798130 h 104"/>
                <a:gd name="T32" fmla="*/ 33328651 w 42"/>
                <a:gd name="T33" fmla="*/ 266237201 h 104"/>
                <a:gd name="T34" fmla="*/ 33328651 w 42"/>
                <a:gd name="T35" fmla="*/ 266237201 h 104"/>
                <a:gd name="T36" fmla="*/ 33328651 w 42"/>
                <a:gd name="T37" fmla="*/ 266237201 h 104"/>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42"/>
                <a:gd name="T58" fmla="*/ 0 h 104"/>
                <a:gd name="T59" fmla="*/ 42 w 42"/>
                <a:gd name="T60" fmla="*/ 104 h 104"/>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42" h="104">
                  <a:moveTo>
                    <a:pt x="8" y="60"/>
                  </a:moveTo>
                  <a:lnTo>
                    <a:pt x="0" y="53"/>
                  </a:lnTo>
                  <a:lnTo>
                    <a:pt x="8" y="36"/>
                  </a:lnTo>
                  <a:lnTo>
                    <a:pt x="8" y="23"/>
                  </a:lnTo>
                  <a:lnTo>
                    <a:pt x="13" y="16"/>
                  </a:lnTo>
                  <a:lnTo>
                    <a:pt x="8" y="0"/>
                  </a:lnTo>
                  <a:lnTo>
                    <a:pt x="21" y="0"/>
                  </a:lnTo>
                  <a:lnTo>
                    <a:pt x="35" y="23"/>
                  </a:lnTo>
                  <a:lnTo>
                    <a:pt x="21" y="36"/>
                  </a:lnTo>
                  <a:lnTo>
                    <a:pt x="35" y="53"/>
                  </a:lnTo>
                  <a:lnTo>
                    <a:pt x="42" y="75"/>
                  </a:lnTo>
                  <a:lnTo>
                    <a:pt x="42" y="90"/>
                  </a:lnTo>
                  <a:lnTo>
                    <a:pt x="35" y="104"/>
                  </a:lnTo>
                  <a:lnTo>
                    <a:pt x="21" y="90"/>
                  </a:lnTo>
                  <a:lnTo>
                    <a:pt x="21" y="75"/>
                  </a:lnTo>
                  <a:lnTo>
                    <a:pt x="13" y="75"/>
                  </a:lnTo>
                  <a:lnTo>
                    <a:pt x="8" y="6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89" name="MUS">
              <a:extLst>
                <a:ext uri="{FF2B5EF4-FFF2-40B4-BE49-F238E27FC236}">
                  <a16:creationId xmlns:a16="http://schemas.microsoft.com/office/drawing/2014/main" id="{00000000-0008-0000-0500-000019010000}"/>
                </a:ext>
              </a:extLst>
            </xdr:cNvPr>
            <xdr:cNvSpPr>
              <a:spLocks/>
            </xdr:cNvSpPr>
          </xdr:nvSpPr>
          <xdr:spPr bwMode="auto">
            <a:xfrm>
              <a:off x="11347192" y="6326514"/>
              <a:ext cx="22679" cy="23689"/>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0" name="MRT">
              <a:extLst>
                <a:ext uri="{FF2B5EF4-FFF2-40B4-BE49-F238E27FC236}">
                  <a16:creationId xmlns:a16="http://schemas.microsoft.com/office/drawing/2014/main" id="{00000000-0008-0000-0500-00001A010000}"/>
                </a:ext>
              </a:extLst>
            </xdr:cNvPr>
            <xdr:cNvSpPr>
              <a:spLocks/>
            </xdr:cNvSpPr>
          </xdr:nvSpPr>
          <xdr:spPr bwMode="auto">
            <a:xfrm>
              <a:off x="9661993" y="5357963"/>
              <a:ext cx="283491" cy="259103"/>
            </a:xfrm>
            <a:custGeom>
              <a:avLst/>
              <a:gdLst>
                <a:gd name="T0" fmla="*/ 0 w 161"/>
                <a:gd name="T1" fmla="*/ 425592135 h 190"/>
                <a:gd name="T2" fmla="*/ 22680385 w 161"/>
                <a:gd name="T3" fmla="*/ 394558792 h 190"/>
                <a:gd name="T4" fmla="*/ 217732965 w 161"/>
                <a:gd name="T5" fmla="*/ 394558792 h 190"/>
                <a:gd name="T6" fmla="*/ 217732965 w 161"/>
                <a:gd name="T7" fmla="*/ 328059976 h 190"/>
                <a:gd name="T8" fmla="*/ 317527543 w 161"/>
                <a:gd name="T9" fmla="*/ 297026634 h 190"/>
                <a:gd name="T10" fmla="*/ 317527543 w 161"/>
                <a:gd name="T11" fmla="*/ 88665823 h 190"/>
                <a:gd name="T12" fmla="*/ 498970559 w 161"/>
                <a:gd name="T13" fmla="*/ 88665823 h 190"/>
                <a:gd name="T14" fmla="*/ 498970559 w 161"/>
                <a:gd name="T15" fmla="*/ 0 h 190"/>
                <a:gd name="T16" fmla="*/ 730313095 w 161"/>
                <a:gd name="T17" fmla="*/ 146296198 h 190"/>
                <a:gd name="T18" fmla="*/ 607838207 w 161"/>
                <a:gd name="T19" fmla="*/ 146296198 h 190"/>
                <a:gd name="T20" fmla="*/ 698559715 w 161"/>
                <a:gd name="T21" fmla="*/ 811282453 h 190"/>
                <a:gd name="T22" fmla="*/ 408249051 w 161"/>
                <a:gd name="T23" fmla="*/ 811282453 h 190"/>
                <a:gd name="T24" fmla="*/ 381032173 w 161"/>
                <a:gd name="T25" fmla="*/ 842315795 h 190"/>
                <a:gd name="T26" fmla="*/ 349280922 w 161"/>
                <a:gd name="T27" fmla="*/ 811282453 h 190"/>
                <a:gd name="T28" fmla="*/ 290310664 w 161"/>
                <a:gd name="T29" fmla="*/ 842315795 h 190"/>
                <a:gd name="T30" fmla="*/ 217732965 w 161"/>
                <a:gd name="T31" fmla="*/ 744783637 h 190"/>
                <a:gd name="T32" fmla="*/ 122474922 w 161"/>
                <a:gd name="T33" fmla="*/ 713752400 h 190"/>
                <a:gd name="T34" fmla="*/ 22680385 w 161"/>
                <a:gd name="T35" fmla="*/ 713752400 h 190"/>
                <a:gd name="T36" fmla="*/ 0 w 161"/>
                <a:gd name="T37" fmla="*/ 744783637 h 190"/>
                <a:gd name="T38" fmla="*/ 22680385 w 161"/>
                <a:gd name="T39" fmla="*/ 616220241 h 190"/>
                <a:gd name="T40" fmla="*/ 0 w 161"/>
                <a:gd name="T41" fmla="*/ 549721293 h 190"/>
                <a:gd name="T42" fmla="*/ 22680385 w 161"/>
                <a:gd name="T43" fmla="*/ 483222477 h 190"/>
                <a:gd name="T44" fmla="*/ 0 w 161"/>
                <a:gd name="T45" fmla="*/ 425592135 h 190"/>
                <a:gd name="T46" fmla="*/ 0 w 161"/>
                <a:gd name="T47" fmla="*/ 425592135 h 190"/>
                <a:gd name="T48" fmla="*/ 0 w 161"/>
                <a:gd name="T49" fmla="*/ 425592135 h 190"/>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61"/>
                <a:gd name="T76" fmla="*/ 0 h 190"/>
                <a:gd name="T77" fmla="*/ 161 w 161"/>
                <a:gd name="T78" fmla="*/ 190 h 190"/>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61" h="190">
                  <a:moveTo>
                    <a:pt x="0" y="96"/>
                  </a:moveTo>
                  <a:lnTo>
                    <a:pt x="5" y="89"/>
                  </a:lnTo>
                  <a:lnTo>
                    <a:pt x="48" y="89"/>
                  </a:lnTo>
                  <a:lnTo>
                    <a:pt x="48" y="74"/>
                  </a:lnTo>
                  <a:lnTo>
                    <a:pt x="70" y="67"/>
                  </a:lnTo>
                  <a:lnTo>
                    <a:pt x="70" y="20"/>
                  </a:lnTo>
                  <a:lnTo>
                    <a:pt x="110" y="20"/>
                  </a:lnTo>
                  <a:lnTo>
                    <a:pt x="110" y="0"/>
                  </a:lnTo>
                  <a:lnTo>
                    <a:pt x="161" y="33"/>
                  </a:lnTo>
                  <a:lnTo>
                    <a:pt x="134" y="33"/>
                  </a:lnTo>
                  <a:lnTo>
                    <a:pt x="154" y="183"/>
                  </a:lnTo>
                  <a:lnTo>
                    <a:pt x="90" y="183"/>
                  </a:lnTo>
                  <a:lnTo>
                    <a:pt x="84" y="190"/>
                  </a:lnTo>
                  <a:lnTo>
                    <a:pt x="77" y="183"/>
                  </a:lnTo>
                  <a:lnTo>
                    <a:pt x="64" y="190"/>
                  </a:lnTo>
                  <a:lnTo>
                    <a:pt x="48" y="168"/>
                  </a:lnTo>
                  <a:lnTo>
                    <a:pt x="27" y="161"/>
                  </a:lnTo>
                  <a:lnTo>
                    <a:pt x="5" y="161"/>
                  </a:lnTo>
                  <a:lnTo>
                    <a:pt x="0" y="168"/>
                  </a:lnTo>
                  <a:lnTo>
                    <a:pt x="5" y="139"/>
                  </a:lnTo>
                  <a:lnTo>
                    <a:pt x="0" y="124"/>
                  </a:lnTo>
                  <a:lnTo>
                    <a:pt x="5" y="109"/>
                  </a:lnTo>
                  <a:lnTo>
                    <a:pt x="0" y="9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1" name="MOZ">
              <a:extLst>
                <a:ext uri="{FF2B5EF4-FFF2-40B4-BE49-F238E27FC236}">
                  <a16:creationId xmlns:a16="http://schemas.microsoft.com/office/drawing/2014/main" id="{00000000-0008-0000-0500-00001B010000}"/>
                </a:ext>
              </a:extLst>
            </xdr:cNvPr>
            <xdr:cNvSpPr>
              <a:spLocks/>
            </xdr:cNvSpPr>
          </xdr:nvSpPr>
          <xdr:spPr bwMode="auto">
            <a:xfrm>
              <a:off x="10756585" y="6122933"/>
              <a:ext cx="244118" cy="326963"/>
            </a:xfrm>
            <a:custGeom>
              <a:avLst/>
              <a:gdLst>
                <a:gd name="T0" fmla="*/ 162263031 w 141"/>
                <a:gd name="T1" fmla="*/ 1040197062 h 245"/>
                <a:gd name="T2" fmla="*/ 162263031 w 141"/>
                <a:gd name="T3" fmla="*/ 985002189 h 245"/>
                <a:gd name="T4" fmla="*/ 320138823 w 141"/>
                <a:gd name="T5" fmla="*/ 912826656 h 245"/>
                <a:gd name="T6" fmla="*/ 346451793 w 141"/>
                <a:gd name="T7" fmla="*/ 891597224 h 245"/>
                <a:gd name="T8" fmla="*/ 346451793 w 141"/>
                <a:gd name="T9" fmla="*/ 798192260 h 245"/>
                <a:gd name="T10" fmla="*/ 249970139 w 141"/>
                <a:gd name="T11" fmla="*/ 632609701 h 245"/>
                <a:gd name="T12" fmla="*/ 618349821 w 141"/>
                <a:gd name="T13" fmla="*/ 318427175 h 245"/>
                <a:gd name="T14" fmla="*/ 587651705 w 141"/>
                <a:gd name="T15" fmla="*/ 0 h 245"/>
                <a:gd name="T16" fmla="*/ 530640488 w 141"/>
                <a:gd name="T17" fmla="*/ 55194889 h 245"/>
                <a:gd name="T18" fmla="*/ 320138823 w 141"/>
                <a:gd name="T19" fmla="*/ 55194889 h 245"/>
                <a:gd name="T20" fmla="*/ 249970139 w 141"/>
                <a:gd name="T21" fmla="*/ 127370439 h 245"/>
                <a:gd name="T22" fmla="*/ 320138823 w 141"/>
                <a:gd name="T23" fmla="*/ 191056704 h 245"/>
                <a:gd name="T24" fmla="*/ 346451793 w 141"/>
                <a:gd name="T25" fmla="*/ 284461734 h 245"/>
                <a:gd name="T26" fmla="*/ 346451793 w 141"/>
                <a:gd name="T27" fmla="*/ 348147967 h 245"/>
                <a:gd name="T28" fmla="*/ 320138823 w 141"/>
                <a:gd name="T29" fmla="*/ 403340780 h 245"/>
                <a:gd name="T30" fmla="*/ 249970139 w 141"/>
                <a:gd name="T31" fmla="*/ 348147967 h 245"/>
                <a:gd name="T32" fmla="*/ 249970139 w 141"/>
                <a:gd name="T33" fmla="*/ 284461734 h 245"/>
                <a:gd name="T34" fmla="*/ 214886877 w 141"/>
                <a:gd name="T35" fmla="*/ 284461734 h 245"/>
                <a:gd name="T36" fmla="*/ 192961147 w 141"/>
                <a:gd name="T37" fmla="*/ 212286136 h 245"/>
                <a:gd name="T38" fmla="*/ 0 w 141"/>
                <a:gd name="T39" fmla="*/ 318427175 h 245"/>
                <a:gd name="T40" fmla="*/ 0 w 141"/>
                <a:gd name="T41" fmla="*/ 348147967 h 245"/>
                <a:gd name="T42" fmla="*/ 70166557 w 141"/>
                <a:gd name="T43" fmla="*/ 348147967 h 245"/>
                <a:gd name="T44" fmla="*/ 162263031 w 141"/>
                <a:gd name="T45" fmla="*/ 382113409 h 245"/>
                <a:gd name="T46" fmla="*/ 192961147 w 141"/>
                <a:gd name="T47" fmla="*/ 475518374 h 245"/>
                <a:gd name="T48" fmla="*/ 162263031 w 141"/>
                <a:gd name="T49" fmla="*/ 632609701 h 245"/>
                <a:gd name="T50" fmla="*/ 70166557 w 141"/>
                <a:gd name="T51" fmla="*/ 798192260 h 245"/>
                <a:gd name="T52" fmla="*/ 105251913 w 141"/>
                <a:gd name="T53" fmla="*/ 1040197062 h 245"/>
                <a:gd name="T54" fmla="*/ 162263031 w 141"/>
                <a:gd name="T55" fmla="*/ 1040197062 h 245"/>
                <a:gd name="T56" fmla="*/ 162263031 w 141"/>
                <a:gd name="T57" fmla="*/ 1040197062 h 245"/>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41"/>
                <a:gd name="T88" fmla="*/ 0 h 245"/>
                <a:gd name="T89" fmla="*/ 141 w 141"/>
                <a:gd name="T90" fmla="*/ 245 h 245"/>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41" h="245">
                  <a:moveTo>
                    <a:pt x="37" y="245"/>
                  </a:moveTo>
                  <a:lnTo>
                    <a:pt x="37" y="232"/>
                  </a:lnTo>
                  <a:lnTo>
                    <a:pt x="73" y="215"/>
                  </a:lnTo>
                  <a:lnTo>
                    <a:pt x="79" y="210"/>
                  </a:lnTo>
                  <a:lnTo>
                    <a:pt x="79" y="188"/>
                  </a:lnTo>
                  <a:lnTo>
                    <a:pt x="57" y="149"/>
                  </a:lnTo>
                  <a:lnTo>
                    <a:pt x="141" y="75"/>
                  </a:lnTo>
                  <a:lnTo>
                    <a:pt x="134" y="0"/>
                  </a:lnTo>
                  <a:lnTo>
                    <a:pt x="121" y="13"/>
                  </a:lnTo>
                  <a:lnTo>
                    <a:pt x="73" y="13"/>
                  </a:lnTo>
                  <a:lnTo>
                    <a:pt x="57" y="30"/>
                  </a:lnTo>
                  <a:lnTo>
                    <a:pt x="73" y="45"/>
                  </a:lnTo>
                  <a:lnTo>
                    <a:pt x="79" y="67"/>
                  </a:lnTo>
                  <a:lnTo>
                    <a:pt x="79" y="82"/>
                  </a:lnTo>
                  <a:lnTo>
                    <a:pt x="73" y="95"/>
                  </a:lnTo>
                  <a:lnTo>
                    <a:pt x="57" y="82"/>
                  </a:lnTo>
                  <a:lnTo>
                    <a:pt x="57" y="67"/>
                  </a:lnTo>
                  <a:lnTo>
                    <a:pt x="49" y="67"/>
                  </a:lnTo>
                  <a:lnTo>
                    <a:pt x="44" y="50"/>
                  </a:lnTo>
                  <a:lnTo>
                    <a:pt x="0" y="75"/>
                  </a:lnTo>
                  <a:lnTo>
                    <a:pt x="0" y="82"/>
                  </a:lnTo>
                  <a:lnTo>
                    <a:pt x="16" y="82"/>
                  </a:lnTo>
                  <a:lnTo>
                    <a:pt x="37" y="90"/>
                  </a:lnTo>
                  <a:lnTo>
                    <a:pt x="44" y="112"/>
                  </a:lnTo>
                  <a:lnTo>
                    <a:pt x="37" y="149"/>
                  </a:lnTo>
                  <a:lnTo>
                    <a:pt x="16" y="188"/>
                  </a:lnTo>
                  <a:lnTo>
                    <a:pt x="24" y="245"/>
                  </a:lnTo>
                  <a:lnTo>
                    <a:pt x="37" y="24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2" name="MLI">
              <a:extLst>
                <a:ext uri="{FF2B5EF4-FFF2-40B4-BE49-F238E27FC236}">
                  <a16:creationId xmlns:a16="http://schemas.microsoft.com/office/drawing/2014/main" id="{00000000-0008-0000-0500-00001C010000}"/>
                </a:ext>
              </a:extLst>
            </xdr:cNvPr>
            <xdr:cNvSpPr>
              <a:spLocks/>
            </xdr:cNvSpPr>
          </xdr:nvSpPr>
          <xdr:spPr bwMode="auto">
            <a:xfrm>
              <a:off x="9772239" y="5407316"/>
              <a:ext cx="385863" cy="308456"/>
            </a:xfrm>
            <a:custGeom>
              <a:avLst/>
              <a:gdLst>
                <a:gd name="T0" fmla="*/ 438039213 w 223"/>
                <a:gd name="T1" fmla="*/ 0 h 232"/>
                <a:gd name="T2" fmla="*/ 784089675 w 223"/>
                <a:gd name="T3" fmla="*/ 257053881 h 232"/>
                <a:gd name="T4" fmla="*/ 814751197 w 223"/>
                <a:gd name="T5" fmla="*/ 320263799 h 232"/>
                <a:gd name="T6" fmla="*/ 946162503 w 223"/>
                <a:gd name="T7" fmla="*/ 383473653 h 232"/>
                <a:gd name="T8" fmla="*/ 976826118 w 223"/>
                <a:gd name="T9" fmla="*/ 383473653 h 232"/>
                <a:gd name="T10" fmla="*/ 976826118 w 223"/>
                <a:gd name="T11" fmla="*/ 573103344 h 232"/>
                <a:gd name="T12" fmla="*/ 946162503 w 223"/>
                <a:gd name="T13" fmla="*/ 632098797 h 232"/>
                <a:gd name="T14" fmla="*/ 661439402 w 223"/>
                <a:gd name="T15" fmla="*/ 665811951 h 232"/>
                <a:gd name="T16" fmla="*/ 600112172 w 223"/>
                <a:gd name="T17" fmla="*/ 729021805 h 232"/>
                <a:gd name="T18" fmla="*/ 503744866 w 223"/>
                <a:gd name="T19" fmla="*/ 758518505 h 232"/>
                <a:gd name="T20" fmla="*/ 411756115 w 223"/>
                <a:gd name="T21" fmla="*/ 948148068 h 232"/>
                <a:gd name="T22" fmla="*/ 381094593 w 223"/>
                <a:gd name="T23" fmla="*/ 977646821 h 232"/>
                <a:gd name="T24" fmla="*/ 315388940 w 223"/>
                <a:gd name="T25" fmla="*/ 948148068 h 232"/>
                <a:gd name="T26" fmla="*/ 284725325 w 223"/>
                <a:gd name="T27" fmla="*/ 977646821 h 232"/>
                <a:gd name="T28" fmla="*/ 249681129 w 223"/>
                <a:gd name="T29" fmla="*/ 977646821 h 232"/>
                <a:gd name="T30" fmla="*/ 183975475 w 223"/>
                <a:gd name="T31" fmla="*/ 830157161 h 232"/>
                <a:gd name="T32" fmla="*/ 96369301 w 223"/>
                <a:gd name="T33" fmla="*/ 859655914 h 232"/>
                <a:gd name="T34" fmla="*/ 30663623 w 223"/>
                <a:gd name="T35" fmla="*/ 859655914 h 232"/>
                <a:gd name="T36" fmla="*/ 56944637 w 223"/>
                <a:gd name="T37" fmla="*/ 830157161 h 232"/>
                <a:gd name="T38" fmla="*/ 0 w 223"/>
                <a:gd name="T39" fmla="*/ 665811951 h 232"/>
                <a:gd name="T40" fmla="*/ 56944637 w 223"/>
                <a:gd name="T41" fmla="*/ 632098797 h 232"/>
                <a:gd name="T42" fmla="*/ 96369301 w 223"/>
                <a:gd name="T43" fmla="*/ 665811951 h 232"/>
                <a:gd name="T44" fmla="*/ 118269790 w 223"/>
                <a:gd name="T45" fmla="*/ 632098797 h 232"/>
                <a:gd name="T46" fmla="*/ 411756115 w 223"/>
                <a:gd name="T47" fmla="*/ 632098797 h 232"/>
                <a:gd name="T48" fmla="*/ 315388940 w 223"/>
                <a:gd name="T49" fmla="*/ 0 h 232"/>
                <a:gd name="T50" fmla="*/ 438039213 w 223"/>
                <a:gd name="T51" fmla="*/ 0 h 232"/>
                <a:gd name="T52" fmla="*/ 438039213 w 223"/>
                <a:gd name="T53" fmla="*/ 0 h 232"/>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223"/>
                <a:gd name="T82" fmla="*/ 0 h 232"/>
                <a:gd name="T83" fmla="*/ 223 w 223"/>
                <a:gd name="T84" fmla="*/ 232 h 232"/>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223" h="232">
                  <a:moveTo>
                    <a:pt x="100" y="0"/>
                  </a:moveTo>
                  <a:lnTo>
                    <a:pt x="179" y="61"/>
                  </a:lnTo>
                  <a:lnTo>
                    <a:pt x="186" y="76"/>
                  </a:lnTo>
                  <a:lnTo>
                    <a:pt x="216" y="91"/>
                  </a:lnTo>
                  <a:lnTo>
                    <a:pt x="223" y="91"/>
                  </a:lnTo>
                  <a:lnTo>
                    <a:pt x="223" y="136"/>
                  </a:lnTo>
                  <a:lnTo>
                    <a:pt x="216" y="150"/>
                  </a:lnTo>
                  <a:lnTo>
                    <a:pt x="151" y="158"/>
                  </a:lnTo>
                  <a:lnTo>
                    <a:pt x="137" y="173"/>
                  </a:lnTo>
                  <a:lnTo>
                    <a:pt x="115" y="180"/>
                  </a:lnTo>
                  <a:lnTo>
                    <a:pt x="94" y="225"/>
                  </a:lnTo>
                  <a:lnTo>
                    <a:pt x="87" y="232"/>
                  </a:lnTo>
                  <a:lnTo>
                    <a:pt x="72" y="225"/>
                  </a:lnTo>
                  <a:lnTo>
                    <a:pt x="65" y="232"/>
                  </a:lnTo>
                  <a:lnTo>
                    <a:pt x="57" y="232"/>
                  </a:lnTo>
                  <a:lnTo>
                    <a:pt x="42" y="197"/>
                  </a:lnTo>
                  <a:lnTo>
                    <a:pt x="22" y="204"/>
                  </a:lnTo>
                  <a:lnTo>
                    <a:pt x="7" y="204"/>
                  </a:lnTo>
                  <a:lnTo>
                    <a:pt x="13" y="197"/>
                  </a:lnTo>
                  <a:lnTo>
                    <a:pt x="0" y="158"/>
                  </a:lnTo>
                  <a:lnTo>
                    <a:pt x="13" y="150"/>
                  </a:lnTo>
                  <a:lnTo>
                    <a:pt x="22" y="158"/>
                  </a:lnTo>
                  <a:lnTo>
                    <a:pt x="27" y="150"/>
                  </a:lnTo>
                  <a:lnTo>
                    <a:pt x="94" y="150"/>
                  </a:lnTo>
                  <a:lnTo>
                    <a:pt x="72" y="0"/>
                  </a:lnTo>
                  <a:lnTo>
                    <a:pt x="10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3" name="MDG">
              <a:extLst>
                <a:ext uri="{FF2B5EF4-FFF2-40B4-BE49-F238E27FC236}">
                  <a16:creationId xmlns:a16="http://schemas.microsoft.com/office/drawing/2014/main" id="{00000000-0008-0000-0500-00001D010000}"/>
                </a:ext>
              </a:extLst>
            </xdr:cNvPr>
            <xdr:cNvSpPr>
              <a:spLocks/>
            </xdr:cNvSpPr>
          </xdr:nvSpPr>
          <xdr:spPr bwMode="auto">
            <a:xfrm>
              <a:off x="11071575" y="6159948"/>
              <a:ext cx="141746" cy="277610"/>
            </a:xfrm>
            <a:custGeom>
              <a:avLst/>
              <a:gdLst>
                <a:gd name="T0" fmla="*/ 0 w 86"/>
                <a:gd name="T1" fmla="*/ 648356917 h 202"/>
                <a:gd name="T2" fmla="*/ 19872252 w 86"/>
                <a:gd name="T3" fmla="*/ 810447141 h 202"/>
                <a:gd name="T4" fmla="*/ 75513761 w 86"/>
                <a:gd name="T5" fmla="*/ 909501924 h 202"/>
                <a:gd name="T6" fmla="*/ 162953261 w 86"/>
                <a:gd name="T7" fmla="*/ 909501924 h 202"/>
                <a:gd name="T8" fmla="*/ 313982778 w 86"/>
                <a:gd name="T9" fmla="*/ 211617682 h 202"/>
                <a:gd name="T10" fmla="*/ 341803521 w 86"/>
                <a:gd name="T11" fmla="*/ 243134341 h 202"/>
                <a:gd name="T12" fmla="*/ 313982778 w 86"/>
                <a:gd name="T13" fmla="*/ 45024725 h 202"/>
                <a:gd name="T14" fmla="*/ 286162035 w 86"/>
                <a:gd name="T15" fmla="*/ 0 h 202"/>
                <a:gd name="T16" fmla="*/ 266289791 w 86"/>
                <a:gd name="T17" fmla="*/ 76541401 h 202"/>
                <a:gd name="T18" fmla="*/ 242442238 w 86"/>
                <a:gd name="T19" fmla="*/ 76541401 h 202"/>
                <a:gd name="T20" fmla="*/ 242442238 w 86"/>
                <a:gd name="T21" fmla="*/ 180098901 h 202"/>
                <a:gd name="T22" fmla="*/ 75513761 w 86"/>
                <a:gd name="T23" fmla="*/ 279153750 h 202"/>
                <a:gd name="T24" fmla="*/ 19872252 w 86"/>
                <a:gd name="T25" fmla="*/ 378208533 h 202"/>
                <a:gd name="T26" fmla="*/ 75513761 w 86"/>
                <a:gd name="T27" fmla="*/ 544801440 h 202"/>
                <a:gd name="T28" fmla="*/ 0 w 86"/>
                <a:gd name="T29" fmla="*/ 648356917 h 202"/>
                <a:gd name="T30" fmla="*/ 0 w 86"/>
                <a:gd name="T31" fmla="*/ 648356917 h 202"/>
                <a:gd name="T32" fmla="*/ 0 w 86"/>
                <a:gd name="T33" fmla="*/ 648356917 h 202"/>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6"/>
                <a:gd name="T52" fmla="*/ 0 h 202"/>
                <a:gd name="T53" fmla="*/ 86 w 86"/>
                <a:gd name="T54" fmla="*/ 202 h 202"/>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6" h="202">
                  <a:moveTo>
                    <a:pt x="0" y="144"/>
                  </a:moveTo>
                  <a:lnTo>
                    <a:pt x="5" y="180"/>
                  </a:lnTo>
                  <a:lnTo>
                    <a:pt x="19" y="202"/>
                  </a:lnTo>
                  <a:lnTo>
                    <a:pt x="41" y="202"/>
                  </a:lnTo>
                  <a:lnTo>
                    <a:pt x="79" y="47"/>
                  </a:lnTo>
                  <a:lnTo>
                    <a:pt x="86" y="54"/>
                  </a:lnTo>
                  <a:lnTo>
                    <a:pt x="79" y="10"/>
                  </a:lnTo>
                  <a:lnTo>
                    <a:pt x="72" y="0"/>
                  </a:lnTo>
                  <a:lnTo>
                    <a:pt x="67" y="17"/>
                  </a:lnTo>
                  <a:lnTo>
                    <a:pt x="61" y="17"/>
                  </a:lnTo>
                  <a:lnTo>
                    <a:pt x="61" y="40"/>
                  </a:lnTo>
                  <a:lnTo>
                    <a:pt x="19" y="62"/>
                  </a:lnTo>
                  <a:lnTo>
                    <a:pt x="5" y="84"/>
                  </a:lnTo>
                  <a:lnTo>
                    <a:pt x="19" y="121"/>
                  </a:lnTo>
                  <a:lnTo>
                    <a:pt x="0" y="14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4" name="MAR">
              <a:extLst>
                <a:ext uri="{FF2B5EF4-FFF2-40B4-BE49-F238E27FC236}">
                  <a16:creationId xmlns:a16="http://schemas.microsoft.com/office/drawing/2014/main" id="{00000000-0008-0000-0500-00001E010000}"/>
                </a:ext>
              </a:extLst>
            </xdr:cNvPr>
            <xdr:cNvSpPr>
              <a:spLocks/>
            </xdr:cNvSpPr>
          </xdr:nvSpPr>
          <xdr:spPr bwMode="auto">
            <a:xfrm>
              <a:off x="9748615" y="5172889"/>
              <a:ext cx="283491" cy="185074"/>
            </a:xfrm>
            <a:custGeom>
              <a:avLst/>
              <a:gdLst>
                <a:gd name="T0" fmla="*/ 644311187 w 166"/>
                <a:gd name="T1" fmla="*/ 26488601 h 136"/>
                <a:gd name="T2" fmla="*/ 674180658 w 166"/>
                <a:gd name="T3" fmla="*/ 26488601 h 136"/>
                <a:gd name="T4" fmla="*/ 708315721 w 166"/>
                <a:gd name="T5" fmla="*/ 229560167 h 136"/>
                <a:gd name="T6" fmla="*/ 550439248 w 166"/>
                <a:gd name="T7" fmla="*/ 264877590 h 136"/>
                <a:gd name="T8" fmla="*/ 550439248 w 166"/>
                <a:gd name="T9" fmla="*/ 326683672 h 136"/>
                <a:gd name="T10" fmla="*/ 460832772 w 166"/>
                <a:gd name="T11" fmla="*/ 392902003 h 136"/>
                <a:gd name="T12" fmla="*/ 302954233 w 166"/>
                <a:gd name="T13" fmla="*/ 467951265 h 136"/>
                <a:gd name="T14" fmla="*/ 273084762 w 166"/>
                <a:gd name="T15" fmla="*/ 490023342 h 136"/>
                <a:gd name="T16" fmla="*/ 273084762 w 166"/>
                <a:gd name="T17" fmla="*/ 600390159 h 136"/>
                <a:gd name="T18" fmla="*/ 0 w 166"/>
                <a:gd name="T19" fmla="*/ 556243905 h 136"/>
                <a:gd name="T20" fmla="*/ 89606379 w 166"/>
                <a:gd name="T21" fmla="*/ 556243905 h 136"/>
                <a:gd name="T22" fmla="*/ 153610945 w 166"/>
                <a:gd name="T23" fmla="*/ 467951265 h 136"/>
                <a:gd name="T24" fmla="*/ 179212759 w 166"/>
                <a:gd name="T25" fmla="*/ 392902003 h 136"/>
                <a:gd name="T26" fmla="*/ 179212759 w 166"/>
                <a:gd name="T27" fmla="*/ 326683672 h 136"/>
                <a:gd name="T28" fmla="*/ 273084762 w 166"/>
                <a:gd name="T29" fmla="*/ 163341836 h 136"/>
                <a:gd name="T30" fmla="*/ 358425518 w 166"/>
                <a:gd name="T31" fmla="*/ 97121372 h 136"/>
                <a:gd name="T32" fmla="*/ 430963301 w 166"/>
                <a:gd name="T33" fmla="*/ 0 h 136"/>
                <a:gd name="T34" fmla="*/ 460832772 w 166"/>
                <a:gd name="T35" fmla="*/ 0 h 136"/>
                <a:gd name="T36" fmla="*/ 486434585 w 166"/>
                <a:gd name="T37" fmla="*/ 26488601 h 136"/>
                <a:gd name="T38" fmla="*/ 644311187 w 166"/>
                <a:gd name="T39" fmla="*/ 26488601 h 136"/>
                <a:gd name="T40" fmla="*/ 644311187 w 166"/>
                <a:gd name="T41" fmla="*/ 26488601 h 1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66"/>
                <a:gd name="T64" fmla="*/ 0 h 136"/>
                <a:gd name="T65" fmla="*/ 166 w 166"/>
                <a:gd name="T66" fmla="*/ 136 h 136"/>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66" h="136">
                  <a:moveTo>
                    <a:pt x="151" y="6"/>
                  </a:moveTo>
                  <a:lnTo>
                    <a:pt x="158" y="6"/>
                  </a:lnTo>
                  <a:lnTo>
                    <a:pt x="166" y="52"/>
                  </a:lnTo>
                  <a:lnTo>
                    <a:pt x="129" y="60"/>
                  </a:lnTo>
                  <a:lnTo>
                    <a:pt x="129" y="74"/>
                  </a:lnTo>
                  <a:lnTo>
                    <a:pt x="108" y="89"/>
                  </a:lnTo>
                  <a:lnTo>
                    <a:pt x="71" y="106"/>
                  </a:lnTo>
                  <a:lnTo>
                    <a:pt x="64" y="111"/>
                  </a:lnTo>
                  <a:lnTo>
                    <a:pt x="64" y="136"/>
                  </a:lnTo>
                  <a:lnTo>
                    <a:pt x="0" y="126"/>
                  </a:lnTo>
                  <a:lnTo>
                    <a:pt x="21" y="126"/>
                  </a:lnTo>
                  <a:lnTo>
                    <a:pt x="36" y="106"/>
                  </a:lnTo>
                  <a:lnTo>
                    <a:pt x="42" y="89"/>
                  </a:lnTo>
                  <a:lnTo>
                    <a:pt x="42" y="74"/>
                  </a:lnTo>
                  <a:lnTo>
                    <a:pt x="64" y="37"/>
                  </a:lnTo>
                  <a:lnTo>
                    <a:pt x="84" y="22"/>
                  </a:lnTo>
                  <a:lnTo>
                    <a:pt x="101" y="0"/>
                  </a:lnTo>
                  <a:lnTo>
                    <a:pt x="108" y="0"/>
                  </a:lnTo>
                  <a:lnTo>
                    <a:pt x="114" y="6"/>
                  </a:lnTo>
                  <a:lnTo>
                    <a:pt x="151" y="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5" name="LSO">
              <a:extLst>
                <a:ext uri="{FF2B5EF4-FFF2-40B4-BE49-F238E27FC236}">
                  <a16:creationId xmlns:a16="http://schemas.microsoft.com/office/drawing/2014/main" id="{00000000-0008-0000-0500-00001F010000}"/>
                </a:ext>
              </a:extLst>
            </xdr:cNvPr>
            <xdr:cNvSpPr>
              <a:spLocks/>
            </xdr:cNvSpPr>
          </xdr:nvSpPr>
          <xdr:spPr bwMode="auto">
            <a:xfrm>
              <a:off x="10677837" y="6493080"/>
              <a:ext cx="70873" cy="55522"/>
            </a:xfrm>
            <a:custGeom>
              <a:avLst/>
              <a:gdLst>
                <a:gd name="T0" fmla="*/ 193388825 w 38"/>
                <a:gd name="T1" fmla="*/ 62810041 h 39"/>
                <a:gd name="T2" fmla="*/ 111961352 w 38"/>
                <a:gd name="T3" fmla="*/ 154608343 h 39"/>
                <a:gd name="T4" fmla="*/ 40712609 w 38"/>
                <a:gd name="T5" fmla="*/ 188430139 h 39"/>
                <a:gd name="T6" fmla="*/ 0 w 38"/>
                <a:gd name="T7" fmla="*/ 154608343 h 39"/>
                <a:gd name="T8" fmla="*/ 76338117 w 38"/>
                <a:gd name="T9" fmla="*/ 0 h 39"/>
                <a:gd name="T10" fmla="*/ 111961352 w 38"/>
                <a:gd name="T11" fmla="*/ 33821805 h 39"/>
                <a:gd name="T12" fmla="*/ 193388825 w 38"/>
                <a:gd name="T13" fmla="*/ 62810041 h 39"/>
                <a:gd name="T14" fmla="*/ 193388825 w 38"/>
                <a:gd name="T15" fmla="*/ 62810041 h 39"/>
                <a:gd name="T16" fmla="*/ 193388825 w 38"/>
                <a:gd name="T17" fmla="*/ 62810041 h 39"/>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38"/>
                <a:gd name="T28" fmla="*/ 0 h 39"/>
                <a:gd name="T29" fmla="*/ 38 w 38"/>
                <a:gd name="T30" fmla="*/ 39 h 39"/>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38" h="39">
                  <a:moveTo>
                    <a:pt x="38" y="13"/>
                  </a:moveTo>
                  <a:lnTo>
                    <a:pt x="22" y="32"/>
                  </a:lnTo>
                  <a:lnTo>
                    <a:pt x="8" y="39"/>
                  </a:lnTo>
                  <a:lnTo>
                    <a:pt x="0" y="32"/>
                  </a:lnTo>
                  <a:lnTo>
                    <a:pt x="15" y="0"/>
                  </a:lnTo>
                  <a:lnTo>
                    <a:pt x="22" y="7"/>
                  </a:lnTo>
                  <a:lnTo>
                    <a:pt x="38" y="1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6" name="LBY">
              <a:extLst>
                <a:ext uri="{FF2B5EF4-FFF2-40B4-BE49-F238E27FC236}">
                  <a16:creationId xmlns:a16="http://schemas.microsoft.com/office/drawing/2014/main" id="{00000000-0008-0000-0500-000020010000}"/>
                </a:ext>
              </a:extLst>
            </xdr:cNvPr>
            <xdr:cNvSpPr>
              <a:spLocks/>
            </xdr:cNvSpPr>
          </xdr:nvSpPr>
          <xdr:spPr bwMode="auto">
            <a:xfrm>
              <a:off x="10276224" y="5240749"/>
              <a:ext cx="354364" cy="283779"/>
            </a:xfrm>
            <a:custGeom>
              <a:avLst/>
              <a:gdLst>
                <a:gd name="T0" fmla="*/ 128024399 w 204"/>
                <a:gd name="T1" fmla="*/ 660102870 h 213"/>
                <a:gd name="T2" fmla="*/ 88292554 w 204"/>
                <a:gd name="T3" fmla="*/ 567011450 h 213"/>
                <a:gd name="T4" fmla="*/ 66220458 w 204"/>
                <a:gd name="T5" fmla="*/ 567011450 h 213"/>
                <a:gd name="T6" fmla="*/ 0 w 204"/>
                <a:gd name="T7" fmla="*/ 473919901 h 213"/>
                <a:gd name="T8" fmla="*/ 35317445 w 204"/>
                <a:gd name="T9" fmla="*/ 410447823 h 213"/>
                <a:gd name="T10" fmla="*/ 35317445 w 204"/>
                <a:gd name="T11" fmla="*/ 262348987 h 213"/>
                <a:gd name="T12" fmla="*/ 0 w 204"/>
                <a:gd name="T13" fmla="*/ 211570914 h 213"/>
                <a:gd name="T14" fmla="*/ 0 w 204"/>
                <a:gd name="T15" fmla="*/ 181951571 h 213"/>
                <a:gd name="T16" fmla="*/ 35317445 w 204"/>
                <a:gd name="T17" fmla="*/ 160794897 h 213"/>
                <a:gd name="T18" fmla="*/ 35317445 w 204"/>
                <a:gd name="T19" fmla="*/ 118479461 h 213"/>
                <a:gd name="T20" fmla="*/ 88292554 w 204"/>
                <a:gd name="T21" fmla="*/ 33850694 h 213"/>
                <a:gd name="T22" fmla="*/ 88292554 w 204"/>
                <a:gd name="T23" fmla="*/ 0 h 213"/>
                <a:gd name="T24" fmla="*/ 176585108 w 204"/>
                <a:gd name="T25" fmla="*/ 0 h 213"/>
                <a:gd name="T26" fmla="*/ 282537460 w 204"/>
                <a:gd name="T27" fmla="*/ 33850694 h 213"/>
                <a:gd name="T28" fmla="*/ 375244398 w 204"/>
                <a:gd name="T29" fmla="*/ 33850694 h 213"/>
                <a:gd name="T30" fmla="*/ 375244398 w 204"/>
                <a:gd name="T31" fmla="*/ 118479461 h 213"/>
                <a:gd name="T32" fmla="*/ 591561417 w 204"/>
                <a:gd name="T33" fmla="*/ 181951571 h 213"/>
                <a:gd name="T34" fmla="*/ 622464429 w 204"/>
                <a:gd name="T35" fmla="*/ 160794897 h 213"/>
                <a:gd name="T36" fmla="*/ 622464429 w 204"/>
                <a:gd name="T37" fmla="*/ 71934779 h 213"/>
                <a:gd name="T38" fmla="*/ 719585783 w 204"/>
                <a:gd name="T39" fmla="*/ 0 h 213"/>
                <a:gd name="T40" fmla="*/ 812292720 w 204"/>
                <a:gd name="T41" fmla="*/ 33850694 h 213"/>
                <a:gd name="T42" fmla="*/ 812292720 w 204"/>
                <a:gd name="T43" fmla="*/ 71934779 h 213"/>
                <a:gd name="T44" fmla="*/ 900585241 w 204"/>
                <a:gd name="T45" fmla="*/ 71934779 h 213"/>
                <a:gd name="T46" fmla="*/ 878511060 w 204"/>
                <a:gd name="T47" fmla="*/ 211570914 h 213"/>
                <a:gd name="T48" fmla="*/ 900585241 w 204"/>
                <a:gd name="T49" fmla="*/ 283505725 h 213"/>
                <a:gd name="T50" fmla="*/ 900585241 w 204"/>
                <a:gd name="T51" fmla="*/ 846283654 h 213"/>
                <a:gd name="T52" fmla="*/ 878511060 w 204"/>
                <a:gd name="T53" fmla="*/ 880136389 h 213"/>
                <a:gd name="T54" fmla="*/ 843195733 w 204"/>
                <a:gd name="T55" fmla="*/ 901293062 h 213"/>
                <a:gd name="T56" fmla="*/ 414976242 w 204"/>
                <a:gd name="T57" fmla="*/ 660102870 h 213"/>
                <a:gd name="T58" fmla="*/ 309023956 w 204"/>
                <a:gd name="T59" fmla="*/ 689722213 h 213"/>
                <a:gd name="T60" fmla="*/ 282537460 w 204"/>
                <a:gd name="T61" fmla="*/ 660102870 h 213"/>
                <a:gd name="T62" fmla="*/ 128024399 w 204"/>
                <a:gd name="T63" fmla="*/ 660102870 h 213"/>
                <a:gd name="T64" fmla="*/ 128024399 w 204"/>
                <a:gd name="T65" fmla="*/ 660102870 h 213"/>
                <a:gd name="T66" fmla="*/ 128024399 w 204"/>
                <a:gd name="T67" fmla="*/ 660102870 h 213"/>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w 204"/>
                <a:gd name="T103" fmla="*/ 0 h 213"/>
                <a:gd name="T104" fmla="*/ 204 w 204"/>
                <a:gd name="T105" fmla="*/ 213 h 213"/>
              </a:gdLst>
              <a:ahLst/>
              <a:cxnLst>
                <a:cxn ang="T68">
                  <a:pos x="T0" y="T1"/>
                </a:cxn>
                <a:cxn ang="T69">
                  <a:pos x="T2" y="T3"/>
                </a:cxn>
                <a:cxn ang="T70">
                  <a:pos x="T4" y="T5"/>
                </a:cxn>
                <a:cxn ang="T71">
                  <a:pos x="T6" y="T7"/>
                </a:cxn>
                <a:cxn ang="T72">
                  <a:pos x="T8" y="T9"/>
                </a:cxn>
                <a:cxn ang="T73">
                  <a:pos x="T10" y="T11"/>
                </a:cxn>
                <a:cxn ang="T74">
                  <a:pos x="T12" y="T13"/>
                </a:cxn>
                <a:cxn ang="T75">
                  <a:pos x="T14" y="T15"/>
                </a:cxn>
                <a:cxn ang="T76">
                  <a:pos x="T16" y="T17"/>
                </a:cxn>
                <a:cxn ang="T77">
                  <a:pos x="T18" y="T19"/>
                </a:cxn>
                <a:cxn ang="T78">
                  <a:pos x="T20" y="T21"/>
                </a:cxn>
                <a:cxn ang="T79">
                  <a:pos x="T22" y="T23"/>
                </a:cxn>
                <a:cxn ang="T80">
                  <a:pos x="T24" y="T25"/>
                </a:cxn>
                <a:cxn ang="T81">
                  <a:pos x="T26" y="T27"/>
                </a:cxn>
                <a:cxn ang="T82">
                  <a:pos x="T28" y="T29"/>
                </a:cxn>
                <a:cxn ang="T83">
                  <a:pos x="T30" y="T31"/>
                </a:cxn>
                <a:cxn ang="T84">
                  <a:pos x="T32" y="T33"/>
                </a:cxn>
                <a:cxn ang="T85">
                  <a:pos x="T34" y="T35"/>
                </a:cxn>
                <a:cxn ang="T86">
                  <a:pos x="T36" y="T37"/>
                </a:cxn>
                <a:cxn ang="T87">
                  <a:pos x="T38" y="T39"/>
                </a:cxn>
                <a:cxn ang="T88">
                  <a:pos x="T40" y="T41"/>
                </a:cxn>
                <a:cxn ang="T89">
                  <a:pos x="T42" y="T43"/>
                </a:cxn>
                <a:cxn ang="T90">
                  <a:pos x="T44" y="T45"/>
                </a:cxn>
                <a:cxn ang="T91">
                  <a:pos x="T46" y="T47"/>
                </a:cxn>
                <a:cxn ang="T92">
                  <a:pos x="T48" y="T49"/>
                </a:cxn>
                <a:cxn ang="T93">
                  <a:pos x="T50" y="T51"/>
                </a:cxn>
                <a:cxn ang="T94">
                  <a:pos x="T52" y="T53"/>
                </a:cxn>
                <a:cxn ang="T95">
                  <a:pos x="T54" y="T55"/>
                </a:cxn>
                <a:cxn ang="T96">
                  <a:pos x="T56" y="T57"/>
                </a:cxn>
                <a:cxn ang="T97">
                  <a:pos x="T58" y="T59"/>
                </a:cxn>
                <a:cxn ang="T98">
                  <a:pos x="T60" y="T61"/>
                </a:cxn>
                <a:cxn ang="T99">
                  <a:pos x="T62" y="T63"/>
                </a:cxn>
                <a:cxn ang="T100">
                  <a:pos x="T64" y="T65"/>
                </a:cxn>
                <a:cxn ang="T101">
                  <a:pos x="T66" y="T67"/>
                </a:cxn>
              </a:cxnLst>
              <a:rect l="T102" t="T103" r="T104" b="T105"/>
              <a:pathLst>
                <a:path w="204" h="213">
                  <a:moveTo>
                    <a:pt x="29" y="156"/>
                  </a:moveTo>
                  <a:lnTo>
                    <a:pt x="20" y="134"/>
                  </a:lnTo>
                  <a:lnTo>
                    <a:pt x="15" y="134"/>
                  </a:lnTo>
                  <a:lnTo>
                    <a:pt x="0" y="112"/>
                  </a:lnTo>
                  <a:lnTo>
                    <a:pt x="8" y="97"/>
                  </a:lnTo>
                  <a:lnTo>
                    <a:pt x="8" y="62"/>
                  </a:lnTo>
                  <a:lnTo>
                    <a:pt x="0" y="50"/>
                  </a:lnTo>
                  <a:lnTo>
                    <a:pt x="0" y="43"/>
                  </a:lnTo>
                  <a:lnTo>
                    <a:pt x="8" y="38"/>
                  </a:lnTo>
                  <a:lnTo>
                    <a:pt x="8" y="28"/>
                  </a:lnTo>
                  <a:lnTo>
                    <a:pt x="20" y="8"/>
                  </a:lnTo>
                  <a:lnTo>
                    <a:pt x="20" y="0"/>
                  </a:lnTo>
                  <a:lnTo>
                    <a:pt x="40" y="0"/>
                  </a:lnTo>
                  <a:lnTo>
                    <a:pt x="64" y="8"/>
                  </a:lnTo>
                  <a:lnTo>
                    <a:pt x="85" y="8"/>
                  </a:lnTo>
                  <a:lnTo>
                    <a:pt x="85" y="28"/>
                  </a:lnTo>
                  <a:lnTo>
                    <a:pt x="134" y="43"/>
                  </a:lnTo>
                  <a:lnTo>
                    <a:pt x="141" y="38"/>
                  </a:lnTo>
                  <a:lnTo>
                    <a:pt x="141" y="17"/>
                  </a:lnTo>
                  <a:lnTo>
                    <a:pt x="163" y="0"/>
                  </a:lnTo>
                  <a:lnTo>
                    <a:pt x="184" y="8"/>
                  </a:lnTo>
                  <a:lnTo>
                    <a:pt x="184" y="17"/>
                  </a:lnTo>
                  <a:lnTo>
                    <a:pt x="204" y="17"/>
                  </a:lnTo>
                  <a:lnTo>
                    <a:pt x="199" y="50"/>
                  </a:lnTo>
                  <a:lnTo>
                    <a:pt x="204" y="67"/>
                  </a:lnTo>
                  <a:lnTo>
                    <a:pt x="204" y="200"/>
                  </a:lnTo>
                  <a:lnTo>
                    <a:pt x="199" y="208"/>
                  </a:lnTo>
                  <a:lnTo>
                    <a:pt x="191" y="213"/>
                  </a:lnTo>
                  <a:lnTo>
                    <a:pt x="94" y="156"/>
                  </a:lnTo>
                  <a:lnTo>
                    <a:pt x="70" y="163"/>
                  </a:lnTo>
                  <a:lnTo>
                    <a:pt x="64" y="156"/>
                  </a:lnTo>
                  <a:lnTo>
                    <a:pt x="29" y="15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7" name="LBR">
              <a:extLst>
                <a:ext uri="{FF2B5EF4-FFF2-40B4-BE49-F238E27FC236}">
                  <a16:creationId xmlns:a16="http://schemas.microsoft.com/office/drawing/2014/main" id="{00000000-0008-0000-0500-000021010000}"/>
                </a:ext>
              </a:extLst>
            </xdr:cNvPr>
            <xdr:cNvSpPr>
              <a:spLocks/>
            </xdr:cNvSpPr>
          </xdr:nvSpPr>
          <xdr:spPr bwMode="auto">
            <a:xfrm>
              <a:off x="9780114" y="5740448"/>
              <a:ext cx="102372" cy="92537"/>
            </a:xfrm>
            <a:custGeom>
              <a:avLst/>
              <a:gdLst>
                <a:gd name="T0" fmla="*/ 264355698 w 58"/>
                <a:gd name="T1" fmla="*/ 304675601 h 67"/>
                <a:gd name="T2" fmla="*/ 264355698 w 58"/>
                <a:gd name="T3" fmla="*/ 213728175 h 67"/>
                <a:gd name="T4" fmla="*/ 195987236 w 58"/>
                <a:gd name="T5" fmla="*/ 177348378 h 67"/>
                <a:gd name="T6" fmla="*/ 195987236 w 58"/>
                <a:gd name="T7" fmla="*/ 100042342 h 67"/>
                <a:gd name="T8" fmla="*/ 159525053 w 58"/>
                <a:gd name="T9" fmla="*/ 100042342 h 67"/>
                <a:gd name="T10" fmla="*/ 95714598 w 58"/>
                <a:gd name="T11" fmla="*/ 0 h 67"/>
                <a:gd name="T12" fmla="*/ 0 w 58"/>
                <a:gd name="T13" fmla="*/ 136422139 h 67"/>
                <a:gd name="T14" fmla="*/ 195987236 w 58"/>
                <a:gd name="T15" fmla="*/ 304675601 h 67"/>
                <a:gd name="T16" fmla="*/ 264355698 w 58"/>
                <a:gd name="T17" fmla="*/ 304675601 h 67"/>
                <a:gd name="T18" fmla="*/ 264355698 w 58"/>
                <a:gd name="T19" fmla="*/ 304675601 h 67"/>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8"/>
                <a:gd name="T31" fmla="*/ 0 h 67"/>
                <a:gd name="T32" fmla="*/ 58 w 58"/>
                <a:gd name="T33" fmla="*/ 67 h 67"/>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8" h="67">
                  <a:moveTo>
                    <a:pt x="58" y="67"/>
                  </a:moveTo>
                  <a:lnTo>
                    <a:pt x="58" y="47"/>
                  </a:lnTo>
                  <a:lnTo>
                    <a:pt x="43" y="39"/>
                  </a:lnTo>
                  <a:lnTo>
                    <a:pt x="43" y="22"/>
                  </a:lnTo>
                  <a:lnTo>
                    <a:pt x="35" y="22"/>
                  </a:lnTo>
                  <a:lnTo>
                    <a:pt x="21" y="0"/>
                  </a:lnTo>
                  <a:lnTo>
                    <a:pt x="0" y="30"/>
                  </a:lnTo>
                  <a:lnTo>
                    <a:pt x="43" y="67"/>
                  </a:lnTo>
                  <a:lnTo>
                    <a:pt x="58" y="6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8" name="LBN">
              <a:extLst>
                <a:ext uri="{FF2B5EF4-FFF2-40B4-BE49-F238E27FC236}">
                  <a16:creationId xmlns:a16="http://schemas.microsoft.com/office/drawing/2014/main" id="{00000000-0008-0000-0500-000022010000}"/>
                </a:ext>
              </a:extLst>
            </xdr:cNvPr>
            <xdr:cNvSpPr>
              <a:spLocks/>
            </xdr:cNvSpPr>
          </xdr:nvSpPr>
          <xdr:spPr bwMode="auto">
            <a:xfrm flipH="1" flipV="1">
              <a:off x="10892137" y="5170063"/>
              <a:ext cx="36837" cy="63575"/>
            </a:xfrm>
            <a:custGeom>
              <a:avLst/>
              <a:gdLst>
                <a:gd name="T0" fmla="*/ 98566822 w 27"/>
                <a:gd name="T1" fmla="*/ 0 h 75"/>
                <a:gd name="T2" fmla="*/ 0 w 27"/>
                <a:gd name="T3" fmla="*/ 0 h 75"/>
                <a:gd name="T4" fmla="*/ 98566822 w 27"/>
                <a:gd name="T5" fmla="*/ 276644622 h 75"/>
                <a:gd name="T6" fmla="*/ 98566822 w 27"/>
                <a:gd name="T7" fmla="*/ 309676801 h 75"/>
                <a:gd name="T8" fmla="*/ 120967499 w 27"/>
                <a:gd name="T9" fmla="*/ 309676801 h 75"/>
                <a:gd name="T10" fmla="*/ 120967499 w 27"/>
                <a:gd name="T11" fmla="*/ 86709500 h 75"/>
                <a:gd name="T12" fmla="*/ 98566822 w 27"/>
                <a:gd name="T13" fmla="*/ 53677306 h 75"/>
                <a:gd name="T14" fmla="*/ 98566822 w 27"/>
                <a:gd name="T15" fmla="*/ 0 h 75"/>
                <a:gd name="T16" fmla="*/ 98566822 w 27"/>
                <a:gd name="T17" fmla="*/ 0 h 75"/>
                <a:gd name="T18" fmla="*/ 98566822 w 27"/>
                <a:gd name="T19" fmla="*/ 0 h 7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27"/>
                <a:gd name="T31" fmla="*/ 0 h 75"/>
                <a:gd name="T32" fmla="*/ 27 w 27"/>
                <a:gd name="T33" fmla="*/ 75 h 7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27" h="75">
                  <a:moveTo>
                    <a:pt x="22" y="0"/>
                  </a:moveTo>
                  <a:lnTo>
                    <a:pt x="0" y="0"/>
                  </a:lnTo>
                  <a:lnTo>
                    <a:pt x="22" y="67"/>
                  </a:lnTo>
                  <a:lnTo>
                    <a:pt x="22" y="75"/>
                  </a:lnTo>
                  <a:lnTo>
                    <a:pt x="27" y="75"/>
                  </a:lnTo>
                  <a:lnTo>
                    <a:pt x="27" y="21"/>
                  </a:lnTo>
                  <a:lnTo>
                    <a:pt x="22" y="13"/>
                  </a:lnTo>
                  <a:lnTo>
                    <a:pt x="22"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299" name="KWT">
              <a:extLst>
                <a:ext uri="{FF2B5EF4-FFF2-40B4-BE49-F238E27FC236}">
                  <a16:creationId xmlns:a16="http://schemas.microsoft.com/office/drawing/2014/main" id="{00000000-0008-0000-0500-000023010000}"/>
                </a:ext>
              </a:extLst>
            </xdr:cNvPr>
            <xdr:cNvSpPr>
              <a:spLocks/>
            </xdr:cNvSpPr>
          </xdr:nvSpPr>
          <xdr:spPr bwMode="auto">
            <a:xfrm>
              <a:off x="11103055" y="5302870"/>
              <a:ext cx="31499" cy="30846"/>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0" name="KEN">
              <a:extLst>
                <a:ext uri="{FF2B5EF4-FFF2-40B4-BE49-F238E27FC236}">
                  <a16:creationId xmlns:a16="http://schemas.microsoft.com/office/drawing/2014/main" id="{00000000-0008-0000-0500-000024010000}"/>
                </a:ext>
              </a:extLst>
            </xdr:cNvPr>
            <xdr:cNvSpPr>
              <a:spLocks/>
            </xdr:cNvSpPr>
          </xdr:nvSpPr>
          <xdr:spPr bwMode="auto">
            <a:xfrm>
              <a:off x="10843207" y="5832985"/>
              <a:ext cx="196869" cy="172735"/>
            </a:xfrm>
            <a:custGeom>
              <a:avLst/>
              <a:gdLst>
                <a:gd name="T0" fmla="*/ 2147483647 w 112"/>
                <a:gd name="T1" fmla="*/ 2147483647 h 130"/>
                <a:gd name="T2" fmla="*/ 2147483647 w 112"/>
                <a:gd name="T3" fmla="*/ 0 h 130"/>
                <a:gd name="T4" fmla="*/ 2147483647 w 112"/>
                <a:gd name="T5" fmla="*/ 2147483647 h 130"/>
                <a:gd name="T6" fmla="*/ 0 w 112"/>
                <a:gd name="T7" fmla="*/ 0 h 130"/>
                <a:gd name="T8" fmla="*/ 2147483647 w 112"/>
                <a:gd name="T9" fmla="*/ 2147483647 h 130"/>
                <a:gd name="T10" fmla="*/ 2147483647 w 112"/>
                <a:gd name="T11" fmla="*/ 2147483647 h 130"/>
                <a:gd name="T12" fmla="*/ 0 w 112"/>
                <a:gd name="T13" fmla="*/ 2147483647 h 130"/>
                <a:gd name="T14" fmla="*/ 0 w 112"/>
                <a:gd name="T15" fmla="*/ 2147483647 h 130"/>
                <a:gd name="T16" fmla="*/ 2147483647 w 112"/>
                <a:gd name="T17" fmla="*/ 2147483647 h 130"/>
                <a:gd name="T18" fmla="*/ 2147483647 w 112"/>
                <a:gd name="T19" fmla="*/ 2147483647 h 130"/>
                <a:gd name="T20" fmla="*/ 2147483647 w 112"/>
                <a:gd name="T21" fmla="*/ 2147483647 h 130"/>
                <a:gd name="T22" fmla="*/ 2147483647 w 112"/>
                <a:gd name="T23" fmla="*/ 2147483647 h 130"/>
                <a:gd name="T24" fmla="*/ 2147483647 w 112"/>
                <a:gd name="T25" fmla="*/ 2147483647 h 130"/>
                <a:gd name="T26" fmla="*/ 2147483647 w 112"/>
                <a:gd name="T27" fmla="*/ 2147483647 h 130"/>
                <a:gd name="T28" fmla="*/ 2147483647 w 112"/>
                <a:gd name="T29" fmla="*/ 2147483647 h 130"/>
                <a:gd name="T30" fmla="*/ 2147483647 w 112"/>
                <a:gd name="T31" fmla="*/ 2147483647 h 130"/>
                <a:gd name="T32" fmla="*/ 2147483647 w 112"/>
                <a:gd name="T33" fmla="*/ 2147483647 h 130"/>
                <a:gd name="T34" fmla="*/ 2147483647 w 112"/>
                <a:gd name="T35" fmla="*/ 2147483647 h 130"/>
                <a:gd name="T36" fmla="*/ 2147483647 w 112"/>
                <a:gd name="T37" fmla="*/ 2147483647 h 130"/>
                <a:gd name="T38" fmla="*/ 2147483647 w 112"/>
                <a:gd name="T39" fmla="*/ 2147483647 h 130"/>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w 112"/>
                <a:gd name="T61" fmla="*/ 0 h 130"/>
                <a:gd name="T62" fmla="*/ 112 w 112"/>
                <a:gd name="T63" fmla="*/ 130 h 130"/>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T60" t="T61" r="T62" b="T63"/>
              <a:pathLst>
                <a:path w="112" h="130">
                  <a:moveTo>
                    <a:pt x="112" y="10"/>
                  </a:moveTo>
                  <a:lnTo>
                    <a:pt x="90" y="0"/>
                  </a:lnTo>
                  <a:lnTo>
                    <a:pt x="70" y="10"/>
                  </a:lnTo>
                  <a:lnTo>
                    <a:pt x="0" y="0"/>
                  </a:lnTo>
                  <a:lnTo>
                    <a:pt x="8" y="10"/>
                  </a:lnTo>
                  <a:lnTo>
                    <a:pt x="22" y="39"/>
                  </a:lnTo>
                  <a:lnTo>
                    <a:pt x="0" y="62"/>
                  </a:lnTo>
                  <a:lnTo>
                    <a:pt x="0" y="76"/>
                  </a:lnTo>
                  <a:lnTo>
                    <a:pt x="8" y="76"/>
                  </a:lnTo>
                  <a:lnTo>
                    <a:pt x="48" y="101"/>
                  </a:lnTo>
                  <a:lnTo>
                    <a:pt x="48" y="121"/>
                  </a:lnTo>
                  <a:lnTo>
                    <a:pt x="77" y="130"/>
                  </a:lnTo>
                  <a:lnTo>
                    <a:pt x="83" y="101"/>
                  </a:lnTo>
                  <a:lnTo>
                    <a:pt x="90" y="101"/>
                  </a:lnTo>
                  <a:lnTo>
                    <a:pt x="105" y="84"/>
                  </a:lnTo>
                  <a:lnTo>
                    <a:pt x="90" y="76"/>
                  </a:lnTo>
                  <a:lnTo>
                    <a:pt x="90" y="30"/>
                  </a:lnTo>
                  <a:lnTo>
                    <a:pt x="112"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1" name="JOR">
              <a:extLst>
                <a:ext uri="{FF2B5EF4-FFF2-40B4-BE49-F238E27FC236}">
                  <a16:creationId xmlns:a16="http://schemas.microsoft.com/office/drawing/2014/main" id="{00000000-0008-0000-0500-000025010000}"/>
                </a:ext>
              </a:extLst>
            </xdr:cNvPr>
            <xdr:cNvSpPr>
              <a:spLocks/>
            </xdr:cNvSpPr>
          </xdr:nvSpPr>
          <xdr:spPr bwMode="auto">
            <a:xfrm>
              <a:off x="10851082" y="5222242"/>
              <a:ext cx="118121" cy="98706"/>
            </a:xfrm>
            <a:custGeom>
              <a:avLst/>
              <a:gdLst>
                <a:gd name="T0" fmla="*/ 309291896 w 66"/>
                <a:gd name="T1" fmla="*/ 75838595 h 70"/>
                <a:gd name="T2" fmla="*/ 309291896 w 66"/>
                <a:gd name="T3" fmla="*/ 0 h 70"/>
                <a:gd name="T4" fmla="*/ 276489042 w 66"/>
                <a:gd name="T5" fmla="*/ 0 h 70"/>
                <a:gd name="T6" fmla="*/ 135900073 w 66"/>
                <a:gd name="T7" fmla="*/ 75838595 h 70"/>
                <a:gd name="T8" fmla="*/ 74979067 w 66"/>
                <a:gd name="T9" fmla="*/ 75838595 h 70"/>
                <a:gd name="T10" fmla="*/ 74979067 w 66"/>
                <a:gd name="T11" fmla="*/ 222778291 h 70"/>
                <a:gd name="T12" fmla="*/ 0 w 66"/>
                <a:gd name="T13" fmla="*/ 331796563 h 70"/>
                <a:gd name="T14" fmla="*/ 103097287 w 66"/>
                <a:gd name="T15" fmla="*/ 331796563 h 70"/>
                <a:gd name="T16" fmla="*/ 135900073 w 66"/>
                <a:gd name="T17" fmla="*/ 284397938 h 70"/>
                <a:gd name="T18" fmla="*/ 173391789 w 66"/>
                <a:gd name="T19" fmla="*/ 284397938 h 70"/>
                <a:gd name="T20" fmla="*/ 206194575 w 66"/>
                <a:gd name="T21" fmla="*/ 222778291 h 70"/>
                <a:gd name="T22" fmla="*/ 173391789 w 66"/>
                <a:gd name="T23" fmla="*/ 180117195 h 70"/>
                <a:gd name="T24" fmla="*/ 309291896 w 66"/>
                <a:gd name="T25" fmla="*/ 75838595 h 70"/>
                <a:gd name="T26" fmla="*/ 309291896 w 66"/>
                <a:gd name="T27" fmla="*/ 75838595 h 70"/>
                <a:gd name="T28" fmla="*/ 309291896 w 66"/>
                <a:gd name="T29" fmla="*/ 75838595 h 70"/>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66"/>
                <a:gd name="T46" fmla="*/ 0 h 70"/>
                <a:gd name="T47" fmla="*/ 66 w 66"/>
                <a:gd name="T48" fmla="*/ 70 h 70"/>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66" h="70">
                  <a:moveTo>
                    <a:pt x="66" y="16"/>
                  </a:moveTo>
                  <a:lnTo>
                    <a:pt x="66" y="0"/>
                  </a:lnTo>
                  <a:lnTo>
                    <a:pt x="59" y="0"/>
                  </a:lnTo>
                  <a:lnTo>
                    <a:pt x="29" y="16"/>
                  </a:lnTo>
                  <a:lnTo>
                    <a:pt x="16" y="16"/>
                  </a:lnTo>
                  <a:lnTo>
                    <a:pt x="16" y="47"/>
                  </a:lnTo>
                  <a:lnTo>
                    <a:pt x="0" y="70"/>
                  </a:lnTo>
                  <a:lnTo>
                    <a:pt x="22" y="70"/>
                  </a:lnTo>
                  <a:lnTo>
                    <a:pt x="29" y="60"/>
                  </a:lnTo>
                  <a:lnTo>
                    <a:pt x="37" y="60"/>
                  </a:lnTo>
                  <a:lnTo>
                    <a:pt x="44" y="47"/>
                  </a:lnTo>
                  <a:lnTo>
                    <a:pt x="37" y="38"/>
                  </a:lnTo>
                  <a:lnTo>
                    <a:pt x="66" y="1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2" name="ISR">
              <a:extLst>
                <a:ext uri="{FF2B5EF4-FFF2-40B4-BE49-F238E27FC236}">
                  <a16:creationId xmlns:a16="http://schemas.microsoft.com/office/drawing/2014/main" id="{00000000-0008-0000-0500-000026010000}"/>
                </a:ext>
              </a:extLst>
            </xdr:cNvPr>
            <xdr:cNvSpPr>
              <a:spLocks/>
            </xdr:cNvSpPr>
          </xdr:nvSpPr>
          <xdr:spPr bwMode="auto">
            <a:xfrm>
              <a:off x="10843207" y="5240749"/>
              <a:ext cx="47249" cy="80199"/>
            </a:xfrm>
            <a:custGeom>
              <a:avLst/>
              <a:gdLst>
                <a:gd name="T0" fmla="*/ 98566822 w 27"/>
                <a:gd name="T1" fmla="*/ 34072520 h 60"/>
                <a:gd name="T2" fmla="*/ 98566822 w 27"/>
                <a:gd name="T3" fmla="*/ 161845490 h 60"/>
                <a:gd name="T4" fmla="*/ 35841523 w 27"/>
                <a:gd name="T5" fmla="*/ 255543843 h 60"/>
                <a:gd name="T6" fmla="*/ 0 w 27"/>
                <a:gd name="T7" fmla="*/ 127772954 h 60"/>
                <a:gd name="T8" fmla="*/ 98566822 w 27"/>
                <a:gd name="T9" fmla="*/ 0 h 60"/>
                <a:gd name="T10" fmla="*/ 120967499 w 27"/>
                <a:gd name="T11" fmla="*/ 0 h 60"/>
                <a:gd name="T12" fmla="*/ 98566822 w 27"/>
                <a:gd name="T13" fmla="*/ 34072520 h 60"/>
                <a:gd name="T14" fmla="*/ 98566822 w 27"/>
                <a:gd name="T15" fmla="*/ 34072520 h 60"/>
                <a:gd name="T16" fmla="*/ 98566822 w 27"/>
                <a:gd name="T17" fmla="*/ 34072520 h 6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27"/>
                <a:gd name="T28" fmla="*/ 0 h 60"/>
                <a:gd name="T29" fmla="*/ 27 w 27"/>
                <a:gd name="T30" fmla="*/ 60 h 6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27" h="60">
                  <a:moveTo>
                    <a:pt x="22" y="8"/>
                  </a:moveTo>
                  <a:lnTo>
                    <a:pt x="22" y="38"/>
                  </a:lnTo>
                  <a:lnTo>
                    <a:pt x="8" y="60"/>
                  </a:lnTo>
                  <a:lnTo>
                    <a:pt x="0" y="30"/>
                  </a:lnTo>
                  <a:lnTo>
                    <a:pt x="22" y="0"/>
                  </a:lnTo>
                  <a:lnTo>
                    <a:pt x="27" y="0"/>
                  </a:lnTo>
                  <a:lnTo>
                    <a:pt x="22" y="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3" name="IRQ">
              <a:extLst>
                <a:ext uri="{FF2B5EF4-FFF2-40B4-BE49-F238E27FC236}">
                  <a16:creationId xmlns:a16="http://schemas.microsoft.com/office/drawing/2014/main" id="{00000000-0008-0000-0500-000027010000}"/>
                </a:ext>
              </a:extLst>
            </xdr:cNvPr>
            <xdr:cNvSpPr>
              <a:spLocks/>
            </xdr:cNvSpPr>
          </xdr:nvSpPr>
          <xdr:spPr bwMode="auto">
            <a:xfrm>
              <a:off x="10969203" y="5117367"/>
              <a:ext cx="212619" cy="203581"/>
            </a:xfrm>
            <a:custGeom>
              <a:avLst/>
              <a:gdLst>
                <a:gd name="T0" fmla="*/ 317467158 w 125"/>
                <a:gd name="T1" fmla="*/ 37079587 h 146"/>
                <a:gd name="T2" fmla="*/ 347097826 w 125"/>
                <a:gd name="T3" fmla="*/ 111240896 h 146"/>
                <a:gd name="T4" fmla="*/ 376728493 w 125"/>
                <a:gd name="T5" fmla="*/ 111240896 h 146"/>
                <a:gd name="T6" fmla="*/ 376728493 w 125"/>
                <a:gd name="T7" fmla="*/ 208576147 h 146"/>
                <a:gd name="T8" fmla="*/ 347097826 w 125"/>
                <a:gd name="T9" fmla="*/ 282737507 h 146"/>
                <a:gd name="T10" fmla="*/ 376728493 w 125"/>
                <a:gd name="T11" fmla="*/ 389343154 h 146"/>
                <a:gd name="T12" fmla="*/ 440221899 w 125"/>
                <a:gd name="T13" fmla="*/ 421787509 h 146"/>
                <a:gd name="T14" fmla="*/ 503715305 w 125"/>
                <a:gd name="T15" fmla="*/ 570108076 h 146"/>
                <a:gd name="T16" fmla="*/ 529111844 w 125"/>
                <a:gd name="T17" fmla="*/ 597919368 h 146"/>
                <a:gd name="T18" fmla="*/ 529111844 w 125"/>
                <a:gd name="T19" fmla="*/ 630363723 h 146"/>
                <a:gd name="T20" fmla="*/ 440221899 w 125"/>
                <a:gd name="T21" fmla="*/ 630363723 h 146"/>
                <a:gd name="T22" fmla="*/ 410591232 w 125"/>
                <a:gd name="T23" fmla="*/ 676713723 h 146"/>
                <a:gd name="T24" fmla="*/ 347097826 w 125"/>
                <a:gd name="T25" fmla="*/ 630363723 h 146"/>
                <a:gd name="T26" fmla="*/ 317467158 w 125"/>
                <a:gd name="T27" fmla="*/ 676713723 h 146"/>
                <a:gd name="T28" fmla="*/ 241275418 w 125"/>
                <a:gd name="T29" fmla="*/ 630363723 h 146"/>
                <a:gd name="T30" fmla="*/ 241275418 w 125"/>
                <a:gd name="T31" fmla="*/ 597919368 h 146"/>
                <a:gd name="T32" fmla="*/ 84657907 w 125"/>
                <a:gd name="T33" fmla="*/ 468137509 h 146"/>
                <a:gd name="T34" fmla="*/ 0 w 125"/>
                <a:gd name="T35" fmla="*/ 421787509 h 146"/>
                <a:gd name="T36" fmla="*/ 0 w 125"/>
                <a:gd name="T37" fmla="*/ 352261431 h 146"/>
                <a:gd name="T38" fmla="*/ 84657907 w 125"/>
                <a:gd name="T39" fmla="*/ 250290932 h 146"/>
                <a:gd name="T40" fmla="*/ 139685146 w 125"/>
                <a:gd name="T41" fmla="*/ 69526094 h 146"/>
                <a:gd name="T42" fmla="*/ 198946481 w 125"/>
                <a:gd name="T43" fmla="*/ 37079587 h 146"/>
                <a:gd name="T44" fmla="*/ 198946481 w 125"/>
                <a:gd name="T45" fmla="*/ 0 h 146"/>
                <a:gd name="T46" fmla="*/ 317467158 w 125"/>
                <a:gd name="T47" fmla="*/ 37079587 h 146"/>
                <a:gd name="T48" fmla="*/ 317467158 w 125"/>
                <a:gd name="T49" fmla="*/ 37079587 h 146"/>
                <a:gd name="T50" fmla="*/ 317467158 w 125"/>
                <a:gd name="T51" fmla="*/ 37079587 h 14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w 125"/>
                <a:gd name="T79" fmla="*/ 0 h 146"/>
                <a:gd name="T80" fmla="*/ 125 w 125"/>
                <a:gd name="T81" fmla="*/ 146 h 146"/>
              </a:gdLst>
              <a:ahLst/>
              <a:cxnLst>
                <a:cxn ang="T52">
                  <a:pos x="T0" y="T1"/>
                </a:cxn>
                <a:cxn ang="T53">
                  <a:pos x="T2" y="T3"/>
                </a:cxn>
                <a:cxn ang="T54">
                  <a:pos x="T4" y="T5"/>
                </a:cxn>
                <a:cxn ang="T55">
                  <a:pos x="T6" y="T7"/>
                </a:cxn>
                <a:cxn ang="T56">
                  <a:pos x="T8" y="T9"/>
                </a:cxn>
                <a:cxn ang="T57">
                  <a:pos x="T10" y="T11"/>
                </a:cxn>
                <a:cxn ang="T58">
                  <a:pos x="T12" y="T13"/>
                </a:cxn>
                <a:cxn ang="T59">
                  <a:pos x="T14" y="T15"/>
                </a:cxn>
                <a:cxn ang="T60">
                  <a:pos x="T16" y="T17"/>
                </a:cxn>
                <a:cxn ang="T61">
                  <a:pos x="T18" y="T19"/>
                </a:cxn>
                <a:cxn ang="T62">
                  <a:pos x="T20" y="T21"/>
                </a:cxn>
                <a:cxn ang="T63">
                  <a:pos x="T22" y="T23"/>
                </a:cxn>
                <a:cxn ang="T64">
                  <a:pos x="T24" y="T25"/>
                </a:cxn>
                <a:cxn ang="T65">
                  <a:pos x="T26" y="T27"/>
                </a:cxn>
                <a:cxn ang="T66">
                  <a:pos x="T28" y="T29"/>
                </a:cxn>
                <a:cxn ang="T67">
                  <a:pos x="T30" y="T31"/>
                </a:cxn>
                <a:cxn ang="T68">
                  <a:pos x="T32" y="T33"/>
                </a:cxn>
                <a:cxn ang="T69">
                  <a:pos x="T34" y="T35"/>
                </a:cxn>
                <a:cxn ang="T70">
                  <a:pos x="T36" y="T37"/>
                </a:cxn>
                <a:cxn ang="T71">
                  <a:pos x="T38" y="T39"/>
                </a:cxn>
                <a:cxn ang="T72">
                  <a:pos x="T40" y="T41"/>
                </a:cxn>
                <a:cxn ang="T73">
                  <a:pos x="T42" y="T43"/>
                </a:cxn>
                <a:cxn ang="T74">
                  <a:pos x="T44" y="T45"/>
                </a:cxn>
                <a:cxn ang="T75">
                  <a:pos x="T46" y="T47"/>
                </a:cxn>
                <a:cxn ang="T76">
                  <a:pos x="T48" y="T49"/>
                </a:cxn>
                <a:cxn ang="T77">
                  <a:pos x="T50" y="T51"/>
                </a:cxn>
              </a:cxnLst>
              <a:rect l="T78" t="T79" r="T80" b="T81"/>
              <a:pathLst>
                <a:path w="125" h="146">
                  <a:moveTo>
                    <a:pt x="75" y="8"/>
                  </a:moveTo>
                  <a:lnTo>
                    <a:pt x="82" y="24"/>
                  </a:lnTo>
                  <a:lnTo>
                    <a:pt x="89" y="24"/>
                  </a:lnTo>
                  <a:lnTo>
                    <a:pt x="89" y="45"/>
                  </a:lnTo>
                  <a:lnTo>
                    <a:pt x="82" y="61"/>
                  </a:lnTo>
                  <a:lnTo>
                    <a:pt x="89" y="84"/>
                  </a:lnTo>
                  <a:lnTo>
                    <a:pt x="104" y="91"/>
                  </a:lnTo>
                  <a:lnTo>
                    <a:pt x="119" y="123"/>
                  </a:lnTo>
                  <a:lnTo>
                    <a:pt x="125" y="129"/>
                  </a:lnTo>
                  <a:lnTo>
                    <a:pt x="125" y="136"/>
                  </a:lnTo>
                  <a:lnTo>
                    <a:pt x="104" y="136"/>
                  </a:lnTo>
                  <a:lnTo>
                    <a:pt x="97" y="146"/>
                  </a:lnTo>
                  <a:lnTo>
                    <a:pt x="82" y="136"/>
                  </a:lnTo>
                  <a:lnTo>
                    <a:pt x="75" y="146"/>
                  </a:lnTo>
                  <a:lnTo>
                    <a:pt x="57" y="136"/>
                  </a:lnTo>
                  <a:lnTo>
                    <a:pt x="57" y="129"/>
                  </a:lnTo>
                  <a:lnTo>
                    <a:pt x="20" y="101"/>
                  </a:lnTo>
                  <a:lnTo>
                    <a:pt x="0" y="91"/>
                  </a:lnTo>
                  <a:lnTo>
                    <a:pt x="0" y="76"/>
                  </a:lnTo>
                  <a:lnTo>
                    <a:pt x="20" y="54"/>
                  </a:lnTo>
                  <a:lnTo>
                    <a:pt x="33" y="15"/>
                  </a:lnTo>
                  <a:lnTo>
                    <a:pt x="47" y="8"/>
                  </a:lnTo>
                  <a:lnTo>
                    <a:pt x="47" y="0"/>
                  </a:lnTo>
                  <a:lnTo>
                    <a:pt x="75" y="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4" name="IRN">
              <a:extLst>
                <a:ext uri="{FF2B5EF4-FFF2-40B4-BE49-F238E27FC236}">
                  <a16:creationId xmlns:a16="http://schemas.microsoft.com/office/drawing/2014/main" id="{00000000-0008-0000-0500-000028010000}"/>
                </a:ext>
              </a:extLst>
            </xdr:cNvPr>
            <xdr:cNvSpPr>
              <a:spLocks/>
            </xdr:cNvSpPr>
          </xdr:nvSpPr>
          <xdr:spPr bwMode="auto">
            <a:xfrm>
              <a:off x="11079450" y="5061845"/>
              <a:ext cx="433112" cy="345471"/>
            </a:xfrm>
            <a:custGeom>
              <a:avLst/>
              <a:gdLst>
                <a:gd name="T0" fmla="*/ 2147483647 w 253"/>
                <a:gd name="T1" fmla="*/ 2147483647 h 254"/>
                <a:gd name="T2" fmla="*/ 2147483647 w 253"/>
                <a:gd name="T3" fmla="*/ 2147483647 h 254"/>
                <a:gd name="T4" fmla="*/ 2147483647 w 253"/>
                <a:gd name="T5" fmla="*/ 2147483647 h 254"/>
                <a:gd name="T6" fmla="*/ 2147483647 w 253"/>
                <a:gd name="T7" fmla="*/ 2147483647 h 254"/>
                <a:gd name="T8" fmla="*/ 2147483647 w 253"/>
                <a:gd name="T9" fmla="*/ 2147483647 h 254"/>
                <a:gd name="T10" fmla="*/ 2147483647 w 253"/>
                <a:gd name="T11" fmla="*/ 2147483647 h 254"/>
                <a:gd name="T12" fmla="*/ 2147483647 w 253"/>
                <a:gd name="T13" fmla="*/ 2147483647 h 254"/>
                <a:gd name="T14" fmla="*/ 2147483647 w 253"/>
                <a:gd name="T15" fmla="*/ 2147483647 h 254"/>
                <a:gd name="T16" fmla="*/ 2147483647 w 253"/>
                <a:gd name="T17" fmla="*/ 2147483647 h 254"/>
                <a:gd name="T18" fmla="*/ 2147483647 w 253"/>
                <a:gd name="T19" fmla="*/ 2147483647 h 254"/>
                <a:gd name="T20" fmla="*/ 2147483647 w 253"/>
                <a:gd name="T21" fmla="*/ 2147483647 h 254"/>
                <a:gd name="T22" fmla="*/ 2147483647 w 253"/>
                <a:gd name="T23" fmla="*/ 2147483647 h 254"/>
                <a:gd name="T24" fmla="*/ 2147483647 w 253"/>
                <a:gd name="T25" fmla="*/ 2147483647 h 254"/>
                <a:gd name="T26" fmla="*/ 2147483647 w 253"/>
                <a:gd name="T27" fmla="*/ 2147483647 h 254"/>
                <a:gd name="T28" fmla="*/ 2147483647 w 253"/>
                <a:gd name="T29" fmla="*/ 2147483647 h 254"/>
                <a:gd name="T30" fmla="*/ 0 w 253"/>
                <a:gd name="T31" fmla="*/ 2147483647 h 254"/>
                <a:gd name="T32" fmla="*/ 2147483647 w 253"/>
                <a:gd name="T33" fmla="*/ 0 h 254"/>
                <a:gd name="T34" fmla="*/ 2147483647 w 253"/>
                <a:gd name="T35" fmla="*/ 2147483647 h 254"/>
                <a:gd name="T36" fmla="*/ 2147483647 w 253"/>
                <a:gd name="T37" fmla="*/ 2147483647 h 254"/>
                <a:gd name="T38" fmla="*/ 2147483647 w 253"/>
                <a:gd name="T39" fmla="*/ 2147483647 h 254"/>
                <a:gd name="T40" fmla="*/ 2147483647 w 253"/>
                <a:gd name="T41" fmla="*/ 2147483647 h 254"/>
                <a:gd name="T42" fmla="*/ 2147483647 w 253"/>
                <a:gd name="T43" fmla="*/ 2147483647 h 254"/>
                <a:gd name="T44" fmla="*/ 2147483647 w 253"/>
                <a:gd name="T45" fmla="*/ 2147483647 h 254"/>
                <a:gd name="T46" fmla="*/ 2147483647 w 253"/>
                <a:gd name="T47" fmla="*/ 2147483647 h 254"/>
                <a:gd name="T48" fmla="*/ 2147483647 w 253"/>
                <a:gd name="T49" fmla="*/ 2147483647 h 254"/>
                <a:gd name="T50" fmla="*/ 2147483647 w 253"/>
                <a:gd name="T51" fmla="*/ 2147483647 h 254"/>
                <a:gd name="T52" fmla="*/ 2147483647 w 253"/>
                <a:gd name="T53" fmla="*/ 2147483647 h 254"/>
                <a:gd name="T54" fmla="*/ 2147483647 w 253"/>
                <a:gd name="T55" fmla="*/ 2147483647 h 254"/>
                <a:gd name="T56" fmla="*/ 2147483647 w 253"/>
                <a:gd name="T57" fmla="*/ 2147483647 h 254"/>
                <a:gd name="T58" fmla="*/ 2147483647 w 253"/>
                <a:gd name="T59" fmla="*/ 2147483647 h 254"/>
                <a:gd name="T60" fmla="*/ 2147483647 w 253"/>
                <a:gd name="T61" fmla="*/ 2147483647 h 254"/>
                <a:gd name="T62" fmla="*/ 2147483647 w 253"/>
                <a:gd name="T63" fmla="*/ 2147483647 h 254"/>
                <a:gd name="T64" fmla="*/ 2147483647 w 253"/>
                <a:gd name="T65" fmla="*/ 2147483647 h 254"/>
                <a:gd name="T66" fmla="*/ 2147483647 w 253"/>
                <a:gd name="T67" fmla="*/ 2147483647 h 254"/>
                <a:gd name="T68" fmla="*/ 2147483647 w 253"/>
                <a:gd name="T69" fmla="*/ 2147483647 h 254"/>
                <a:gd name="T70" fmla="*/ 2147483647 w 253"/>
                <a:gd name="T71" fmla="*/ 2147483647 h 254"/>
                <a:gd name="T72" fmla="*/ 2147483647 w 253"/>
                <a:gd name="T73" fmla="*/ 2147483647 h 254"/>
                <a:gd name="T74" fmla="*/ 2147483647 w 253"/>
                <a:gd name="T75" fmla="*/ 2147483647 h 254"/>
                <a:gd name="T76" fmla="*/ 2147483647 w 253"/>
                <a:gd name="T77" fmla="*/ 2147483647 h 254"/>
                <a:gd name="T78" fmla="*/ 2147483647 w 253"/>
                <a:gd name="T79" fmla="*/ 2147483647 h 254"/>
                <a:gd name="T80" fmla="*/ 2147483647 w 253"/>
                <a:gd name="T81" fmla="*/ 2147483647 h 254"/>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w 253"/>
                <a:gd name="T124" fmla="*/ 0 h 254"/>
                <a:gd name="T125" fmla="*/ 253 w 253"/>
                <a:gd name="T126" fmla="*/ 254 h 254"/>
              </a:gdLst>
              <a:ahLst/>
              <a:cxnLst>
                <a:cxn ang="T82">
                  <a:pos x="T0" y="T1"/>
                </a:cxn>
                <a:cxn ang="T83">
                  <a:pos x="T2" y="T3"/>
                </a:cxn>
                <a:cxn ang="T84">
                  <a:pos x="T4" y="T5"/>
                </a:cxn>
                <a:cxn ang="T85">
                  <a:pos x="T6" y="T7"/>
                </a:cxn>
                <a:cxn ang="T86">
                  <a:pos x="T8" y="T9"/>
                </a:cxn>
                <a:cxn ang="T87">
                  <a:pos x="T10" y="T11"/>
                </a:cxn>
                <a:cxn ang="T88">
                  <a:pos x="T12" y="T13"/>
                </a:cxn>
                <a:cxn ang="T89">
                  <a:pos x="T14" y="T15"/>
                </a:cxn>
                <a:cxn ang="T90">
                  <a:pos x="T16" y="T17"/>
                </a:cxn>
                <a:cxn ang="T91">
                  <a:pos x="T18" y="T19"/>
                </a:cxn>
                <a:cxn ang="T92">
                  <a:pos x="T20" y="T21"/>
                </a:cxn>
                <a:cxn ang="T93">
                  <a:pos x="T22" y="T23"/>
                </a:cxn>
                <a:cxn ang="T94">
                  <a:pos x="T24" y="T25"/>
                </a:cxn>
                <a:cxn ang="T95">
                  <a:pos x="T26" y="T27"/>
                </a:cxn>
                <a:cxn ang="T96">
                  <a:pos x="T28" y="T29"/>
                </a:cxn>
                <a:cxn ang="T97">
                  <a:pos x="T30" y="T31"/>
                </a:cxn>
                <a:cxn ang="T98">
                  <a:pos x="T32" y="T33"/>
                </a:cxn>
                <a:cxn ang="T99">
                  <a:pos x="T34" y="T35"/>
                </a:cxn>
                <a:cxn ang="T100">
                  <a:pos x="T36" y="T37"/>
                </a:cxn>
                <a:cxn ang="T101">
                  <a:pos x="T38" y="T39"/>
                </a:cxn>
                <a:cxn ang="T102">
                  <a:pos x="T40" y="T41"/>
                </a:cxn>
                <a:cxn ang="T103">
                  <a:pos x="T42" y="T43"/>
                </a:cxn>
                <a:cxn ang="T104">
                  <a:pos x="T44" y="T45"/>
                </a:cxn>
                <a:cxn ang="T105">
                  <a:pos x="T46" y="T47"/>
                </a:cxn>
                <a:cxn ang="T106">
                  <a:pos x="T48" y="T49"/>
                </a:cxn>
                <a:cxn ang="T107">
                  <a:pos x="T50" y="T51"/>
                </a:cxn>
                <a:cxn ang="T108">
                  <a:pos x="T52" y="T53"/>
                </a:cxn>
                <a:cxn ang="T109">
                  <a:pos x="T54" y="T55"/>
                </a:cxn>
                <a:cxn ang="T110">
                  <a:pos x="T56" y="T57"/>
                </a:cxn>
                <a:cxn ang="T111">
                  <a:pos x="T58" y="T59"/>
                </a:cxn>
                <a:cxn ang="T112">
                  <a:pos x="T60" y="T61"/>
                </a:cxn>
                <a:cxn ang="T113">
                  <a:pos x="T62" y="T63"/>
                </a:cxn>
                <a:cxn ang="T114">
                  <a:pos x="T64" y="T65"/>
                </a:cxn>
                <a:cxn ang="T115">
                  <a:pos x="T66" y="T67"/>
                </a:cxn>
                <a:cxn ang="T116">
                  <a:pos x="T68" y="T69"/>
                </a:cxn>
                <a:cxn ang="T117">
                  <a:pos x="T70" y="T71"/>
                </a:cxn>
                <a:cxn ang="T118">
                  <a:pos x="T72" y="T73"/>
                </a:cxn>
                <a:cxn ang="T119">
                  <a:pos x="T74" y="T75"/>
                </a:cxn>
                <a:cxn ang="T120">
                  <a:pos x="T76" y="T77"/>
                </a:cxn>
                <a:cxn ang="T121">
                  <a:pos x="T78" y="T79"/>
                </a:cxn>
                <a:cxn ang="T122">
                  <a:pos x="T80" y="T81"/>
                </a:cxn>
              </a:cxnLst>
              <a:rect l="T123" t="T124" r="T125" b="T126"/>
              <a:pathLst>
                <a:path w="253" h="254">
                  <a:moveTo>
                    <a:pt x="240" y="254"/>
                  </a:moveTo>
                  <a:lnTo>
                    <a:pt x="181" y="246"/>
                  </a:lnTo>
                  <a:lnTo>
                    <a:pt x="166" y="226"/>
                  </a:lnTo>
                  <a:lnTo>
                    <a:pt x="148" y="239"/>
                  </a:lnTo>
                  <a:lnTo>
                    <a:pt x="126" y="239"/>
                  </a:lnTo>
                  <a:lnTo>
                    <a:pt x="83" y="178"/>
                  </a:lnTo>
                  <a:lnTo>
                    <a:pt x="69" y="172"/>
                  </a:lnTo>
                  <a:lnTo>
                    <a:pt x="62" y="172"/>
                  </a:lnTo>
                  <a:lnTo>
                    <a:pt x="56" y="165"/>
                  </a:lnTo>
                  <a:lnTo>
                    <a:pt x="41" y="135"/>
                  </a:lnTo>
                  <a:lnTo>
                    <a:pt x="26" y="126"/>
                  </a:lnTo>
                  <a:lnTo>
                    <a:pt x="19" y="105"/>
                  </a:lnTo>
                  <a:lnTo>
                    <a:pt x="26" y="88"/>
                  </a:lnTo>
                  <a:lnTo>
                    <a:pt x="26" y="68"/>
                  </a:lnTo>
                  <a:lnTo>
                    <a:pt x="19" y="68"/>
                  </a:lnTo>
                  <a:lnTo>
                    <a:pt x="0" y="7"/>
                  </a:lnTo>
                  <a:lnTo>
                    <a:pt x="12" y="0"/>
                  </a:lnTo>
                  <a:lnTo>
                    <a:pt x="19" y="15"/>
                  </a:lnTo>
                  <a:lnTo>
                    <a:pt x="34" y="15"/>
                  </a:lnTo>
                  <a:lnTo>
                    <a:pt x="56" y="7"/>
                  </a:lnTo>
                  <a:lnTo>
                    <a:pt x="62" y="7"/>
                  </a:lnTo>
                  <a:lnTo>
                    <a:pt x="56" y="15"/>
                  </a:lnTo>
                  <a:lnTo>
                    <a:pt x="69" y="24"/>
                  </a:lnTo>
                  <a:lnTo>
                    <a:pt x="69" y="46"/>
                  </a:lnTo>
                  <a:lnTo>
                    <a:pt x="104" y="61"/>
                  </a:lnTo>
                  <a:lnTo>
                    <a:pt x="141" y="61"/>
                  </a:lnTo>
                  <a:lnTo>
                    <a:pt x="141" y="46"/>
                  </a:lnTo>
                  <a:lnTo>
                    <a:pt x="153" y="37"/>
                  </a:lnTo>
                  <a:lnTo>
                    <a:pt x="181" y="37"/>
                  </a:lnTo>
                  <a:lnTo>
                    <a:pt x="233" y="61"/>
                  </a:lnTo>
                  <a:lnTo>
                    <a:pt x="233" y="88"/>
                  </a:lnTo>
                  <a:lnTo>
                    <a:pt x="225" y="105"/>
                  </a:lnTo>
                  <a:lnTo>
                    <a:pt x="225" y="143"/>
                  </a:lnTo>
                  <a:lnTo>
                    <a:pt x="240" y="157"/>
                  </a:lnTo>
                  <a:lnTo>
                    <a:pt x="240" y="165"/>
                  </a:lnTo>
                  <a:lnTo>
                    <a:pt x="233" y="178"/>
                  </a:lnTo>
                  <a:lnTo>
                    <a:pt x="253" y="226"/>
                  </a:lnTo>
                  <a:lnTo>
                    <a:pt x="240" y="239"/>
                  </a:lnTo>
                  <a:lnTo>
                    <a:pt x="240" y="25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5" name="GNQ">
              <a:extLst>
                <a:ext uri="{FF2B5EF4-FFF2-40B4-BE49-F238E27FC236}">
                  <a16:creationId xmlns:a16="http://schemas.microsoft.com/office/drawing/2014/main" id="{00000000-0008-0000-0500-000029010000}"/>
                </a:ext>
              </a:extLst>
            </xdr:cNvPr>
            <xdr:cNvSpPr>
              <a:spLocks/>
            </xdr:cNvSpPr>
          </xdr:nvSpPr>
          <xdr:spPr bwMode="auto">
            <a:xfrm>
              <a:off x="10276224" y="5876168"/>
              <a:ext cx="39374" cy="30846"/>
            </a:xfrm>
            <a:custGeom>
              <a:avLst/>
              <a:gdLst>
                <a:gd name="T0" fmla="*/ 113407025 w 20"/>
                <a:gd name="T1" fmla="*/ 0 h 27"/>
                <a:gd name="T2" fmla="*/ 113407025 w 20"/>
                <a:gd name="T3" fmla="*/ 84005212 h 27"/>
                <a:gd name="T4" fmla="*/ 0 w 20"/>
                <a:gd name="T5" fmla="*/ 84005212 h 27"/>
                <a:gd name="T6" fmla="*/ 45362814 w 20"/>
                <a:gd name="T7" fmla="*/ 0 h 27"/>
                <a:gd name="T8" fmla="*/ 113407025 w 20"/>
                <a:gd name="T9" fmla="*/ 0 h 27"/>
                <a:gd name="T10" fmla="*/ 113407025 w 20"/>
                <a:gd name="T11" fmla="*/ 0 h 27"/>
                <a:gd name="T12" fmla="*/ 0 60000 65536"/>
                <a:gd name="T13" fmla="*/ 0 60000 65536"/>
                <a:gd name="T14" fmla="*/ 0 60000 65536"/>
                <a:gd name="T15" fmla="*/ 0 60000 65536"/>
                <a:gd name="T16" fmla="*/ 0 60000 65536"/>
                <a:gd name="T17" fmla="*/ 0 60000 65536"/>
                <a:gd name="T18" fmla="*/ 0 w 20"/>
                <a:gd name="T19" fmla="*/ 0 h 27"/>
                <a:gd name="T20" fmla="*/ 20 w 20"/>
                <a:gd name="T21" fmla="*/ 27 h 27"/>
              </a:gdLst>
              <a:ahLst/>
              <a:cxnLst>
                <a:cxn ang="T12">
                  <a:pos x="T0" y="T1"/>
                </a:cxn>
                <a:cxn ang="T13">
                  <a:pos x="T2" y="T3"/>
                </a:cxn>
                <a:cxn ang="T14">
                  <a:pos x="T4" y="T5"/>
                </a:cxn>
                <a:cxn ang="T15">
                  <a:pos x="T6" y="T7"/>
                </a:cxn>
                <a:cxn ang="T16">
                  <a:pos x="T8" y="T9"/>
                </a:cxn>
                <a:cxn ang="T17">
                  <a:pos x="T10" y="T11"/>
                </a:cxn>
              </a:cxnLst>
              <a:rect l="T18" t="T19" r="T20" b="T21"/>
              <a:pathLst>
                <a:path w="20" h="27">
                  <a:moveTo>
                    <a:pt x="20" y="0"/>
                  </a:moveTo>
                  <a:lnTo>
                    <a:pt x="20" y="27"/>
                  </a:lnTo>
                  <a:lnTo>
                    <a:pt x="0" y="27"/>
                  </a:lnTo>
                  <a:lnTo>
                    <a:pt x="8" y="0"/>
                  </a:lnTo>
                  <a:lnTo>
                    <a:pt x="20"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6" name="GNB">
              <a:extLst>
                <a:ext uri="{FF2B5EF4-FFF2-40B4-BE49-F238E27FC236}">
                  <a16:creationId xmlns:a16="http://schemas.microsoft.com/office/drawing/2014/main" id="{00000000-0008-0000-0500-00002A010000}"/>
                </a:ext>
              </a:extLst>
            </xdr:cNvPr>
            <xdr:cNvSpPr>
              <a:spLocks/>
            </xdr:cNvSpPr>
          </xdr:nvSpPr>
          <xdr:spPr bwMode="auto">
            <a:xfrm>
              <a:off x="9661993" y="5672588"/>
              <a:ext cx="70873" cy="37015"/>
            </a:xfrm>
            <a:custGeom>
              <a:avLst/>
              <a:gdLst>
                <a:gd name="T0" fmla="*/ 116647222 w 42"/>
                <a:gd name="T1" fmla="*/ 108870752 h 30"/>
                <a:gd name="T2" fmla="*/ 174970848 w 42"/>
                <a:gd name="T3" fmla="*/ 29032200 h 30"/>
                <a:gd name="T4" fmla="*/ 174970848 w 42"/>
                <a:gd name="T5" fmla="*/ 0 h 30"/>
                <a:gd name="T6" fmla="*/ 0 w 42"/>
                <a:gd name="T7" fmla="*/ 0 h 30"/>
                <a:gd name="T8" fmla="*/ 83318578 w 42"/>
                <a:gd name="T9" fmla="*/ 29032200 h 30"/>
                <a:gd name="T10" fmla="*/ 83318578 w 42"/>
                <a:gd name="T11" fmla="*/ 61693424 h 30"/>
                <a:gd name="T12" fmla="*/ 116647222 w 42"/>
                <a:gd name="T13" fmla="*/ 108870752 h 30"/>
                <a:gd name="T14" fmla="*/ 116647222 w 42"/>
                <a:gd name="T15" fmla="*/ 108870752 h 30"/>
                <a:gd name="T16" fmla="*/ 116647222 w 42"/>
                <a:gd name="T17" fmla="*/ 108870752 h 3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30"/>
                <a:gd name="T29" fmla="*/ 42 w 42"/>
                <a:gd name="T30" fmla="*/ 30 h 3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30">
                  <a:moveTo>
                    <a:pt x="28" y="30"/>
                  </a:moveTo>
                  <a:lnTo>
                    <a:pt x="42" y="8"/>
                  </a:lnTo>
                  <a:lnTo>
                    <a:pt x="42" y="0"/>
                  </a:lnTo>
                  <a:lnTo>
                    <a:pt x="0" y="0"/>
                  </a:lnTo>
                  <a:lnTo>
                    <a:pt x="20" y="8"/>
                  </a:lnTo>
                  <a:lnTo>
                    <a:pt x="20" y="17"/>
                  </a:lnTo>
                  <a:lnTo>
                    <a:pt x="28" y="3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7" name="GIN">
              <a:extLst>
                <a:ext uri="{FF2B5EF4-FFF2-40B4-BE49-F238E27FC236}">
                  <a16:creationId xmlns:a16="http://schemas.microsoft.com/office/drawing/2014/main" id="{00000000-0008-0000-0500-00002B010000}"/>
                </a:ext>
              </a:extLst>
            </xdr:cNvPr>
            <xdr:cNvSpPr>
              <a:spLocks/>
            </xdr:cNvSpPr>
          </xdr:nvSpPr>
          <xdr:spPr bwMode="auto">
            <a:xfrm>
              <a:off x="9709241" y="5672588"/>
              <a:ext cx="157495" cy="98706"/>
            </a:xfrm>
            <a:custGeom>
              <a:avLst/>
              <a:gdLst>
                <a:gd name="T0" fmla="*/ 364445144 w 92"/>
                <a:gd name="T1" fmla="*/ 322579996 h 72"/>
                <a:gd name="T2" fmla="*/ 394459238 w 92"/>
                <a:gd name="T3" fmla="*/ 322579996 h 72"/>
                <a:gd name="T4" fmla="*/ 394459238 w 92"/>
                <a:gd name="T5" fmla="*/ 156809016 h 72"/>
                <a:gd name="T6" fmla="*/ 334433122 w 92"/>
                <a:gd name="T7" fmla="*/ 0 h 72"/>
                <a:gd name="T8" fmla="*/ 248681167 w 92"/>
                <a:gd name="T9" fmla="*/ 35841518 h 72"/>
                <a:gd name="T10" fmla="*/ 184366732 w 92"/>
                <a:gd name="T11" fmla="*/ 35841518 h 72"/>
                <a:gd name="T12" fmla="*/ 205804187 w 92"/>
                <a:gd name="T13" fmla="*/ 0 h 72"/>
                <a:gd name="T14" fmla="*/ 64314451 w 92"/>
                <a:gd name="T15" fmla="*/ 0 h 72"/>
                <a:gd name="T16" fmla="*/ 64314451 w 92"/>
                <a:gd name="T17" fmla="*/ 35841518 h 72"/>
                <a:gd name="T18" fmla="*/ 0 w 92"/>
                <a:gd name="T19" fmla="*/ 125448463 h 72"/>
                <a:gd name="T20" fmla="*/ 90040242 w 92"/>
                <a:gd name="T21" fmla="*/ 192652634 h 72"/>
                <a:gd name="T22" fmla="*/ 158640958 w 92"/>
                <a:gd name="T23" fmla="*/ 156809016 h 72"/>
                <a:gd name="T24" fmla="*/ 184366732 w 92"/>
                <a:gd name="T25" fmla="*/ 156809016 h 72"/>
                <a:gd name="T26" fmla="*/ 248681167 w 92"/>
                <a:gd name="T27" fmla="*/ 232975117 h 72"/>
                <a:gd name="T28" fmla="*/ 248681167 w 92"/>
                <a:gd name="T29" fmla="*/ 264335637 h 72"/>
                <a:gd name="T30" fmla="*/ 270118622 w 92"/>
                <a:gd name="T31" fmla="*/ 232975117 h 72"/>
                <a:gd name="T32" fmla="*/ 334433122 w 92"/>
                <a:gd name="T33" fmla="*/ 322579996 h 72"/>
                <a:gd name="T34" fmla="*/ 364445144 w 92"/>
                <a:gd name="T35" fmla="*/ 322579996 h 72"/>
                <a:gd name="T36" fmla="*/ 364445144 w 92"/>
                <a:gd name="T37" fmla="*/ 322579996 h 72"/>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92"/>
                <a:gd name="T58" fmla="*/ 0 h 72"/>
                <a:gd name="T59" fmla="*/ 92 w 92"/>
                <a:gd name="T60" fmla="*/ 72 h 72"/>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92" h="72">
                  <a:moveTo>
                    <a:pt x="85" y="72"/>
                  </a:moveTo>
                  <a:lnTo>
                    <a:pt x="92" y="72"/>
                  </a:lnTo>
                  <a:lnTo>
                    <a:pt x="92" y="35"/>
                  </a:lnTo>
                  <a:lnTo>
                    <a:pt x="78" y="0"/>
                  </a:lnTo>
                  <a:lnTo>
                    <a:pt x="58" y="8"/>
                  </a:lnTo>
                  <a:lnTo>
                    <a:pt x="43" y="8"/>
                  </a:lnTo>
                  <a:lnTo>
                    <a:pt x="48" y="0"/>
                  </a:lnTo>
                  <a:lnTo>
                    <a:pt x="15" y="0"/>
                  </a:lnTo>
                  <a:lnTo>
                    <a:pt x="15" y="8"/>
                  </a:lnTo>
                  <a:lnTo>
                    <a:pt x="0" y="28"/>
                  </a:lnTo>
                  <a:lnTo>
                    <a:pt x="21" y="43"/>
                  </a:lnTo>
                  <a:lnTo>
                    <a:pt x="37" y="35"/>
                  </a:lnTo>
                  <a:lnTo>
                    <a:pt x="43" y="35"/>
                  </a:lnTo>
                  <a:lnTo>
                    <a:pt x="58" y="52"/>
                  </a:lnTo>
                  <a:lnTo>
                    <a:pt x="58" y="59"/>
                  </a:lnTo>
                  <a:lnTo>
                    <a:pt x="63" y="52"/>
                  </a:lnTo>
                  <a:lnTo>
                    <a:pt x="78" y="72"/>
                  </a:lnTo>
                  <a:lnTo>
                    <a:pt x="85" y="7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8" name="GHA">
              <a:extLst>
                <a:ext uri="{FF2B5EF4-FFF2-40B4-BE49-F238E27FC236}">
                  <a16:creationId xmlns:a16="http://schemas.microsoft.com/office/drawing/2014/main" id="{00000000-0008-0000-0500-00002C010000}"/>
                </a:ext>
              </a:extLst>
            </xdr:cNvPr>
            <xdr:cNvSpPr>
              <a:spLocks/>
            </xdr:cNvSpPr>
          </xdr:nvSpPr>
          <xdr:spPr bwMode="auto">
            <a:xfrm>
              <a:off x="10000607" y="5697264"/>
              <a:ext cx="70873" cy="117213"/>
            </a:xfrm>
            <a:custGeom>
              <a:avLst/>
              <a:gdLst>
                <a:gd name="T0" fmla="*/ 0 w 46"/>
                <a:gd name="T1" fmla="*/ 129813146 h 87"/>
                <a:gd name="T2" fmla="*/ 0 w 46"/>
                <a:gd name="T3" fmla="*/ 0 h 87"/>
                <a:gd name="T4" fmla="*/ 90296378 w 46"/>
                <a:gd name="T5" fmla="*/ 0 h 87"/>
                <a:gd name="T6" fmla="*/ 159755997 w 46"/>
                <a:gd name="T7" fmla="*/ 281262224 h 87"/>
                <a:gd name="T8" fmla="*/ 159755997 w 46"/>
                <a:gd name="T9" fmla="*/ 320207198 h 87"/>
                <a:gd name="T10" fmla="*/ 27784216 w 46"/>
                <a:gd name="T11" fmla="*/ 376459201 h 87"/>
                <a:gd name="T12" fmla="*/ 0 w 46"/>
                <a:gd name="T13" fmla="*/ 376459201 h 87"/>
                <a:gd name="T14" fmla="*/ 0 w 46"/>
                <a:gd name="T15" fmla="*/ 281262224 h 87"/>
                <a:gd name="T16" fmla="*/ 27784216 w 46"/>
                <a:gd name="T17" fmla="*/ 186065182 h 87"/>
                <a:gd name="T18" fmla="*/ 0 w 46"/>
                <a:gd name="T19" fmla="*/ 129813146 h 87"/>
                <a:gd name="T20" fmla="*/ 0 w 46"/>
                <a:gd name="T21" fmla="*/ 129813146 h 87"/>
                <a:gd name="T22" fmla="*/ 0 w 46"/>
                <a:gd name="T23" fmla="*/ 129813146 h 87"/>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6"/>
                <a:gd name="T37" fmla="*/ 0 h 87"/>
                <a:gd name="T38" fmla="*/ 46 w 46"/>
                <a:gd name="T39" fmla="*/ 87 h 87"/>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6" h="87">
                  <a:moveTo>
                    <a:pt x="0" y="30"/>
                  </a:moveTo>
                  <a:lnTo>
                    <a:pt x="0" y="0"/>
                  </a:lnTo>
                  <a:lnTo>
                    <a:pt x="26" y="0"/>
                  </a:lnTo>
                  <a:lnTo>
                    <a:pt x="46" y="65"/>
                  </a:lnTo>
                  <a:lnTo>
                    <a:pt x="46" y="74"/>
                  </a:lnTo>
                  <a:lnTo>
                    <a:pt x="8" y="87"/>
                  </a:lnTo>
                  <a:lnTo>
                    <a:pt x="0" y="87"/>
                  </a:lnTo>
                  <a:lnTo>
                    <a:pt x="0" y="65"/>
                  </a:lnTo>
                  <a:lnTo>
                    <a:pt x="8" y="43"/>
                  </a:lnTo>
                  <a:lnTo>
                    <a:pt x="0" y="3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09" name="GAB">
              <a:extLst>
                <a:ext uri="{FF2B5EF4-FFF2-40B4-BE49-F238E27FC236}">
                  <a16:creationId xmlns:a16="http://schemas.microsoft.com/office/drawing/2014/main" id="{00000000-0008-0000-0500-00002D010000}"/>
                </a:ext>
              </a:extLst>
            </xdr:cNvPr>
            <xdr:cNvSpPr>
              <a:spLocks/>
            </xdr:cNvSpPr>
          </xdr:nvSpPr>
          <xdr:spPr bwMode="auto">
            <a:xfrm>
              <a:off x="10252600" y="5876168"/>
              <a:ext cx="133871" cy="123382"/>
            </a:xfrm>
            <a:custGeom>
              <a:avLst/>
              <a:gdLst>
                <a:gd name="T0" fmla="*/ 92426376 w 79"/>
                <a:gd name="T1" fmla="*/ 71330992 h 93"/>
                <a:gd name="T2" fmla="*/ 147042255 w 79"/>
                <a:gd name="T3" fmla="*/ 71330992 h 93"/>
                <a:gd name="T4" fmla="*/ 147042255 w 79"/>
                <a:gd name="T5" fmla="*/ 0 h 93"/>
                <a:gd name="T6" fmla="*/ 268877512 w 79"/>
                <a:gd name="T7" fmla="*/ 0 h 93"/>
                <a:gd name="T8" fmla="*/ 268877512 w 79"/>
                <a:gd name="T9" fmla="*/ 71330992 h 93"/>
                <a:gd name="T10" fmla="*/ 294084510 w 79"/>
                <a:gd name="T11" fmla="*/ 37762020 h 93"/>
                <a:gd name="T12" fmla="*/ 331895008 w 79"/>
                <a:gd name="T13" fmla="*/ 71330992 h 93"/>
                <a:gd name="T14" fmla="*/ 331895008 w 79"/>
                <a:gd name="T15" fmla="*/ 268537443 h 93"/>
                <a:gd name="T16" fmla="*/ 239468599 w 79"/>
                <a:gd name="T17" fmla="*/ 268537443 h 93"/>
                <a:gd name="T18" fmla="*/ 189054602 w 79"/>
                <a:gd name="T19" fmla="*/ 306299447 h 93"/>
                <a:gd name="T20" fmla="*/ 189054602 w 79"/>
                <a:gd name="T21" fmla="*/ 327279021 h 93"/>
                <a:gd name="T22" fmla="*/ 147042255 w 79"/>
                <a:gd name="T23" fmla="*/ 327279021 h 93"/>
                <a:gd name="T24" fmla="*/ 147042255 w 79"/>
                <a:gd name="T25" fmla="*/ 390217742 h 93"/>
                <a:gd name="T26" fmla="*/ 0 w 79"/>
                <a:gd name="T27" fmla="*/ 197206419 h 93"/>
                <a:gd name="T28" fmla="*/ 63017512 w 79"/>
                <a:gd name="T29" fmla="*/ 134267697 h 93"/>
                <a:gd name="T30" fmla="*/ 63017512 w 79"/>
                <a:gd name="T31" fmla="*/ 109092996 h 93"/>
                <a:gd name="T32" fmla="*/ 92426376 w 79"/>
                <a:gd name="T33" fmla="*/ 71330992 h 93"/>
                <a:gd name="T34" fmla="*/ 92426376 w 79"/>
                <a:gd name="T35" fmla="*/ 71330992 h 93"/>
                <a:gd name="T36" fmla="*/ 92426376 w 79"/>
                <a:gd name="T37" fmla="*/ 71330992 h 93"/>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79"/>
                <a:gd name="T58" fmla="*/ 0 h 93"/>
                <a:gd name="T59" fmla="*/ 79 w 79"/>
                <a:gd name="T60" fmla="*/ 93 h 93"/>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79" h="93">
                  <a:moveTo>
                    <a:pt x="22" y="17"/>
                  </a:moveTo>
                  <a:lnTo>
                    <a:pt x="35" y="17"/>
                  </a:lnTo>
                  <a:lnTo>
                    <a:pt x="35" y="0"/>
                  </a:lnTo>
                  <a:lnTo>
                    <a:pt x="64" y="0"/>
                  </a:lnTo>
                  <a:lnTo>
                    <a:pt x="64" y="17"/>
                  </a:lnTo>
                  <a:lnTo>
                    <a:pt x="70" y="9"/>
                  </a:lnTo>
                  <a:lnTo>
                    <a:pt x="79" y="17"/>
                  </a:lnTo>
                  <a:lnTo>
                    <a:pt x="79" y="64"/>
                  </a:lnTo>
                  <a:lnTo>
                    <a:pt x="57" y="64"/>
                  </a:lnTo>
                  <a:lnTo>
                    <a:pt x="45" y="73"/>
                  </a:lnTo>
                  <a:lnTo>
                    <a:pt x="45" y="78"/>
                  </a:lnTo>
                  <a:lnTo>
                    <a:pt x="35" y="78"/>
                  </a:lnTo>
                  <a:lnTo>
                    <a:pt x="35" y="93"/>
                  </a:lnTo>
                  <a:lnTo>
                    <a:pt x="0" y="47"/>
                  </a:lnTo>
                  <a:lnTo>
                    <a:pt x="15" y="32"/>
                  </a:lnTo>
                  <a:lnTo>
                    <a:pt x="15" y="26"/>
                  </a:lnTo>
                  <a:lnTo>
                    <a:pt x="22" y="1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0" name="ETH">
              <a:extLst>
                <a:ext uri="{FF2B5EF4-FFF2-40B4-BE49-F238E27FC236}">
                  <a16:creationId xmlns:a16="http://schemas.microsoft.com/office/drawing/2014/main" id="{00000000-0008-0000-0500-00002E010000}"/>
                </a:ext>
              </a:extLst>
            </xdr:cNvPr>
            <xdr:cNvSpPr>
              <a:spLocks/>
            </xdr:cNvSpPr>
          </xdr:nvSpPr>
          <xdr:spPr bwMode="auto">
            <a:xfrm>
              <a:off x="10827457" y="5555374"/>
              <a:ext cx="338615" cy="289948"/>
            </a:xfrm>
            <a:custGeom>
              <a:avLst/>
              <a:gdLst>
                <a:gd name="T0" fmla="*/ 2147483647 w 199"/>
                <a:gd name="T1" fmla="*/ 2147483647 h 215"/>
                <a:gd name="T2" fmla="*/ 2147483647 w 199"/>
                <a:gd name="T3" fmla="*/ 2147483647 h 215"/>
                <a:gd name="T4" fmla="*/ 2147483647 w 199"/>
                <a:gd name="T5" fmla="*/ 2147483647 h 215"/>
                <a:gd name="T6" fmla="*/ 2147483647 w 199"/>
                <a:gd name="T7" fmla="*/ 2147483647 h 215"/>
                <a:gd name="T8" fmla="*/ 2147483647 w 199"/>
                <a:gd name="T9" fmla="*/ 2147483647 h 215"/>
                <a:gd name="T10" fmla="*/ 2147483647 w 199"/>
                <a:gd name="T11" fmla="*/ 2147483647 h 215"/>
                <a:gd name="T12" fmla="*/ 2147483647 w 199"/>
                <a:gd name="T13" fmla="*/ 2147483647 h 215"/>
                <a:gd name="T14" fmla="*/ 2147483647 w 199"/>
                <a:gd name="T15" fmla="*/ 2147483647 h 215"/>
                <a:gd name="T16" fmla="*/ 2147483647 w 199"/>
                <a:gd name="T17" fmla="*/ 2147483647 h 215"/>
                <a:gd name="T18" fmla="*/ 2147483647 w 199"/>
                <a:gd name="T19" fmla="*/ 2147483647 h 215"/>
                <a:gd name="T20" fmla="*/ 2147483647 w 199"/>
                <a:gd name="T21" fmla="*/ 2147483647 h 215"/>
                <a:gd name="T22" fmla="*/ 2147483647 w 199"/>
                <a:gd name="T23" fmla="*/ 2147483647 h 215"/>
                <a:gd name="T24" fmla="*/ 2147483647 w 199"/>
                <a:gd name="T25" fmla="*/ 2147483647 h 215"/>
                <a:gd name="T26" fmla="*/ 2147483647 w 199"/>
                <a:gd name="T27" fmla="*/ 2147483647 h 215"/>
                <a:gd name="T28" fmla="*/ 2147483647 w 199"/>
                <a:gd name="T29" fmla="*/ 2147483647 h 215"/>
                <a:gd name="T30" fmla="*/ 2147483647 w 199"/>
                <a:gd name="T31" fmla="*/ 2147483647 h 215"/>
                <a:gd name="T32" fmla="*/ 0 w 199"/>
                <a:gd name="T33" fmla="*/ 2147483647 h 215"/>
                <a:gd name="T34" fmla="*/ 2147483647 w 199"/>
                <a:gd name="T35" fmla="*/ 2147483647 h 215"/>
                <a:gd name="T36" fmla="*/ 2147483647 w 199"/>
                <a:gd name="T37" fmla="*/ 2147483647 h 215"/>
                <a:gd name="T38" fmla="*/ 2147483647 w 199"/>
                <a:gd name="T39" fmla="*/ 2147483647 h 215"/>
                <a:gd name="T40" fmla="*/ 2147483647 w 199"/>
                <a:gd name="T41" fmla="*/ 2147483647 h 215"/>
                <a:gd name="T42" fmla="*/ 2147483647 w 199"/>
                <a:gd name="T43" fmla="*/ 2147483647 h 215"/>
                <a:gd name="T44" fmla="*/ 2147483647 w 199"/>
                <a:gd name="T45" fmla="*/ 0 h 215"/>
                <a:gd name="T46" fmla="*/ 2147483647 w 199"/>
                <a:gd name="T47" fmla="*/ 2147483647 h 215"/>
                <a:gd name="T48" fmla="*/ 2147483647 w 199"/>
                <a:gd name="T49" fmla="*/ 2147483647 h 215"/>
                <a:gd name="T50" fmla="*/ 2147483647 w 199"/>
                <a:gd name="T51" fmla="*/ 2147483647 h 215"/>
                <a:gd name="T52" fmla="*/ 2147483647 w 199"/>
                <a:gd name="T53" fmla="*/ 2147483647 h 215"/>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199"/>
                <a:gd name="T82" fmla="*/ 0 h 215"/>
                <a:gd name="T83" fmla="*/ 199 w 199"/>
                <a:gd name="T84" fmla="*/ 215 h 215"/>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199" h="215">
                  <a:moveTo>
                    <a:pt x="127" y="86"/>
                  </a:moveTo>
                  <a:lnTo>
                    <a:pt x="120" y="86"/>
                  </a:lnTo>
                  <a:lnTo>
                    <a:pt x="120" y="114"/>
                  </a:lnTo>
                  <a:lnTo>
                    <a:pt x="127" y="114"/>
                  </a:lnTo>
                  <a:lnTo>
                    <a:pt x="127" y="123"/>
                  </a:lnTo>
                  <a:lnTo>
                    <a:pt x="142" y="140"/>
                  </a:lnTo>
                  <a:lnTo>
                    <a:pt x="199" y="146"/>
                  </a:lnTo>
                  <a:lnTo>
                    <a:pt x="162" y="192"/>
                  </a:lnTo>
                  <a:lnTo>
                    <a:pt x="137" y="192"/>
                  </a:lnTo>
                  <a:lnTo>
                    <a:pt x="120" y="215"/>
                  </a:lnTo>
                  <a:lnTo>
                    <a:pt x="99" y="208"/>
                  </a:lnTo>
                  <a:lnTo>
                    <a:pt x="80" y="215"/>
                  </a:lnTo>
                  <a:lnTo>
                    <a:pt x="35" y="208"/>
                  </a:lnTo>
                  <a:lnTo>
                    <a:pt x="35" y="187"/>
                  </a:lnTo>
                  <a:lnTo>
                    <a:pt x="28" y="187"/>
                  </a:lnTo>
                  <a:lnTo>
                    <a:pt x="8" y="161"/>
                  </a:lnTo>
                  <a:lnTo>
                    <a:pt x="0" y="146"/>
                  </a:lnTo>
                  <a:lnTo>
                    <a:pt x="8" y="140"/>
                  </a:lnTo>
                  <a:lnTo>
                    <a:pt x="15" y="114"/>
                  </a:lnTo>
                  <a:lnTo>
                    <a:pt x="43" y="69"/>
                  </a:lnTo>
                  <a:lnTo>
                    <a:pt x="50" y="15"/>
                  </a:lnTo>
                  <a:lnTo>
                    <a:pt x="72" y="8"/>
                  </a:lnTo>
                  <a:lnTo>
                    <a:pt x="72" y="0"/>
                  </a:lnTo>
                  <a:lnTo>
                    <a:pt x="85" y="37"/>
                  </a:lnTo>
                  <a:lnTo>
                    <a:pt x="127" y="8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1" name="ESH">
              <a:extLst>
                <a:ext uri="{FF2B5EF4-FFF2-40B4-BE49-F238E27FC236}">
                  <a16:creationId xmlns:a16="http://schemas.microsoft.com/office/drawing/2014/main" id="{00000000-0008-0000-0500-00002F010000}"/>
                </a:ext>
              </a:extLst>
            </xdr:cNvPr>
            <xdr:cNvSpPr>
              <a:spLocks/>
            </xdr:cNvSpPr>
          </xdr:nvSpPr>
          <xdr:spPr bwMode="auto">
            <a:xfrm>
              <a:off x="9661993" y="5345624"/>
              <a:ext cx="196869" cy="141890"/>
            </a:xfrm>
            <a:custGeom>
              <a:avLst/>
              <a:gdLst>
                <a:gd name="T0" fmla="*/ 0 w 114"/>
                <a:gd name="T1" fmla="*/ 448540707 h 107"/>
                <a:gd name="T2" fmla="*/ 30542664 w 114"/>
                <a:gd name="T3" fmla="*/ 423388038 h 107"/>
                <a:gd name="T4" fmla="*/ 218158017 w 114"/>
                <a:gd name="T5" fmla="*/ 423388038 h 107"/>
                <a:gd name="T6" fmla="*/ 218158017 w 114"/>
                <a:gd name="T7" fmla="*/ 364700523 h 107"/>
                <a:gd name="T8" fmla="*/ 305420427 w 114"/>
                <a:gd name="T9" fmla="*/ 322781456 h 107"/>
                <a:gd name="T10" fmla="*/ 305420427 w 114"/>
                <a:gd name="T11" fmla="*/ 134143506 h 107"/>
                <a:gd name="T12" fmla="*/ 497399257 w 114"/>
                <a:gd name="T13" fmla="*/ 134143506 h 107"/>
                <a:gd name="T14" fmla="*/ 497399257 w 114"/>
                <a:gd name="T15" fmla="*/ 41919084 h 107"/>
                <a:gd name="T16" fmla="*/ 218158017 w 114"/>
                <a:gd name="T17" fmla="*/ 0 h 107"/>
                <a:gd name="T18" fmla="*/ 117805034 w 114"/>
                <a:gd name="T19" fmla="*/ 230559033 h 107"/>
                <a:gd name="T20" fmla="*/ 0 w 114"/>
                <a:gd name="T21" fmla="*/ 385662105 h 107"/>
                <a:gd name="T22" fmla="*/ 0 w 114"/>
                <a:gd name="T23" fmla="*/ 448540707 h 107"/>
                <a:gd name="T24" fmla="*/ 0 w 114"/>
                <a:gd name="T25" fmla="*/ 448540707 h 107"/>
                <a:gd name="T26" fmla="*/ 0 w 114"/>
                <a:gd name="T27" fmla="*/ 448540707 h 107"/>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114"/>
                <a:gd name="T43" fmla="*/ 0 h 107"/>
                <a:gd name="T44" fmla="*/ 114 w 114"/>
                <a:gd name="T45" fmla="*/ 107 h 107"/>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114" h="107">
                  <a:moveTo>
                    <a:pt x="0" y="107"/>
                  </a:moveTo>
                  <a:lnTo>
                    <a:pt x="7" y="101"/>
                  </a:lnTo>
                  <a:lnTo>
                    <a:pt x="50" y="101"/>
                  </a:lnTo>
                  <a:lnTo>
                    <a:pt x="50" y="87"/>
                  </a:lnTo>
                  <a:lnTo>
                    <a:pt x="70" y="77"/>
                  </a:lnTo>
                  <a:lnTo>
                    <a:pt x="70" y="32"/>
                  </a:lnTo>
                  <a:lnTo>
                    <a:pt x="114" y="32"/>
                  </a:lnTo>
                  <a:lnTo>
                    <a:pt x="114" y="10"/>
                  </a:lnTo>
                  <a:lnTo>
                    <a:pt x="50" y="0"/>
                  </a:lnTo>
                  <a:lnTo>
                    <a:pt x="27" y="55"/>
                  </a:lnTo>
                  <a:lnTo>
                    <a:pt x="0" y="92"/>
                  </a:lnTo>
                  <a:lnTo>
                    <a:pt x="0" y="107"/>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2" name="ERI">
              <a:extLst>
                <a:ext uri="{FF2B5EF4-FFF2-40B4-BE49-F238E27FC236}">
                  <a16:creationId xmlns:a16="http://schemas.microsoft.com/office/drawing/2014/main" id="{00000000-0008-0000-0500-000030010000}"/>
                </a:ext>
              </a:extLst>
            </xdr:cNvPr>
            <xdr:cNvSpPr>
              <a:spLocks/>
            </xdr:cNvSpPr>
          </xdr:nvSpPr>
          <xdr:spPr bwMode="auto">
            <a:xfrm rot="3428037">
              <a:off x="10902172" y="5622205"/>
              <a:ext cx="191809" cy="64434"/>
            </a:xfrm>
            <a:custGeom>
              <a:avLst/>
              <a:gdLst>
                <a:gd name="T0" fmla="*/ 2147483647 w 199"/>
                <a:gd name="T1" fmla="*/ 2147483647 h 215"/>
                <a:gd name="T2" fmla="*/ 2147483647 w 199"/>
                <a:gd name="T3" fmla="*/ 2147483647 h 215"/>
                <a:gd name="T4" fmla="*/ 2147483647 w 199"/>
                <a:gd name="T5" fmla="*/ 2147483647 h 215"/>
                <a:gd name="T6" fmla="*/ 2147483647 w 199"/>
                <a:gd name="T7" fmla="*/ 2147483647 h 215"/>
                <a:gd name="T8" fmla="*/ 2147483647 w 199"/>
                <a:gd name="T9" fmla="*/ 2147483647 h 215"/>
                <a:gd name="T10" fmla="*/ 2147483647 w 199"/>
                <a:gd name="T11" fmla="*/ 2147483647 h 215"/>
                <a:gd name="T12" fmla="*/ 2147483647 w 199"/>
                <a:gd name="T13" fmla="*/ 2147483647 h 215"/>
                <a:gd name="T14" fmla="*/ 2147483647 w 199"/>
                <a:gd name="T15" fmla="*/ 2147483647 h 215"/>
                <a:gd name="T16" fmla="*/ 2147483647 w 199"/>
                <a:gd name="T17" fmla="*/ 2147483647 h 215"/>
                <a:gd name="T18" fmla="*/ 2147483647 w 199"/>
                <a:gd name="T19" fmla="*/ 2147483647 h 215"/>
                <a:gd name="T20" fmla="*/ 2147483647 w 199"/>
                <a:gd name="T21" fmla="*/ 2147483647 h 215"/>
                <a:gd name="T22" fmla="*/ 2147483647 w 199"/>
                <a:gd name="T23" fmla="*/ 2147483647 h 215"/>
                <a:gd name="T24" fmla="*/ 2147483647 w 199"/>
                <a:gd name="T25" fmla="*/ 2147483647 h 215"/>
                <a:gd name="T26" fmla="*/ 2147483647 w 199"/>
                <a:gd name="T27" fmla="*/ 2147483647 h 215"/>
                <a:gd name="T28" fmla="*/ 2147483647 w 199"/>
                <a:gd name="T29" fmla="*/ 2147483647 h 215"/>
                <a:gd name="T30" fmla="*/ 2147483647 w 199"/>
                <a:gd name="T31" fmla="*/ 2147483647 h 215"/>
                <a:gd name="T32" fmla="*/ 0 w 199"/>
                <a:gd name="T33" fmla="*/ 2147483647 h 215"/>
                <a:gd name="T34" fmla="*/ 2147483647 w 199"/>
                <a:gd name="T35" fmla="*/ 2147483647 h 215"/>
                <a:gd name="T36" fmla="*/ 2147483647 w 199"/>
                <a:gd name="T37" fmla="*/ 2147483647 h 215"/>
                <a:gd name="T38" fmla="*/ 2147483647 w 199"/>
                <a:gd name="T39" fmla="*/ 2147483647 h 215"/>
                <a:gd name="T40" fmla="*/ 2147483647 w 199"/>
                <a:gd name="T41" fmla="*/ 2147483647 h 215"/>
                <a:gd name="T42" fmla="*/ 2147483647 w 199"/>
                <a:gd name="T43" fmla="*/ 2147483647 h 215"/>
                <a:gd name="T44" fmla="*/ 2147483647 w 199"/>
                <a:gd name="T45" fmla="*/ 0 h 215"/>
                <a:gd name="T46" fmla="*/ 2147483647 w 199"/>
                <a:gd name="T47" fmla="*/ 2147483647 h 215"/>
                <a:gd name="T48" fmla="*/ 2147483647 w 199"/>
                <a:gd name="T49" fmla="*/ 2147483647 h 215"/>
                <a:gd name="T50" fmla="*/ 2147483647 w 199"/>
                <a:gd name="T51" fmla="*/ 2147483647 h 215"/>
                <a:gd name="T52" fmla="*/ 2147483647 w 199"/>
                <a:gd name="T53" fmla="*/ 2147483647 h 215"/>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199"/>
                <a:gd name="T82" fmla="*/ 0 h 215"/>
                <a:gd name="T83" fmla="*/ 199 w 199"/>
                <a:gd name="T84" fmla="*/ 215 h 215"/>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199" h="215">
                  <a:moveTo>
                    <a:pt x="127" y="86"/>
                  </a:moveTo>
                  <a:lnTo>
                    <a:pt x="120" y="86"/>
                  </a:lnTo>
                  <a:lnTo>
                    <a:pt x="120" y="114"/>
                  </a:lnTo>
                  <a:lnTo>
                    <a:pt x="127" y="114"/>
                  </a:lnTo>
                  <a:lnTo>
                    <a:pt x="127" y="123"/>
                  </a:lnTo>
                  <a:lnTo>
                    <a:pt x="142" y="140"/>
                  </a:lnTo>
                  <a:lnTo>
                    <a:pt x="199" y="146"/>
                  </a:lnTo>
                  <a:lnTo>
                    <a:pt x="162" y="192"/>
                  </a:lnTo>
                  <a:lnTo>
                    <a:pt x="137" y="192"/>
                  </a:lnTo>
                  <a:lnTo>
                    <a:pt x="120" y="215"/>
                  </a:lnTo>
                  <a:lnTo>
                    <a:pt x="99" y="208"/>
                  </a:lnTo>
                  <a:lnTo>
                    <a:pt x="80" y="215"/>
                  </a:lnTo>
                  <a:lnTo>
                    <a:pt x="35" y="208"/>
                  </a:lnTo>
                  <a:lnTo>
                    <a:pt x="35" y="187"/>
                  </a:lnTo>
                  <a:lnTo>
                    <a:pt x="28" y="187"/>
                  </a:lnTo>
                  <a:lnTo>
                    <a:pt x="8" y="161"/>
                  </a:lnTo>
                  <a:lnTo>
                    <a:pt x="0" y="146"/>
                  </a:lnTo>
                  <a:lnTo>
                    <a:pt x="8" y="140"/>
                  </a:lnTo>
                  <a:lnTo>
                    <a:pt x="15" y="114"/>
                  </a:lnTo>
                  <a:lnTo>
                    <a:pt x="43" y="69"/>
                  </a:lnTo>
                  <a:lnTo>
                    <a:pt x="50" y="15"/>
                  </a:lnTo>
                  <a:lnTo>
                    <a:pt x="72" y="8"/>
                  </a:lnTo>
                  <a:lnTo>
                    <a:pt x="72" y="0"/>
                  </a:lnTo>
                  <a:lnTo>
                    <a:pt x="85" y="37"/>
                  </a:lnTo>
                  <a:lnTo>
                    <a:pt x="127" y="86"/>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3" name="EGY">
              <a:extLst>
                <a:ext uri="{FF2B5EF4-FFF2-40B4-BE49-F238E27FC236}">
                  <a16:creationId xmlns:a16="http://schemas.microsoft.com/office/drawing/2014/main" id="{00000000-0008-0000-0500-000031010000}"/>
                </a:ext>
              </a:extLst>
            </xdr:cNvPr>
            <xdr:cNvSpPr>
              <a:spLocks/>
            </xdr:cNvSpPr>
          </xdr:nvSpPr>
          <xdr:spPr bwMode="auto">
            <a:xfrm>
              <a:off x="10614839" y="5253088"/>
              <a:ext cx="275617" cy="228257"/>
            </a:xfrm>
            <a:custGeom>
              <a:avLst/>
              <a:gdLst>
                <a:gd name="T0" fmla="*/ 703410692 w 158"/>
                <a:gd name="T1" fmla="*/ 672477566 h 167"/>
                <a:gd name="T2" fmla="*/ 565399825 w 158"/>
                <a:gd name="T3" fmla="*/ 743732810 h 167"/>
                <a:gd name="T4" fmla="*/ 543139536 w 158"/>
                <a:gd name="T5" fmla="*/ 703651340 h 167"/>
                <a:gd name="T6" fmla="*/ 31164229 w 158"/>
                <a:gd name="T7" fmla="*/ 703651340 h 167"/>
                <a:gd name="T8" fmla="*/ 31164229 w 158"/>
                <a:gd name="T9" fmla="*/ 231581192 h 167"/>
                <a:gd name="T10" fmla="*/ 0 w 158"/>
                <a:gd name="T11" fmla="*/ 164778741 h 167"/>
                <a:gd name="T12" fmla="*/ 31164229 w 158"/>
                <a:gd name="T13" fmla="*/ 0 h 167"/>
                <a:gd name="T14" fmla="*/ 31164229 w 158"/>
                <a:gd name="T15" fmla="*/ 66802467 h 167"/>
                <a:gd name="T16" fmla="*/ 155819059 w 158"/>
                <a:gd name="T17" fmla="*/ 66802467 h 167"/>
                <a:gd name="T18" fmla="*/ 253761642 w 158"/>
                <a:gd name="T19" fmla="*/ 106883954 h 167"/>
                <a:gd name="T20" fmla="*/ 409580701 w 158"/>
                <a:gd name="T21" fmla="*/ 66802467 h 167"/>
                <a:gd name="T22" fmla="*/ 449648984 w 158"/>
                <a:gd name="T23" fmla="*/ 66802467 h 167"/>
                <a:gd name="T24" fmla="*/ 449648984 w 158"/>
                <a:gd name="T25" fmla="*/ 106883954 h 167"/>
                <a:gd name="T26" fmla="*/ 516427347 w 158"/>
                <a:gd name="T27" fmla="*/ 66802467 h 167"/>
                <a:gd name="T28" fmla="*/ 516427347 w 158"/>
                <a:gd name="T29" fmla="*/ 106883954 h 167"/>
                <a:gd name="T30" fmla="*/ 565399825 w 158"/>
                <a:gd name="T31" fmla="*/ 66802467 h 167"/>
                <a:gd name="T32" fmla="*/ 605468109 w 158"/>
                <a:gd name="T33" fmla="*/ 209313005 h 167"/>
                <a:gd name="T34" fmla="*/ 565399825 w 158"/>
                <a:gd name="T35" fmla="*/ 338465180 h 167"/>
                <a:gd name="T36" fmla="*/ 516427347 w 158"/>
                <a:gd name="T37" fmla="*/ 133604935 h 167"/>
                <a:gd name="T38" fmla="*/ 516427347 w 158"/>
                <a:gd name="T39" fmla="*/ 209313005 h 167"/>
                <a:gd name="T40" fmla="*/ 703410692 w 158"/>
                <a:gd name="T41" fmla="*/ 672477566 h 167"/>
                <a:gd name="T42" fmla="*/ 703410692 w 158"/>
                <a:gd name="T43" fmla="*/ 672477566 h 167"/>
                <a:gd name="T44" fmla="*/ 703410692 w 158"/>
                <a:gd name="T45" fmla="*/ 672477566 h 167"/>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w 158"/>
                <a:gd name="T70" fmla="*/ 0 h 167"/>
                <a:gd name="T71" fmla="*/ 158 w 158"/>
                <a:gd name="T72" fmla="*/ 167 h 167"/>
              </a:gdLst>
              <a:ahLst/>
              <a:cxnLst>
                <a:cxn ang="T46">
                  <a:pos x="T0" y="T1"/>
                </a:cxn>
                <a:cxn ang="T47">
                  <a:pos x="T2" y="T3"/>
                </a:cxn>
                <a:cxn ang="T48">
                  <a:pos x="T4" y="T5"/>
                </a:cxn>
                <a:cxn ang="T49">
                  <a:pos x="T6" y="T7"/>
                </a:cxn>
                <a:cxn ang="T50">
                  <a:pos x="T8" y="T9"/>
                </a:cxn>
                <a:cxn ang="T51">
                  <a:pos x="T10" y="T11"/>
                </a:cxn>
                <a:cxn ang="T52">
                  <a:pos x="T12" y="T13"/>
                </a:cxn>
                <a:cxn ang="T53">
                  <a:pos x="T14" y="T15"/>
                </a:cxn>
                <a:cxn ang="T54">
                  <a:pos x="T16" y="T17"/>
                </a:cxn>
                <a:cxn ang="T55">
                  <a:pos x="T18" y="T19"/>
                </a:cxn>
                <a:cxn ang="T56">
                  <a:pos x="T20" y="T21"/>
                </a:cxn>
                <a:cxn ang="T57">
                  <a:pos x="T22" y="T23"/>
                </a:cxn>
                <a:cxn ang="T58">
                  <a:pos x="T24" y="T25"/>
                </a:cxn>
                <a:cxn ang="T59">
                  <a:pos x="T26" y="T27"/>
                </a:cxn>
                <a:cxn ang="T60">
                  <a:pos x="T28" y="T29"/>
                </a:cxn>
                <a:cxn ang="T61">
                  <a:pos x="T30" y="T31"/>
                </a:cxn>
                <a:cxn ang="T62">
                  <a:pos x="T32" y="T33"/>
                </a:cxn>
                <a:cxn ang="T63">
                  <a:pos x="T34" y="T35"/>
                </a:cxn>
                <a:cxn ang="T64">
                  <a:pos x="T36" y="T37"/>
                </a:cxn>
                <a:cxn ang="T65">
                  <a:pos x="T38" y="T39"/>
                </a:cxn>
                <a:cxn ang="T66">
                  <a:pos x="T40" y="T41"/>
                </a:cxn>
                <a:cxn ang="T67">
                  <a:pos x="T42" y="T43"/>
                </a:cxn>
                <a:cxn ang="T68">
                  <a:pos x="T44" y="T45"/>
                </a:cxn>
              </a:cxnLst>
              <a:rect l="T69" t="T70" r="T71" b="T72"/>
              <a:pathLst>
                <a:path w="158" h="167">
                  <a:moveTo>
                    <a:pt x="158" y="151"/>
                  </a:moveTo>
                  <a:lnTo>
                    <a:pt x="127" y="167"/>
                  </a:lnTo>
                  <a:lnTo>
                    <a:pt x="122" y="158"/>
                  </a:lnTo>
                  <a:lnTo>
                    <a:pt x="7" y="158"/>
                  </a:lnTo>
                  <a:lnTo>
                    <a:pt x="7" y="52"/>
                  </a:lnTo>
                  <a:lnTo>
                    <a:pt x="0" y="37"/>
                  </a:lnTo>
                  <a:lnTo>
                    <a:pt x="7" y="0"/>
                  </a:lnTo>
                  <a:lnTo>
                    <a:pt x="7" y="15"/>
                  </a:lnTo>
                  <a:lnTo>
                    <a:pt x="35" y="15"/>
                  </a:lnTo>
                  <a:lnTo>
                    <a:pt x="57" y="24"/>
                  </a:lnTo>
                  <a:lnTo>
                    <a:pt x="92" y="15"/>
                  </a:lnTo>
                  <a:lnTo>
                    <a:pt x="101" y="15"/>
                  </a:lnTo>
                  <a:lnTo>
                    <a:pt x="101" y="24"/>
                  </a:lnTo>
                  <a:lnTo>
                    <a:pt x="116" y="15"/>
                  </a:lnTo>
                  <a:lnTo>
                    <a:pt x="116" y="24"/>
                  </a:lnTo>
                  <a:lnTo>
                    <a:pt x="127" y="15"/>
                  </a:lnTo>
                  <a:lnTo>
                    <a:pt x="136" y="47"/>
                  </a:lnTo>
                  <a:lnTo>
                    <a:pt x="127" y="76"/>
                  </a:lnTo>
                  <a:lnTo>
                    <a:pt x="116" y="30"/>
                  </a:lnTo>
                  <a:lnTo>
                    <a:pt x="116" y="47"/>
                  </a:lnTo>
                  <a:lnTo>
                    <a:pt x="158" y="151"/>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4" name="DZA">
              <a:extLst>
                <a:ext uri="{FF2B5EF4-FFF2-40B4-BE49-F238E27FC236}">
                  <a16:creationId xmlns:a16="http://schemas.microsoft.com/office/drawing/2014/main" id="{00000000-0008-0000-0500-000032010000}"/>
                </a:ext>
              </a:extLst>
            </xdr:cNvPr>
            <xdr:cNvSpPr>
              <a:spLocks/>
            </xdr:cNvSpPr>
          </xdr:nvSpPr>
          <xdr:spPr bwMode="auto">
            <a:xfrm>
              <a:off x="9858862" y="5135874"/>
              <a:ext cx="472486" cy="388654"/>
            </a:xfrm>
            <a:custGeom>
              <a:avLst/>
              <a:gdLst>
                <a:gd name="T0" fmla="*/ 2147483647 w 275"/>
                <a:gd name="T1" fmla="*/ 2147483647 h 287"/>
                <a:gd name="T2" fmla="*/ 2147483647 w 275"/>
                <a:gd name="T3" fmla="*/ 2147483647 h 287"/>
                <a:gd name="T4" fmla="*/ 2147483647 w 275"/>
                <a:gd name="T5" fmla="*/ 2147483647 h 287"/>
                <a:gd name="T6" fmla="*/ 2147483647 w 275"/>
                <a:gd name="T7" fmla="*/ 2147483647 h 287"/>
                <a:gd name="T8" fmla="*/ 2147483647 w 275"/>
                <a:gd name="T9" fmla="*/ 2147483647 h 287"/>
                <a:gd name="T10" fmla="*/ 0 w 275"/>
                <a:gd name="T11" fmla="*/ 2147483647 h 287"/>
                <a:gd name="T12" fmla="*/ 0 w 275"/>
                <a:gd name="T13" fmla="*/ 2147483647 h 287"/>
                <a:gd name="T14" fmla="*/ 2147483647 w 275"/>
                <a:gd name="T15" fmla="*/ 2147483647 h 287"/>
                <a:gd name="T16" fmla="*/ 2147483647 w 275"/>
                <a:gd name="T17" fmla="*/ 2147483647 h 287"/>
                <a:gd name="T18" fmla="*/ 2147483647 w 275"/>
                <a:gd name="T19" fmla="*/ 2147483647 h 287"/>
                <a:gd name="T20" fmla="*/ 2147483647 w 275"/>
                <a:gd name="T21" fmla="*/ 2147483647 h 287"/>
                <a:gd name="T22" fmla="*/ 2147483647 w 275"/>
                <a:gd name="T23" fmla="*/ 2147483647 h 287"/>
                <a:gd name="T24" fmla="*/ 2147483647 w 275"/>
                <a:gd name="T25" fmla="*/ 2147483647 h 287"/>
                <a:gd name="T26" fmla="*/ 2147483647 w 275"/>
                <a:gd name="T27" fmla="*/ 2147483647 h 287"/>
                <a:gd name="T28" fmla="*/ 2147483647 w 275"/>
                <a:gd name="T29" fmla="*/ 2147483647 h 287"/>
                <a:gd name="T30" fmla="*/ 2147483647 w 275"/>
                <a:gd name="T31" fmla="*/ 2147483647 h 287"/>
                <a:gd name="T32" fmla="*/ 2147483647 w 275"/>
                <a:gd name="T33" fmla="*/ 2147483647 h 287"/>
                <a:gd name="T34" fmla="*/ 2147483647 w 275"/>
                <a:gd name="T35" fmla="*/ 2147483647 h 287"/>
                <a:gd name="T36" fmla="*/ 2147483647 w 275"/>
                <a:gd name="T37" fmla="*/ 2147483647 h 287"/>
                <a:gd name="T38" fmla="*/ 2147483647 w 275"/>
                <a:gd name="T39" fmla="*/ 2147483647 h 287"/>
                <a:gd name="T40" fmla="*/ 2147483647 w 275"/>
                <a:gd name="T41" fmla="*/ 2147483647 h 287"/>
                <a:gd name="T42" fmla="*/ 2147483647 w 275"/>
                <a:gd name="T43" fmla="*/ 2147483647 h 287"/>
                <a:gd name="T44" fmla="*/ 2147483647 w 275"/>
                <a:gd name="T45" fmla="*/ 2147483647 h 287"/>
                <a:gd name="T46" fmla="*/ 2147483647 w 275"/>
                <a:gd name="T47" fmla="*/ 0 h 287"/>
                <a:gd name="T48" fmla="*/ 2147483647 w 275"/>
                <a:gd name="T49" fmla="*/ 2147483647 h 287"/>
                <a:gd name="T50" fmla="*/ 2147483647 w 275"/>
                <a:gd name="T51" fmla="*/ 0 h 287"/>
                <a:gd name="T52" fmla="*/ 2147483647 w 275"/>
                <a:gd name="T53" fmla="*/ 2147483647 h 287"/>
                <a:gd name="T54" fmla="*/ 2147483647 w 275"/>
                <a:gd name="T55" fmla="*/ 0 h 287"/>
                <a:gd name="T56" fmla="*/ 2147483647 w 275"/>
                <a:gd name="T57" fmla="*/ 2147483647 h 287"/>
                <a:gd name="T58" fmla="*/ 2147483647 w 275"/>
                <a:gd name="T59" fmla="*/ 2147483647 h 287"/>
                <a:gd name="T60" fmla="*/ 2147483647 w 275"/>
                <a:gd name="T61" fmla="*/ 2147483647 h 287"/>
                <a:gd name="T62" fmla="*/ 2147483647 w 275"/>
                <a:gd name="T63" fmla="*/ 2147483647 h 287"/>
                <a:gd name="T64" fmla="*/ 2147483647 w 275"/>
                <a:gd name="T65" fmla="*/ 2147483647 h 287"/>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275"/>
                <a:gd name="T100" fmla="*/ 0 h 287"/>
                <a:gd name="T101" fmla="*/ 275 w 275"/>
                <a:gd name="T102" fmla="*/ 287 h 287"/>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275" h="287">
                  <a:moveTo>
                    <a:pt x="87" y="33"/>
                  </a:moveTo>
                  <a:lnTo>
                    <a:pt x="94" y="33"/>
                  </a:lnTo>
                  <a:lnTo>
                    <a:pt x="101" y="79"/>
                  </a:lnTo>
                  <a:lnTo>
                    <a:pt x="65" y="87"/>
                  </a:lnTo>
                  <a:lnTo>
                    <a:pt x="65" y="101"/>
                  </a:lnTo>
                  <a:lnTo>
                    <a:pt x="0" y="138"/>
                  </a:lnTo>
                  <a:lnTo>
                    <a:pt x="0" y="163"/>
                  </a:lnTo>
                  <a:lnTo>
                    <a:pt x="129" y="257"/>
                  </a:lnTo>
                  <a:lnTo>
                    <a:pt x="136" y="274"/>
                  </a:lnTo>
                  <a:lnTo>
                    <a:pt x="166" y="287"/>
                  </a:lnTo>
                  <a:lnTo>
                    <a:pt x="188" y="287"/>
                  </a:lnTo>
                  <a:lnTo>
                    <a:pt x="275" y="228"/>
                  </a:lnTo>
                  <a:lnTo>
                    <a:pt x="265" y="207"/>
                  </a:lnTo>
                  <a:lnTo>
                    <a:pt x="260" y="207"/>
                  </a:lnTo>
                  <a:lnTo>
                    <a:pt x="243" y="185"/>
                  </a:lnTo>
                  <a:lnTo>
                    <a:pt x="251" y="170"/>
                  </a:lnTo>
                  <a:lnTo>
                    <a:pt x="251" y="134"/>
                  </a:lnTo>
                  <a:lnTo>
                    <a:pt x="243" y="124"/>
                  </a:lnTo>
                  <a:lnTo>
                    <a:pt x="243" y="87"/>
                  </a:lnTo>
                  <a:lnTo>
                    <a:pt x="221" y="79"/>
                  </a:lnTo>
                  <a:lnTo>
                    <a:pt x="215" y="65"/>
                  </a:lnTo>
                  <a:lnTo>
                    <a:pt x="230" y="42"/>
                  </a:lnTo>
                  <a:lnTo>
                    <a:pt x="221" y="6"/>
                  </a:lnTo>
                  <a:lnTo>
                    <a:pt x="230" y="0"/>
                  </a:lnTo>
                  <a:lnTo>
                    <a:pt x="221" y="6"/>
                  </a:lnTo>
                  <a:lnTo>
                    <a:pt x="201" y="0"/>
                  </a:lnTo>
                  <a:lnTo>
                    <a:pt x="188" y="6"/>
                  </a:lnTo>
                  <a:lnTo>
                    <a:pt x="173" y="0"/>
                  </a:lnTo>
                  <a:lnTo>
                    <a:pt x="151" y="6"/>
                  </a:lnTo>
                  <a:lnTo>
                    <a:pt x="129" y="6"/>
                  </a:lnTo>
                  <a:lnTo>
                    <a:pt x="87" y="3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5" name="DJI">
              <a:extLst>
                <a:ext uri="{FF2B5EF4-FFF2-40B4-BE49-F238E27FC236}">
                  <a16:creationId xmlns:a16="http://schemas.microsoft.com/office/drawing/2014/main" id="{00000000-0008-0000-0500-000033010000}"/>
                </a:ext>
              </a:extLst>
            </xdr:cNvPr>
            <xdr:cNvSpPr>
              <a:spLocks/>
            </xdr:cNvSpPr>
          </xdr:nvSpPr>
          <xdr:spPr bwMode="auto">
            <a:xfrm rot="8341519">
              <a:off x="11017537" y="5664291"/>
              <a:ext cx="70873" cy="37015"/>
            </a:xfrm>
            <a:custGeom>
              <a:avLst/>
              <a:gdLst>
                <a:gd name="T0" fmla="*/ 116647222 w 42"/>
                <a:gd name="T1" fmla="*/ 108870752 h 30"/>
                <a:gd name="T2" fmla="*/ 174970848 w 42"/>
                <a:gd name="T3" fmla="*/ 29032200 h 30"/>
                <a:gd name="T4" fmla="*/ 174970848 w 42"/>
                <a:gd name="T5" fmla="*/ 0 h 30"/>
                <a:gd name="T6" fmla="*/ 0 w 42"/>
                <a:gd name="T7" fmla="*/ 0 h 30"/>
                <a:gd name="T8" fmla="*/ 83318578 w 42"/>
                <a:gd name="T9" fmla="*/ 29032200 h 30"/>
                <a:gd name="T10" fmla="*/ 83318578 w 42"/>
                <a:gd name="T11" fmla="*/ 61693424 h 30"/>
                <a:gd name="T12" fmla="*/ 116647222 w 42"/>
                <a:gd name="T13" fmla="*/ 108870752 h 30"/>
                <a:gd name="T14" fmla="*/ 116647222 w 42"/>
                <a:gd name="T15" fmla="*/ 108870752 h 30"/>
                <a:gd name="T16" fmla="*/ 116647222 w 42"/>
                <a:gd name="T17" fmla="*/ 108870752 h 3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30"/>
                <a:gd name="T29" fmla="*/ 42 w 42"/>
                <a:gd name="T30" fmla="*/ 30 h 3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30">
                  <a:moveTo>
                    <a:pt x="28" y="30"/>
                  </a:moveTo>
                  <a:lnTo>
                    <a:pt x="42" y="8"/>
                  </a:lnTo>
                  <a:lnTo>
                    <a:pt x="42" y="0"/>
                  </a:lnTo>
                  <a:lnTo>
                    <a:pt x="0" y="0"/>
                  </a:lnTo>
                  <a:lnTo>
                    <a:pt x="20" y="8"/>
                  </a:lnTo>
                  <a:lnTo>
                    <a:pt x="20" y="17"/>
                  </a:lnTo>
                  <a:lnTo>
                    <a:pt x="28" y="3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6" name="CPV">
              <a:extLst>
                <a:ext uri="{FF2B5EF4-FFF2-40B4-BE49-F238E27FC236}">
                  <a16:creationId xmlns:a16="http://schemas.microsoft.com/office/drawing/2014/main" id="{00000000-0008-0000-0500-000034010000}"/>
                </a:ext>
              </a:extLst>
            </xdr:cNvPr>
            <xdr:cNvSpPr>
              <a:spLocks/>
            </xdr:cNvSpPr>
          </xdr:nvSpPr>
          <xdr:spPr bwMode="auto">
            <a:xfrm>
              <a:off x="9593438" y="5564810"/>
              <a:ext cx="31499" cy="30846"/>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7" name="COM">
              <a:extLst>
                <a:ext uri="{FF2B5EF4-FFF2-40B4-BE49-F238E27FC236}">
                  <a16:creationId xmlns:a16="http://schemas.microsoft.com/office/drawing/2014/main" id="{00000000-0008-0000-0500-000035010000}"/>
                </a:ext>
              </a:extLst>
            </xdr:cNvPr>
            <xdr:cNvSpPr>
              <a:spLocks/>
            </xdr:cNvSpPr>
          </xdr:nvSpPr>
          <xdr:spPr bwMode="auto">
            <a:xfrm>
              <a:off x="11094209" y="6161947"/>
              <a:ext cx="22679" cy="23689"/>
            </a:xfrm>
            <a:custGeom>
              <a:avLst/>
              <a:gdLst>
                <a:gd name="T0" fmla="*/ 0 w 21"/>
                <a:gd name="T1" fmla="*/ 0 h 27"/>
                <a:gd name="T2" fmla="*/ 0 w 21"/>
                <a:gd name="T3" fmla="*/ 0 h 27"/>
                <a:gd name="T4" fmla="*/ 0 w 21"/>
                <a:gd name="T5" fmla="*/ 0 h 27"/>
                <a:gd name="T6" fmla="*/ 0 w 21"/>
                <a:gd name="T7" fmla="*/ 0 h 27"/>
                <a:gd name="T8" fmla="*/ 0 w 21"/>
                <a:gd name="T9" fmla="*/ 0 h 27"/>
                <a:gd name="T10" fmla="*/ 0 w 21"/>
                <a:gd name="T11" fmla="*/ 0 h 27"/>
                <a:gd name="T12" fmla="*/ 0 w 21"/>
                <a:gd name="T13" fmla="*/ 0 h 27"/>
                <a:gd name="T14" fmla="*/ 0 60000 65536"/>
                <a:gd name="T15" fmla="*/ 0 60000 65536"/>
                <a:gd name="T16" fmla="*/ 0 60000 65536"/>
                <a:gd name="T17" fmla="*/ 0 60000 65536"/>
                <a:gd name="T18" fmla="*/ 0 60000 65536"/>
                <a:gd name="T19" fmla="*/ 0 60000 65536"/>
                <a:gd name="T20" fmla="*/ 0 60000 65536"/>
                <a:gd name="T21" fmla="*/ 0 w 21"/>
                <a:gd name="T22" fmla="*/ 0 h 27"/>
                <a:gd name="T23" fmla="*/ 21 w 21"/>
                <a:gd name="T24" fmla="*/ 27 h 27"/>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7">
                  <a:moveTo>
                    <a:pt x="0" y="14"/>
                  </a:moveTo>
                  <a:lnTo>
                    <a:pt x="8" y="27"/>
                  </a:lnTo>
                  <a:lnTo>
                    <a:pt x="21" y="14"/>
                  </a:lnTo>
                  <a:lnTo>
                    <a:pt x="8" y="0"/>
                  </a:lnTo>
                  <a:lnTo>
                    <a:pt x="0" y="1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8" name="COG">
              <a:extLst>
                <a:ext uri="{FF2B5EF4-FFF2-40B4-BE49-F238E27FC236}">
                  <a16:creationId xmlns:a16="http://schemas.microsoft.com/office/drawing/2014/main" id="{00000000-0008-0000-0500-000036010000}"/>
                </a:ext>
              </a:extLst>
            </xdr:cNvPr>
            <xdr:cNvSpPr>
              <a:spLocks/>
            </xdr:cNvSpPr>
          </xdr:nvSpPr>
          <xdr:spPr bwMode="auto">
            <a:xfrm>
              <a:off x="10307723" y="5845323"/>
              <a:ext cx="181120" cy="172735"/>
            </a:xfrm>
            <a:custGeom>
              <a:avLst/>
              <a:gdLst>
                <a:gd name="T0" fmla="*/ 343815911 w 103"/>
                <a:gd name="T1" fmla="*/ 39071548 h 128"/>
                <a:gd name="T2" fmla="*/ 343815911 w 103"/>
                <a:gd name="T3" fmla="*/ 130241249 h 128"/>
                <a:gd name="T4" fmla="*/ 140239929 w 103"/>
                <a:gd name="T5" fmla="*/ 95509841 h 128"/>
                <a:gd name="T6" fmla="*/ 140239929 w 103"/>
                <a:gd name="T7" fmla="*/ 169312813 h 128"/>
                <a:gd name="T8" fmla="*/ 176431959 w 103"/>
                <a:gd name="T9" fmla="*/ 130241249 h 128"/>
                <a:gd name="T10" fmla="*/ 199049851 w 103"/>
                <a:gd name="T11" fmla="*/ 169312813 h 128"/>
                <a:gd name="T12" fmla="*/ 199049851 w 103"/>
                <a:gd name="T13" fmla="*/ 360332494 h 128"/>
                <a:gd name="T14" fmla="*/ 108573996 w 103"/>
                <a:gd name="T15" fmla="*/ 360332494 h 128"/>
                <a:gd name="T16" fmla="*/ 49761931 w 103"/>
                <a:gd name="T17" fmla="*/ 395063902 h 128"/>
                <a:gd name="T18" fmla="*/ 49761931 w 103"/>
                <a:gd name="T19" fmla="*/ 416770771 h 128"/>
                <a:gd name="T20" fmla="*/ 0 w 103"/>
                <a:gd name="T21" fmla="*/ 416770771 h 128"/>
                <a:gd name="T22" fmla="*/ 0 w 103"/>
                <a:gd name="T23" fmla="*/ 490573710 h 128"/>
                <a:gd name="T24" fmla="*/ 108573996 w 103"/>
                <a:gd name="T25" fmla="*/ 555694449 h 128"/>
                <a:gd name="T26" fmla="*/ 108573996 w 103"/>
                <a:gd name="T27" fmla="*/ 520962911 h 128"/>
                <a:gd name="T28" fmla="*/ 199049851 w 103"/>
                <a:gd name="T29" fmla="*/ 520962911 h 128"/>
                <a:gd name="T30" fmla="*/ 298575873 w 103"/>
                <a:gd name="T31" fmla="*/ 490573710 h 128"/>
                <a:gd name="T32" fmla="*/ 343815911 w 103"/>
                <a:gd name="T33" fmla="*/ 360332494 h 128"/>
                <a:gd name="T34" fmla="*/ 402625833 w 103"/>
                <a:gd name="T35" fmla="*/ 290871763 h 128"/>
                <a:gd name="T36" fmla="*/ 465959758 w 103"/>
                <a:gd name="T37" fmla="*/ 0 h 128"/>
                <a:gd name="T38" fmla="*/ 366433803 w 103"/>
                <a:gd name="T39" fmla="*/ 39071548 h 128"/>
                <a:gd name="T40" fmla="*/ 343815911 w 103"/>
                <a:gd name="T41" fmla="*/ 39071548 h 128"/>
                <a:gd name="T42" fmla="*/ 343815911 w 103"/>
                <a:gd name="T43" fmla="*/ 39071548 h 128"/>
                <a:gd name="T44" fmla="*/ 343815911 w 103"/>
                <a:gd name="T45" fmla="*/ 39071548 h 128"/>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w 103"/>
                <a:gd name="T70" fmla="*/ 0 h 128"/>
                <a:gd name="T71" fmla="*/ 103 w 103"/>
                <a:gd name="T72" fmla="*/ 128 h 128"/>
              </a:gdLst>
              <a:ahLst/>
              <a:cxnLst>
                <a:cxn ang="T46">
                  <a:pos x="T0" y="T1"/>
                </a:cxn>
                <a:cxn ang="T47">
                  <a:pos x="T2" y="T3"/>
                </a:cxn>
                <a:cxn ang="T48">
                  <a:pos x="T4" y="T5"/>
                </a:cxn>
                <a:cxn ang="T49">
                  <a:pos x="T6" y="T7"/>
                </a:cxn>
                <a:cxn ang="T50">
                  <a:pos x="T8" y="T9"/>
                </a:cxn>
                <a:cxn ang="T51">
                  <a:pos x="T10" y="T11"/>
                </a:cxn>
                <a:cxn ang="T52">
                  <a:pos x="T12" y="T13"/>
                </a:cxn>
                <a:cxn ang="T53">
                  <a:pos x="T14" y="T15"/>
                </a:cxn>
                <a:cxn ang="T54">
                  <a:pos x="T16" y="T17"/>
                </a:cxn>
                <a:cxn ang="T55">
                  <a:pos x="T18" y="T19"/>
                </a:cxn>
                <a:cxn ang="T56">
                  <a:pos x="T20" y="T21"/>
                </a:cxn>
                <a:cxn ang="T57">
                  <a:pos x="T22" y="T23"/>
                </a:cxn>
                <a:cxn ang="T58">
                  <a:pos x="T24" y="T25"/>
                </a:cxn>
                <a:cxn ang="T59">
                  <a:pos x="T26" y="T27"/>
                </a:cxn>
                <a:cxn ang="T60">
                  <a:pos x="T28" y="T29"/>
                </a:cxn>
                <a:cxn ang="T61">
                  <a:pos x="T30" y="T31"/>
                </a:cxn>
                <a:cxn ang="T62">
                  <a:pos x="T32" y="T33"/>
                </a:cxn>
                <a:cxn ang="T63">
                  <a:pos x="T34" y="T35"/>
                </a:cxn>
                <a:cxn ang="T64">
                  <a:pos x="T36" y="T37"/>
                </a:cxn>
                <a:cxn ang="T65">
                  <a:pos x="T38" y="T39"/>
                </a:cxn>
                <a:cxn ang="T66">
                  <a:pos x="T40" y="T41"/>
                </a:cxn>
                <a:cxn ang="T67">
                  <a:pos x="T42" y="T43"/>
                </a:cxn>
                <a:cxn ang="T68">
                  <a:pos x="T44" y="T45"/>
                </a:cxn>
              </a:cxnLst>
              <a:rect l="T69" t="T70" r="T71" b="T72"/>
              <a:pathLst>
                <a:path w="103" h="128">
                  <a:moveTo>
                    <a:pt x="76" y="9"/>
                  </a:moveTo>
                  <a:lnTo>
                    <a:pt x="76" y="30"/>
                  </a:lnTo>
                  <a:lnTo>
                    <a:pt x="31" y="22"/>
                  </a:lnTo>
                  <a:lnTo>
                    <a:pt x="31" y="39"/>
                  </a:lnTo>
                  <a:lnTo>
                    <a:pt x="39" y="30"/>
                  </a:lnTo>
                  <a:lnTo>
                    <a:pt x="44" y="39"/>
                  </a:lnTo>
                  <a:lnTo>
                    <a:pt x="44" y="83"/>
                  </a:lnTo>
                  <a:lnTo>
                    <a:pt x="24" y="83"/>
                  </a:lnTo>
                  <a:lnTo>
                    <a:pt x="11" y="91"/>
                  </a:lnTo>
                  <a:lnTo>
                    <a:pt x="11" y="96"/>
                  </a:lnTo>
                  <a:lnTo>
                    <a:pt x="0" y="96"/>
                  </a:lnTo>
                  <a:lnTo>
                    <a:pt x="0" y="113"/>
                  </a:lnTo>
                  <a:lnTo>
                    <a:pt x="24" y="128"/>
                  </a:lnTo>
                  <a:lnTo>
                    <a:pt x="24" y="120"/>
                  </a:lnTo>
                  <a:lnTo>
                    <a:pt x="44" y="120"/>
                  </a:lnTo>
                  <a:lnTo>
                    <a:pt x="66" y="113"/>
                  </a:lnTo>
                  <a:lnTo>
                    <a:pt x="76" y="83"/>
                  </a:lnTo>
                  <a:lnTo>
                    <a:pt x="89" y="67"/>
                  </a:lnTo>
                  <a:lnTo>
                    <a:pt x="103" y="0"/>
                  </a:lnTo>
                  <a:lnTo>
                    <a:pt x="81" y="9"/>
                  </a:lnTo>
                  <a:lnTo>
                    <a:pt x="76" y="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19" name="COD">
              <a:extLst>
                <a:ext uri="{FF2B5EF4-FFF2-40B4-BE49-F238E27FC236}">
                  <a16:creationId xmlns:a16="http://schemas.microsoft.com/office/drawing/2014/main" id="{00000000-0008-0000-0500-000037010000}"/>
                </a:ext>
              </a:extLst>
            </xdr:cNvPr>
            <xdr:cNvSpPr>
              <a:spLocks/>
            </xdr:cNvSpPr>
          </xdr:nvSpPr>
          <xdr:spPr bwMode="auto">
            <a:xfrm>
              <a:off x="10347097" y="5814477"/>
              <a:ext cx="433112" cy="363978"/>
            </a:xfrm>
            <a:custGeom>
              <a:avLst/>
              <a:gdLst>
                <a:gd name="T0" fmla="*/ 874670445 w 253"/>
                <a:gd name="T1" fmla="*/ 0 h 272"/>
                <a:gd name="T2" fmla="*/ 617414751 w 253"/>
                <a:gd name="T3" fmla="*/ 0 h 272"/>
                <a:gd name="T4" fmla="*/ 595977294 w 253"/>
                <a:gd name="T5" fmla="*/ 64030014 h 272"/>
                <a:gd name="T6" fmla="*/ 463059963 w 253"/>
                <a:gd name="T7" fmla="*/ 64030014 h 272"/>
                <a:gd name="T8" fmla="*/ 428759618 w 253"/>
                <a:gd name="T9" fmla="*/ 0 h 272"/>
                <a:gd name="T10" fmla="*/ 398747593 w 253"/>
                <a:gd name="T11" fmla="*/ 0 h 272"/>
                <a:gd name="T12" fmla="*/ 343007721 w 253"/>
                <a:gd name="T13" fmla="*/ 102448855 h 272"/>
                <a:gd name="T14" fmla="*/ 278693280 w 253"/>
                <a:gd name="T15" fmla="*/ 388452777 h 272"/>
                <a:gd name="T16" fmla="*/ 218667093 w 253"/>
                <a:gd name="T17" fmla="*/ 461019832 h 272"/>
                <a:gd name="T18" fmla="*/ 184366748 w 253"/>
                <a:gd name="T19" fmla="*/ 580544966 h 272"/>
                <a:gd name="T20" fmla="*/ 90040250 w 253"/>
                <a:gd name="T21" fmla="*/ 618961725 h 272"/>
                <a:gd name="T22" fmla="*/ 34300361 w 253"/>
                <a:gd name="T23" fmla="*/ 618961725 h 272"/>
                <a:gd name="T24" fmla="*/ 0 w 253"/>
                <a:gd name="T25" fmla="*/ 674454665 h 272"/>
                <a:gd name="T26" fmla="*/ 0 w 253"/>
                <a:gd name="T27" fmla="*/ 747023787 h 272"/>
                <a:gd name="T28" fmla="*/ 64314457 w 253"/>
                <a:gd name="T29" fmla="*/ 674454665 h 272"/>
                <a:gd name="T30" fmla="*/ 248681189 w 253"/>
                <a:gd name="T31" fmla="*/ 674454665 h 272"/>
                <a:gd name="T32" fmla="*/ 248681189 w 253"/>
                <a:gd name="T33" fmla="*/ 776903488 h 272"/>
                <a:gd name="T34" fmla="*/ 308707376 w 253"/>
                <a:gd name="T35" fmla="*/ 840935552 h 272"/>
                <a:gd name="T36" fmla="*/ 398747593 w 253"/>
                <a:gd name="T37" fmla="*/ 802516727 h 272"/>
                <a:gd name="T38" fmla="*/ 398747593 w 253"/>
                <a:gd name="T39" fmla="*/ 776903488 h 272"/>
                <a:gd name="T40" fmla="*/ 463059963 w 253"/>
                <a:gd name="T41" fmla="*/ 776903488 h 272"/>
                <a:gd name="T42" fmla="*/ 531662724 w 253"/>
                <a:gd name="T43" fmla="*/ 802516727 h 272"/>
                <a:gd name="T44" fmla="*/ 531662724 w 253"/>
                <a:gd name="T45" fmla="*/ 934845251 h 272"/>
                <a:gd name="T46" fmla="*/ 595977294 w 253"/>
                <a:gd name="T47" fmla="*/ 977532605 h 272"/>
                <a:gd name="T48" fmla="*/ 531662724 w 253"/>
                <a:gd name="T49" fmla="*/ 1003145844 h 272"/>
                <a:gd name="T50" fmla="*/ 531662724 w 253"/>
                <a:gd name="T51" fmla="*/ 1024488488 h 272"/>
                <a:gd name="T52" fmla="*/ 643140528 w 253"/>
                <a:gd name="T53" fmla="*/ 1003145844 h 272"/>
                <a:gd name="T54" fmla="*/ 810356004 w 253"/>
                <a:gd name="T55" fmla="*/ 1097057868 h 272"/>
                <a:gd name="T56" fmla="*/ 831795531 w 253"/>
                <a:gd name="T57" fmla="*/ 1024488488 h 272"/>
                <a:gd name="T58" fmla="*/ 926121997 w 253"/>
                <a:gd name="T59" fmla="*/ 1126937569 h 272"/>
                <a:gd name="T60" fmla="*/ 990436438 w 253"/>
                <a:gd name="T61" fmla="*/ 1161087865 h 272"/>
                <a:gd name="T62" fmla="*/ 990436438 w 253"/>
                <a:gd name="T63" fmla="*/ 1097057868 h 272"/>
                <a:gd name="T64" fmla="*/ 926121997 w 253"/>
                <a:gd name="T65" fmla="*/ 1097057868 h 272"/>
                <a:gd name="T66" fmla="*/ 926121997 w 253"/>
                <a:gd name="T67" fmla="*/ 840935552 h 272"/>
                <a:gd name="T68" fmla="*/ 1046174240 w 253"/>
                <a:gd name="T69" fmla="*/ 840935552 h 272"/>
                <a:gd name="T70" fmla="*/ 990436438 w 253"/>
                <a:gd name="T71" fmla="*/ 747023787 h 272"/>
                <a:gd name="T72" fmla="*/ 990436438 w 253"/>
                <a:gd name="T73" fmla="*/ 486633071 h 272"/>
                <a:gd name="T74" fmla="*/ 926121997 w 253"/>
                <a:gd name="T75" fmla="*/ 486633071 h 272"/>
                <a:gd name="T76" fmla="*/ 990436438 w 253"/>
                <a:gd name="T77" fmla="*/ 422601007 h 272"/>
                <a:gd name="T78" fmla="*/ 1016162215 w 253"/>
                <a:gd name="T79" fmla="*/ 294541012 h 272"/>
                <a:gd name="T80" fmla="*/ 1046174240 w 253"/>
                <a:gd name="T81" fmla="*/ 264659180 h 272"/>
                <a:gd name="T82" fmla="*/ 1084762905 w 253"/>
                <a:gd name="T83" fmla="*/ 200629182 h 272"/>
                <a:gd name="T84" fmla="*/ 1046174240 w 253"/>
                <a:gd name="T85" fmla="*/ 200629182 h 272"/>
                <a:gd name="T86" fmla="*/ 1046174240 w 253"/>
                <a:gd name="T87" fmla="*/ 102448855 h 272"/>
                <a:gd name="T88" fmla="*/ 1016162215 w 253"/>
                <a:gd name="T89" fmla="*/ 64030014 h 272"/>
                <a:gd name="T90" fmla="*/ 896107901 w 253"/>
                <a:gd name="T91" fmla="*/ 64030014 h 272"/>
                <a:gd name="T92" fmla="*/ 874670445 w 253"/>
                <a:gd name="T93" fmla="*/ 0 h 272"/>
                <a:gd name="T94" fmla="*/ 874670445 w 253"/>
                <a:gd name="T95" fmla="*/ 0 h 272"/>
                <a:gd name="T96" fmla="*/ 874670445 w 253"/>
                <a:gd name="T97" fmla="*/ 0 h 272"/>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w 253"/>
                <a:gd name="T148" fmla="*/ 0 h 272"/>
                <a:gd name="T149" fmla="*/ 253 w 253"/>
                <a:gd name="T150" fmla="*/ 272 h 272"/>
              </a:gdLst>
              <a:ahLst/>
              <a:cxnLst>
                <a:cxn ang="T98">
                  <a:pos x="T0" y="T1"/>
                </a:cxn>
                <a:cxn ang="T99">
                  <a:pos x="T2" y="T3"/>
                </a:cxn>
                <a:cxn ang="T100">
                  <a:pos x="T4" y="T5"/>
                </a:cxn>
                <a:cxn ang="T101">
                  <a:pos x="T6" y="T7"/>
                </a:cxn>
                <a:cxn ang="T102">
                  <a:pos x="T8" y="T9"/>
                </a:cxn>
                <a:cxn ang="T103">
                  <a:pos x="T10" y="T11"/>
                </a:cxn>
                <a:cxn ang="T104">
                  <a:pos x="T12" y="T13"/>
                </a:cxn>
                <a:cxn ang="T105">
                  <a:pos x="T14" y="T15"/>
                </a:cxn>
                <a:cxn ang="T106">
                  <a:pos x="T16" y="T17"/>
                </a:cxn>
                <a:cxn ang="T107">
                  <a:pos x="T18" y="T19"/>
                </a:cxn>
                <a:cxn ang="T108">
                  <a:pos x="T20" y="T21"/>
                </a:cxn>
                <a:cxn ang="T109">
                  <a:pos x="T22" y="T23"/>
                </a:cxn>
                <a:cxn ang="T110">
                  <a:pos x="T24" y="T25"/>
                </a:cxn>
                <a:cxn ang="T111">
                  <a:pos x="T26" y="T27"/>
                </a:cxn>
                <a:cxn ang="T112">
                  <a:pos x="T28" y="T29"/>
                </a:cxn>
                <a:cxn ang="T113">
                  <a:pos x="T30" y="T31"/>
                </a:cxn>
                <a:cxn ang="T114">
                  <a:pos x="T32" y="T33"/>
                </a:cxn>
                <a:cxn ang="T115">
                  <a:pos x="T34" y="T35"/>
                </a:cxn>
                <a:cxn ang="T116">
                  <a:pos x="T36" y="T37"/>
                </a:cxn>
                <a:cxn ang="T117">
                  <a:pos x="T38" y="T39"/>
                </a:cxn>
                <a:cxn ang="T118">
                  <a:pos x="T40" y="T41"/>
                </a:cxn>
                <a:cxn ang="T119">
                  <a:pos x="T42" y="T43"/>
                </a:cxn>
                <a:cxn ang="T120">
                  <a:pos x="T44" y="T45"/>
                </a:cxn>
                <a:cxn ang="T121">
                  <a:pos x="T46" y="T47"/>
                </a:cxn>
                <a:cxn ang="T122">
                  <a:pos x="T48" y="T49"/>
                </a:cxn>
                <a:cxn ang="T123">
                  <a:pos x="T50" y="T51"/>
                </a:cxn>
                <a:cxn ang="T124">
                  <a:pos x="T52" y="T53"/>
                </a:cxn>
                <a:cxn ang="T125">
                  <a:pos x="T54" y="T55"/>
                </a:cxn>
                <a:cxn ang="T126">
                  <a:pos x="T56" y="T57"/>
                </a:cxn>
                <a:cxn ang="T127">
                  <a:pos x="T58" y="T59"/>
                </a:cxn>
                <a:cxn ang="T128">
                  <a:pos x="T60" y="T61"/>
                </a:cxn>
                <a:cxn ang="T129">
                  <a:pos x="T62" y="T63"/>
                </a:cxn>
                <a:cxn ang="T130">
                  <a:pos x="T64" y="T65"/>
                </a:cxn>
                <a:cxn ang="T131">
                  <a:pos x="T66" y="T67"/>
                </a:cxn>
                <a:cxn ang="T132">
                  <a:pos x="T68" y="T69"/>
                </a:cxn>
                <a:cxn ang="T133">
                  <a:pos x="T70" y="T71"/>
                </a:cxn>
                <a:cxn ang="T134">
                  <a:pos x="T72" y="T73"/>
                </a:cxn>
                <a:cxn ang="T135">
                  <a:pos x="T74" y="T75"/>
                </a:cxn>
                <a:cxn ang="T136">
                  <a:pos x="T76" y="T77"/>
                </a:cxn>
                <a:cxn ang="T137">
                  <a:pos x="T78" y="T79"/>
                </a:cxn>
                <a:cxn ang="T138">
                  <a:pos x="T80" y="T81"/>
                </a:cxn>
                <a:cxn ang="T139">
                  <a:pos x="T82" y="T83"/>
                </a:cxn>
                <a:cxn ang="T140">
                  <a:pos x="T84" y="T85"/>
                </a:cxn>
                <a:cxn ang="T141">
                  <a:pos x="T86" y="T87"/>
                </a:cxn>
                <a:cxn ang="T142">
                  <a:pos x="T88" y="T89"/>
                </a:cxn>
                <a:cxn ang="T143">
                  <a:pos x="T90" y="T91"/>
                </a:cxn>
                <a:cxn ang="T144">
                  <a:pos x="T92" y="T93"/>
                </a:cxn>
                <a:cxn ang="T145">
                  <a:pos x="T94" y="T95"/>
                </a:cxn>
                <a:cxn ang="T146">
                  <a:pos x="T96" y="T97"/>
                </a:cxn>
              </a:cxnLst>
              <a:rect l="T147" t="T148" r="T149" b="T150"/>
              <a:pathLst>
                <a:path w="253" h="272">
                  <a:moveTo>
                    <a:pt x="204" y="0"/>
                  </a:moveTo>
                  <a:lnTo>
                    <a:pt x="144" y="0"/>
                  </a:lnTo>
                  <a:lnTo>
                    <a:pt x="139" y="15"/>
                  </a:lnTo>
                  <a:lnTo>
                    <a:pt x="108" y="15"/>
                  </a:lnTo>
                  <a:lnTo>
                    <a:pt x="100" y="0"/>
                  </a:lnTo>
                  <a:lnTo>
                    <a:pt x="93" y="0"/>
                  </a:lnTo>
                  <a:lnTo>
                    <a:pt x="80" y="24"/>
                  </a:lnTo>
                  <a:lnTo>
                    <a:pt x="65" y="91"/>
                  </a:lnTo>
                  <a:lnTo>
                    <a:pt x="51" y="108"/>
                  </a:lnTo>
                  <a:lnTo>
                    <a:pt x="43" y="136"/>
                  </a:lnTo>
                  <a:lnTo>
                    <a:pt x="21" y="145"/>
                  </a:lnTo>
                  <a:lnTo>
                    <a:pt x="8" y="145"/>
                  </a:lnTo>
                  <a:lnTo>
                    <a:pt x="0" y="158"/>
                  </a:lnTo>
                  <a:lnTo>
                    <a:pt x="0" y="175"/>
                  </a:lnTo>
                  <a:lnTo>
                    <a:pt x="15" y="158"/>
                  </a:lnTo>
                  <a:lnTo>
                    <a:pt x="58" y="158"/>
                  </a:lnTo>
                  <a:lnTo>
                    <a:pt x="58" y="182"/>
                  </a:lnTo>
                  <a:lnTo>
                    <a:pt x="72" y="197"/>
                  </a:lnTo>
                  <a:lnTo>
                    <a:pt x="93" y="188"/>
                  </a:lnTo>
                  <a:lnTo>
                    <a:pt x="93" y="182"/>
                  </a:lnTo>
                  <a:lnTo>
                    <a:pt x="108" y="182"/>
                  </a:lnTo>
                  <a:lnTo>
                    <a:pt x="124" y="188"/>
                  </a:lnTo>
                  <a:lnTo>
                    <a:pt x="124" y="219"/>
                  </a:lnTo>
                  <a:lnTo>
                    <a:pt x="139" y="229"/>
                  </a:lnTo>
                  <a:lnTo>
                    <a:pt x="124" y="235"/>
                  </a:lnTo>
                  <a:lnTo>
                    <a:pt x="124" y="240"/>
                  </a:lnTo>
                  <a:lnTo>
                    <a:pt x="150" y="235"/>
                  </a:lnTo>
                  <a:lnTo>
                    <a:pt x="189" y="257"/>
                  </a:lnTo>
                  <a:lnTo>
                    <a:pt x="194" y="240"/>
                  </a:lnTo>
                  <a:lnTo>
                    <a:pt x="216" y="264"/>
                  </a:lnTo>
                  <a:lnTo>
                    <a:pt x="231" y="272"/>
                  </a:lnTo>
                  <a:lnTo>
                    <a:pt x="231" y="257"/>
                  </a:lnTo>
                  <a:lnTo>
                    <a:pt x="216" y="257"/>
                  </a:lnTo>
                  <a:lnTo>
                    <a:pt x="216" y="197"/>
                  </a:lnTo>
                  <a:lnTo>
                    <a:pt x="244" y="197"/>
                  </a:lnTo>
                  <a:lnTo>
                    <a:pt x="231" y="175"/>
                  </a:lnTo>
                  <a:lnTo>
                    <a:pt x="231" y="114"/>
                  </a:lnTo>
                  <a:lnTo>
                    <a:pt x="216" y="114"/>
                  </a:lnTo>
                  <a:lnTo>
                    <a:pt x="231" y="99"/>
                  </a:lnTo>
                  <a:lnTo>
                    <a:pt x="237" y="69"/>
                  </a:lnTo>
                  <a:lnTo>
                    <a:pt x="244" y="62"/>
                  </a:lnTo>
                  <a:lnTo>
                    <a:pt x="253" y="47"/>
                  </a:lnTo>
                  <a:lnTo>
                    <a:pt x="244" y="47"/>
                  </a:lnTo>
                  <a:lnTo>
                    <a:pt x="244" y="24"/>
                  </a:lnTo>
                  <a:lnTo>
                    <a:pt x="237" y="15"/>
                  </a:lnTo>
                  <a:lnTo>
                    <a:pt x="209" y="15"/>
                  </a:lnTo>
                  <a:lnTo>
                    <a:pt x="204"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0" name="CMR">
              <a:extLst>
                <a:ext uri="{FF2B5EF4-FFF2-40B4-BE49-F238E27FC236}">
                  <a16:creationId xmlns:a16="http://schemas.microsoft.com/office/drawing/2014/main" id="{00000000-0008-0000-0500-000038010000}"/>
                </a:ext>
              </a:extLst>
            </xdr:cNvPr>
            <xdr:cNvSpPr>
              <a:spLocks/>
            </xdr:cNvSpPr>
          </xdr:nvSpPr>
          <xdr:spPr bwMode="auto">
            <a:xfrm>
              <a:off x="10252600" y="5647911"/>
              <a:ext cx="181120" cy="234426"/>
            </a:xfrm>
            <a:custGeom>
              <a:avLst/>
              <a:gdLst>
                <a:gd name="T0" fmla="*/ 0 w 105"/>
                <a:gd name="T1" fmla="*/ 533152292 h 171"/>
                <a:gd name="T2" fmla="*/ 91416874 w 105"/>
                <a:gd name="T3" fmla="*/ 434587627 h 171"/>
                <a:gd name="T4" fmla="*/ 113182490 w 105"/>
                <a:gd name="T5" fmla="*/ 434587627 h 171"/>
                <a:gd name="T6" fmla="*/ 143654803 w 105"/>
                <a:gd name="T7" fmla="*/ 474910113 h 171"/>
                <a:gd name="T8" fmla="*/ 187186037 w 105"/>
                <a:gd name="T9" fmla="*/ 434587627 h 171"/>
                <a:gd name="T10" fmla="*/ 269898300 w 105"/>
                <a:gd name="T11" fmla="*/ 309139189 h 171"/>
                <a:gd name="T12" fmla="*/ 326488551 w 105"/>
                <a:gd name="T13" fmla="*/ 103045680 h 171"/>
                <a:gd name="T14" fmla="*/ 326488551 w 105"/>
                <a:gd name="T15" fmla="*/ 0 h 171"/>
                <a:gd name="T16" fmla="*/ 326488551 w 105"/>
                <a:gd name="T17" fmla="*/ 71685157 h 171"/>
                <a:gd name="T18" fmla="*/ 422259768 w 105"/>
                <a:gd name="T19" fmla="*/ 232975133 h 171"/>
                <a:gd name="T20" fmla="*/ 326488551 w 105"/>
                <a:gd name="T21" fmla="*/ 232975133 h 171"/>
                <a:gd name="T22" fmla="*/ 326488551 w 105"/>
                <a:gd name="T23" fmla="*/ 268816637 h 171"/>
                <a:gd name="T24" fmla="*/ 422259768 w 105"/>
                <a:gd name="T25" fmla="*/ 403224988 h 171"/>
                <a:gd name="T26" fmla="*/ 326488551 w 105"/>
                <a:gd name="T27" fmla="*/ 501791770 h 171"/>
                <a:gd name="T28" fmla="*/ 361315207 w 105"/>
                <a:gd name="T29" fmla="*/ 533152292 h 171"/>
                <a:gd name="T30" fmla="*/ 457084337 w 105"/>
                <a:gd name="T31" fmla="*/ 667560710 h 171"/>
                <a:gd name="T32" fmla="*/ 457084337 w 105"/>
                <a:gd name="T33" fmla="*/ 766127491 h 171"/>
                <a:gd name="T34" fmla="*/ 91416874 w 105"/>
                <a:gd name="T35" fmla="*/ 730285987 h 171"/>
                <a:gd name="T36" fmla="*/ 91416874 w 105"/>
                <a:gd name="T37" fmla="*/ 667560710 h 171"/>
                <a:gd name="T38" fmla="*/ 56592288 w 105"/>
                <a:gd name="T39" fmla="*/ 640679053 h 171"/>
                <a:gd name="T40" fmla="*/ 0 w 105"/>
                <a:gd name="T41" fmla="*/ 600356567 h 171"/>
                <a:gd name="T42" fmla="*/ 0 w 105"/>
                <a:gd name="T43" fmla="*/ 533152292 h 171"/>
                <a:gd name="T44" fmla="*/ 0 w 105"/>
                <a:gd name="T45" fmla="*/ 533152292 h 171"/>
                <a:gd name="T46" fmla="*/ 0 w 105"/>
                <a:gd name="T47" fmla="*/ 533152292 h 171"/>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w 105"/>
                <a:gd name="T73" fmla="*/ 0 h 171"/>
                <a:gd name="T74" fmla="*/ 105 w 105"/>
                <a:gd name="T75" fmla="*/ 171 h 171"/>
              </a:gdLst>
              <a:ahLst/>
              <a:cxnLst>
                <a:cxn ang="T48">
                  <a:pos x="T0" y="T1"/>
                </a:cxn>
                <a:cxn ang="T49">
                  <a:pos x="T2" y="T3"/>
                </a:cxn>
                <a:cxn ang="T50">
                  <a:pos x="T4" y="T5"/>
                </a:cxn>
                <a:cxn ang="T51">
                  <a:pos x="T6" y="T7"/>
                </a:cxn>
                <a:cxn ang="T52">
                  <a:pos x="T8" y="T9"/>
                </a:cxn>
                <a:cxn ang="T53">
                  <a:pos x="T10" y="T11"/>
                </a:cxn>
                <a:cxn ang="T54">
                  <a:pos x="T12" y="T13"/>
                </a:cxn>
                <a:cxn ang="T55">
                  <a:pos x="T14" y="T15"/>
                </a:cxn>
                <a:cxn ang="T56">
                  <a:pos x="T16" y="T17"/>
                </a:cxn>
                <a:cxn ang="T57">
                  <a:pos x="T18" y="T19"/>
                </a:cxn>
                <a:cxn ang="T58">
                  <a:pos x="T20" y="T21"/>
                </a:cxn>
                <a:cxn ang="T59">
                  <a:pos x="T22" y="T23"/>
                </a:cxn>
                <a:cxn ang="T60">
                  <a:pos x="T24" y="T25"/>
                </a:cxn>
                <a:cxn ang="T61">
                  <a:pos x="T26" y="T27"/>
                </a:cxn>
                <a:cxn ang="T62">
                  <a:pos x="T28" y="T29"/>
                </a:cxn>
                <a:cxn ang="T63">
                  <a:pos x="T30" y="T31"/>
                </a:cxn>
                <a:cxn ang="T64">
                  <a:pos x="T32" y="T33"/>
                </a:cxn>
                <a:cxn ang="T65">
                  <a:pos x="T34" y="T35"/>
                </a:cxn>
                <a:cxn ang="T66">
                  <a:pos x="T36" y="T37"/>
                </a:cxn>
                <a:cxn ang="T67">
                  <a:pos x="T38" y="T39"/>
                </a:cxn>
                <a:cxn ang="T68">
                  <a:pos x="T40" y="T41"/>
                </a:cxn>
                <a:cxn ang="T69">
                  <a:pos x="T42" y="T43"/>
                </a:cxn>
                <a:cxn ang="T70">
                  <a:pos x="T44" y="T45"/>
                </a:cxn>
                <a:cxn ang="T71">
                  <a:pos x="T46" y="T47"/>
                </a:cxn>
              </a:cxnLst>
              <a:rect l="T72" t="T73" r="T74" b="T75"/>
              <a:pathLst>
                <a:path w="105" h="171">
                  <a:moveTo>
                    <a:pt x="0" y="119"/>
                  </a:moveTo>
                  <a:lnTo>
                    <a:pt x="21" y="97"/>
                  </a:lnTo>
                  <a:lnTo>
                    <a:pt x="26" y="97"/>
                  </a:lnTo>
                  <a:lnTo>
                    <a:pt x="33" y="106"/>
                  </a:lnTo>
                  <a:lnTo>
                    <a:pt x="43" y="97"/>
                  </a:lnTo>
                  <a:lnTo>
                    <a:pt x="62" y="69"/>
                  </a:lnTo>
                  <a:lnTo>
                    <a:pt x="75" y="23"/>
                  </a:lnTo>
                  <a:lnTo>
                    <a:pt x="75" y="0"/>
                  </a:lnTo>
                  <a:lnTo>
                    <a:pt x="75" y="16"/>
                  </a:lnTo>
                  <a:lnTo>
                    <a:pt x="97" y="52"/>
                  </a:lnTo>
                  <a:lnTo>
                    <a:pt x="75" y="52"/>
                  </a:lnTo>
                  <a:lnTo>
                    <a:pt x="75" y="60"/>
                  </a:lnTo>
                  <a:lnTo>
                    <a:pt x="97" y="90"/>
                  </a:lnTo>
                  <a:lnTo>
                    <a:pt x="75" y="112"/>
                  </a:lnTo>
                  <a:lnTo>
                    <a:pt x="83" y="119"/>
                  </a:lnTo>
                  <a:lnTo>
                    <a:pt x="105" y="149"/>
                  </a:lnTo>
                  <a:lnTo>
                    <a:pt x="105" y="171"/>
                  </a:lnTo>
                  <a:lnTo>
                    <a:pt x="21" y="163"/>
                  </a:lnTo>
                  <a:lnTo>
                    <a:pt x="21" y="149"/>
                  </a:lnTo>
                  <a:lnTo>
                    <a:pt x="13" y="143"/>
                  </a:lnTo>
                  <a:lnTo>
                    <a:pt x="0" y="134"/>
                  </a:lnTo>
                  <a:lnTo>
                    <a:pt x="0" y="119"/>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1" name="CAF">
              <a:extLst>
                <a:ext uri="{FF2B5EF4-FFF2-40B4-BE49-F238E27FC236}">
                  <a16:creationId xmlns:a16="http://schemas.microsoft.com/office/drawing/2014/main" id="{00000000-0008-0000-0500-000039010000}"/>
                </a:ext>
              </a:extLst>
            </xdr:cNvPr>
            <xdr:cNvSpPr>
              <a:spLocks/>
            </xdr:cNvSpPr>
          </xdr:nvSpPr>
          <xdr:spPr bwMode="auto">
            <a:xfrm>
              <a:off x="10386471" y="5697264"/>
              <a:ext cx="307116" cy="160397"/>
            </a:xfrm>
            <a:custGeom>
              <a:avLst/>
              <a:gdLst>
                <a:gd name="T0" fmla="*/ 507852715 w 176"/>
                <a:gd name="T1" fmla="*/ 0 h 119"/>
                <a:gd name="T2" fmla="*/ 556857981 w 176"/>
                <a:gd name="T3" fmla="*/ 90949992 h 119"/>
                <a:gd name="T4" fmla="*/ 556857981 w 176"/>
                <a:gd name="T5" fmla="*/ 160244142 h 119"/>
                <a:gd name="T6" fmla="*/ 619225657 w 176"/>
                <a:gd name="T7" fmla="*/ 194892241 h 119"/>
                <a:gd name="T8" fmla="*/ 784054967 w 176"/>
                <a:gd name="T9" fmla="*/ 385453729 h 119"/>
                <a:gd name="T10" fmla="*/ 530128544 w 176"/>
                <a:gd name="T11" fmla="*/ 385453729 h 119"/>
                <a:gd name="T12" fmla="*/ 507852715 w 176"/>
                <a:gd name="T13" fmla="*/ 454749927 h 119"/>
                <a:gd name="T14" fmla="*/ 378663886 w 176"/>
                <a:gd name="T15" fmla="*/ 454749927 h 119"/>
                <a:gd name="T16" fmla="*/ 343023405 w 176"/>
                <a:gd name="T17" fmla="*/ 385453729 h 119"/>
                <a:gd name="T18" fmla="*/ 311840622 w 176"/>
                <a:gd name="T19" fmla="*/ 385453729 h 119"/>
                <a:gd name="T20" fmla="*/ 253926358 w 176"/>
                <a:gd name="T21" fmla="*/ 485065193 h 119"/>
                <a:gd name="T22" fmla="*/ 164829376 w 176"/>
                <a:gd name="T23" fmla="*/ 515382540 h 119"/>
                <a:gd name="T24" fmla="*/ 133646560 w 176"/>
                <a:gd name="T25" fmla="*/ 515382540 h 119"/>
                <a:gd name="T26" fmla="*/ 35638387 w 176"/>
                <a:gd name="T27" fmla="*/ 385453729 h 119"/>
                <a:gd name="T28" fmla="*/ 0 w 176"/>
                <a:gd name="T29" fmla="*/ 363799968 h 119"/>
                <a:gd name="T30" fmla="*/ 93552602 w 176"/>
                <a:gd name="T31" fmla="*/ 259857687 h 119"/>
                <a:gd name="T32" fmla="*/ 311840622 w 176"/>
                <a:gd name="T33" fmla="*/ 160244142 h 119"/>
                <a:gd name="T34" fmla="*/ 253926358 w 176"/>
                <a:gd name="T35" fmla="*/ 160244142 h 119"/>
                <a:gd name="T36" fmla="*/ 378663886 w 176"/>
                <a:gd name="T37" fmla="*/ 129928843 h 119"/>
                <a:gd name="T38" fmla="*/ 507852715 w 176"/>
                <a:gd name="T39" fmla="*/ 0 h 119"/>
                <a:gd name="T40" fmla="*/ 507852715 w 176"/>
                <a:gd name="T41" fmla="*/ 0 h 119"/>
                <a:gd name="T42" fmla="*/ 507852715 w 176"/>
                <a:gd name="T43" fmla="*/ 0 h 119"/>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76"/>
                <a:gd name="T67" fmla="*/ 0 h 119"/>
                <a:gd name="T68" fmla="*/ 176 w 176"/>
                <a:gd name="T69" fmla="*/ 119 h 119"/>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76" h="119">
                  <a:moveTo>
                    <a:pt x="114" y="0"/>
                  </a:moveTo>
                  <a:lnTo>
                    <a:pt x="125" y="21"/>
                  </a:lnTo>
                  <a:lnTo>
                    <a:pt x="125" y="37"/>
                  </a:lnTo>
                  <a:lnTo>
                    <a:pt x="139" y="45"/>
                  </a:lnTo>
                  <a:lnTo>
                    <a:pt x="176" y="89"/>
                  </a:lnTo>
                  <a:lnTo>
                    <a:pt x="119" y="89"/>
                  </a:lnTo>
                  <a:lnTo>
                    <a:pt x="114" y="105"/>
                  </a:lnTo>
                  <a:lnTo>
                    <a:pt x="85" y="105"/>
                  </a:lnTo>
                  <a:lnTo>
                    <a:pt x="77" y="89"/>
                  </a:lnTo>
                  <a:lnTo>
                    <a:pt x="70" y="89"/>
                  </a:lnTo>
                  <a:lnTo>
                    <a:pt x="57" y="112"/>
                  </a:lnTo>
                  <a:lnTo>
                    <a:pt x="37" y="119"/>
                  </a:lnTo>
                  <a:lnTo>
                    <a:pt x="30" y="119"/>
                  </a:lnTo>
                  <a:lnTo>
                    <a:pt x="8" y="89"/>
                  </a:lnTo>
                  <a:lnTo>
                    <a:pt x="0" y="84"/>
                  </a:lnTo>
                  <a:lnTo>
                    <a:pt x="21" y="60"/>
                  </a:lnTo>
                  <a:lnTo>
                    <a:pt x="70" y="37"/>
                  </a:lnTo>
                  <a:lnTo>
                    <a:pt x="57" y="37"/>
                  </a:lnTo>
                  <a:lnTo>
                    <a:pt x="85" y="30"/>
                  </a:lnTo>
                  <a:lnTo>
                    <a:pt x="114"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2" name="BWA">
              <a:extLst>
                <a:ext uri="{FF2B5EF4-FFF2-40B4-BE49-F238E27FC236}">
                  <a16:creationId xmlns:a16="http://schemas.microsoft.com/office/drawing/2014/main" id="{00000000-0008-0000-0500-00003A010000}"/>
                </a:ext>
              </a:extLst>
            </xdr:cNvPr>
            <xdr:cNvSpPr>
              <a:spLocks/>
            </xdr:cNvSpPr>
          </xdr:nvSpPr>
          <xdr:spPr bwMode="auto">
            <a:xfrm>
              <a:off x="10520342" y="6270992"/>
              <a:ext cx="228368" cy="185074"/>
            </a:xfrm>
            <a:custGeom>
              <a:avLst/>
              <a:gdLst>
                <a:gd name="T0" fmla="*/ 0 w 130"/>
                <a:gd name="T1" fmla="*/ 459122434 h 136"/>
                <a:gd name="T2" fmla="*/ 36117481 w 130"/>
                <a:gd name="T3" fmla="*/ 534169596 h 136"/>
                <a:gd name="T4" fmla="*/ 36117481 w 130"/>
                <a:gd name="T5" fmla="*/ 600390159 h 136"/>
                <a:gd name="T6" fmla="*/ 103841461 w 130"/>
                <a:gd name="T7" fmla="*/ 600390159 h 136"/>
                <a:gd name="T8" fmla="*/ 225739530 w 130"/>
                <a:gd name="T9" fmla="*/ 534169596 h 136"/>
                <a:gd name="T10" fmla="*/ 257343904 w 130"/>
                <a:gd name="T11" fmla="*/ 565072735 h 136"/>
                <a:gd name="T12" fmla="*/ 586924995 w 130"/>
                <a:gd name="T13" fmla="*/ 269292005 h 136"/>
                <a:gd name="T14" fmla="*/ 483083434 w 130"/>
                <a:gd name="T15" fmla="*/ 269292005 h 136"/>
                <a:gd name="T16" fmla="*/ 460509488 w 130"/>
                <a:gd name="T17" fmla="*/ 207488090 h 136"/>
                <a:gd name="T18" fmla="*/ 284433131 w 130"/>
                <a:gd name="T19" fmla="*/ 0 h 136"/>
                <a:gd name="T20" fmla="*/ 225739530 w 130"/>
                <a:gd name="T21" fmla="*/ 66220448 h 136"/>
                <a:gd name="T22" fmla="*/ 194137280 w 130"/>
                <a:gd name="T23" fmla="*/ 30903016 h 136"/>
                <a:gd name="T24" fmla="*/ 67721856 w 130"/>
                <a:gd name="T25" fmla="*/ 30903016 h 136"/>
                <a:gd name="T26" fmla="*/ 36117481 w 130"/>
                <a:gd name="T27" fmla="*/ 269292005 h 136"/>
                <a:gd name="T28" fmla="*/ 0 w 130"/>
                <a:gd name="T29" fmla="*/ 344341333 h 136"/>
                <a:gd name="T30" fmla="*/ 0 w 130"/>
                <a:gd name="T31" fmla="*/ 459122434 h 136"/>
                <a:gd name="T32" fmla="*/ 0 w 130"/>
                <a:gd name="T33" fmla="*/ 459122434 h 136"/>
                <a:gd name="T34" fmla="*/ 0 w 130"/>
                <a:gd name="T35" fmla="*/ 459122434 h 1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w 130"/>
                <a:gd name="T55" fmla="*/ 0 h 136"/>
                <a:gd name="T56" fmla="*/ 130 w 130"/>
                <a:gd name="T57" fmla="*/ 136 h 136"/>
              </a:gdLst>
              <a:ahLst/>
              <a:cxnLst>
                <a:cxn ang="T36">
                  <a:pos x="T0" y="T1"/>
                </a:cxn>
                <a:cxn ang="T37">
                  <a:pos x="T2" y="T3"/>
                </a:cxn>
                <a:cxn ang="T38">
                  <a:pos x="T4" y="T5"/>
                </a:cxn>
                <a:cxn ang="T39">
                  <a:pos x="T6" y="T7"/>
                </a:cxn>
                <a:cxn ang="T40">
                  <a:pos x="T8" y="T9"/>
                </a:cxn>
                <a:cxn ang="T41">
                  <a:pos x="T10" y="T11"/>
                </a:cxn>
                <a:cxn ang="T42">
                  <a:pos x="T12" y="T13"/>
                </a:cxn>
                <a:cxn ang="T43">
                  <a:pos x="T14" y="T15"/>
                </a:cxn>
                <a:cxn ang="T44">
                  <a:pos x="T16" y="T17"/>
                </a:cxn>
                <a:cxn ang="T45">
                  <a:pos x="T18" y="T19"/>
                </a:cxn>
                <a:cxn ang="T46">
                  <a:pos x="T20" y="T21"/>
                </a:cxn>
                <a:cxn ang="T47">
                  <a:pos x="T22" y="T23"/>
                </a:cxn>
                <a:cxn ang="T48">
                  <a:pos x="T24" y="T25"/>
                </a:cxn>
                <a:cxn ang="T49">
                  <a:pos x="T26" y="T27"/>
                </a:cxn>
                <a:cxn ang="T50">
                  <a:pos x="T28" y="T29"/>
                </a:cxn>
                <a:cxn ang="T51">
                  <a:pos x="T30" y="T31"/>
                </a:cxn>
                <a:cxn ang="T52">
                  <a:pos x="T32" y="T33"/>
                </a:cxn>
                <a:cxn ang="T53">
                  <a:pos x="T34" y="T35"/>
                </a:cxn>
              </a:cxnLst>
              <a:rect l="T54" t="T55" r="T56" b="T57"/>
              <a:pathLst>
                <a:path w="130" h="136">
                  <a:moveTo>
                    <a:pt x="0" y="104"/>
                  </a:moveTo>
                  <a:lnTo>
                    <a:pt x="8" y="121"/>
                  </a:lnTo>
                  <a:lnTo>
                    <a:pt x="8" y="136"/>
                  </a:lnTo>
                  <a:lnTo>
                    <a:pt x="23" y="136"/>
                  </a:lnTo>
                  <a:lnTo>
                    <a:pt x="50" y="121"/>
                  </a:lnTo>
                  <a:lnTo>
                    <a:pt x="57" y="128"/>
                  </a:lnTo>
                  <a:lnTo>
                    <a:pt x="130" y="61"/>
                  </a:lnTo>
                  <a:lnTo>
                    <a:pt x="107" y="61"/>
                  </a:lnTo>
                  <a:lnTo>
                    <a:pt x="102" y="47"/>
                  </a:lnTo>
                  <a:lnTo>
                    <a:pt x="63" y="0"/>
                  </a:lnTo>
                  <a:lnTo>
                    <a:pt x="50" y="15"/>
                  </a:lnTo>
                  <a:lnTo>
                    <a:pt x="43" y="7"/>
                  </a:lnTo>
                  <a:lnTo>
                    <a:pt x="15" y="7"/>
                  </a:lnTo>
                  <a:lnTo>
                    <a:pt x="8" y="61"/>
                  </a:lnTo>
                  <a:lnTo>
                    <a:pt x="0" y="78"/>
                  </a:lnTo>
                  <a:lnTo>
                    <a:pt x="0" y="10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3" name="BHR">
              <a:extLst>
                <a:ext uri="{FF2B5EF4-FFF2-40B4-BE49-F238E27FC236}">
                  <a16:creationId xmlns:a16="http://schemas.microsoft.com/office/drawing/2014/main" id="{00000000-0008-0000-0500-00003B010000}"/>
                </a:ext>
              </a:extLst>
            </xdr:cNvPr>
            <xdr:cNvSpPr>
              <a:spLocks/>
            </xdr:cNvSpPr>
          </xdr:nvSpPr>
          <xdr:spPr bwMode="auto">
            <a:xfrm>
              <a:off x="11202218" y="5364344"/>
              <a:ext cx="31499" cy="30846"/>
            </a:xfrm>
            <a:custGeom>
              <a:avLst/>
              <a:gdLst>
                <a:gd name="T0" fmla="*/ 0 w 21"/>
                <a:gd name="T1" fmla="*/ 2147483647 h 26"/>
                <a:gd name="T2" fmla="*/ 2147483647 w 21"/>
                <a:gd name="T3" fmla="*/ 2147483647 h 26"/>
                <a:gd name="T4" fmla="*/ 2147483647 w 21"/>
                <a:gd name="T5" fmla="*/ 2147483647 h 26"/>
                <a:gd name="T6" fmla="*/ 2147483647 w 21"/>
                <a:gd name="T7" fmla="*/ 0 h 26"/>
                <a:gd name="T8" fmla="*/ 0 w 21"/>
                <a:gd name="T9" fmla="*/ 2147483647 h 26"/>
                <a:gd name="T10" fmla="*/ 0 w 21"/>
                <a:gd name="T11" fmla="*/ 2147483647 h 26"/>
                <a:gd name="T12" fmla="*/ 0 w 21"/>
                <a:gd name="T13" fmla="*/ 2147483647 h 26"/>
                <a:gd name="T14" fmla="*/ 0 60000 65536"/>
                <a:gd name="T15" fmla="*/ 0 60000 65536"/>
                <a:gd name="T16" fmla="*/ 0 60000 65536"/>
                <a:gd name="T17" fmla="*/ 0 60000 65536"/>
                <a:gd name="T18" fmla="*/ 0 60000 65536"/>
                <a:gd name="T19" fmla="*/ 0 60000 65536"/>
                <a:gd name="T20" fmla="*/ 0 60000 65536"/>
                <a:gd name="T21" fmla="*/ 0 w 21"/>
                <a:gd name="T22" fmla="*/ 0 h 26"/>
                <a:gd name="T23" fmla="*/ 21 w 21"/>
                <a:gd name="T24" fmla="*/ 26 h 2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 h="26">
                  <a:moveTo>
                    <a:pt x="0" y="10"/>
                  </a:moveTo>
                  <a:lnTo>
                    <a:pt x="13" y="26"/>
                  </a:lnTo>
                  <a:lnTo>
                    <a:pt x="21" y="10"/>
                  </a:lnTo>
                  <a:lnTo>
                    <a:pt x="6" y="0"/>
                  </a:lnTo>
                  <a:lnTo>
                    <a:pt x="0"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4" name="BFA">
              <a:extLst>
                <a:ext uri="{FF2B5EF4-FFF2-40B4-BE49-F238E27FC236}">
                  <a16:creationId xmlns:a16="http://schemas.microsoft.com/office/drawing/2014/main" id="{00000000-0008-0000-0500-00003C010000}"/>
                </a:ext>
              </a:extLst>
            </xdr:cNvPr>
            <xdr:cNvSpPr>
              <a:spLocks/>
            </xdr:cNvSpPr>
          </xdr:nvSpPr>
          <xdr:spPr bwMode="auto">
            <a:xfrm>
              <a:off x="9929735" y="5623235"/>
              <a:ext cx="173245" cy="104875"/>
            </a:xfrm>
            <a:custGeom>
              <a:avLst/>
              <a:gdLst>
                <a:gd name="T0" fmla="*/ 0 w 99"/>
                <a:gd name="T1" fmla="*/ 266293784 h 80"/>
                <a:gd name="T2" fmla="*/ 94085837 w 99"/>
                <a:gd name="T3" fmla="*/ 90129476 h 80"/>
                <a:gd name="T4" fmla="*/ 179211828 w 99"/>
                <a:gd name="T5" fmla="*/ 69645972 h 80"/>
                <a:gd name="T6" fmla="*/ 255375821 w 99"/>
                <a:gd name="T7" fmla="*/ 0 h 80"/>
                <a:gd name="T8" fmla="*/ 344980709 w 99"/>
                <a:gd name="T9" fmla="*/ 0 h 80"/>
                <a:gd name="T10" fmla="*/ 344980709 w 99"/>
                <a:gd name="T11" fmla="*/ 69645972 h 80"/>
                <a:gd name="T12" fmla="*/ 403225008 w 99"/>
                <a:gd name="T13" fmla="*/ 155678747 h 80"/>
                <a:gd name="T14" fmla="*/ 443547496 w 99"/>
                <a:gd name="T15" fmla="*/ 155678747 h 80"/>
                <a:gd name="T16" fmla="*/ 443547496 w 99"/>
                <a:gd name="T17" fmla="*/ 184357678 h 80"/>
                <a:gd name="T18" fmla="*/ 371862368 w 99"/>
                <a:gd name="T19" fmla="*/ 213034584 h 80"/>
                <a:gd name="T20" fmla="*/ 156809034 w 99"/>
                <a:gd name="T21" fmla="*/ 213034584 h 80"/>
                <a:gd name="T22" fmla="*/ 156809034 w 99"/>
                <a:gd name="T23" fmla="*/ 327746322 h 80"/>
                <a:gd name="T24" fmla="*/ 94085837 w 99"/>
                <a:gd name="T25" fmla="*/ 303166116 h 80"/>
                <a:gd name="T26" fmla="*/ 22400685 w 99"/>
                <a:gd name="T27" fmla="*/ 303166116 h 80"/>
                <a:gd name="T28" fmla="*/ 0 w 99"/>
                <a:gd name="T29" fmla="*/ 266293784 h 80"/>
                <a:gd name="T30" fmla="*/ 0 w 99"/>
                <a:gd name="T31" fmla="*/ 266293784 h 80"/>
                <a:gd name="T32" fmla="*/ 0 w 99"/>
                <a:gd name="T33" fmla="*/ 266293784 h 80"/>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99"/>
                <a:gd name="T52" fmla="*/ 0 h 80"/>
                <a:gd name="T53" fmla="*/ 99 w 99"/>
                <a:gd name="T54" fmla="*/ 80 h 80"/>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99" h="80">
                  <a:moveTo>
                    <a:pt x="0" y="65"/>
                  </a:moveTo>
                  <a:lnTo>
                    <a:pt x="21" y="22"/>
                  </a:lnTo>
                  <a:lnTo>
                    <a:pt x="40" y="17"/>
                  </a:lnTo>
                  <a:lnTo>
                    <a:pt x="57" y="0"/>
                  </a:lnTo>
                  <a:lnTo>
                    <a:pt x="77" y="0"/>
                  </a:lnTo>
                  <a:lnTo>
                    <a:pt x="77" y="17"/>
                  </a:lnTo>
                  <a:lnTo>
                    <a:pt x="90" y="38"/>
                  </a:lnTo>
                  <a:lnTo>
                    <a:pt x="99" y="38"/>
                  </a:lnTo>
                  <a:lnTo>
                    <a:pt x="99" y="45"/>
                  </a:lnTo>
                  <a:lnTo>
                    <a:pt x="83" y="52"/>
                  </a:lnTo>
                  <a:lnTo>
                    <a:pt x="35" y="52"/>
                  </a:lnTo>
                  <a:lnTo>
                    <a:pt x="35" y="80"/>
                  </a:lnTo>
                  <a:lnTo>
                    <a:pt x="21" y="74"/>
                  </a:lnTo>
                  <a:lnTo>
                    <a:pt x="5" y="74"/>
                  </a:lnTo>
                  <a:lnTo>
                    <a:pt x="0" y="65"/>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5" name="BEN">
              <a:extLst>
                <a:ext uri="{FF2B5EF4-FFF2-40B4-BE49-F238E27FC236}">
                  <a16:creationId xmlns:a16="http://schemas.microsoft.com/office/drawing/2014/main" id="{00000000-0008-0000-0500-00003D010000}"/>
                </a:ext>
              </a:extLst>
            </xdr:cNvPr>
            <xdr:cNvSpPr>
              <a:spLocks/>
            </xdr:cNvSpPr>
          </xdr:nvSpPr>
          <xdr:spPr bwMode="auto">
            <a:xfrm>
              <a:off x="10071480" y="5672588"/>
              <a:ext cx="70873" cy="123382"/>
            </a:xfrm>
            <a:custGeom>
              <a:avLst/>
              <a:gdLst>
                <a:gd name="T0" fmla="*/ 85887183 w 37"/>
                <a:gd name="T1" fmla="*/ 42876997 h 92"/>
                <a:gd name="T2" fmla="*/ 0 w 37"/>
                <a:gd name="T3" fmla="*/ 72889035 h 92"/>
                <a:gd name="T4" fmla="*/ 0 w 37"/>
                <a:gd name="T5" fmla="*/ 128628903 h 92"/>
                <a:gd name="T6" fmla="*/ 48311828 w 37"/>
                <a:gd name="T7" fmla="*/ 162929277 h 92"/>
                <a:gd name="T8" fmla="*/ 48311828 w 37"/>
                <a:gd name="T9" fmla="*/ 394459238 h 92"/>
                <a:gd name="T10" fmla="*/ 128830757 w 37"/>
                <a:gd name="T11" fmla="*/ 394459238 h 92"/>
                <a:gd name="T12" fmla="*/ 128830757 w 37"/>
                <a:gd name="T13" fmla="*/ 265830303 h 92"/>
                <a:gd name="T14" fmla="*/ 198615548 w 37"/>
                <a:gd name="T15" fmla="*/ 128628903 h 92"/>
                <a:gd name="T16" fmla="*/ 198615548 w 37"/>
                <a:gd name="T17" fmla="*/ 42876997 h 92"/>
                <a:gd name="T18" fmla="*/ 128830757 w 37"/>
                <a:gd name="T19" fmla="*/ 0 h 92"/>
                <a:gd name="T20" fmla="*/ 85887183 w 37"/>
                <a:gd name="T21" fmla="*/ 0 h 92"/>
                <a:gd name="T22" fmla="*/ 85887183 w 37"/>
                <a:gd name="T23" fmla="*/ 42876997 h 92"/>
                <a:gd name="T24" fmla="*/ 85887183 w 37"/>
                <a:gd name="T25" fmla="*/ 42876997 h 92"/>
                <a:gd name="T26" fmla="*/ 85887183 w 37"/>
                <a:gd name="T27" fmla="*/ 42876997 h 92"/>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37"/>
                <a:gd name="T43" fmla="*/ 0 h 92"/>
                <a:gd name="T44" fmla="*/ 37 w 37"/>
                <a:gd name="T45" fmla="*/ 92 h 92"/>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37" h="92">
                  <a:moveTo>
                    <a:pt x="16" y="10"/>
                  </a:moveTo>
                  <a:lnTo>
                    <a:pt x="0" y="17"/>
                  </a:lnTo>
                  <a:lnTo>
                    <a:pt x="0" y="30"/>
                  </a:lnTo>
                  <a:lnTo>
                    <a:pt x="9" y="38"/>
                  </a:lnTo>
                  <a:lnTo>
                    <a:pt x="9" y="92"/>
                  </a:lnTo>
                  <a:lnTo>
                    <a:pt x="24" y="92"/>
                  </a:lnTo>
                  <a:lnTo>
                    <a:pt x="24" y="62"/>
                  </a:lnTo>
                  <a:lnTo>
                    <a:pt x="37" y="30"/>
                  </a:lnTo>
                  <a:lnTo>
                    <a:pt x="37" y="10"/>
                  </a:lnTo>
                  <a:lnTo>
                    <a:pt x="24" y="0"/>
                  </a:lnTo>
                  <a:lnTo>
                    <a:pt x="16" y="0"/>
                  </a:lnTo>
                  <a:lnTo>
                    <a:pt x="16" y="1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6" name="BDI">
              <a:extLst>
                <a:ext uri="{FF2B5EF4-FFF2-40B4-BE49-F238E27FC236}">
                  <a16:creationId xmlns:a16="http://schemas.microsoft.com/office/drawing/2014/main" id="{00000000-0008-0000-0500-00003E010000}"/>
                </a:ext>
              </a:extLst>
            </xdr:cNvPr>
            <xdr:cNvSpPr>
              <a:spLocks/>
            </xdr:cNvSpPr>
          </xdr:nvSpPr>
          <xdr:spPr bwMode="auto">
            <a:xfrm>
              <a:off x="10748710" y="5968705"/>
              <a:ext cx="39374" cy="37015"/>
            </a:xfrm>
            <a:custGeom>
              <a:avLst/>
              <a:gdLst>
                <a:gd name="T0" fmla="*/ 103097299 w 22"/>
                <a:gd name="T1" fmla="*/ 0 h 29"/>
                <a:gd name="T2" fmla="*/ 103097299 w 22"/>
                <a:gd name="T3" fmla="*/ 19417208 h 29"/>
                <a:gd name="T4" fmla="*/ 0 w 22"/>
                <a:gd name="T5" fmla="*/ 112624915 h 29"/>
                <a:gd name="T6" fmla="*/ 0 w 22"/>
                <a:gd name="T7" fmla="*/ 0 h 29"/>
                <a:gd name="T8" fmla="*/ 103097299 w 22"/>
                <a:gd name="T9" fmla="*/ 0 h 29"/>
                <a:gd name="T10" fmla="*/ 103097299 w 22"/>
                <a:gd name="T11" fmla="*/ 0 h 29"/>
                <a:gd name="T12" fmla="*/ 0 60000 65536"/>
                <a:gd name="T13" fmla="*/ 0 60000 65536"/>
                <a:gd name="T14" fmla="*/ 0 60000 65536"/>
                <a:gd name="T15" fmla="*/ 0 60000 65536"/>
                <a:gd name="T16" fmla="*/ 0 60000 65536"/>
                <a:gd name="T17" fmla="*/ 0 60000 65536"/>
                <a:gd name="T18" fmla="*/ 0 w 22"/>
                <a:gd name="T19" fmla="*/ 0 h 29"/>
                <a:gd name="T20" fmla="*/ 22 w 22"/>
                <a:gd name="T21" fmla="*/ 29 h 29"/>
              </a:gdLst>
              <a:ahLst/>
              <a:cxnLst>
                <a:cxn ang="T12">
                  <a:pos x="T0" y="T1"/>
                </a:cxn>
                <a:cxn ang="T13">
                  <a:pos x="T2" y="T3"/>
                </a:cxn>
                <a:cxn ang="T14">
                  <a:pos x="T4" y="T5"/>
                </a:cxn>
                <a:cxn ang="T15">
                  <a:pos x="T6" y="T7"/>
                </a:cxn>
                <a:cxn ang="T16">
                  <a:pos x="T8" y="T9"/>
                </a:cxn>
                <a:cxn ang="T17">
                  <a:pos x="T10" y="T11"/>
                </a:cxn>
              </a:cxnLst>
              <a:rect l="T18" t="T19" r="T20" b="T21"/>
              <a:pathLst>
                <a:path w="22" h="29">
                  <a:moveTo>
                    <a:pt x="22" y="0"/>
                  </a:moveTo>
                  <a:lnTo>
                    <a:pt x="22" y="5"/>
                  </a:lnTo>
                  <a:lnTo>
                    <a:pt x="0" y="29"/>
                  </a:lnTo>
                  <a:lnTo>
                    <a:pt x="0" y="0"/>
                  </a:lnTo>
                  <a:lnTo>
                    <a:pt x="22" y="0"/>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7" name="ARE">
              <a:extLst>
                <a:ext uri="{FF2B5EF4-FFF2-40B4-BE49-F238E27FC236}">
                  <a16:creationId xmlns:a16="http://schemas.microsoft.com/office/drawing/2014/main" id="{00000000-0008-0000-0500-00003F010000}"/>
                </a:ext>
              </a:extLst>
            </xdr:cNvPr>
            <xdr:cNvSpPr>
              <a:spLocks/>
            </xdr:cNvSpPr>
          </xdr:nvSpPr>
          <xdr:spPr bwMode="auto">
            <a:xfrm>
              <a:off x="11213321" y="5394977"/>
              <a:ext cx="149620" cy="61691"/>
            </a:xfrm>
            <a:custGeom>
              <a:avLst/>
              <a:gdLst>
                <a:gd name="T0" fmla="*/ 324921239 w 84"/>
                <a:gd name="T1" fmla="*/ 170249858 h 45"/>
                <a:gd name="T2" fmla="*/ 389904167 w 84"/>
                <a:gd name="T3" fmla="*/ 80645006 h 45"/>
                <a:gd name="T4" fmla="*/ 389904167 w 84"/>
                <a:gd name="T5" fmla="*/ 35841521 h 45"/>
                <a:gd name="T6" fmla="*/ 357412703 w 84"/>
                <a:gd name="T7" fmla="*/ 0 h 45"/>
                <a:gd name="T8" fmla="*/ 269219672 w 84"/>
                <a:gd name="T9" fmla="*/ 103045681 h 45"/>
                <a:gd name="T10" fmla="*/ 69625814 w 84"/>
                <a:gd name="T11" fmla="*/ 103045681 h 45"/>
                <a:gd name="T12" fmla="*/ 0 w 84"/>
                <a:gd name="T13" fmla="*/ 170249858 h 45"/>
                <a:gd name="T14" fmla="*/ 69625814 w 84"/>
                <a:gd name="T15" fmla="*/ 201612498 h 45"/>
                <a:gd name="T16" fmla="*/ 269219672 w 84"/>
                <a:gd name="T17" fmla="*/ 201612498 h 45"/>
                <a:gd name="T18" fmla="*/ 269219672 w 84"/>
                <a:gd name="T19" fmla="*/ 170249858 h 45"/>
                <a:gd name="T20" fmla="*/ 324921239 w 84"/>
                <a:gd name="T21" fmla="*/ 170249858 h 45"/>
                <a:gd name="T22" fmla="*/ 324921239 w 84"/>
                <a:gd name="T23" fmla="*/ 170249858 h 45"/>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84"/>
                <a:gd name="T37" fmla="*/ 0 h 45"/>
                <a:gd name="T38" fmla="*/ 84 w 84"/>
                <a:gd name="T39" fmla="*/ 45 h 45"/>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84" h="45">
                  <a:moveTo>
                    <a:pt x="70" y="38"/>
                  </a:moveTo>
                  <a:lnTo>
                    <a:pt x="84" y="18"/>
                  </a:lnTo>
                  <a:lnTo>
                    <a:pt x="84" y="8"/>
                  </a:lnTo>
                  <a:lnTo>
                    <a:pt x="77" y="0"/>
                  </a:lnTo>
                  <a:lnTo>
                    <a:pt x="58" y="23"/>
                  </a:lnTo>
                  <a:lnTo>
                    <a:pt x="15" y="23"/>
                  </a:lnTo>
                  <a:lnTo>
                    <a:pt x="0" y="38"/>
                  </a:lnTo>
                  <a:lnTo>
                    <a:pt x="15" y="45"/>
                  </a:lnTo>
                  <a:lnTo>
                    <a:pt x="58" y="45"/>
                  </a:lnTo>
                  <a:lnTo>
                    <a:pt x="58" y="38"/>
                  </a:lnTo>
                  <a:lnTo>
                    <a:pt x="70" y="38"/>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8" name="AGO">
              <a:extLst>
                <a:ext uri="{FF2B5EF4-FFF2-40B4-BE49-F238E27FC236}">
                  <a16:creationId xmlns:a16="http://schemas.microsoft.com/office/drawing/2014/main" id="{00000000-0008-0000-0500-000040010000}"/>
                </a:ext>
              </a:extLst>
            </xdr:cNvPr>
            <xdr:cNvSpPr>
              <a:spLocks/>
            </xdr:cNvSpPr>
          </xdr:nvSpPr>
          <xdr:spPr bwMode="auto">
            <a:xfrm>
              <a:off x="10331347" y="6030396"/>
              <a:ext cx="283491" cy="252934"/>
            </a:xfrm>
            <a:custGeom>
              <a:avLst/>
              <a:gdLst>
                <a:gd name="T0" fmla="*/ 0 w 164"/>
                <a:gd name="T1" fmla="*/ 703348020 h 188"/>
                <a:gd name="T2" fmla="*/ 139892759 w 164"/>
                <a:gd name="T3" fmla="*/ 703348020 h 188"/>
                <a:gd name="T4" fmla="*/ 349732910 w 164"/>
                <a:gd name="T5" fmla="*/ 776702301 h 188"/>
                <a:gd name="T6" fmla="*/ 445910052 w 164"/>
                <a:gd name="T7" fmla="*/ 776702301 h 188"/>
                <a:gd name="T8" fmla="*/ 572689047 w 164"/>
                <a:gd name="T9" fmla="*/ 811222207 h 188"/>
                <a:gd name="T10" fmla="*/ 660122242 w 164"/>
                <a:gd name="T11" fmla="*/ 776702301 h 188"/>
                <a:gd name="T12" fmla="*/ 572689047 w 164"/>
                <a:gd name="T13" fmla="*/ 686085990 h 188"/>
                <a:gd name="T14" fmla="*/ 572689047 w 164"/>
                <a:gd name="T15" fmla="*/ 483280892 h 188"/>
                <a:gd name="T16" fmla="*/ 716953714 w 164"/>
                <a:gd name="T17" fmla="*/ 448760986 h 188"/>
                <a:gd name="T18" fmla="*/ 681980018 w 164"/>
                <a:gd name="T19" fmla="*/ 323626846 h 188"/>
                <a:gd name="T20" fmla="*/ 572689047 w 164"/>
                <a:gd name="T21" fmla="*/ 353830206 h 188"/>
                <a:gd name="T22" fmla="*/ 572689047 w 164"/>
                <a:gd name="T23" fmla="*/ 323626846 h 188"/>
                <a:gd name="T24" fmla="*/ 638264466 w 164"/>
                <a:gd name="T25" fmla="*/ 297735878 h 188"/>
                <a:gd name="T26" fmla="*/ 572689047 w 164"/>
                <a:gd name="T27" fmla="*/ 258901438 h 188"/>
                <a:gd name="T28" fmla="*/ 572689047 w 164"/>
                <a:gd name="T29" fmla="*/ 138079689 h 188"/>
                <a:gd name="T30" fmla="*/ 502741524 w 164"/>
                <a:gd name="T31" fmla="*/ 99245282 h 188"/>
                <a:gd name="T32" fmla="*/ 445910052 w 164"/>
                <a:gd name="T33" fmla="*/ 99245282 h 188"/>
                <a:gd name="T34" fmla="*/ 445910052 w 164"/>
                <a:gd name="T35" fmla="*/ 138079689 h 188"/>
                <a:gd name="T36" fmla="*/ 349732910 w 164"/>
                <a:gd name="T37" fmla="*/ 163970657 h 188"/>
                <a:gd name="T38" fmla="*/ 301645385 w 164"/>
                <a:gd name="T39" fmla="*/ 99245282 h 188"/>
                <a:gd name="T40" fmla="*/ 301645385 w 164"/>
                <a:gd name="T41" fmla="*/ 0 h 188"/>
                <a:gd name="T42" fmla="*/ 109291004 w 164"/>
                <a:gd name="T43" fmla="*/ 0 h 188"/>
                <a:gd name="T44" fmla="*/ 43717659 w 164"/>
                <a:gd name="T45" fmla="*/ 69039845 h 188"/>
                <a:gd name="T46" fmla="*/ 109291004 w 164"/>
                <a:gd name="T47" fmla="*/ 353830206 h 188"/>
                <a:gd name="T48" fmla="*/ 109291004 w 164"/>
                <a:gd name="T49" fmla="*/ 448760986 h 188"/>
                <a:gd name="T50" fmla="*/ 43717659 w 164"/>
                <a:gd name="T51" fmla="*/ 483280892 h 188"/>
                <a:gd name="T52" fmla="*/ 0 w 164"/>
                <a:gd name="T53" fmla="*/ 651566083 h 188"/>
                <a:gd name="T54" fmla="*/ 0 w 164"/>
                <a:gd name="T55" fmla="*/ 703348020 h 188"/>
                <a:gd name="T56" fmla="*/ 0 w 164"/>
                <a:gd name="T57" fmla="*/ 703348020 h 188"/>
                <a:gd name="T58" fmla="*/ 0 w 164"/>
                <a:gd name="T59" fmla="*/ 703348020 h 188"/>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w 164"/>
                <a:gd name="T91" fmla="*/ 0 h 188"/>
                <a:gd name="T92" fmla="*/ 164 w 164"/>
                <a:gd name="T93" fmla="*/ 188 h 188"/>
              </a:gdLst>
              <a:ahLst/>
              <a:cxnLst>
                <a:cxn ang="T60">
                  <a:pos x="T0" y="T1"/>
                </a:cxn>
                <a:cxn ang="T61">
                  <a:pos x="T2" y="T3"/>
                </a:cxn>
                <a:cxn ang="T62">
                  <a:pos x="T4" y="T5"/>
                </a:cxn>
                <a:cxn ang="T63">
                  <a:pos x="T6" y="T7"/>
                </a:cxn>
                <a:cxn ang="T64">
                  <a:pos x="T8" y="T9"/>
                </a:cxn>
                <a:cxn ang="T65">
                  <a:pos x="T10" y="T11"/>
                </a:cxn>
                <a:cxn ang="T66">
                  <a:pos x="T12" y="T13"/>
                </a:cxn>
                <a:cxn ang="T67">
                  <a:pos x="T14" y="T15"/>
                </a:cxn>
                <a:cxn ang="T68">
                  <a:pos x="T16" y="T17"/>
                </a:cxn>
                <a:cxn ang="T69">
                  <a:pos x="T18" y="T19"/>
                </a:cxn>
                <a:cxn ang="T70">
                  <a:pos x="T20" y="T21"/>
                </a:cxn>
                <a:cxn ang="T71">
                  <a:pos x="T22" y="T23"/>
                </a:cxn>
                <a:cxn ang="T72">
                  <a:pos x="T24" y="T25"/>
                </a:cxn>
                <a:cxn ang="T73">
                  <a:pos x="T26" y="T27"/>
                </a:cxn>
                <a:cxn ang="T74">
                  <a:pos x="T28" y="T29"/>
                </a:cxn>
                <a:cxn ang="T75">
                  <a:pos x="T30" y="T31"/>
                </a:cxn>
                <a:cxn ang="T76">
                  <a:pos x="T32" y="T33"/>
                </a:cxn>
                <a:cxn ang="T77">
                  <a:pos x="T34" y="T35"/>
                </a:cxn>
                <a:cxn ang="T78">
                  <a:pos x="T36" y="T37"/>
                </a:cxn>
                <a:cxn ang="T79">
                  <a:pos x="T38" y="T39"/>
                </a:cxn>
                <a:cxn ang="T80">
                  <a:pos x="T40" y="T41"/>
                </a:cxn>
                <a:cxn ang="T81">
                  <a:pos x="T42" y="T43"/>
                </a:cxn>
                <a:cxn ang="T82">
                  <a:pos x="T44" y="T45"/>
                </a:cxn>
                <a:cxn ang="T83">
                  <a:pos x="T46" y="T47"/>
                </a:cxn>
                <a:cxn ang="T84">
                  <a:pos x="T48" y="T49"/>
                </a:cxn>
                <a:cxn ang="T85">
                  <a:pos x="T50" y="T51"/>
                </a:cxn>
                <a:cxn ang="T86">
                  <a:pos x="T52" y="T53"/>
                </a:cxn>
                <a:cxn ang="T87">
                  <a:pos x="T54" y="T55"/>
                </a:cxn>
                <a:cxn ang="T88">
                  <a:pos x="T56" y="T57"/>
                </a:cxn>
                <a:cxn ang="T89">
                  <a:pos x="T58" y="T59"/>
                </a:cxn>
              </a:cxnLst>
              <a:rect l="T90" t="T91" r="T92" b="T93"/>
              <a:pathLst>
                <a:path w="164" h="188">
                  <a:moveTo>
                    <a:pt x="0" y="163"/>
                  </a:moveTo>
                  <a:lnTo>
                    <a:pt x="32" y="163"/>
                  </a:lnTo>
                  <a:lnTo>
                    <a:pt x="80" y="180"/>
                  </a:lnTo>
                  <a:lnTo>
                    <a:pt x="102" y="180"/>
                  </a:lnTo>
                  <a:lnTo>
                    <a:pt x="131" y="188"/>
                  </a:lnTo>
                  <a:lnTo>
                    <a:pt x="151" y="180"/>
                  </a:lnTo>
                  <a:lnTo>
                    <a:pt x="131" y="159"/>
                  </a:lnTo>
                  <a:lnTo>
                    <a:pt x="131" y="112"/>
                  </a:lnTo>
                  <a:lnTo>
                    <a:pt x="164" y="104"/>
                  </a:lnTo>
                  <a:lnTo>
                    <a:pt x="156" y="75"/>
                  </a:lnTo>
                  <a:lnTo>
                    <a:pt x="131" y="82"/>
                  </a:lnTo>
                  <a:lnTo>
                    <a:pt x="131" y="75"/>
                  </a:lnTo>
                  <a:lnTo>
                    <a:pt x="146" y="69"/>
                  </a:lnTo>
                  <a:lnTo>
                    <a:pt x="131" y="60"/>
                  </a:lnTo>
                  <a:lnTo>
                    <a:pt x="131" y="32"/>
                  </a:lnTo>
                  <a:lnTo>
                    <a:pt x="115" y="23"/>
                  </a:lnTo>
                  <a:lnTo>
                    <a:pt x="102" y="23"/>
                  </a:lnTo>
                  <a:lnTo>
                    <a:pt x="102" y="32"/>
                  </a:lnTo>
                  <a:lnTo>
                    <a:pt x="80" y="38"/>
                  </a:lnTo>
                  <a:lnTo>
                    <a:pt x="69" y="23"/>
                  </a:lnTo>
                  <a:lnTo>
                    <a:pt x="69" y="0"/>
                  </a:lnTo>
                  <a:lnTo>
                    <a:pt x="25" y="0"/>
                  </a:lnTo>
                  <a:lnTo>
                    <a:pt x="10" y="16"/>
                  </a:lnTo>
                  <a:lnTo>
                    <a:pt x="25" y="82"/>
                  </a:lnTo>
                  <a:lnTo>
                    <a:pt x="25" y="104"/>
                  </a:lnTo>
                  <a:lnTo>
                    <a:pt x="10" y="112"/>
                  </a:lnTo>
                  <a:lnTo>
                    <a:pt x="0" y="151"/>
                  </a:lnTo>
                  <a:lnTo>
                    <a:pt x="0" y="163"/>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sp macro="" textlink="">
          <xdr:nvSpPr>
            <xdr:cNvPr id="329" name="AFG">
              <a:extLst>
                <a:ext uri="{FF2B5EF4-FFF2-40B4-BE49-F238E27FC236}">
                  <a16:creationId xmlns:a16="http://schemas.microsoft.com/office/drawing/2014/main" id="{00000000-0008-0000-0500-000041010000}"/>
                </a:ext>
              </a:extLst>
            </xdr:cNvPr>
            <xdr:cNvSpPr>
              <a:spLocks/>
            </xdr:cNvSpPr>
          </xdr:nvSpPr>
          <xdr:spPr bwMode="auto">
            <a:xfrm>
              <a:off x="11465313" y="5092691"/>
              <a:ext cx="338615" cy="228257"/>
            </a:xfrm>
            <a:custGeom>
              <a:avLst/>
              <a:gdLst>
                <a:gd name="T0" fmla="*/ 846661553 w 193"/>
                <a:gd name="T1" fmla="*/ 137526616 h 170"/>
                <a:gd name="T2" fmla="*/ 801627417 w 193"/>
                <a:gd name="T3" fmla="*/ 137526616 h 170"/>
                <a:gd name="T4" fmla="*/ 707053821 w 193"/>
                <a:gd name="T5" fmla="*/ 167609188 h 170"/>
                <a:gd name="T6" fmla="*/ 648507958 w 193"/>
                <a:gd name="T7" fmla="*/ 206288855 h 170"/>
                <a:gd name="T8" fmla="*/ 648507958 w 193"/>
                <a:gd name="T9" fmla="*/ 292243273 h 170"/>
                <a:gd name="T10" fmla="*/ 612478102 w 193"/>
                <a:gd name="T11" fmla="*/ 365305096 h 170"/>
                <a:gd name="T12" fmla="*/ 580953570 w 193"/>
                <a:gd name="T13" fmla="*/ 365305096 h 170"/>
                <a:gd name="T14" fmla="*/ 580953570 w 193"/>
                <a:gd name="T15" fmla="*/ 429769824 h 170"/>
                <a:gd name="T16" fmla="*/ 513401172 w 193"/>
                <a:gd name="T17" fmla="*/ 464151980 h 170"/>
                <a:gd name="T18" fmla="*/ 513401172 w 193"/>
                <a:gd name="T19" fmla="*/ 528616709 h 170"/>
                <a:gd name="T20" fmla="*/ 382799842 w 193"/>
                <a:gd name="T21" fmla="*/ 593081567 h 170"/>
                <a:gd name="T22" fmla="*/ 355778511 w 193"/>
                <a:gd name="T23" fmla="*/ 631761233 h 170"/>
                <a:gd name="T24" fmla="*/ 355778511 w 193"/>
                <a:gd name="T25" fmla="*/ 696225962 h 170"/>
                <a:gd name="T26" fmla="*/ 99076831 w 193"/>
                <a:gd name="T27" fmla="*/ 730608118 h 170"/>
                <a:gd name="T28" fmla="*/ 36027750 w 193"/>
                <a:gd name="T29" fmla="*/ 696225962 h 170"/>
                <a:gd name="T30" fmla="*/ 67552282 w 193"/>
                <a:gd name="T31" fmla="*/ 631761233 h 170"/>
                <a:gd name="T32" fmla="*/ 67552282 w 193"/>
                <a:gd name="T33" fmla="*/ 593081567 h 170"/>
                <a:gd name="T34" fmla="*/ 0 w 193"/>
                <a:gd name="T35" fmla="*/ 528616709 h 170"/>
                <a:gd name="T36" fmla="*/ 0 w 193"/>
                <a:gd name="T37" fmla="*/ 365305096 h 170"/>
                <a:gd name="T38" fmla="*/ 36027750 w 193"/>
                <a:gd name="T39" fmla="*/ 292243273 h 170"/>
                <a:gd name="T40" fmla="*/ 36027750 w 193"/>
                <a:gd name="T41" fmla="*/ 262158563 h 170"/>
                <a:gd name="T42" fmla="*/ 126098162 w 193"/>
                <a:gd name="T43" fmla="*/ 262158563 h 170"/>
                <a:gd name="T44" fmla="*/ 126098162 w 193"/>
                <a:gd name="T45" fmla="*/ 206288855 h 170"/>
                <a:gd name="T46" fmla="*/ 225177115 w 193"/>
                <a:gd name="T47" fmla="*/ 206288855 h 170"/>
                <a:gd name="T48" fmla="*/ 265708050 w 193"/>
                <a:gd name="T49" fmla="*/ 137526616 h 170"/>
                <a:gd name="T50" fmla="*/ 301735850 w 193"/>
                <a:gd name="T51" fmla="*/ 137526616 h 170"/>
                <a:gd name="T52" fmla="*/ 301735850 w 193"/>
                <a:gd name="T53" fmla="*/ 103144427 h 170"/>
                <a:gd name="T54" fmla="*/ 450352107 w 193"/>
                <a:gd name="T55" fmla="*/ 137526616 h 170"/>
                <a:gd name="T56" fmla="*/ 513401172 w 193"/>
                <a:gd name="T57" fmla="*/ 137526616 h 170"/>
                <a:gd name="T58" fmla="*/ 513401172 w 193"/>
                <a:gd name="T59" fmla="*/ 103144427 h 170"/>
                <a:gd name="T60" fmla="*/ 580953570 w 193"/>
                <a:gd name="T61" fmla="*/ 103144427 h 170"/>
                <a:gd name="T62" fmla="*/ 612478102 w 193"/>
                <a:gd name="T63" fmla="*/ 0 h 170"/>
                <a:gd name="T64" fmla="*/ 648507958 w 193"/>
                <a:gd name="T65" fmla="*/ 73061855 h 170"/>
                <a:gd name="T66" fmla="*/ 671023965 w 193"/>
                <a:gd name="T67" fmla="*/ 167609188 h 170"/>
                <a:gd name="T68" fmla="*/ 770102885 w 193"/>
                <a:gd name="T69" fmla="*/ 103144427 h 170"/>
                <a:gd name="T70" fmla="*/ 869179683 w 193"/>
                <a:gd name="T71" fmla="*/ 137526616 h 170"/>
                <a:gd name="T72" fmla="*/ 846661553 w 193"/>
                <a:gd name="T73" fmla="*/ 137526616 h 170"/>
                <a:gd name="T74" fmla="*/ 846661553 w 193"/>
                <a:gd name="T75" fmla="*/ 137526616 h 170"/>
                <a:gd name="T76" fmla="*/ 846661553 w 193"/>
                <a:gd name="T77" fmla="*/ 137526616 h 170"/>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w 193"/>
                <a:gd name="T118" fmla="*/ 0 h 170"/>
                <a:gd name="T119" fmla="*/ 193 w 193"/>
                <a:gd name="T120" fmla="*/ 170 h 170"/>
              </a:gdLst>
              <a:ahLst/>
              <a:cxnLst>
                <a:cxn ang="T78">
                  <a:pos x="T0" y="T1"/>
                </a:cxn>
                <a:cxn ang="T79">
                  <a:pos x="T2" y="T3"/>
                </a:cxn>
                <a:cxn ang="T80">
                  <a:pos x="T4" y="T5"/>
                </a:cxn>
                <a:cxn ang="T81">
                  <a:pos x="T6" y="T7"/>
                </a:cxn>
                <a:cxn ang="T82">
                  <a:pos x="T8" y="T9"/>
                </a:cxn>
                <a:cxn ang="T83">
                  <a:pos x="T10" y="T11"/>
                </a:cxn>
                <a:cxn ang="T84">
                  <a:pos x="T12" y="T13"/>
                </a:cxn>
                <a:cxn ang="T85">
                  <a:pos x="T14" y="T15"/>
                </a:cxn>
                <a:cxn ang="T86">
                  <a:pos x="T16" y="T17"/>
                </a:cxn>
                <a:cxn ang="T87">
                  <a:pos x="T18" y="T19"/>
                </a:cxn>
                <a:cxn ang="T88">
                  <a:pos x="T20" y="T21"/>
                </a:cxn>
                <a:cxn ang="T89">
                  <a:pos x="T22" y="T23"/>
                </a:cxn>
                <a:cxn ang="T90">
                  <a:pos x="T24" y="T25"/>
                </a:cxn>
                <a:cxn ang="T91">
                  <a:pos x="T26" y="T27"/>
                </a:cxn>
                <a:cxn ang="T92">
                  <a:pos x="T28" y="T29"/>
                </a:cxn>
                <a:cxn ang="T93">
                  <a:pos x="T30" y="T31"/>
                </a:cxn>
                <a:cxn ang="T94">
                  <a:pos x="T32" y="T33"/>
                </a:cxn>
                <a:cxn ang="T95">
                  <a:pos x="T34" y="T35"/>
                </a:cxn>
                <a:cxn ang="T96">
                  <a:pos x="T36" y="T37"/>
                </a:cxn>
                <a:cxn ang="T97">
                  <a:pos x="T38" y="T39"/>
                </a:cxn>
                <a:cxn ang="T98">
                  <a:pos x="T40" y="T41"/>
                </a:cxn>
                <a:cxn ang="T99">
                  <a:pos x="T42" y="T43"/>
                </a:cxn>
                <a:cxn ang="T100">
                  <a:pos x="T44" y="T45"/>
                </a:cxn>
                <a:cxn ang="T101">
                  <a:pos x="T46" y="T47"/>
                </a:cxn>
                <a:cxn ang="T102">
                  <a:pos x="T48" y="T49"/>
                </a:cxn>
                <a:cxn ang="T103">
                  <a:pos x="T50" y="T51"/>
                </a:cxn>
                <a:cxn ang="T104">
                  <a:pos x="T52" y="T53"/>
                </a:cxn>
                <a:cxn ang="T105">
                  <a:pos x="T54" y="T55"/>
                </a:cxn>
                <a:cxn ang="T106">
                  <a:pos x="T56" y="T57"/>
                </a:cxn>
                <a:cxn ang="T107">
                  <a:pos x="T58" y="T59"/>
                </a:cxn>
                <a:cxn ang="T108">
                  <a:pos x="T60" y="T61"/>
                </a:cxn>
                <a:cxn ang="T109">
                  <a:pos x="T62" y="T63"/>
                </a:cxn>
                <a:cxn ang="T110">
                  <a:pos x="T64" y="T65"/>
                </a:cxn>
                <a:cxn ang="T111">
                  <a:pos x="T66" y="T67"/>
                </a:cxn>
                <a:cxn ang="T112">
                  <a:pos x="T68" y="T69"/>
                </a:cxn>
                <a:cxn ang="T113">
                  <a:pos x="T70" y="T71"/>
                </a:cxn>
                <a:cxn ang="T114">
                  <a:pos x="T72" y="T73"/>
                </a:cxn>
                <a:cxn ang="T115">
                  <a:pos x="T74" y="T75"/>
                </a:cxn>
                <a:cxn ang="T116">
                  <a:pos x="T76" y="T77"/>
                </a:cxn>
              </a:cxnLst>
              <a:rect l="T117" t="T118" r="T119" b="T120"/>
              <a:pathLst>
                <a:path w="193" h="170">
                  <a:moveTo>
                    <a:pt x="188" y="32"/>
                  </a:moveTo>
                  <a:lnTo>
                    <a:pt x="178" y="32"/>
                  </a:lnTo>
                  <a:lnTo>
                    <a:pt x="157" y="39"/>
                  </a:lnTo>
                  <a:lnTo>
                    <a:pt x="144" y="48"/>
                  </a:lnTo>
                  <a:lnTo>
                    <a:pt x="144" y="68"/>
                  </a:lnTo>
                  <a:lnTo>
                    <a:pt x="136" y="85"/>
                  </a:lnTo>
                  <a:lnTo>
                    <a:pt x="129" y="85"/>
                  </a:lnTo>
                  <a:lnTo>
                    <a:pt x="129" y="100"/>
                  </a:lnTo>
                  <a:lnTo>
                    <a:pt x="114" y="108"/>
                  </a:lnTo>
                  <a:lnTo>
                    <a:pt x="114" y="123"/>
                  </a:lnTo>
                  <a:lnTo>
                    <a:pt x="85" y="138"/>
                  </a:lnTo>
                  <a:lnTo>
                    <a:pt x="79" y="147"/>
                  </a:lnTo>
                  <a:lnTo>
                    <a:pt x="79" y="162"/>
                  </a:lnTo>
                  <a:lnTo>
                    <a:pt x="22" y="170"/>
                  </a:lnTo>
                  <a:lnTo>
                    <a:pt x="8" y="162"/>
                  </a:lnTo>
                  <a:lnTo>
                    <a:pt x="15" y="147"/>
                  </a:lnTo>
                  <a:lnTo>
                    <a:pt x="15" y="138"/>
                  </a:lnTo>
                  <a:lnTo>
                    <a:pt x="0" y="123"/>
                  </a:lnTo>
                  <a:lnTo>
                    <a:pt x="0" y="85"/>
                  </a:lnTo>
                  <a:lnTo>
                    <a:pt x="8" y="68"/>
                  </a:lnTo>
                  <a:lnTo>
                    <a:pt x="8" y="61"/>
                  </a:lnTo>
                  <a:lnTo>
                    <a:pt x="28" y="61"/>
                  </a:lnTo>
                  <a:lnTo>
                    <a:pt x="28" y="48"/>
                  </a:lnTo>
                  <a:lnTo>
                    <a:pt x="50" y="48"/>
                  </a:lnTo>
                  <a:lnTo>
                    <a:pt x="59" y="32"/>
                  </a:lnTo>
                  <a:lnTo>
                    <a:pt x="67" y="32"/>
                  </a:lnTo>
                  <a:lnTo>
                    <a:pt x="67" y="24"/>
                  </a:lnTo>
                  <a:lnTo>
                    <a:pt x="100" y="32"/>
                  </a:lnTo>
                  <a:lnTo>
                    <a:pt x="114" y="32"/>
                  </a:lnTo>
                  <a:lnTo>
                    <a:pt x="114" y="24"/>
                  </a:lnTo>
                  <a:lnTo>
                    <a:pt x="129" y="24"/>
                  </a:lnTo>
                  <a:lnTo>
                    <a:pt x="136" y="0"/>
                  </a:lnTo>
                  <a:lnTo>
                    <a:pt x="144" y="17"/>
                  </a:lnTo>
                  <a:lnTo>
                    <a:pt x="149" y="39"/>
                  </a:lnTo>
                  <a:lnTo>
                    <a:pt x="171" y="24"/>
                  </a:lnTo>
                  <a:lnTo>
                    <a:pt x="193" y="32"/>
                  </a:lnTo>
                  <a:lnTo>
                    <a:pt x="188" y="32"/>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chemeClr val="bg1">
                    <a:lumMod val="50000"/>
                  </a:schemeClr>
                </a:solidFill>
                <a:latin typeface="Arial"/>
                <a:cs typeface="Arial"/>
              </a:endParaRPr>
            </a:p>
            <a:p>
              <a:pPr algn="l" rtl="0">
                <a:defRPr sz="1000"/>
              </a:pPr>
              <a:endParaRPr lang="en-US">
                <a:solidFill>
                  <a:schemeClr val="bg1">
                    <a:lumMod val="50000"/>
                  </a:schemeClr>
                </a:solidFill>
              </a:endParaRPr>
            </a:p>
          </xdr:txBody>
        </xdr:sp>
      </xdr:grpSp>
      <xdr:sp macro="" textlink="">
        <xdr:nvSpPr>
          <xdr:cNvPr id="264" name="New">
            <a:extLst>
              <a:ext uri="{FF2B5EF4-FFF2-40B4-BE49-F238E27FC236}">
                <a16:creationId xmlns:a16="http://schemas.microsoft.com/office/drawing/2014/main" id="{00000000-0008-0000-0500-000046010000}"/>
              </a:ext>
            </a:extLst>
          </xdr:cNvPr>
          <xdr:cNvSpPr>
            <a:spLocks/>
          </xdr:cNvSpPr>
        </xdr:nvSpPr>
        <xdr:spPr bwMode="auto">
          <a:xfrm>
            <a:off x="9858375" y="5695950"/>
            <a:ext cx="149620" cy="122586"/>
          </a:xfrm>
          <a:custGeom>
            <a:avLst/>
            <a:gdLst>
              <a:gd name="T0" fmla="*/ 349051813 w 85"/>
              <a:gd name="T1" fmla="*/ 339032225 h 89"/>
              <a:gd name="T2" fmla="*/ 349051813 w 85"/>
              <a:gd name="T3" fmla="*/ 247401690 h 89"/>
              <a:gd name="T4" fmla="*/ 385317061 w 85"/>
              <a:gd name="T5" fmla="*/ 146607960 h 89"/>
              <a:gd name="T6" fmla="*/ 349051813 w 85"/>
              <a:gd name="T7" fmla="*/ 77886681 h 89"/>
              <a:gd name="T8" fmla="*/ 285587097 w 85"/>
              <a:gd name="T9" fmla="*/ 36653060 h 89"/>
              <a:gd name="T10" fmla="*/ 217591554 w 85"/>
              <a:gd name="T11" fmla="*/ 36653060 h 89"/>
              <a:gd name="T12" fmla="*/ 190392086 w 85"/>
              <a:gd name="T13" fmla="*/ 0 h 89"/>
              <a:gd name="T14" fmla="*/ 167725507 w 85"/>
              <a:gd name="T15" fmla="*/ 36653060 h 89"/>
              <a:gd name="T16" fmla="*/ 90662088 w 85"/>
              <a:gd name="T17" fmla="*/ 0 h 89"/>
              <a:gd name="T18" fmla="*/ 67997623 w 85"/>
              <a:gd name="T19" fmla="*/ 36653060 h 89"/>
              <a:gd name="T20" fmla="*/ 27199476 w 85"/>
              <a:gd name="T21" fmla="*/ 36653060 h 89"/>
              <a:gd name="T22" fmla="*/ 27199476 w 85"/>
              <a:gd name="T23" fmla="*/ 215331347 h 89"/>
              <a:gd name="T24" fmla="*/ 0 w 85"/>
              <a:gd name="T25" fmla="*/ 215331347 h 89"/>
              <a:gd name="T26" fmla="*/ 0 w 85"/>
              <a:gd name="T27" fmla="*/ 284054800 h 89"/>
              <a:gd name="T28" fmla="*/ 67997623 w 85"/>
              <a:gd name="T29" fmla="*/ 316125143 h 89"/>
              <a:gd name="T30" fmla="*/ 67997623 w 85"/>
              <a:gd name="T31" fmla="*/ 407755612 h 89"/>
              <a:gd name="T32" fmla="*/ 167725507 w 85"/>
              <a:gd name="T33" fmla="*/ 339032225 h 89"/>
              <a:gd name="T34" fmla="*/ 349051813 w 85"/>
              <a:gd name="T35" fmla="*/ 339032225 h 89"/>
              <a:gd name="T36" fmla="*/ 349051813 w 85"/>
              <a:gd name="T37" fmla="*/ 339032225 h 89"/>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85"/>
              <a:gd name="T58" fmla="*/ 0 h 89"/>
              <a:gd name="T59" fmla="*/ 85 w 85"/>
              <a:gd name="T60" fmla="*/ 89 h 89"/>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85" h="89">
                <a:moveTo>
                  <a:pt x="77" y="74"/>
                </a:moveTo>
                <a:lnTo>
                  <a:pt x="77" y="54"/>
                </a:lnTo>
                <a:lnTo>
                  <a:pt x="85" y="32"/>
                </a:lnTo>
                <a:lnTo>
                  <a:pt x="77" y="17"/>
                </a:lnTo>
                <a:lnTo>
                  <a:pt x="63" y="8"/>
                </a:lnTo>
                <a:lnTo>
                  <a:pt x="48" y="8"/>
                </a:lnTo>
                <a:lnTo>
                  <a:pt x="42" y="0"/>
                </a:lnTo>
                <a:lnTo>
                  <a:pt x="37" y="8"/>
                </a:lnTo>
                <a:lnTo>
                  <a:pt x="20" y="0"/>
                </a:lnTo>
                <a:lnTo>
                  <a:pt x="15" y="8"/>
                </a:lnTo>
                <a:lnTo>
                  <a:pt x="6" y="8"/>
                </a:lnTo>
                <a:lnTo>
                  <a:pt x="6" y="47"/>
                </a:lnTo>
                <a:lnTo>
                  <a:pt x="0" y="47"/>
                </a:lnTo>
                <a:lnTo>
                  <a:pt x="0" y="62"/>
                </a:lnTo>
                <a:lnTo>
                  <a:pt x="15" y="69"/>
                </a:lnTo>
                <a:lnTo>
                  <a:pt x="15" y="89"/>
                </a:lnTo>
                <a:lnTo>
                  <a:pt x="37" y="74"/>
                </a:lnTo>
                <a:lnTo>
                  <a:pt x="77" y="74"/>
                </a:lnTo>
                <a:close/>
              </a:path>
            </a:pathLst>
          </a:custGeom>
          <a:grpFill/>
          <a:ln w="9525">
            <a:solidFill>
              <a:srgbClr val="FFFFFF"/>
            </a:solidFill>
            <a:miter lim="800000"/>
            <a:headEnd/>
            <a:tailEnd/>
          </a:ln>
        </xdr:spPr>
        <xdr:txBody>
          <a:bodyPr vertOverflow="clip" wrap="square" lIns="36576" tIns="32004" rIns="0" bIns="0" anchor="t"/>
          <a:lstStyle/>
          <a:p>
            <a:pPr algn="l" rtl="0">
              <a:defRPr sz="1000"/>
            </a:pPr>
            <a:endParaRPr lang="en-US" sz="1600" b="0" i="0" u="none" strike="noStrike" baseline="0">
              <a:solidFill>
                <a:srgbClr val="000000"/>
              </a:solidFill>
              <a:latin typeface="Arial"/>
              <a:cs typeface="Arial"/>
            </a:endParaRPr>
          </a:p>
          <a:p>
            <a:pPr algn="l" rtl="0">
              <a:defRPr sz="1000"/>
            </a:pPr>
            <a:endParaRPr lang="en-US"/>
          </a:p>
        </xdr:txBody>
      </xdr:sp>
    </xdr:grpSp>
    <xdr:clientData/>
  </xdr:twoCellAnchor>
  <xdr:twoCellAnchor>
    <xdr:from>
      <xdr:col>19</xdr:col>
      <xdr:colOff>19050</xdr:colOff>
      <xdr:row>21</xdr:row>
      <xdr:rowOff>104775</xdr:rowOff>
    </xdr:from>
    <xdr:to>
      <xdr:col>19</xdr:col>
      <xdr:colOff>361950</xdr:colOff>
      <xdr:row>21</xdr:row>
      <xdr:rowOff>104775</xdr:rowOff>
    </xdr:to>
    <xdr:cxnSp macro="">
      <xdr:nvCxnSpPr>
        <xdr:cNvPr id="330" name="Straight Connector 329"/>
        <xdr:cNvCxnSpPr/>
      </xdr:nvCxnSpPr>
      <xdr:spPr>
        <a:xfrm>
          <a:off x="11772900" y="4143375"/>
          <a:ext cx="342900" cy="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295276</xdr:colOff>
      <xdr:row>20</xdr:row>
      <xdr:rowOff>152400</xdr:rowOff>
    </xdr:from>
    <xdr:to>
      <xdr:col>20</xdr:col>
      <xdr:colOff>152401</xdr:colOff>
      <xdr:row>22</xdr:row>
      <xdr:rowOff>38100</xdr:rowOff>
    </xdr:to>
    <xdr:sp macro="" textlink="">
      <xdr:nvSpPr>
        <xdr:cNvPr id="331" name="TextBox 330"/>
        <xdr:cNvSpPr txBox="1"/>
      </xdr:nvSpPr>
      <xdr:spPr>
        <a:xfrm>
          <a:off x="12049126" y="4000500"/>
          <a:ext cx="7429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tx1">
                  <a:lumMod val="65000"/>
                  <a:lumOff val="35000"/>
                </a:schemeClr>
              </a:solidFill>
              <a:latin typeface="Calibri"/>
            </a:rPr>
            <a:t>Max Mth</a:t>
          </a:r>
        </a:p>
      </xdr:txBody>
    </xdr:sp>
    <xdr:clientData/>
  </xdr:twoCellAnchor>
  <xdr:twoCellAnchor>
    <xdr:from>
      <xdr:col>14</xdr:col>
      <xdr:colOff>171449</xdr:colOff>
      <xdr:row>19</xdr:row>
      <xdr:rowOff>171450</xdr:rowOff>
    </xdr:from>
    <xdr:to>
      <xdr:col>17</xdr:col>
      <xdr:colOff>190499</xdr:colOff>
      <xdr:row>21</xdr:row>
      <xdr:rowOff>66675</xdr:rowOff>
    </xdr:to>
    <xdr:sp macro="" textlink="">
      <xdr:nvSpPr>
        <xdr:cNvPr id="335" name="TextBox 334"/>
        <xdr:cNvSpPr txBox="1"/>
      </xdr:nvSpPr>
      <xdr:spPr>
        <a:xfrm>
          <a:off x="8181974" y="3829050"/>
          <a:ext cx="19907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bg1"/>
              </a:solidFill>
              <a:latin typeface="Calibri"/>
            </a:rPr>
            <a:t>Daily  Traffic Mth (high)</a:t>
          </a:r>
        </a:p>
      </xdr:txBody>
    </xdr:sp>
    <xdr:clientData/>
  </xdr:twoCellAnchor>
  <xdr:twoCellAnchor editAs="oneCell">
    <xdr:from>
      <xdr:col>8</xdr:col>
      <xdr:colOff>542925</xdr:colOff>
      <xdr:row>26</xdr:row>
      <xdr:rowOff>50983</xdr:rowOff>
    </xdr:from>
    <xdr:to>
      <xdr:col>9</xdr:col>
      <xdr:colOff>19050</xdr:colOff>
      <xdr:row>27</xdr:row>
      <xdr:rowOff>190286</xdr:rowOff>
    </xdr:to>
    <xdr:pic>
      <xdr:nvPicPr>
        <xdr:cNvPr id="336" name="Picture 335"/>
        <xdr:cNvPicPr>
          <a:picLocks noChangeAspect="1"/>
        </xdr:cNvPicPr>
      </xdr:nvPicPr>
      <xdr:blipFill>
        <a:blip xmlns:r="http://schemas.openxmlformats.org/officeDocument/2006/relationships" r:embed="rId11">
          <a:clrChange>
            <a:clrFrom>
              <a:srgbClr val="FFFFFF"/>
            </a:clrFrom>
            <a:clrTo>
              <a:srgbClr val="FFFFFF">
                <a:alpha val="0"/>
              </a:srgbClr>
            </a:clrTo>
          </a:clrChange>
        </a:blip>
        <a:stretch>
          <a:fillRect/>
        </a:stretch>
      </xdr:blipFill>
      <xdr:spPr>
        <a:xfrm>
          <a:off x="4324350" y="5042083"/>
          <a:ext cx="180975" cy="339328"/>
        </a:xfrm>
        <a:prstGeom prst="rect">
          <a:avLst/>
        </a:prstGeom>
      </xdr:spPr>
    </xdr:pic>
    <xdr:clientData/>
  </xdr:twoCellAnchor>
  <xdr:twoCellAnchor editAs="oneCell">
    <xdr:from>
      <xdr:col>12</xdr:col>
      <xdr:colOff>371475</xdr:colOff>
      <xdr:row>26</xdr:row>
      <xdr:rowOff>171450</xdr:rowOff>
    </xdr:from>
    <xdr:to>
      <xdr:col>12</xdr:col>
      <xdr:colOff>571500</xdr:colOff>
      <xdr:row>28</xdr:row>
      <xdr:rowOff>110728</xdr:rowOff>
    </xdr:to>
    <xdr:pic>
      <xdr:nvPicPr>
        <xdr:cNvPr id="338" name="Picture 337"/>
        <xdr:cNvPicPr>
          <a:picLocks noChangeAspect="1"/>
        </xdr:cNvPicPr>
      </xdr:nvPicPr>
      <xdr:blipFill>
        <a:blip xmlns:r="http://schemas.openxmlformats.org/officeDocument/2006/relationships" r:embed="rId11">
          <a:clrChange>
            <a:clrFrom>
              <a:srgbClr val="FFFFFF"/>
            </a:clrFrom>
            <a:clrTo>
              <a:srgbClr val="FFFFFF">
                <a:alpha val="0"/>
              </a:srgbClr>
            </a:clrTo>
          </a:clrChange>
        </a:blip>
        <a:stretch>
          <a:fillRect/>
        </a:stretch>
      </xdr:blipFill>
      <xdr:spPr>
        <a:xfrm flipH="1">
          <a:off x="6972300" y="5162550"/>
          <a:ext cx="200025" cy="339328"/>
        </a:xfrm>
        <a:prstGeom prst="rect">
          <a:avLst/>
        </a:prstGeom>
      </xdr:spPr>
    </xdr:pic>
    <xdr:clientData/>
  </xdr:twoCellAnchor>
  <xdr:twoCellAnchor editAs="oneCell">
    <xdr:from>
      <xdr:col>10</xdr:col>
      <xdr:colOff>367208</xdr:colOff>
      <xdr:row>27</xdr:row>
      <xdr:rowOff>139412</xdr:rowOff>
    </xdr:from>
    <xdr:to>
      <xdr:col>10</xdr:col>
      <xdr:colOff>567233</xdr:colOff>
      <xdr:row>29</xdr:row>
      <xdr:rowOff>78690</xdr:rowOff>
    </xdr:to>
    <xdr:pic>
      <xdr:nvPicPr>
        <xdr:cNvPr id="339" name="Picture 338"/>
        <xdr:cNvPicPr>
          <a:picLocks noChangeAspect="1"/>
        </xdr:cNvPicPr>
      </xdr:nvPicPr>
      <xdr:blipFill>
        <a:blip xmlns:r="http://schemas.openxmlformats.org/officeDocument/2006/relationships" r:embed="rId11">
          <a:clrChange>
            <a:clrFrom>
              <a:srgbClr val="FFFFFF"/>
            </a:clrFrom>
            <a:clrTo>
              <a:srgbClr val="FFFFFF">
                <a:alpha val="0"/>
              </a:srgbClr>
            </a:clrTo>
          </a:clrChange>
        </a:blip>
        <a:stretch>
          <a:fillRect/>
        </a:stretch>
      </xdr:blipFill>
      <xdr:spPr>
        <a:xfrm flipH="1">
          <a:off x="5558333" y="5321012"/>
          <a:ext cx="200025" cy="339328"/>
        </a:xfrm>
        <a:prstGeom prst="rect">
          <a:avLst/>
        </a:prstGeom>
      </xdr:spPr>
    </xdr:pic>
    <xdr:clientData/>
  </xdr:twoCellAnchor>
  <xdr:twoCellAnchor editAs="oneCell">
    <xdr:from>
      <xdr:col>11</xdr:col>
      <xdr:colOff>209550</xdr:colOff>
      <xdr:row>23</xdr:row>
      <xdr:rowOff>57150</xdr:rowOff>
    </xdr:from>
    <xdr:to>
      <xdr:col>11</xdr:col>
      <xdr:colOff>409575</xdr:colOff>
      <xdr:row>24</xdr:row>
      <xdr:rowOff>196453</xdr:rowOff>
    </xdr:to>
    <xdr:pic>
      <xdr:nvPicPr>
        <xdr:cNvPr id="340" name="Picture 339"/>
        <xdr:cNvPicPr>
          <a:picLocks noChangeAspect="1"/>
        </xdr:cNvPicPr>
      </xdr:nvPicPr>
      <xdr:blipFill>
        <a:blip xmlns:r="http://schemas.openxmlformats.org/officeDocument/2006/relationships" r:embed="rId11">
          <a:clrChange>
            <a:clrFrom>
              <a:srgbClr val="FFFFFF"/>
            </a:clrFrom>
            <a:clrTo>
              <a:srgbClr val="FFFFFF">
                <a:alpha val="0"/>
              </a:srgbClr>
            </a:clrTo>
          </a:clrChange>
        </a:blip>
        <a:stretch>
          <a:fillRect/>
        </a:stretch>
      </xdr:blipFill>
      <xdr:spPr>
        <a:xfrm flipH="1">
          <a:off x="6105525" y="4476750"/>
          <a:ext cx="200025" cy="339328"/>
        </a:xfrm>
        <a:prstGeom prst="rect">
          <a:avLst/>
        </a:prstGeom>
      </xdr:spPr>
    </xdr:pic>
    <xdr:clientData/>
  </xdr:twoCellAnchor>
  <xdr:twoCellAnchor>
    <xdr:from>
      <xdr:col>14</xdr:col>
      <xdr:colOff>190500</xdr:colOff>
      <xdr:row>11</xdr:row>
      <xdr:rowOff>180975</xdr:rowOff>
    </xdr:from>
    <xdr:to>
      <xdr:col>17</xdr:col>
      <xdr:colOff>723900</xdr:colOff>
      <xdr:row>13</xdr:row>
      <xdr:rowOff>142875</xdr:rowOff>
    </xdr:to>
    <xdr:sp macro="" textlink="">
      <xdr:nvSpPr>
        <xdr:cNvPr id="350" name="TextBox 349"/>
        <xdr:cNvSpPr txBox="1"/>
      </xdr:nvSpPr>
      <xdr:spPr>
        <a:xfrm>
          <a:off x="8201025" y="2295525"/>
          <a:ext cx="25050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bg1"/>
              </a:solidFill>
            </a:rPr>
            <a:t>Online Market Spend by Region $000</a:t>
          </a:r>
        </a:p>
      </xdr:txBody>
    </xdr:sp>
    <xdr:clientData/>
  </xdr:twoCellAnchor>
  <mc:AlternateContent xmlns:mc="http://schemas.openxmlformats.org/markup-compatibility/2006">
    <mc:Choice xmlns:a14="http://schemas.microsoft.com/office/drawing/2010/main" Requires="a14">
      <xdr:twoCellAnchor editAs="oneCell">
        <xdr:from>
          <xdr:col>12</xdr:col>
          <xdr:colOff>523875</xdr:colOff>
          <xdr:row>2</xdr:row>
          <xdr:rowOff>133350</xdr:rowOff>
        </xdr:from>
        <xdr:to>
          <xdr:col>13</xdr:col>
          <xdr:colOff>676275</xdr:colOff>
          <xdr:row>3</xdr:row>
          <xdr:rowOff>152400</xdr:rowOff>
        </xdr:to>
        <xdr:sp macro="" textlink="">
          <xdr:nvSpPr>
            <xdr:cNvPr id="2049" name="Drop Down 1" hidden="1">
              <a:extLst>
                <a:ext uri="{63B3BB69-23CF-44E3-9099-C40C66FF867C}">
                  <a14:compatExt spid="_x0000_s20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16</xdr:col>
      <xdr:colOff>276224</xdr:colOff>
      <xdr:row>1</xdr:row>
      <xdr:rowOff>104775</xdr:rowOff>
    </xdr:from>
    <xdr:to>
      <xdr:col>20</xdr:col>
      <xdr:colOff>44159</xdr:colOff>
      <xdr:row>3</xdr:row>
      <xdr:rowOff>162789</xdr:rowOff>
    </xdr:to>
    <mc:AlternateContent xmlns:mc="http://schemas.openxmlformats.org/markup-compatibility/2006" xmlns:a14="http://schemas.microsoft.com/office/drawing/2010/main">
      <mc:Choice Requires="a14">
        <xdr:graphicFrame macro="">
          <xdr:nvGraphicFramePr>
            <xdr:cNvPr id="360"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372599" y="295275"/>
              <a:ext cx="3311235" cy="439014"/>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276225</xdr:colOff>
      <xdr:row>7</xdr:row>
      <xdr:rowOff>66676</xdr:rowOff>
    </xdr:from>
    <xdr:to>
      <xdr:col>8</xdr:col>
      <xdr:colOff>342900</xdr:colOff>
      <xdr:row>8</xdr:row>
      <xdr:rowOff>114301</xdr:rowOff>
    </xdr:to>
    <xdr:sp macro="" textlink="Calc!R249">
      <xdr:nvSpPr>
        <xdr:cNvPr id="2048" name="TextBox 2047"/>
        <xdr:cNvSpPr txBox="1"/>
      </xdr:nvSpPr>
      <xdr:spPr>
        <a:xfrm>
          <a:off x="3448050" y="1409701"/>
          <a:ext cx="6762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D3A058-9D75-430B-81B6-EA58E69DE135}" type="TxLink">
            <a:rPr lang="en-US" sz="1100" b="1" i="0" u="none" strike="noStrike">
              <a:solidFill>
                <a:schemeClr val="bg1">
                  <a:lumMod val="50000"/>
                </a:schemeClr>
              </a:solidFill>
              <a:latin typeface="Calibri"/>
            </a:rPr>
            <a:pPr/>
            <a:t> 39,316 </a:t>
          </a:fld>
          <a:endParaRPr lang="en-AU" sz="1100" b="1">
            <a:solidFill>
              <a:schemeClr val="bg1">
                <a:lumMod val="50000"/>
              </a:schemeClr>
            </a:solidFill>
          </a:endParaRPr>
        </a:p>
      </xdr:txBody>
    </xdr:sp>
    <xdr:clientData/>
  </xdr:twoCellAnchor>
  <xdr:twoCellAnchor>
    <xdr:from>
      <xdr:col>8</xdr:col>
      <xdr:colOff>561975</xdr:colOff>
      <xdr:row>7</xdr:row>
      <xdr:rowOff>66676</xdr:rowOff>
    </xdr:from>
    <xdr:to>
      <xdr:col>9</xdr:col>
      <xdr:colOff>523875</xdr:colOff>
      <xdr:row>8</xdr:row>
      <xdr:rowOff>142876</xdr:rowOff>
    </xdr:to>
    <xdr:sp macro="" textlink="Calc!R250">
      <xdr:nvSpPr>
        <xdr:cNvPr id="2050" name="TextBox 2049"/>
        <xdr:cNvSpPr txBox="1"/>
      </xdr:nvSpPr>
      <xdr:spPr>
        <a:xfrm>
          <a:off x="4343400" y="1409701"/>
          <a:ext cx="666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9A3072-AB71-4E59-8093-56A142661C76}" type="TxLink">
            <a:rPr lang="en-US" sz="1100" b="1" i="0" u="none" strike="noStrike">
              <a:solidFill>
                <a:schemeClr val="bg1">
                  <a:lumMod val="50000"/>
                </a:schemeClr>
              </a:solidFill>
              <a:latin typeface="Calibri"/>
            </a:rPr>
            <a:pPr/>
            <a:t> 52,291 </a:t>
          </a:fld>
          <a:endParaRPr lang="en-AU" sz="1100" b="1">
            <a:solidFill>
              <a:schemeClr val="bg1">
                <a:lumMod val="50000"/>
              </a:schemeClr>
            </a:solidFill>
          </a:endParaRPr>
        </a:p>
      </xdr:txBody>
    </xdr:sp>
    <xdr:clientData/>
  </xdr:twoCellAnchor>
  <xdr:twoCellAnchor>
    <xdr:from>
      <xdr:col>10</xdr:col>
      <xdr:colOff>76200</xdr:colOff>
      <xdr:row>7</xdr:row>
      <xdr:rowOff>76201</xdr:rowOff>
    </xdr:from>
    <xdr:to>
      <xdr:col>11</xdr:col>
      <xdr:colOff>66675</xdr:colOff>
      <xdr:row>8</xdr:row>
      <xdr:rowOff>142876</xdr:rowOff>
    </xdr:to>
    <xdr:sp macro="" textlink="Calc!R251">
      <xdr:nvSpPr>
        <xdr:cNvPr id="2051" name="TextBox 2050"/>
        <xdr:cNvSpPr txBox="1"/>
      </xdr:nvSpPr>
      <xdr:spPr>
        <a:xfrm>
          <a:off x="5267325" y="1419226"/>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9D2923-E1E4-40A4-955F-2BD6ED7DD306}" type="TxLink">
            <a:rPr lang="en-US" sz="1100" b="1" i="0" u="none" strike="noStrike">
              <a:solidFill>
                <a:schemeClr val="bg1">
                  <a:lumMod val="50000"/>
                </a:schemeClr>
              </a:solidFill>
              <a:latin typeface="Calibri"/>
            </a:rPr>
            <a:pPr/>
            <a:t> 39,437 </a:t>
          </a:fld>
          <a:endParaRPr lang="en-AU" sz="1100" b="1">
            <a:solidFill>
              <a:schemeClr val="bg1">
                <a:lumMod val="50000"/>
              </a:schemeClr>
            </a:solidFill>
          </a:endParaRPr>
        </a:p>
      </xdr:txBody>
    </xdr:sp>
    <xdr:clientData/>
  </xdr:twoCellAnchor>
  <xdr:twoCellAnchor>
    <xdr:from>
      <xdr:col>11</xdr:col>
      <xdr:colOff>333375</xdr:colOff>
      <xdr:row>7</xdr:row>
      <xdr:rowOff>66676</xdr:rowOff>
    </xdr:from>
    <xdr:to>
      <xdr:col>12</xdr:col>
      <xdr:colOff>323850</xdr:colOff>
      <xdr:row>8</xdr:row>
      <xdr:rowOff>152401</xdr:rowOff>
    </xdr:to>
    <xdr:sp macro="" textlink="Calc!R252">
      <xdr:nvSpPr>
        <xdr:cNvPr id="2052" name="TextBox 2051"/>
        <xdr:cNvSpPr txBox="1"/>
      </xdr:nvSpPr>
      <xdr:spPr>
        <a:xfrm>
          <a:off x="6229350" y="1409701"/>
          <a:ext cx="6953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315ED2-87A5-45C8-88D6-A5463C210245}" type="TxLink">
            <a:rPr lang="en-US" sz="1100" b="1" i="0" u="none" strike="noStrike">
              <a:solidFill>
                <a:schemeClr val="bg1">
                  <a:lumMod val="50000"/>
                </a:schemeClr>
              </a:solidFill>
              <a:latin typeface="Calibri"/>
            </a:rPr>
            <a:pPr/>
            <a:t> 63,336 </a:t>
          </a:fld>
          <a:endParaRPr lang="en-AU" sz="1100" b="1">
            <a:solidFill>
              <a:schemeClr val="bg1">
                <a:lumMod val="50000"/>
              </a:schemeClr>
            </a:solidFill>
          </a:endParaRPr>
        </a:p>
      </xdr:txBody>
    </xdr:sp>
    <xdr:clientData/>
  </xdr:twoCellAnchor>
  <xdr:twoCellAnchor>
    <xdr:from>
      <xdr:col>12</xdr:col>
      <xdr:colOff>571500</xdr:colOff>
      <xdr:row>7</xdr:row>
      <xdr:rowOff>66676</xdr:rowOff>
    </xdr:from>
    <xdr:to>
      <xdr:col>13</xdr:col>
      <xdr:colOff>628650</xdr:colOff>
      <xdr:row>8</xdr:row>
      <xdr:rowOff>152401</xdr:rowOff>
    </xdr:to>
    <xdr:sp macro="" textlink="Calc!R253">
      <xdr:nvSpPr>
        <xdr:cNvPr id="2053" name="TextBox 2052"/>
        <xdr:cNvSpPr txBox="1"/>
      </xdr:nvSpPr>
      <xdr:spPr>
        <a:xfrm>
          <a:off x="7172325" y="1409701"/>
          <a:ext cx="7620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2127AF-1563-48D8-8BEC-AB8E915C8A38}" type="TxLink">
            <a:rPr lang="en-US" sz="1100" b="1" i="0" u="none" strike="noStrike">
              <a:solidFill>
                <a:schemeClr val="bg1">
                  <a:lumMod val="50000"/>
                </a:schemeClr>
              </a:solidFill>
              <a:latin typeface="Calibri"/>
            </a:rPr>
            <a:pPr/>
            <a:t> 55,255 </a:t>
          </a:fld>
          <a:endParaRPr lang="en-AU" sz="1100" b="1">
            <a:solidFill>
              <a:schemeClr val="bg1">
                <a:lumMod val="50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11</xdr:col>
          <xdr:colOff>133350</xdr:colOff>
          <xdr:row>21</xdr:row>
          <xdr:rowOff>0</xdr:rowOff>
        </xdr:from>
        <xdr:to>
          <xdr:col>12</xdr:col>
          <xdr:colOff>114300</xdr:colOff>
          <xdr:row>22</xdr:row>
          <xdr:rowOff>9525</xdr:rowOff>
        </xdr:to>
        <xdr:sp macro="" textlink="">
          <xdr:nvSpPr>
            <xdr:cNvPr id="14" name="Option Button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Tahoma"/>
                  <a:ea typeface="Tahoma"/>
                  <a:cs typeface="Tahoma"/>
                </a:rPr>
                <a:t>FB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466725</xdr:colOff>
          <xdr:row>20</xdr:row>
          <xdr:rowOff>180975</xdr:rowOff>
        </xdr:from>
        <xdr:to>
          <xdr:col>12</xdr:col>
          <xdr:colOff>504825</xdr:colOff>
          <xdr:row>22</xdr:row>
          <xdr:rowOff>19050</xdr:rowOff>
        </xdr:to>
        <xdr:sp macro="" textlink="">
          <xdr:nvSpPr>
            <xdr:cNvPr id="15" name="Option Button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Tahoma"/>
                  <a:ea typeface="Tahoma"/>
                  <a:cs typeface="Tahoma"/>
                </a:rPr>
                <a:t>Twitter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295275</xdr:colOff>
          <xdr:row>20</xdr:row>
          <xdr:rowOff>180975</xdr:rowOff>
        </xdr:from>
        <xdr:to>
          <xdr:col>13</xdr:col>
          <xdr:colOff>419100</xdr:colOff>
          <xdr:row>22</xdr:row>
          <xdr:rowOff>19050</xdr:rowOff>
        </xdr:to>
        <xdr:sp macro="" textlink="">
          <xdr:nvSpPr>
            <xdr:cNvPr id="16" name="Option Button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Tahoma"/>
                  <a:ea typeface="Tahoma"/>
                  <a:cs typeface="Tahoma"/>
                </a:rPr>
                <a:t>UTube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21</xdr:row>
          <xdr:rowOff>0</xdr:rowOff>
        </xdr:from>
        <xdr:to>
          <xdr:col>15</xdr:col>
          <xdr:colOff>19050</xdr:colOff>
          <xdr:row>22</xdr:row>
          <xdr:rowOff>28575</xdr:rowOff>
        </xdr:to>
        <xdr:sp macro="" textlink="">
          <xdr:nvSpPr>
            <xdr:cNvPr id="17" name="Option Button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Tahoma"/>
                  <a:ea typeface="Tahoma"/>
                  <a:cs typeface="Tahoma"/>
                </a:rPr>
                <a:t>IG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409575</xdr:colOff>
          <xdr:row>20</xdr:row>
          <xdr:rowOff>180975</xdr:rowOff>
        </xdr:from>
        <xdr:to>
          <xdr:col>14</xdr:col>
          <xdr:colOff>76200</xdr:colOff>
          <xdr:row>22</xdr:row>
          <xdr:rowOff>9525</xdr:rowOff>
        </xdr:to>
        <xdr:sp macro="" textlink="">
          <xdr:nvSpPr>
            <xdr:cNvPr id="2054" name="Option Button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Tahoma"/>
                  <a:ea typeface="Tahoma"/>
                  <a:cs typeface="Tahoma"/>
                </a:rPr>
                <a:t>In</a:t>
              </a:r>
            </a:p>
          </xdr:txBody>
        </xdr:sp>
        <xdr:clientData/>
      </xdr:twoCellAnchor>
    </mc:Choice>
    <mc:Fallback/>
  </mc:AlternateContent>
  <xdr:twoCellAnchor>
    <xdr:from>
      <xdr:col>7</xdr:col>
      <xdr:colOff>523875</xdr:colOff>
      <xdr:row>26</xdr:row>
      <xdr:rowOff>123825</xdr:rowOff>
    </xdr:from>
    <xdr:to>
      <xdr:col>8</xdr:col>
      <xdr:colOff>628650</xdr:colOff>
      <xdr:row>28</xdr:row>
      <xdr:rowOff>47625</xdr:rowOff>
    </xdr:to>
    <xdr:sp macro="" textlink="Calc!Q273">
      <xdr:nvSpPr>
        <xdr:cNvPr id="2061" name="TextBox 2060"/>
        <xdr:cNvSpPr txBox="1"/>
      </xdr:nvSpPr>
      <xdr:spPr>
        <a:xfrm>
          <a:off x="3695700" y="5114925"/>
          <a:ext cx="714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606A47-0282-45F8-B176-6967D57BA581}" type="TxLink">
            <a:rPr lang="en-US" sz="1200" b="1" i="0" u="none" strike="noStrike">
              <a:solidFill>
                <a:schemeClr val="tx1">
                  <a:lumMod val="50000"/>
                  <a:lumOff val="50000"/>
                </a:schemeClr>
              </a:solidFill>
              <a:latin typeface="Calibri"/>
            </a:rPr>
            <a:pPr/>
            <a:t>578 m</a:t>
          </a:fld>
          <a:endParaRPr lang="en-AU" sz="1200" b="1">
            <a:solidFill>
              <a:schemeClr val="tx1">
                <a:lumMod val="50000"/>
                <a:lumOff val="50000"/>
              </a:schemeClr>
            </a:solidFill>
          </a:endParaRPr>
        </a:p>
      </xdr:txBody>
    </xdr:sp>
    <xdr:clientData/>
  </xdr:twoCellAnchor>
  <xdr:twoCellAnchor>
    <xdr:from>
      <xdr:col>11</xdr:col>
      <xdr:colOff>295276</xdr:colOff>
      <xdr:row>23</xdr:row>
      <xdr:rowOff>180975</xdr:rowOff>
    </xdr:from>
    <xdr:to>
      <xdr:col>12</xdr:col>
      <xdr:colOff>361950</xdr:colOff>
      <xdr:row>25</xdr:row>
      <xdr:rowOff>171450</xdr:rowOff>
    </xdr:to>
    <xdr:sp macro="" textlink="Calc!Q274">
      <xdr:nvSpPr>
        <xdr:cNvPr id="2062" name="TextBox 2061"/>
        <xdr:cNvSpPr txBox="1"/>
      </xdr:nvSpPr>
      <xdr:spPr>
        <a:xfrm>
          <a:off x="6191251" y="4600575"/>
          <a:ext cx="7715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D31A51-FC54-4359-87F8-A429F9157D0F}" type="TxLink">
            <a:rPr lang="en-US" sz="1200" b="1" i="0" u="none" strike="noStrike">
              <a:solidFill>
                <a:schemeClr val="tx1">
                  <a:lumMod val="50000"/>
                  <a:lumOff val="50000"/>
                </a:schemeClr>
              </a:solidFill>
              <a:latin typeface="Calibri"/>
            </a:rPr>
            <a:pPr/>
            <a:t>242 m</a:t>
          </a:fld>
          <a:endParaRPr lang="en-AU" sz="1200" b="1">
            <a:solidFill>
              <a:schemeClr val="tx1">
                <a:lumMod val="50000"/>
                <a:lumOff val="50000"/>
              </a:schemeClr>
            </a:solidFill>
          </a:endParaRPr>
        </a:p>
      </xdr:txBody>
    </xdr:sp>
    <xdr:clientData/>
  </xdr:twoCellAnchor>
  <xdr:twoCellAnchor>
    <xdr:from>
      <xdr:col>12</xdr:col>
      <xdr:colOff>447675</xdr:colOff>
      <xdr:row>27</xdr:row>
      <xdr:rowOff>114300</xdr:rowOff>
    </xdr:from>
    <xdr:to>
      <xdr:col>13</xdr:col>
      <xdr:colOff>552450</xdr:colOff>
      <xdr:row>29</xdr:row>
      <xdr:rowOff>57150</xdr:rowOff>
    </xdr:to>
    <xdr:sp macro="" textlink="Calc!Q275">
      <xdr:nvSpPr>
        <xdr:cNvPr id="2063" name="TextBox 2062"/>
        <xdr:cNvSpPr txBox="1"/>
      </xdr:nvSpPr>
      <xdr:spPr>
        <a:xfrm>
          <a:off x="7048500" y="5295900"/>
          <a:ext cx="8096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B45674-C4B5-4B78-AE54-78BA5581738F}" type="TxLink">
            <a:rPr lang="en-US" sz="1200" b="1" i="0" u="none" strike="noStrike">
              <a:solidFill>
                <a:schemeClr val="tx1">
                  <a:lumMod val="50000"/>
                  <a:lumOff val="50000"/>
                </a:schemeClr>
              </a:solidFill>
              <a:latin typeface="Calibri"/>
            </a:rPr>
            <a:pPr/>
            <a:t>1,939 m</a:t>
          </a:fld>
          <a:endParaRPr lang="en-AU" sz="1200" b="1">
            <a:solidFill>
              <a:schemeClr val="tx1">
                <a:lumMod val="50000"/>
                <a:lumOff val="50000"/>
              </a:schemeClr>
            </a:solidFill>
          </a:endParaRPr>
        </a:p>
      </xdr:txBody>
    </xdr:sp>
    <xdr:clientData/>
  </xdr:twoCellAnchor>
  <xdr:twoCellAnchor>
    <xdr:from>
      <xdr:col>10</xdr:col>
      <xdr:colOff>495300</xdr:colOff>
      <xdr:row>28</xdr:row>
      <xdr:rowOff>104775</xdr:rowOff>
    </xdr:from>
    <xdr:to>
      <xdr:col>11</xdr:col>
      <xdr:colOff>609600</xdr:colOff>
      <xdr:row>30</xdr:row>
      <xdr:rowOff>161925</xdr:rowOff>
    </xdr:to>
    <xdr:sp macro="" textlink="Calc!Q276">
      <xdr:nvSpPr>
        <xdr:cNvPr id="2064" name="TextBox 2063"/>
        <xdr:cNvSpPr txBox="1"/>
      </xdr:nvSpPr>
      <xdr:spPr>
        <a:xfrm>
          <a:off x="5686425" y="5476875"/>
          <a:ext cx="819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257530F-9AF2-48F1-B64C-C4F6EF066BEA}" type="TxLink">
            <a:rPr lang="en-US" sz="1200" b="1" i="0" u="none" strike="noStrike">
              <a:solidFill>
                <a:schemeClr val="tx1">
                  <a:lumMod val="50000"/>
                  <a:lumOff val="50000"/>
                </a:schemeClr>
              </a:solidFill>
              <a:latin typeface="Calibri"/>
            </a:rPr>
            <a:pPr/>
            <a:t>378 m</a:t>
          </a:fld>
          <a:endParaRPr lang="en-AU" sz="1200" b="1">
            <a:solidFill>
              <a:schemeClr val="tx1">
                <a:lumMod val="50000"/>
                <a:lumOff val="50000"/>
              </a:schemeClr>
            </a:solidFill>
          </a:endParaRPr>
        </a:p>
      </xdr:txBody>
    </xdr:sp>
    <xdr:clientData/>
  </xdr:twoCellAnchor>
  <xdr:twoCellAnchor>
    <xdr:from>
      <xdr:col>2</xdr:col>
      <xdr:colOff>133351</xdr:colOff>
      <xdr:row>1</xdr:row>
      <xdr:rowOff>152400</xdr:rowOff>
    </xdr:from>
    <xdr:to>
      <xdr:col>10</xdr:col>
      <xdr:colOff>409575</xdr:colOff>
      <xdr:row>4</xdr:row>
      <xdr:rowOff>47625</xdr:rowOff>
    </xdr:to>
    <xdr:sp macro="" textlink="">
      <xdr:nvSpPr>
        <xdr:cNvPr id="25" name="TextBox 24"/>
        <xdr:cNvSpPr txBox="1"/>
      </xdr:nvSpPr>
      <xdr:spPr>
        <a:xfrm>
          <a:off x="1038226" y="342900"/>
          <a:ext cx="4562474"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baseline="0">
              <a:solidFill>
                <a:schemeClr val="tx1">
                  <a:lumMod val="65000"/>
                  <a:lumOff val="35000"/>
                </a:schemeClr>
              </a:solidFill>
              <a:effectLst/>
              <a:latin typeface="+mn-lt"/>
              <a:ea typeface="+mn-ea"/>
              <a:cs typeface="+mn-cs"/>
            </a:rPr>
            <a:t>Social Media &amp; Website </a:t>
          </a:r>
          <a:r>
            <a:rPr lang="en-US" sz="2400" b="0" i="0" u="none" strike="noStrike" baseline="0">
              <a:solidFill>
                <a:schemeClr val="tx1">
                  <a:lumMod val="65000"/>
                  <a:lumOff val="35000"/>
                </a:schemeClr>
              </a:solidFill>
              <a:latin typeface="Calibri"/>
            </a:rPr>
            <a:t>Dashboard </a:t>
          </a:r>
          <a:endParaRPr lang="en-US" sz="2400" b="0" i="0" u="none" strike="noStrike">
            <a:solidFill>
              <a:schemeClr val="tx1">
                <a:lumMod val="65000"/>
                <a:lumOff val="35000"/>
              </a:schemeClr>
            </a:solidFill>
            <a:latin typeface="Calibri"/>
          </a:endParaRPr>
        </a:p>
      </xdr:txBody>
    </xdr:sp>
    <xdr:clientData/>
  </xdr:twoCellAnchor>
  <xdr:twoCellAnchor>
    <xdr:from>
      <xdr:col>14</xdr:col>
      <xdr:colOff>114301</xdr:colOff>
      <xdr:row>30</xdr:row>
      <xdr:rowOff>190499</xdr:rowOff>
    </xdr:from>
    <xdr:to>
      <xdr:col>20</xdr:col>
      <xdr:colOff>219075</xdr:colOff>
      <xdr:row>39</xdr:row>
      <xdr:rowOff>152400</xdr:rowOff>
    </xdr:to>
    <xdr:graphicFrame macro="">
      <xdr:nvGraphicFramePr>
        <xdr:cNvPr id="2055" name="Chart 205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133350</xdr:colOff>
      <xdr:row>21</xdr:row>
      <xdr:rowOff>0</xdr:rowOff>
    </xdr:from>
    <xdr:to>
      <xdr:col>20</xdr:col>
      <xdr:colOff>114300</xdr:colOff>
      <xdr:row>29</xdr:row>
      <xdr:rowOff>57150</xdr:rowOff>
    </xdr:to>
    <xdr:graphicFrame macro="">
      <xdr:nvGraphicFramePr>
        <xdr:cNvPr id="365" name="Chart 3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514350</xdr:colOff>
      <xdr:row>13</xdr:row>
      <xdr:rowOff>28576</xdr:rowOff>
    </xdr:from>
    <xdr:to>
      <xdr:col>20</xdr:col>
      <xdr:colOff>590551</xdr:colOff>
      <xdr:row>20</xdr:row>
      <xdr:rowOff>76200</xdr:rowOff>
    </xdr:to>
    <xdr:graphicFrame macro="">
      <xdr:nvGraphicFramePr>
        <xdr:cNvPr id="366" name="Chart 3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123825</xdr:colOff>
      <xdr:row>3</xdr:row>
      <xdr:rowOff>104774</xdr:rowOff>
    </xdr:from>
    <xdr:to>
      <xdr:col>20</xdr:col>
      <xdr:colOff>28575</xdr:colOff>
      <xdr:row>12</xdr:row>
      <xdr:rowOff>38099</xdr:rowOff>
    </xdr:to>
    <xdr:graphicFrame macro="">
      <xdr:nvGraphicFramePr>
        <xdr:cNvPr id="367" name="Chart 3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95250</xdr:colOff>
      <xdr:row>29</xdr:row>
      <xdr:rowOff>152400</xdr:rowOff>
    </xdr:from>
    <xdr:to>
      <xdr:col>16</xdr:col>
      <xdr:colOff>390525</xdr:colOff>
      <xdr:row>31</xdr:row>
      <xdr:rowOff>142875</xdr:rowOff>
    </xdr:to>
    <xdr:sp macro="" textlink="">
      <xdr:nvSpPr>
        <xdr:cNvPr id="369" name="TextBox 368"/>
        <xdr:cNvSpPr txBox="1"/>
      </xdr:nvSpPr>
      <xdr:spPr>
        <a:xfrm>
          <a:off x="8105775" y="5781675"/>
          <a:ext cx="13811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lumMod val="65000"/>
                  <a:lumOff val="35000"/>
                </a:schemeClr>
              </a:solidFill>
              <a:latin typeface="Calibri"/>
            </a:rPr>
            <a:t>Hits by Product 000s</a:t>
          </a:r>
        </a:p>
      </xdr:txBody>
    </xdr:sp>
    <xdr:clientData/>
  </xdr:twoCellAnchor>
  <xdr:twoCellAnchor editAs="oneCell">
    <xdr:from>
      <xdr:col>10</xdr:col>
      <xdr:colOff>657225</xdr:colOff>
      <xdr:row>0</xdr:row>
      <xdr:rowOff>152399</xdr:rowOff>
    </xdr:from>
    <xdr:to>
      <xdr:col>12</xdr:col>
      <xdr:colOff>190179</xdr:colOff>
      <xdr:row>3</xdr:row>
      <xdr:rowOff>132848</xdr:rowOff>
    </xdr:to>
    <xdr:pic>
      <xdr:nvPicPr>
        <xdr:cNvPr id="2056" name="Picture 2055"/>
        <xdr:cNvPicPr>
          <a:picLocks noChangeAspect="1"/>
        </xdr:cNvPicPr>
      </xdr:nvPicPr>
      <xdr:blipFill>
        <a:blip xmlns:r="http://schemas.openxmlformats.org/officeDocument/2006/relationships" r:embed="rId16"/>
        <a:stretch>
          <a:fillRect/>
        </a:stretch>
      </xdr:blipFill>
      <xdr:spPr>
        <a:xfrm>
          <a:off x="5848350" y="152399"/>
          <a:ext cx="942654" cy="551949"/>
        </a:xfrm>
        <a:prstGeom prst="rect">
          <a:avLst/>
        </a:prstGeom>
      </xdr:spPr>
    </xdr:pic>
    <xdr:clientData/>
  </xdr:twoCellAnchor>
  <xdr:twoCellAnchor editAs="oneCell">
    <xdr:from>
      <xdr:col>16</xdr:col>
      <xdr:colOff>38099</xdr:colOff>
      <xdr:row>0</xdr:row>
      <xdr:rowOff>0</xdr:rowOff>
    </xdr:from>
    <xdr:to>
      <xdr:col>18</xdr:col>
      <xdr:colOff>504824</xdr:colOff>
      <xdr:row>2</xdr:row>
      <xdr:rowOff>104775</xdr:rowOff>
    </xdr:to>
    <xdr:pic>
      <xdr:nvPicPr>
        <xdr:cNvPr id="349" name="Picture 348"/>
        <xdr:cNvPicPr>
          <a:picLocks noChangeAspect="1"/>
        </xdr:cNvPicPr>
      </xdr:nvPicPr>
      <xdr:blipFill>
        <a:blip xmlns:r="http://schemas.openxmlformats.org/officeDocument/2006/relationships" r:embed="rId17">
          <a:clrChange>
            <a:clrFrom>
              <a:srgbClr val="FFFFFF"/>
            </a:clrFrom>
            <a:clrTo>
              <a:srgbClr val="FFFFFF">
                <a:alpha val="0"/>
              </a:srgbClr>
            </a:clrTo>
          </a:clrChange>
        </a:blip>
        <a:stretch>
          <a:fillRect/>
        </a:stretch>
      </xdr:blipFill>
      <xdr:spPr>
        <a:xfrm>
          <a:off x="9134474" y="0"/>
          <a:ext cx="2238375" cy="485775"/>
        </a:xfrm>
        <a:prstGeom prst="rect">
          <a:avLst/>
        </a:prstGeom>
      </xdr:spPr>
    </xdr:pic>
    <xdr:clientData/>
  </xdr:twoCellAnchor>
  <xdr:twoCellAnchor>
    <xdr:from>
      <xdr:col>6</xdr:col>
      <xdr:colOff>180975</xdr:colOff>
      <xdr:row>11</xdr:row>
      <xdr:rowOff>171450</xdr:rowOff>
    </xdr:from>
    <xdr:to>
      <xdr:col>11</xdr:col>
      <xdr:colOff>85725</xdr:colOff>
      <xdr:row>13</xdr:row>
      <xdr:rowOff>133350</xdr:rowOff>
    </xdr:to>
    <xdr:sp macro="" textlink="">
      <xdr:nvSpPr>
        <xdr:cNvPr id="372" name="TextBox 371"/>
        <xdr:cNvSpPr txBox="1"/>
      </xdr:nvSpPr>
      <xdr:spPr>
        <a:xfrm>
          <a:off x="3152775" y="2286000"/>
          <a:ext cx="28289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bg1"/>
              </a:solidFill>
            </a:rPr>
            <a:t>Traffic Related Revenue and Exp</a:t>
          </a:r>
          <a:r>
            <a:rPr lang="en-AU" sz="1100" b="1" baseline="0">
              <a:solidFill>
                <a:schemeClr val="bg1"/>
              </a:solidFill>
            </a:rPr>
            <a:t> </a:t>
          </a:r>
          <a:r>
            <a:rPr lang="en-AU" sz="1100" b="1">
              <a:solidFill>
                <a:schemeClr val="bg1"/>
              </a:solidFill>
            </a:rPr>
            <a:t>Chart</a:t>
          </a:r>
        </a:p>
      </xdr:txBody>
    </xdr:sp>
    <xdr:clientData/>
  </xdr:twoCellAnchor>
  <xdr:twoCellAnchor editAs="oneCell">
    <xdr:from>
      <xdr:col>15</xdr:col>
      <xdr:colOff>84793</xdr:colOff>
      <xdr:row>0</xdr:row>
      <xdr:rowOff>76199</xdr:rowOff>
    </xdr:from>
    <xdr:to>
      <xdr:col>15</xdr:col>
      <xdr:colOff>742950</xdr:colOff>
      <xdr:row>3</xdr:row>
      <xdr:rowOff>170088</xdr:rowOff>
    </xdr:to>
    <xdr:pic>
      <xdr:nvPicPr>
        <xdr:cNvPr id="2058" name="Picture 2057"/>
        <xdr:cNvPicPr>
          <a:picLocks noChangeAspect="1"/>
        </xdr:cNvPicPr>
      </xdr:nvPicPr>
      <xdr:blipFill>
        <a:blip xmlns:r="http://schemas.openxmlformats.org/officeDocument/2006/relationships" r:embed="rId18"/>
        <a:stretch>
          <a:fillRect/>
        </a:stretch>
      </xdr:blipFill>
      <xdr:spPr>
        <a:xfrm>
          <a:off x="8295343" y="76199"/>
          <a:ext cx="658157" cy="665389"/>
        </a:xfrm>
        <a:prstGeom prst="rect">
          <a:avLst/>
        </a:prstGeom>
      </xdr:spPr>
    </xdr:pic>
    <xdr:clientData/>
  </xdr:twoCellAnchor>
  <xdr:twoCellAnchor>
    <xdr:from>
      <xdr:col>7</xdr:col>
      <xdr:colOff>104775</xdr:colOff>
      <xdr:row>6</xdr:row>
      <xdr:rowOff>85725</xdr:rowOff>
    </xdr:from>
    <xdr:to>
      <xdr:col>13</xdr:col>
      <xdr:colOff>504825</xdr:colOff>
      <xdr:row>15</xdr:row>
      <xdr:rowOff>19050</xdr:rowOff>
    </xdr:to>
    <xdr:graphicFrame macro="">
      <xdr:nvGraphicFramePr>
        <xdr:cNvPr id="374" name="Chart 3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mall, Marcus" refreshedDate="43137.518920023147" createdVersion="4" refreshedVersion="4" minRefreshableVersion="3" recordCount="40">
  <cacheSource type="worksheet">
    <worksheetSource ref="L1:M41" sheet="List"/>
  </cacheSource>
  <cacheFields count="2">
    <cacheField name="Region" numFmtId="0">
      <sharedItems count="4">
        <s v="Americas"/>
        <s v="Asia Pac"/>
        <s v="Europe"/>
        <s v="Africa"/>
      </sharedItems>
    </cacheField>
    <cacheField name="Country" numFmtId="0">
      <sharedItems count="40">
        <s v="Argentina"/>
        <s v="Brazil"/>
        <s v="Canada"/>
        <s v="Chile"/>
        <s v="Columbia"/>
        <s v="Cuba"/>
        <s v="Mexico"/>
        <s v="Uraguay"/>
        <s v="USA"/>
        <s v="Venezuala"/>
        <s v="Australia"/>
        <s v="Bangladesh"/>
        <s v="Cambodia"/>
        <s v="China"/>
        <s v="Hong Kong"/>
        <s v="India"/>
        <s v="Laos"/>
        <s v="New Zealand"/>
        <s v="Pakistan"/>
        <s v="Vietnam"/>
        <s v="England"/>
        <s v="France"/>
        <s v="Germany"/>
        <s v="Greece"/>
        <s v="Ireland"/>
        <s v="Italy"/>
        <s v="Portugal"/>
        <s v="Scotland"/>
        <s v="Spain"/>
        <s v="Wales"/>
        <s v="Algeria"/>
        <s v="Egypt"/>
        <s v="Ethiopia"/>
        <s v="Kenya"/>
        <s v="Libya"/>
        <s v="Mauritius"/>
        <s v="Nigeria"/>
        <s v="South Africa"/>
        <s v="Tunisia"/>
        <s v="Zimbabwe"/>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40">
  <r>
    <x v="0"/>
    <x v="0"/>
  </r>
  <r>
    <x v="0"/>
    <x v="1"/>
  </r>
  <r>
    <x v="0"/>
    <x v="2"/>
  </r>
  <r>
    <x v="0"/>
    <x v="3"/>
  </r>
  <r>
    <x v="0"/>
    <x v="4"/>
  </r>
  <r>
    <x v="0"/>
    <x v="5"/>
  </r>
  <r>
    <x v="0"/>
    <x v="6"/>
  </r>
  <r>
    <x v="0"/>
    <x v="7"/>
  </r>
  <r>
    <x v="0"/>
    <x v="8"/>
  </r>
  <r>
    <x v="0"/>
    <x v="9"/>
  </r>
  <r>
    <x v="1"/>
    <x v="10"/>
  </r>
  <r>
    <x v="1"/>
    <x v="11"/>
  </r>
  <r>
    <x v="1"/>
    <x v="12"/>
  </r>
  <r>
    <x v="1"/>
    <x v="13"/>
  </r>
  <r>
    <x v="1"/>
    <x v="14"/>
  </r>
  <r>
    <x v="1"/>
    <x v="15"/>
  </r>
  <r>
    <x v="1"/>
    <x v="16"/>
  </r>
  <r>
    <x v="1"/>
    <x v="17"/>
  </r>
  <r>
    <x v="1"/>
    <x v="18"/>
  </r>
  <r>
    <x v="1"/>
    <x v="19"/>
  </r>
  <r>
    <x v="2"/>
    <x v="20"/>
  </r>
  <r>
    <x v="2"/>
    <x v="21"/>
  </r>
  <r>
    <x v="2"/>
    <x v="22"/>
  </r>
  <r>
    <x v="2"/>
    <x v="23"/>
  </r>
  <r>
    <x v="2"/>
    <x v="24"/>
  </r>
  <r>
    <x v="2"/>
    <x v="25"/>
  </r>
  <r>
    <x v="2"/>
    <x v="26"/>
  </r>
  <r>
    <x v="2"/>
    <x v="27"/>
  </r>
  <r>
    <x v="2"/>
    <x v="28"/>
  </r>
  <r>
    <x v="2"/>
    <x v="29"/>
  </r>
  <r>
    <x v="3"/>
    <x v="30"/>
  </r>
  <r>
    <x v="3"/>
    <x v="31"/>
  </r>
  <r>
    <x v="3"/>
    <x v="32"/>
  </r>
  <r>
    <x v="3"/>
    <x v="33"/>
  </r>
  <r>
    <x v="3"/>
    <x v="34"/>
  </r>
  <r>
    <x v="3"/>
    <x v="35"/>
  </r>
  <r>
    <x v="3"/>
    <x v="36"/>
  </r>
  <r>
    <x v="3"/>
    <x v="37"/>
  </r>
  <r>
    <x v="3"/>
    <x v="38"/>
  </r>
  <r>
    <x v="3"/>
    <x v="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4" indent="0" compact="0" compactData="0" multipleFieldFilters="0">
  <location ref="T1:U11" firstHeaderRow="1" firstDataRow="1" firstDataCol="2"/>
  <pivotFields count="2">
    <pivotField axis="axisRow" compact="0" outline="0" showAll="0" defaultSubtotal="0">
      <items count="4">
        <item x="3"/>
        <item h="1" x="0"/>
        <item h="1" x="1"/>
        <item h="1" x="2"/>
      </items>
      <extLst>
        <ext xmlns:x14="http://schemas.microsoft.com/office/spreadsheetml/2009/9/main" uri="{2946ED86-A175-432a-8AC1-64E0C546D7DE}">
          <x14:pivotField fillDownLabels="1"/>
        </ext>
      </extLst>
    </pivotField>
    <pivotField axis="axisRow" compact="0" outline="0" showAll="0" defaultSubtotal="0">
      <items count="40">
        <item x="30"/>
        <item x="0"/>
        <item x="10"/>
        <item x="11"/>
        <item x="1"/>
        <item x="12"/>
        <item x="2"/>
        <item x="3"/>
        <item x="13"/>
        <item x="4"/>
        <item x="5"/>
        <item x="31"/>
        <item x="20"/>
        <item x="32"/>
        <item x="21"/>
        <item x="22"/>
        <item x="23"/>
        <item x="14"/>
        <item x="15"/>
        <item x="24"/>
        <item x="25"/>
        <item x="33"/>
        <item x="16"/>
        <item x="34"/>
        <item x="35"/>
        <item x="6"/>
        <item x="17"/>
        <item x="36"/>
        <item x="18"/>
        <item x="26"/>
        <item x="27"/>
        <item x="37"/>
        <item x="28"/>
        <item x="38"/>
        <item x="7"/>
        <item x="8"/>
        <item x="9"/>
        <item x="19"/>
        <item x="29"/>
        <item x="39"/>
      </items>
    </pivotField>
  </pivotFields>
  <rowFields count="2">
    <field x="0"/>
    <field x="1"/>
  </rowFields>
  <rowItems count="10">
    <i>
      <x/>
      <x/>
    </i>
    <i r="1">
      <x v="11"/>
    </i>
    <i r="1">
      <x v="13"/>
    </i>
    <i r="1">
      <x v="21"/>
    </i>
    <i r="1">
      <x v="23"/>
    </i>
    <i r="1">
      <x v="24"/>
    </i>
    <i r="1">
      <x v="27"/>
    </i>
    <i r="1">
      <x v="31"/>
    </i>
    <i r="1">
      <x v="33"/>
    </i>
    <i r="1">
      <x v="39"/>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2"/>
  </pivotTables>
  <data>
    <tabular pivotCacheId="2">
      <items count="4">
        <i x="3" s="1"/>
        <i x="0"/>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1" cache="Slicer_Region" caption="Region" columnCount="4" showCaption="0" style="Slicer Style 2" rowHeight="241300"/>
</slicer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6.bin"/><Relationship Id="rId6" Type="http://schemas.openxmlformats.org/officeDocument/2006/relationships/ctrlProp" Target="../ctrlProps/ctrlProp3.xml"/><Relationship Id="rId5" Type="http://schemas.openxmlformats.org/officeDocument/2006/relationships/ctrlProp" Target="../ctrlProps/ctrlProp2.xml"/><Relationship Id="rId10" Type="http://schemas.microsoft.com/office/2007/relationships/slicer" Target="../slicers/slicer1.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7" tint="0.39997558519241921"/>
  </sheetPr>
  <dimension ref="A1:U41"/>
  <sheetViews>
    <sheetView zoomScale="110" zoomScaleNormal="110" workbookViewId="0">
      <selection activeCell="S1" sqref="S1"/>
    </sheetView>
  </sheetViews>
  <sheetFormatPr defaultRowHeight="15" x14ac:dyDescent="0.25"/>
  <cols>
    <col min="2" max="2" width="10.85546875" bestFit="1" customWidth="1"/>
    <col min="3" max="4" width="11.28515625" bestFit="1" customWidth="1"/>
    <col min="5" max="5" width="11.28515625" customWidth="1"/>
    <col min="6" max="10" width="12.28515625" customWidth="1"/>
    <col min="11" max="11" width="7.5703125" customWidth="1"/>
    <col min="12" max="13" width="11.28515625" customWidth="1"/>
    <col min="14" max="14" width="7.5703125" customWidth="1"/>
    <col min="15" max="15" width="16.140625" customWidth="1"/>
    <col min="16" max="16" width="7.5703125" customWidth="1"/>
    <col min="17" max="17" width="11.28515625" customWidth="1"/>
    <col min="18" max="19" width="7.5703125" customWidth="1"/>
    <col min="20" max="20" width="16.42578125" bestFit="1" customWidth="1"/>
    <col min="21" max="21" width="11.7109375" customWidth="1"/>
    <col min="22" max="22" width="11.28515625" customWidth="1"/>
  </cols>
  <sheetData>
    <row r="1" spans="1:21" x14ac:dyDescent="0.25">
      <c r="A1" s="13" t="s">
        <v>69</v>
      </c>
      <c r="B1" s="49" t="s">
        <v>14</v>
      </c>
      <c r="C1" s="49" t="s">
        <v>32</v>
      </c>
      <c r="D1" s="13" t="s">
        <v>31</v>
      </c>
      <c r="E1" s="13" t="s">
        <v>41</v>
      </c>
      <c r="F1" s="13" t="s">
        <v>31</v>
      </c>
      <c r="G1" s="13" t="s">
        <v>141</v>
      </c>
      <c r="H1" s="13" t="s">
        <v>145</v>
      </c>
      <c r="I1" s="13" t="s">
        <v>154</v>
      </c>
      <c r="J1" s="13" t="s">
        <v>31</v>
      </c>
      <c r="K1" s="13"/>
      <c r="L1" s="13" t="s">
        <v>55</v>
      </c>
      <c r="M1" s="13" t="s">
        <v>124</v>
      </c>
      <c r="N1" s="13"/>
      <c r="O1" s="13" t="s">
        <v>98</v>
      </c>
      <c r="P1" s="13"/>
      <c r="Q1" s="13" t="s">
        <v>58</v>
      </c>
      <c r="T1" s="36" t="s">
        <v>55</v>
      </c>
      <c r="U1" s="36" t="s">
        <v>124</v>
      </c>
    </row>
    <row r="2" spans="1:21" x14ac:dyDescent="0.25">
      <c r="A2" t="s">
        <v>42</v>
      </c>
      <c r="B2" t="s">
        <v>8</v>
      </c>
      <c r="C2">
        <v>1</v>
      </c>
      <c r="D2">
        <v>7</v>
      </c>
      <c r="E2" t="s">
        <v>0</v>
      </c>
      <c r="F2">
        <v>1</v>
      </c>
      <c r="G2" t="s">
        <v>143</v>
      </c>
      <c r="H2">
        <v>2</v>
      </c>
      <c r="I2" t="s">
        <v>84</v>
      </c>
      <c r="J2">
        <v>3</v>
      </c>
      <c r="L2" t="s">
        <v>99</v>
      </c>
      <c r="M2" t="s">
        <v>116</v>
      </c>
      <c r="O2" t="s">
        <v>75</v>
      </c>
      <c r="Q2" s="21">
        <v>0.02</v>
      </c>
      <c r="T2" t="s">
        <v>75</v>
      </c>
      <c r="U2" t="s">
        <v>129</v>
      </c>
    </row>
    <row r="3" spans="1:21" x14ac:dyDescent="0.25">
      <c r="A3" t="s">
        <v>43</v>
      </c>
      <c r="B3" t="s">
        <v>9</v>
      </c>
      <c r="C3">
        <v>2</v>
      </c>
      <c r="E3" t="s">
        <v>53</v>
      </c>
      <c r="F3" t="str">
        <f>INDEX($E$2:$E$4,F2)</f>
        <v>Revenue</v>
      </c>
      <c r="G3" t="s">
        <v>144</v>
      </c>
      <c r="I3" t="s">
        <v>86</v>
      </c>
      <c r="J3" t="str">
        <f>INDEX(I2:I6,$J$2)</f>
        <v>Youtube</v>
      </c>
      <c r="L3" t="s">
        <v>99</v>
      </c>
      <c r="M3" t="s">
        <v>111</v>
      </c>
      <c r="O3" t="s">
        <v>99</v>
      </c>
      <c r="Q3" s="20">
        <v>-5.0000000000000001E-3</v>
      </c>
      <c r="T3" t="s">
        <v>75</v>
      </c>
      <c r="U3" t="s">
        <v>133</v>
      </c>
    </row>
    <row r="4" spans="1:21" x14ac:dyDescent="0.25">
      <c r="A4" t="s">
        <v>44</v>
      </c>
      <c r="B4" t="s">
        <v>10</v>
      </c>
      <c r="C4">
        <v>3</v>
      </c>
      <c r="E4" t="s">
        <v>30</v>
      </c>
      <c r="I4" t="s">
        <v>87</v>
      </c>
      <c r="L4" t="s">
        <v>99</v>
      </c>
      <c r="M4" t="s">
        <v>78</v>
      </c>
      <c r="O4" t="s">
        <v>76</v>
      </c>
      <c r="T4" t="s">
        <v>75</v>
      </c>
      <c r="U4" t="s">
        <v>130</v>
      </c>
    </row>
    <row r="5" spans="1:21" x14ac:dyDescent="0.25">
      <c r="A5" t="s">
        <v>45</v>
      </c>
      <c r="B5" t="s">
        <v>11</v>
      </c>
      <c r="C5">
        <v>4</v>
      </c>
      <c r="I5" t="s">
        <v>88</v>
      </c>
      <c r="L5" t="s">
        <v>99</v>
      </c>
      <c r="M5" t="s">
        <v>112</v>
      </c>
      <c r="O5" t="s">
        <v>74</v>
      </c>
      <c r="T5" t="s">
        <v>75</v>
      </c>
      <c r="U5" t="s">
        <v>128</v>
      </c>
    </row>
    <row r="6" spans="1:21" x14ac:dyDescent="0.25">
      <c r="A6" t="s">
        <v>46</v>
      </c>
      <c r="B6" t="s">
        <v>12</v>
      </c>
      <c r="C6">
        <v>5</v>
      </c>
      <c r="I6" t="s">
        <v>89</v>
      </c>
      <c r="L6" t="s">
        <v>99</v>
      </c>
      <c r="M6" t="s">
        <v>110</v>
      </c>
      <c r="T6" t="s">
        <v>75</v>
      </c>
      <c r="U6" t="s">
        <v>132</v>
      </c>
    </row>
    <row r="7" spans="1:21" x14ac:dyDescent="0.25">
      <c r="A7" t="s">
        <v>47</v>
      </c>
      <c r="B7" t="s">
        <v>13</v>
      </c>
      <c r="C7">
        <v>6</v>
      </c>
      <c r="L7" t="s">
        <v>99</v>
      </c>
      <c r="M7" t="s">
        <v>114</v>
      </c>
      <c r="T7" t="s">
        <v>75</v>
      </c>
      <c r="U7" t="s">
        <v>134</v>
      </c>
    </row>
    <row r="8" spans="1:21" x14ac:dyDescent="0.25">
      <c r="A8" t="s">
        <v>48</v>
      </c>
      <c r="B8" t="s">
        <v>2</v>
      </c>
      <c r="C8">
        <v>7</v>
      </c>
      <c r="L8" t="s">
        <v>99</v>
      </c>
      <c r="M8" t="s">
        <v>109</v>
      </c>
      <c r="T8" t="s">
        <v>75</v>
      </c>
      <c r="U8" t="s">
        <v>127</v>
      </c>
    </row>
    <row r="9" spans="1:21" x14ac:dyDescent="0.25">
      <c r="A9" t="s">
        <v>49</v>
      </c>
      <c r="B9" t="s">
        <v>3</v>
      </c>
      <c r="C9">
        <v>8</v>
      </c>
      <c r="L9" t="s">
        <v>99</v>
      </c>
      <c r="M9" t="s">
        <v>115</v>
      </c>
      <c r="T9" t="s">
        <v>75</v>
      </c>
      <c r="U9" t="s">
        <v>125</v>
      </c>
    </row>
    <row r="10" spans="1:21" x14ac:dyDescent="0.25">
      <c r="A10" t="s">
        <v>50</v>
      </c>
      <c r="B10" t="s">
        <v>4</v>
      </c>
      <c r="C10">
        <v>9</v>
      </c>
      <c r="L10" t="s">
        <v>99</v>
      </c>
      <c r="M10" t="s">
        <v>77</v>
      </c>
      <c r="T10" t="s">
        <v>75</v>
      </c>
      <c r="U10" t="s">
        <v>131</v>
      </c>
    </row>
    <row r="11" spans="1:21" x14ac:dyDescent="0.25">
      <c r="A11" t="s">
        <v>51</v>
      </c>
      <c r="B11" t="s">
        <v>5</v>
      </c>
      <c r="C11">
        <v>10</v>
      </c>
      <c r="L11" t="s">
        <v>99</v>
      </c>
      <c r="M11" t="s">
        <v>113</v>
      </c>
      <c r="T11" t="s">
        <v>75</v>
      </c>
      <c r="U11" t="s">
        <v>126</v>
      </c>
    </row>
    <row r="12" spans="1:21" x14ac:dyDescent="0.25">
      <c r="A12" t="s">
        <v>6</v>
      </c>
      <c r="B12" t="s">
        <v>6</v>
      </c>
      <c r="C12">
        <v>11</v>
      </c>
      <c r="L12" t="s">
        <v>76</v>
      </c>
      <c r="M12" t="s">
        <v>79</v>
      </c>
    </row>
    <row r="13" spans="1:21" x14ac:dyDescent="0.25">
      <c r="A13" t="s">
        <v>52</v>
      </c>
      <c r="B13" t="s">
        <v>7</v>
      </c>
      <c r="C13">
        <v>12</v>
      </c>
      <c r="L13" t="s">
        <v>76</v>
      </c>
      <c r="M13" t="s">
        <v>120</v>
      </c>
    </row>
    <row r="14" spans="1:21" x14ac:dyDescent="0.25">
      <c r="L14" t="s">
        <v>76</v>
      </c>
      <c r="M14" t="s">
        <v>122</v>
      </c>
    </row>
    <row r="15" spans="1:21" x14ac:dyDescent="0.25">
      <c r="L15" t="s">
        <v>76</v>
      </c>
      <c r="M15" t="s">
        <v>80</v>
      </c>
    </row>
    <row r="16" spans="1:21" x14ac:dyDescent="0.25">
      <c r="L16" t="s">
        <v>76</v>
      </c>
      <c r="M16" t="s">
        <v>118</v>
      </c>
    </row>
    <row r="17" spans="12:13" x14ac:dyDescent="0.25">
      <c r="L17" t="s">
        <v>76</v>
      </c>
      <c r="M17" t="s">
        <v>81</v>
      </c>
    </row>
    <row r="18" spans="12:13" x14ac:dyDescent="0.25">
      <c r="L18" t="s">
        <v>76</v>
      </c>
      <c r="M18" t="s">
        <v>123</v>
      </c>
    </row>
    <row r="19" spans="12:13" x14ac:dyDescent="0.25">
      <c r="L19" t="s">
        <v>76</v>
      </c>
      <c r="M19" t="s">
        <v>117</v>
      </c>
    </row>
    <row r="20" spans="12:13" x14ac:dyDescent="0.25">
      <c r="L20" t="s">
        <v>76</v>
      </c>
      <c r="M20" t="s">
        <v>119</v>
      </c>
    </row>
    <row r="21" spans="12:13" x14ac:dyDescent="0.25">
      <c r="L21" t="s">
        <v>76</v>
      </c>
      <c r="M21" t="s">
        <v>121</v>
      </c>
    </row>
    <row r="22" spans="12:13" x14ac:dyDescent="0.25">
      <c r="L22" t="s">
        <v>74</v>
      </c>
      <c r="M22" t="s">
        <v>101</v>
      </c>
    </row>
    <row r="23" spans="12:13" x14ac:dyDescent="0.25">
      <c r="L23" t="s">
        <v>74</v>
      </c>
      <c r="M23" t="s">
        <v>82</v>
      </c>
    </row>
    <row r="24" spans="12:13" x14ac:dyDescent="0.25">
      <c r="L24" t="s">
        <v>74</v>
      </c>
      <c r="M24" t="s">
        <v>83</v>
      </c>
    </row>
    <row r="25" spans="12:13" x14ac:dyDescent="0.25">
      <c r="L25" t="s">
        <v>74</v>
      </c>
      <c r="M25" t="s">
        <v>107</v>
      </c>
    </row>
    <row r="26" spans="12:13" x14ac:dyDescent="0.25">
      <c r="L26" t="s">
        <v>74</v>
      </c>
      <c r="M26" t="s">
        <v>104</v>
      </c>
    </row>
    <row r="27" spans="12:13" x14ac:dyDescent="0.25">
      <c r="L27" t="s">
        <v>74</v>
      </c>
      <c r="M27" t="s">
        <v>105</v>
      </c>
    </row>
    <row r="28" spans="12:13" x14ac:dyDescent="0.25">
      <c r="L28" t="s">
        <v>74</v>
      </c>
      <c r="M28" t="s">
        <v>108</v>
      </c>
    </row>
    <row r="29" spans="12:13" x14ac:dyDescent="0.25">
      <c r="L29" t="s">
        <v>74</v>
      </c>
      <c r="M29" t="s">
        <v>102</v>
      </c>
    </row>
    <row r="30" spans="12:13" x14ac:dyDescent="0.25">
      <c r="L30" t="s">
        <v>74</v>
      </c>
      <c r="M30" t="s">
        <v>106</v>
      </c>
    </row>
    <row r="31" spans="12:13" x14ac:dyDescent="0.25">
      <c r="L31" t="s">
        <v>74</v>
      </c>
      <c r="M31" t="s">
        <v>103</v>
      </c>
    </row>
    <row r="32" spans="12:13" x14ac:dyDescent="0.25">
      <c r="L32" t="s">
        <v>75</v>
      </c>
      <c r="M32" t="s">
        <v>129</v>
      </c>
    </row>
    <row r="33" spans="12:13" x14ac:dyDescent="0.25">
      <c r="L33" t="s">
        <v>75</v>
      </c>
      <c r="M33" t="s">
        <v>133</v>
      </c>
    </row>
    <row r="34" spans="12:13" x14ac:dyDescent="0.25">
      <c r="L34" t="s">
        <v>75</v>
      </c>
      <c r="M34" t="s">
        <v>130</v>
      </c>
    </row>
    <row r="35" spans="12:13" x14ac:dyDescent="0.25">
      <c r="L35" t="s">
        <v>75</v>
      </c>
      <c r="M35" t="s">
        <v>128</v>
      </c>
    </row>
    <row r="36" spans="12:13" x14ac:dyDescent="0.25">
      <c r="L36" t="s">
        <v>75</v>
      </c>
      <c r="M36" t="s">
        <v>132</v>
      </c>
    </row>
    <row r="37" spans="12:13" x14ac:dyDescent="0.25">
      <c r="L37" t="s">
        <v>75</v>
      </c>
      <c r="M37" t="s">
        <v>134</v>
      </c>
    </row>
    <row r="38" spans="12:13" x14ac:dyDescent="0.25">
      <c r="L38" t="s">
        <v>75</v>
      </c>
      <c r="M38" t="s">
        <v>127</v>
      </c>
    </row>
    <row r="39" spans="12:13" x14ac:dyDescent="0.25">
      <c r="L39" t="s">
        <v>75</v>
      </c>
      <c r="M39" t="s">
        <v>125</v>
      </c>
    </row>
    <row r="40" spans="12:13" x14ac:dyDescent="0.25">
      <c r="L40" t="s">
        <v>75</v>
      </c>
      <c r="M40" t="s">
        <v>131</v>
      </c>
    </row>
    <row r="41" spans="12:13" x14ac:dyDescent="0.25">
      <c r="L41" t="s">
        <v>75</v>
      </c>
      <c r="M41" t="s">
        <v>126</v>
      </c>
    </row>
  </sheetData>
  <sortState ref="L2:M31">
    <sortCondition ref="L12:L41"/>
    <sortCondition ref="M12:M41"/>
  </sortState>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249977111117893"/>
  </sheetPr>
  <dimension ref="A1:T270"/>
  <sheetViews>
    <sheetView zoomScale="85" zoomScaleNormal="85" workbookViewId="0">
      <pane ySplit="2" topLeftCell="A3" activePane="bottomLeft" state="frozen"/>
      <selection pane="bottomLeft" activeCell="AB19" sqref="AB19"/>
    </sheetView>
  </sheetViews>
  <sheetFormatPr defaultRowHeight="15" x14ac:dyDescent="0.25"/>
  <cols>
    <col min="1" max="1" width="8.42578125" customWidth="1"/>
    <col min="2" max="2" width="11.140625" style="15" bestFit="1" customWidth="1"/>
    <col min="3" max="3" width="10.28515625" customWidth="1"/>
    <col min="4" max="4" width="13.5703125" customWidth="1"/>
    <col min="5" max="16" width="14.28515625" bestFit="1" customWidth="1"/>
    <col min="17" max="17" width="15.28515625" bestFit="1" customWidth="1"/>
    <col min="18" max="18" width="16" customWidth="1"/>
    <col min="20" max="20" width="13.85546875" bestFit="1" customWidth="1"/>
  </cols>
  <sheetData>
    <row r="1" spans="1:20" ht="18" customHeight="1" x14ac:dyDescent="0.25"/>
    <row r="2" spans="1:20" x14ac:dyDescent="0.25">
      <c r="A2" s="19" t="s">
        <v>41</v>
      </c>
      <c r="B2" s="19" t="s">
        <v>54</v>
      </c>
      <c r="C2" s="19" t="s">
        <v>55</v>
      </c>
      <c r="D2" s="10" t="s">
        <v>124</v>
      </c>
      <c r="E2" s="9" t="s">
        <v>42</v>
      </c>
      <c r="F2" s="9" t="s">
        <v>43</v>
      </c>
      <c r="G2" s="9" t="s">
        <v>44</v>
      </c>
      <c r="H2" s="9" t="s">
        <v>45</v>
      </c>
      <c r="I2" s="9" t="s">
        <v>46</v>
      </c>
      <c r="J2" s="9" t="s">
        <v>47</v>
      </c>
      <c r="K2" s="9" t="s">
        <v>48</v>
      </c>
      <c r="L2" s="9" t="s">
        <v>49</v>
      </c>
      <c r="M2" s="9" t="s">
        <v>50</v>
      </c>
      <c r="N2" s="9" t="s">
        <v>51</v>
      </c>
      <c r="O2" s="9" t="s">
        <v>6</v>
      </c>
      <c r="P2" s="9" t="s">
        <v>52</v>
      </c>
      <c r="Q2" s="9" t="s">
        <v>15</v>
      </c>
      <c r="R2" s="11" t="s">
        <v>40</v>
      </c>
    </row>
    <row r="3" spans="1:20" x14ac:dyDescent="0.25">
      <c r="A3" t="s">
        <v>20</v>
      </c>
      <c r="B3" s="15" t="s">
        <v>0</v>
      </c>
      <c r="C3" t="s">
        <v>74</v>
      </c>
      <c r="D3" t="s">
        <v>101</v>
      </c>
      <c r="E3" s="50">
        <v>1689120</v>
      </c>
      <c r="F3" s="50">
        <v>1827120</v>
      </c>
      <c r="G3" s="50">
        <v>1805040</v>
      </c>
      <c r="H3" s="50">
        <v>1766400</v>
      </c>
      <c r="I3" s="50">
        <v>1628400</v>
      </c>
      <c r="J3" s="50">
        <v>1661520</v>
      </c>
      <c r="K3" s="50">
        <v>1529040</v>
      </c>
      <c r="L3" s="50">
        <v>1435200</v>
      </c>
      <c r="M3" s="50">
        <v>1435200</v>
      </c>
      <c r="N3" s="50">
        <v>1451760</v>
      </c>
      <c r="O3" s="50">
        <v>1578720</v>
      </c>
      <c r="P3" s="50">
        <v>1628400</v>
      </c>
      <c r="Q3" s="18">
        <f t="shared" ref="Q3:Q66" si="0">SUM(E3:P3)</f>
        <v>19435920</v>
      </c>
      <c r="R3" s="26">
        <f ca="1">SUM(OFFSET(E3,,,,List!$D$2))</f>
        <v>11906640</v>
      </c>
      <c r="T3" s="7"/>
    </row>
    <row r="4" spans="1:20" x14ac:dyDescent="0.25">
      <c r="A4" t="s">
        <v>20</v>
      </c>
      <c r="B4" s="15" t="s">
        <v>0</v>
      </c>
      <c r="C4" t="s">
        <v>74</v>
      </c>
      <c r="D4" t="s">
        <v>102</v>
      </c>
      <c r="E4" s="50">
        <v>1286160</v>
      </c>
      <c r="F4" s="50">
        <v>1264080</v>
      </c>
      <c r="G4" s="50">
        <v>1230960</v>
      </c>
      <c r="H4" s="50">
        <v>1192320</v>
      </c>
      <c r="I4" s="50">
        <v>1242000</v>
      </c>
      <c r="J4" s="50">
        <v>1181280</v>
      </c>
      <c r="K4" s="50">
        <v>1059840</v>
      </c>
      <c r="L4" s="50">
        <v>999120</v>
      </c>
      <c r="M4" s="50">
        <v>927360</v>
      </c>
      <c r="N4" s="50">
        <v>1010160</v>
      </c>
      <c r="O4" s="50">
        <v>971520</v>
      </c>
      <c r="P4" s="50">
        <v>1048800</v>
      </c>
      <c r="Q4" s="18">
        <f t="shared" si="0"/>
        <v>13413600</v>
      </c>
      <c r="R4" s="26">
        <f ca="1">SUM(OFFSET(E4,,,,List!$D$2))</f>
        <v>8456640</v>
      </c>
      <c r="T4" s="7"/>
    </row>
    <row r="5" spans="1:20" x14ac:dyDescent="0.25">
      <c r="A5" t="s">
        <v>20</v>
      </c>
      <c r="B5" s="15" t="s">
        <v>0</v>
      </c>
      <c r="C5" t="s">
        <v>74</v>
      </c>
      <c r="D5" t="s">
        <v>103</v>
      </c>
      <c r="E5" s="50">
        <v>1021200</v>
      </c>
      <c r="F5" s="50">
        <v>999120</v>
      </c>
      <c r="G5" s="50">
        <v>971520</v>
      </c>
      <c r="H5" s="50">
        <v>1021200</v>
      </c>
      <c r="I5" s="50">
        <v>1081920</v>
      </c>
      <c r="J5" s="50">
        <v>993600</v>
      </c>
      <c r="K5" s="50">
        <v>905280</v>
      </c>
      <c r="L5" s="50">
        <v>877680</v>
      </c>
      <c r="M5" s="50">
        <v>921840</v>
      </c>
      <c r="N5" s="50">
        <v>1015680</v>
      </c>
      <c r="O5" s="50">
        <v>993600</v>
      </c>
      <c r="P5" s="50">
        <v>1043280</v>
      </c>
      <c r="Q5" s="18">
        <f t="shared" si="0"/>
        <v>11845920</v>
      </c>
      <c r="R5" s="26">
        <f ca="1">SUM(OFFSET(E5,,,,List!$D$2))</f>
        <v>6993840</v>
      </c>
      <c r="T5" s="7"/>
    </row>
    <row r="6" spans="1:20" x14ac:dyDescent="0.25">
      <c r="A6" t="s">
        <v>20</v>
      </c>
      <c r="B6" s="15" t="s">
        <v>0</v>
      </c>
      <c r="C6" t="s">
        <v>74</v>
      </c>
      <c r="D6" t="s">
        <v>104</v>
      </c>
      <c r="E6" s="50">
        <v>1782960</v>
      </c>
      <c r="F6" s="50">
        <v>1854720</v>
      </c>
      <c r="G6" s="50">
        <v>1865760</v>
      </c>
      <c r="H6" s="50">
        <v>1155360</v>
      </c>
      <c r="I6" s="50">
        <v>1805040</v>
      </c>
      <c r="J6" s="50">
        <v>1898879.9999999995</v>
      </c>
      <c r="K6" s="50">
        <v>2009280</v>
      </c>
      <c r="L6" s="50">
        <v>2152800</v>
      </c>
      <c r="M6" s="50">
        <v>1959600</v>
      </c>
      <c r="N6" s="50">
        <v>1959600</v>
      </c>
      <c r="O6" s="50">
        <v>2114160</v>
      </c>
      <c r="P6" s="50">
        <v>2301840</v>
      </c>
      <c r="Q6" s="18">
        <f t="shared" si="0"/>
        <v>22860000</v>
      </c>
      <c r="R6" s="26">
        <f ca="1">SUM(OFFSET(E6,,,,List!$D$2))</f>
        <v>12372000</v>
      </c>
      <c r="T6" s="7"/>
    </row>
    <row r="7" spans="1:20" x14ac:dyDescent="0.25">
      <c r="A7" t="s">
        <v>20</v>
      </c>
      <c r="B7" s="15" t="s">
        <v>0</v>
      </c>
      <c r="C7" t="s">
        <v>74</v>
      </c>
      <c r="D7" t="s">
        <v>83</v>
      </c>
      <c r="E7" s="50">
        <v>1816080</v>
      </c>
      <c r="F7" s="50">
        <v>1887840.0000000002</v>
      </c>
      <c r="G7" s="50">
        <v>1343680</v>
      </c>
      <c r="H7" s="50">
        <v>1716720</v>
      </c>
      <c r="I7" s="50">
        <v>1832640</v>
      </c>
      <c r="J7" s="50">
        <v>1705680</v>
      </c>
      <c r="K7" s="50">
        <v>1738800</v>
      </c>
      <c r="L7" s="50">
        <v>1755360</v>
      </c>
      <c r="M7" s="50">
        <v>1705680</v>
      </c>
      <c r="N7" s="50">
        <v>1656000</v>
      </c>
      <c r="O7" s="50">
        <v>1606320</v>
      </c>
      <c r="P7" s="50">
        <v>1589760</v>
      </c>
      <c r="Q7" s="18">
        <f t="shared" si="0"/>
        <v>20354560</v>
      </c>
      <c r="R7" s="26">
        <f ca="1">SUM(OFFSET(E7,,,,List!$D$2))</f>
        <v>12041440</v>
      </c>
      <c r="T7" s="7"/>
    </row>
    <row r="8" spans="1:20" x14ac:dyDescent="0.25">
      <c r="A8" t="s">
        <v>20</v>
      </c>
      <c r="B8" s="15" t="s">
        <v>0</v>
      </c>
      <c r="C8" t="s">
        <v>74</v>
      </c>
      <c r="D8" t="s">
        <v>82</v>
      </c>
      <c r="E8" s="50">
        <v>2020320</v>
      </c>
      <c r="F8" s="50">
        <v>2064480</v>
      </c>
      <c r="G8" s="50">
        <v>1147280</v>
      </c>
      <c r="H8" s="50">
        <v>1954080</v>
      </c>
      <c r="I8" s="50">
        <v>1976160</v>
      </c>
      <c r="J8" s="50">
        <v>2114160</v>
      </c>
      <c r="K8" s="50">
        <v>2070000</v>
      </c>
      <c r="L8" s="50">
        <v>1987200</v>
      </c>
      <c r="M8" s="50">
        <v>1909919.9999999995</v>
      </c>
      <c r="N8" s="50">
        <v>1832640</v>
      </c>
      <c r="O8" s="50">
        <v>1849200</v>
      </c>
      <c r="P8" s="50">
        <v>1943040</v>
      </c>
      <c r="Q8" s="18">
        <f t="shared" si="0"/>
        <v>22868480</v>
      </c>
      <c r="R8" s="26">
        <f ca="1">SUM(OFFSET(E8,,,,List!$D$2))</f>
        <v>13346480</v>
      </c>
      <c r="T8" s="7"/>
    </row>
    <row r="9" spans="1:20" x14ac:dyDescent="0.25">
      <c r="A9" t="s">
        <v>20</v>
      </c>
      <c r="B9" s="15" t="s">
        <v>0</v>
      </c>
      <c r="C9" t="s">
        <v>74</v>
      </c>
      <c r="D9" t="s">
        <v>105</v>
      </c>
      <c r="E9" s="50">
        <v>949439.99999999977</v>
      </c>
      <c r="F9" s="50">
        <v>927360</v>
      </c>
      <c r="G9" s="50">
        <v>894240</v>
      </c>
      <c r="H9" s="50">
        <v>850080</v>
      </c>
      <c r="I9" s="50">
        <v>828000</v>
      </c>
      <c r="J9" s="50">
        <v>750720</v>
      </c>
      <c r="K9" s="50">
        <v>805920</v>
      </c>
      <c r="L9" s="50">
        <v>816960</v>
      </c>
      <c r="M9" s="50">
        <v>905280</v>
      </c>
      <c r="N9" s="50">
        <v>883200</v>
      </c>
      <c r="O9" s="50">
        <v>927360</v>
      </c>
      <c r="P9" s="50">
        <v>883200</v>
      </c>
      <c r="Q9" s="18">
        <f t="shared" si="0"/>
        <v>10421760</v>
      </c>
      <c r="R9" s="26">
        <f ca="1">SUM(OFFSET(E9,,,,List!$D$2))</f>
        <v>6005760</v>
      </c>
      <c r="T9" s="7"/>
    </row>
    <row r="10" spans="1:20" x14ac:dyDescent="0.25">
      <c r="A10" t="s">
        <v>20</v>
      </c>
      <c r="B10" s="15" t="s">
        <v>0</v>
      </c>
      <c r="C10" t="s">
        <v>74</v>
      </c>
      <c r="D10" t="s">
        <v>106</v>
      </c>
      <c r="E10" s="50">
        <v>2870400</v>
      </c>
      <c r="F10" s="50">
        <v>921840</v>
      </c>
      <c r="G10" s="50">
        <v>2009280</v>
      </c>
      <c r="H10" s="50">
        <v>1841140.8</v>
      </c>
      <c r="I10" s="50">
        <v>1936857.5999999996</v>
      </c>
      <c r="J10" s="50">
        <v>2049465.6</v>
      </c>
      <c r="K10" s="50">
        <v>2969760</v>
      </c>
      <c r="L10" s="50">
        <v>3091200.0000000005</v>
      </c>
      <c r="M10" s="50">
        <v>3245760</v>
      </c>
      <c r="N10" s="50">
        <v>2920080</v>
      </c>
      <c r="O10" s="50">
        <v>3063600</v>
      </c>
      <c r="P10" s="50">
        <v>3063600</v>
      </c>
      <c r="Q10" s="18">
        <f t="shared" si="0"/>
        <v>29982984</v>
      </c>
      <c r="R10" s="26">
        <f ca="1">SUM(OFFSET(E10,,,,List!$D$2))</f>
        <v>14598743.999999998</v>
      </c>
      <c r="T10" s="7"/>
    </row>
    <row r="11" spans="1:20" x14ac:dyDescent="0.25">
      <c r="A11" t="s">
        <v>20</v>
      </c>
      <c r="B11" s="15" t="s">
        <v>0</v>
      </c>
      <c r="C11" t="s">
        <v>74</v>
      </c>
      <c r="D11" t="s">
        <v>107</v>
      </c>
      <c r="E11" s="50">
        <v>2633040</v>
      </c>
      <c r="F11" s="50">
        <v>2693760</v>
      </c>
      <c r="G11" s="50">
        <v>2726880</v>
      </c>
      <c r="H11" s="50">
        <v>2292480</v>
      </c>
      <c r="I11" s="50">
        <v>2179520</v>
      </c>
      <c r="J11" s="50">
        <v>2292480</v>
      </c>
      <c r="K11" s="50">
        <v>2676560</v>
      </c>
      <c r="L11" s="50">
        <v>2748960</v>
      </c>
      <c r="M11" s="50">
        <v>2748960</v>
      </c>
      <c r="N11" s="50">
        <v>2583360</v>
      </c>
      <c r="O11" s="50">
        <v>2688240</v>
      </c>
      <c r="P11" s="50">
        <v>2660640</v>
      </c>
      <c r="Q11" s="18">
        <f t="shared" si="0"/>
        <v>30924880</v>
      </c>
      <c r="R11" s="26">
        <f ca="1">SUM(OFFSET(E11,,,,List!$D$2))</f>
        <v>17494720</v>
      </c>
      <c r="T11" s="7"/>
    </row>
    <row r="12" spans="1:20" x14ac:dyDescent="0.25">
      <c r="A12" t="s">
        <v>20</v>
      </c>
      <c r="B12" s="15" t="s">
        <v>0</v>
      </c>
      <c r="C12" t="s">
        <v>74</v>
      </c>
      <c r="D12" t="s">
        <v>108</v>
      </c>
      <c r="E12" s="50">
        <v>1489185.5999999999</v>
      </c>
      <c r="F12" s="50">
        <v>1548028.8</v>
      </c>
      <c r="G12" s="50">
        <v>1511817.5999999999</v>
      </c>
      <c r="H12" s="50">
        <v>1407710.4</v>
      </c>
      <c r="I12" s="50">
        <v>1502764.8</v>
      </c>
      <c r="J12" s="50">
        <v>1398657.5999999999</v>
      </c>
      <c r="K12" s="50">
        <v>1425816</v>
      </c>
      <c r="L12" s="50">
        <v>1439395.2</v>
      </c>
      <c r="M12" s="50">
        <v>1398657.5999999999</v>
      </c>
      <c r="N12" s="50">
        <v>1357920</v>
      </c>
      <c r="O12" s="50">
        <v>1317182.3999999999</v>
      </c>
      <c r="P12" s="50">
        <v>1303603.2</v>
      </c>
      <c r="Q12" s="18">
        <f t="shared" si="0"/>
        <v>17100739.199999999</v>
      </c>
      <c r="R12" s="26">
        <f ca="1">SUM(OFFSET(E12,,,,List!$D$2))</f>
        <v>10283980.800000001</v>
      </c>
    </row>
    <row r="13" spans="1:20" x14ac:dyDescent="0.25">
      <c r="E13" s="18"/>
      <c r="F13" s="18"/>
      <c r="G13" s="18"/>
      <c r="H13" s="18"/>
      <c r="I13" s="18"/>
      <c r="J13" s="18"/>
      <c r="K13" s="18"/>
      <c r="L13" s="18"/>
      <c r="M13" s="18"/>
      <c r="N13" s="18"/>
      <c r="O13" s="18"/>
      <c r="P13" s="18"/>
      <c r="Q13" s="18"/>
      <c r="R13" s="26"/>
    </row>
    <row r="14" spans="1:20" x14ac:dyDescent="0.25">
      <c r="A14" t="s">
        <v>19</v>
      </c>
      <c r="B14" s="15" t="s">
        <v>0</v>
      </c>
      <c r="C14" t="s">
        <v>74</v>
      </c>
      <c r="D14" t="s">
        <v>101</v>
      </c>
      <c r="E14" s="18">
        <v>1604664</v>
      </c>
      <c r="F14" s="18">
        <v>1735764</v>
      </c>
      <c r="G14" s="18">
        <v>1714788</v>
      </c>
      <c r="H14" s="18">
        <v>1678080</v>
      </c>
      <c r="I14" s="18">
        <v>1546980</v>
      </c>
      <c r="J14" s="18">
        <v>1578444</v>
      </c>
      <c r="K14" s="18">
        <v>1452588</v>
      </c>
      <c r="L14" s="18">
        <v>1363440</v>
      </c>
      <c r="M14" s="18">
        <v>1306032</v>
      </c>
      <c r="N14" s="18">
        <v>1321101.5999999999</v>
      </c>
      <c r="O14" s="18">
        <v>1436635.2</v>
      </c>
      <c r="P14" s="18">
        <v>1481844</v>
      </c>
      <c r="Q14" s="18">
        <f t="shared" si="0"/>
        <v>18220360.799999997</v>
      </c>
      <c r="R14" s="26">
        <f ca="1">SUM(OFFSET(E14,,,,List!$D$2))</f>
        <v>11311308</v>
      </c>
    </row>
    <row r="15" spans="1:20" x14ac:dyDescent="0.25">
      <c r="A15" t="s">
        <v>19</v>
      </c>
      <c r="B15" s="15" t="s">
        <v>0</v>
      </c>
      <c r="C15" t="s">
        <v>74</v>
      </c>
      <c r="D15" t="s">
        <v>102</v>
      </c>
      <c r="E15">
        <v>1221852</v>
      </c>
      <c r="F15" s="18">
        <v>1200876</v>
      </c>
      <c r="G15" s="18">
        <v>1169412</v>
      </c>
      <c r="H15" s="18">
        <v>1132704</v>
      </c>
      <c r="I15" s="18">
        <v>1179900</v>
      </c>
      <c r="J15" s="18">
        <v>1122216</v>
      </c>
      <c r="K15" s="18">
        <v>1006848</v>
      </c>
      <c r="L15" s="18">
        <v>949164</v>
      </c>
      <c r="M15" s="18">
        <v>843897.6</v>
      </c>
      <c r="N15" s="18">
        <v>919245.6</v>
      </c>
      <c r="O15" s="18">
        <v>884083.19999999995</v>
      </c>
      <c r="P15" s="18">
        <v>954408</v>
      </c>
      <c r="Q15" s="18">
        <f t="shared" si="0"/>
        <v>12584606.399999999</v>
      </c>
      <c r="R15" s="18">
        <f ca="1">SUM(OFFSET(E15,,,,List!$D$2))</f>
        <v>8033808</v>
      </c>
      <c r="S15" s="26"/>
    </row>
    <row r="16" spans="1:20" x14ac:dyDescent="0.25">
      <c r="A16" t="s">
        <v>19</v>
      </c>
      <c r="B16" s="15" t="s">
        <v>0</v>
      </c>
      <c r="C16" t="s">
        <v>74</v>
      </c>
      <c r="D16" t="s">
        <v>103</v>
      </c>
      <c r="E16" s="18">
        <v>970140</v>
      </c>
      <c r="F16" s="18">
        <v>949164</v>
      </c>
      <c r="G16" s="18">
        <v>922944</v>
      </c>
      <c r="H16" s="18">
        <v>970140</v>
      </c>
      <c r="I16" s="18">
        <v>1027824</v>
      </c>
      <c r="J16" s="18">
        <v>943920</v>
      </c>
      <c r="K16" s="18">
        <v>860016</v>
      </c>
      <c r="L16" s="18">
        <v>833796</v>
      </c>
      <c r="M16" s="18">
        <v>838874.4</v>
      </c>
      <c r="N16" s="18">
        <v>924268.79999999993</v>
      </c>
      <c r="O16" s="18">
        <v>904176</v>
      </c>
      <c r="P16" s="18">
        <v>949384.79999999993</v>
      </c>
      <c r="Q16" s="18">
        <f t="shared" si="0"/>
        <v>11094648.000000002</v>
      </c>
      <c r="R16" s="26">
        <f ca="1">SUM(OFFSET(E16,,,,List!$D$2))</f>
        <v>6644148</v>
      </c>
    </row>
    <row r="17" spans="1:18" x14ac:dyDescent="0.25">
      <c r="A17" t="s">
        <v>19</v>
      </c>
      <c r="B17" s="15" t="s">
        <v>0</v>
      </c>
      <c r="C17" t="s">
        <v>74</v>
      </c>
      <c r="D17" t="s">
        <v>104</v>
      </c>
      <c r="E17" s="18">
        <v>1693812</v>
      </c>
      <c r="F17" s="18">
        <v>1761984</v>
      </c>
      <c r="G17" s="18">
        <v>1772472</v>
      </c>
      <c r="H17" s="18">
        <v>1667592</v>
      </c>
      <c r="I17" s="18">
        <v>1714788</v>
      </c>
      <c r="J17" s="18">
        <v>1803935.9999999998</v>
      </c>
      <c r="K17" s="18">
        <v>1908816</v>
      </c>
      <c r="L17" s="18">
        <v>2045160</v>
      </c>
      <c r="M17" s="18">
        <v>1583236</v>
      </c>
      <c r="N17" s="18">
        <v>1783236</v>
      </c>
      <c r="O17" s="18">
        <v>1923885.5999999999</v>
      </c>
      <c r="P17" s="18">
        <v>2094674.4</v>
      </c>
      <c r="Q17" s="18">
        <f t="shared" si="0"/>
        <v>21753592</v>
      </c>
      <c r="R17" s="26">
        <f ca="1">SUM(OFFSET(E17,,,,List!$D$2))</f>
        <v>12323400</v>
      </c>
    </row>
    <row r="18" spans="1:18" x14ac:dyDescent="0.25">
      <c r="A18" t="s">
        <v>19</v>
      </c>
      <c r="B18" s="15" t="s">
        <v>0</v>
      </c>
      <c r="C18" t="s">
        <v>74</v>
      </c>
      <c r="D18" t="s">
        <v>83</v>
      </c>
      <c r="E18" s="18">
        <v>1997688.0000000002</v>
      </c>
      <c r="F18" s="18">
        <v>2076624.0000000005</v>
      </c>
      <c r="G18" s="18">
        <v>2028048.0000000002</v>
      </c>
      <c r="H18" s="18">
        <v>1888392.0000000002</v>
      </c>
      <c r="I18" s="18">
        <v>2015904.0000000002</v>
      </c>
      <c r="J18" s="18">
        <v>1876248.0000000002</v>
      </c>
      <c r="K18" s="18">
        <v>1912680.0000000002</v>
      </c>
      <c r="L18" s="18">
        <v>1597377.5999999999</v>
      </c>
      <c r="M18" s="18">
        <v>1552168.8</v>
      </c>
      <c r="N18" s="18">
        <v>1506960</v>
      </c>
      <c r="O18" s="18">
        <v>1461751.2</v>
      </c>
      <c r="P18" s="18">
        <v>1446681.5999999999</v>
      </c>
      <c r="Q18" s="18">
        <f t="shared" si="0"/>
        <v>21360523.200000003</v>
      </c>
      <c r="R18" s="26">
        <f ca="1">SUM(OFFSET(E18,,,,List!$D$2))</f>
        <v>13795584.000000002</v>
      </c>
    </row>
    <row r="19" spans="1:18" x14ac:dyDescent="0.25">
      <c r="A19" t="s">
        <v>19</v>
      </c>
      <c r="B19" s="15" t="s">
        <v>0</v>
      </c>
      <c r="C19" t="s">
        <v>74</v>
      </c>
      <c r="D19" t="s">
        <v>82</v>
      </c>
      <c r="E19" s="18">
        <v>1919304</v>
      </c>
      <c r="F19" s="18">
        <v>1961256</v>
      </c>
      <c r="G19" s="18">
        <v>2039916</v>
      </c>
      <c r="H19" s="18">
        <v>1856376</v>
      </c>
      <c r="I19" s="18">
        <v>1877352</v>
      </c>
      <c r="J19" s="18">
        <v>2008452</v>
      </c>
      <c r="K19" s="18">
        <v>1966500</v>
      </c>
      <c r="L19" s="18">
        <v>1887840</v>
      </c>
      <c r="M19" s="18">
        <v>1538027.2</v>
      </c>
      <c r="N19" s="18">
        <v>1667702.4</v>
      </c>
      <c r="O19" s="18">
        <v>1682772</v>
      </c>
      <c r="P19" s="18">
        <v>1768166.3999999999</v>
      </c>
      <c r="Q19" s="18">
        <f t="shared" si="0"/>
        <v>22173663.999999996</v>
      </c>
      <c r="R19" s="26">
        <f ca="1">SUM(OFFSET(E19,,,,List!$D$2))</f>
        <v>13629156</v>
      </c>
    </row>
    <row r="20" spans="1:18" x14ac:dyDescent="0.25">
      <c r="A20" t="s">
        <v>19</v>
      </c>
      <c r="B20" s="15" t="s">
        <v>0</v>
      </c>
      <c r="C20" t="s">
        <v>74</v>
      </c>
      <c r="D20" t="s">
        <v>105</v>
      </c>
      <c r="E20" s="18">
        <v>916320</v>
      </c>
      <c r="F20" s="18">
        <v>828000</v>
      </c>
      <c r="G20" s="18">
        <v>750720</v>
      </c>
      <c r="H20" s="18">
        <v>673440</v>
      </c>
      <c r="I20" s="18">
        <v>607200</v>
      </c>
      <c r="J20" s="18">
        <v>540960</v>
      </c>
      <c r="K20" s="18">
        <v>485760</v>
      </c>
      <c r="L20" s="18">
        <v>441600</v>
      </c>
      <c r="M20" s="18">
        <v>397440</v>
      </c>
      <c r="N20" s="18">
        <v>353280</v>
      </c>
      <c r="O20" s="18">
        <v>320160</v>
      </c>
      <c r="P20" s="18">
        <v>287040</v>
      </c>
      <c r="Q20" s="18">
        <f t="shared" si="0"/>
        <v>6601920</v>
      </c>
      <c r="R20" s="26">
        <f ca="1">SUM(OFFSET(E20,,,,List!$D$2))</f>
        <v>4802400</v>
      </c>
    </row>
    <row r="21" spans="1:18" x14ac:dyDescent="0.25">
      <c r="A21" t="s">
        <v>19</v>
      </c>
      <c r="B21" s="15" t="s">
        <v>0</v>
      </c>
      <c r="C21" t="s">
        <v>74</v>
      </c>
      <c r="D21" t="s">
        <v>106</v>
      </c>
      <c r="E21" s="18">
        <v>3157440</v>
      </c>
      <c r="F21" s="18">
        <v>3175656</v>
      </c>
      <c r="G21" s="18">
        <v>3260664</v>
      </c>
      <c r="H21" s="18">
        <v>3029928</v>
      </c>
      <c r="I21" s="18">
        <v>3060288</v>
      </c>
      <c r="J21" s="18">
        <v>3219843.6</v>
      </c>
      <c r="K21" s="18">
        <v>3121217.76</v>
      </c>
      <c r="L21" s="18">
        <v>3248851.2000000007</v>
      </c>
      <c r="M21" s="18">
        <v>2411293.7599999998</v>
      </c>
      <c r="N21" s="18">
        <v>2069004.08</v>
      </c>
      <c r="O21" s="18">
        <v>3219843.6</v>
      </c>
      <c r="P21" s="18">
        <v>3219843.6</v>
      </c>
      <c r="Q21" s="18">
        <f t="shared" si="0"/>
        <v>36193873.600000001</v>
      </c>
      <c r="R21" s="26">
        <f ca="1">SUM(OFFSET(E21,,,,List!$D$2))</f>
        <v>22025037.359999999</v>
      </c>
    </row>
    <row r="22" spans="1:18" x14ac:dyDescent="0.25">
      <c r="A22" t="s">
        <v>19</v>
      </c>
      <c r="B22" s="15" t="s">
        <v>0</v>
      </c>
      <c r="C22" t="s">
        <v>74</v>
      </c>
      <c r="D22" t="s">
        <v>107</v>
      </c>
      <c r="E22" s="18">
        <v>2501388</v>
      </c>
      <c r="F22" s="18">
        <v>2559072</v>
      </c>
      <c r="G22" s="18">
        <v>2590536</v>
      </c>
      <c r="H22" s="18">
        <v>2747856</v>
      </c>
      <c r="I22" s="18">
        <v>3020544</v>
      </c>
      <c r="J22" s="18">
        <v>2747856</v>
      </c>
      <c r="K22" s="18">
        <v>2637732</v>
      </c>
      <c r="L22" s="18">
        <v>2611512</v>
      </c>
      <c r="M22" s="18">
        <v>2501553.6</v>
      </c>
      <c r="N22" s="18">
        <v>2350857.6</v>
      </c>
      <c r="O22" s="18">
        <v>2446298.4</v>
      </c>
      <c r="P22" s="18">
        <v>2421182.4</v>
      </c>
      <c r="Q22" s="18">
        <f t="shared" si="0"/>
        <v>31136388</v>
      </c>
      <c r="R22" s="26">
        <f ca="1">SUM(OFFSET(E22,,,,List!$D$2))</f>
        <v>18804984</v>
      </c>
    </row>
    <row r="23" spans="1:18" x14ac:dyDescent="0.25">
      <c r="A23" t="s">
        <v>19</v>
      </c>
      <c r="B23" s="15" t="s">
        <v>0</v>
      </c>
      <c r="C23" t="s">
        <v>74</v>
      </c>
      <c r="D23" t="s">
        <v>108</v>
      </c>
      <c r="E23" s="18">
        <v>1638104.16</v>
      </c>
      <c r="F23" s="18">
        <v>1702831.6800000004</v>
      </c>
      <c r="G23" s="18">
        <v>1662999.36</v>
      </c>
      <c r="H23" s="18">
        <v>1548481.4400000002</v>
      </c>
      <c r="I23" s="18">
        <v>1653041.28</v>
      </c>
      <c r="J23" s="18">
        <v>1538523.36</v>
      </c>
      <c r="K23" s="18">
        <v>1568397.5999999999</v>
      </c>
      <c r="L23" s="18">
        <v>1309849.6319999998</v>
      </c>
      <c r="M23" s="18">
        <v>1272778.416</v>
      </c>
      <c r="N23" s="18">
        <v>1235707.1999999997</v>
      </c>
      <c r="O23" s="18">
        <v>1198635.9839999999</v>
      </c>
      <c r="P23" s="18">
        <v>1186278.9119999998</v>
      </c>
      <c r="Q23" s="18">
        <f t="shared" si="0"/>
        <v>17515629.023999996</v>
      </c>
      <c r="R23" s="26">
        <f ca="1">SUM(OFFSET(E23,,,,List!$D$2))</f>
        <v>11312378.880000001</v>
      </c>
    </row>
    <row r="24" spans="1:18" x14ac:dyDescent="0.25">
      <c r="E24" s="18"/>
      <c r="F24" s="18"/>
      <c r="G24" s="18"/>
      <c r="H24" s="18"/>
      <c r="I24" s="18"/>
      <c r="J24" s="18"/>
      <c r="K24" s="18"/>
      <c r="L24" s="18"/>
      <c r="M24" s="18"/>
      <c r="N24" s="18"/>
      <c r="O24" s="18"/>
      <c r="P24" s="18"/>
      <c r="Q24" s="18"/>
      <c r="R24" s="26"/>
    </row>
    <row r="25" spans="1:18" x14ac:dyDescent="0.25">
      <c r="A25" t="s">
        <v>20</v>
      </c>
      <c r="B25" s="15" t="s">
        <v>0</v>
      </c>
      <c r="C25" t="s">
        <v>99</v>
      </c>
      <c r="D25" t="s">
        <v>77</v>
      </c>
      <c r="E25" s="50">
        <v>1706011.2</v>
      </c>
      <c r="F25" s="50">
        <v>1845391.2</v>
      </c>
      <c r="G25" s="50">
        <v>1823090.4</v>
      </c>
      <c r="H25" s="50">
        <v>1784064</v>
      </c>
      <c r="I25" s="50">
        <v>1791240.0000000002</v>
      </c>
      <c r="J25" s="50">
        <v>1827672.0000000002</v>
      </c>
      <c r="K25" s="50">
        <v>1681944</v>
      </c>
      <c r="L25" s="50">
        <v>1578720</v>
      </c>
      <c r="M25" s="50">
        <v>1578720</v>
      </c>
      <c r="N25" s="50">
        <v>1596936</v>
      </c>
      <c r="O25" s="50">
        <v>1736592.0000000002</v>
      </c>
      <c r="P25" s="50">
        <v>1791240.0000000002</v>
      </c>
      <c r="Q25" s="18">
        <f t="shared" si="0"/>
        <v>20741620.800000001</v>
      </c>
      <c r="R25" s="26">
        <f ca="1">SUM(OFFSET(E25,,,,List!$D$2))</f>
        <v>12459412.800000001</v>
      </c>
    </row>
    <row r="26" spans="1:18" x14ac:dyDescent="0.25">
      <c r="A26" t="s">
        <v>20</v>
      </c>
      <c r="B26" s="15" t="s">
        <v>0</v>
      </c>
      <c r="C26" t="s">
        <v>99</v>
      </c>
      <c r="D26" t="s">
        <v>78</v>
      </c>
      <c r="E26" s="50">
        <v>1414776</v>
      </c>
      <c r="F26" s="50">
        <v>1390488</v>
      </c>
      <c r="G26" s="50">
        <v>1354056</v>
      </c>
      <c r="H26" s="50">
        <v>1311552</v>
      </c>
      <c r="I26" s="50">
        <v>1366200</v>
      </c>
      <c r="J26" s="50">
        <v>1299408</v>
      </c>
      <c r="K26" s="50">
        <v>1165824</v>
      </c>
      <c r="L26" s="50">
        <v>1099032</v>
      </c>
      <c r="M26" s="50">
        <v>1020096.0000000001</v>
      </c>
      <c r="N26" s="50">
        <v>1111176</v>
      </c>
      <c r="O26" s="50">
        <v>1068672</v>
      </c>
      <c r="P26" s="50">
        <v>1153680</v>
      </c>
      <c r="Q26" s="18">
        <f t="shared" si="0"/>
        <v>14754960</v>
      </c>
      <c r="R26" s="26">
        <f ca="1">SUM(OFFSET(E26,,,,List!$D$2))</f>
        <v>9302304</v>
      </c>
    </row>
    <row r="27" spans="1:18" x14ac:dyDescent="0.25">
      <c r="A27" t="s">
        <v>20</v>
      </c>
      <c r="B27" s="15" t="s">
        <v>0</v>
      </c>
      <c r="C27" t="s">
        <v>99</v>
      </c>
      <c r="D27" t="s">
        <v>109</v>
      </c>
      <c r="E27" s="50">
        <v>1123320</v>
      </c>
      <c r="F27" s="50">
        <v>1099032</v>
      </c>
      <c r="G27" s="50">
        <v>1068672</v>
      </c>
      <c r="H27" s="50">
        <v>1123320</v>
      </c>
      <c r="I27" s="50">
        <v>1190112</v>
      </c>
      <c r="J27" s="50">
        <v>1092960</v>
      </c>
      <c r="K27" s="50">
        <v>995808.00000000012</v>
      </c>
      <c r="L27" s="50">
        <v>965448.00000000012</v>
      </c>
      <c r="M27" s="50">
        <v>1014024.0000000001</v>
      </c>
      <c r="N27" s="50">
        <v>1117248</v>
      </c>
      <c r="O27" s="50">
        <v>1092960</v>
      </c>
      <c r="P27" s="50">
        <v>1147608</v>
      </c>
      <c r="Q27" s="18">
        <f t="shared" si="0"/>
        <v>13030512</v>
      </c>
      <c r="R27" s="26">
        <f ca="1">SUM(OFFSET(E27,,,,List!$D$2))</f>
        <v>7693224</v>
      </c>
    </row>
    <row r="28" spans="1:18" x14ac:dyDescent="0.25">
      <c r="A28" t="s">
        <v>20</v>
      </c>
      <c r="B28" s="15" t="s">
        <v>0</v>
      </c>
      <c r="C28" t="s">
        <v>99</v>
      </c>
      <c r="D28" t="s">
        <v>110</v>
      </c>
      <c r="E28" s="50">
        <v>1800789.5999999999</v>
      </c>
      <c r="F28" s="50">
        <v>1873267.2</v>
      </c>
      <c r="G28" s="50">
        <v>1884417.5999999999</v>
      </c>
      <c r="H28" s="50">
        <v>1772913.5999999999</v>
      </c>
      <c r="I28" s="50">
        <v>1823090.4</v>
      </c>
      <c r="J28" s="50">
        <v>1917868.7999999996</v>
      </c>
      <c r="K28" s="50">
        <v>2029372.7999999998</v>
      </c>
      <c r="L28" s="50">
        <v>2174328</v>
      </c>
      <c r="M28" s="50">
        <v>1979196</v>
      </c>
      <c r="N28" s="50">
        <v>1979196</v>
      </c>
      <c r="O28" s="50">
        <v>2135301.6</v>
      </c>
      <c r="P28" s="50">
        <v>2324858.4</v>
      </c>
      <c r="Q28" s="18">
        <f t="shared" si="0"/>
        <v>23694599.999999996</v>
      </c>
      <c r="R28" s="26">
        <f ca="1">SUM(OFFSET(E28,,,,List!$D$2))</f>
        <v>13101719.999999996</v>
      </c>
    </row>
    <row r="29" spans="1:18" x14ac:dyDescent="0.25">
      <c r="A29" t="s">
        <v>20</v>
      </c>
      <c r="B29" s="15" t="s">
        <v>0</v>
      </c>
      <c r="C29" t="s">
        <v>99</v>
      </c>
      <c r="D29" t="s">
        <v>111</v>
      </c>
      <c r="E29" s="50">
        <v>2379064.7999999998</v>
      </c>
      <c r="F29" s="50">
        <v>2473070.4000000004</v>
      </c>
      <c r="G29" s="50">
        <v>2415220.7999999998</v>
      </c>
      <c r="H29" s="50">
        <v>2248903.1999999997</v>
      </c>
      <c r="I29" s="50">
        <v>2400758.4</v>
      </c>
      <c r="J29" s="50">
        <v>2234440.7999999998</v>
      </c>
      <c r="K29" s="50">
        <v>2103948</v>
      </c>
      <c r="L29" s="50">
        <v>2123985.6</v>
      </c>
      <c r="M29" s="50">
        <v>2063872.7999999998</v>
      </c>
      <c r="N29" s="50">
        <v>2003760</v>
      </c>
      <c r="O29" s="50">
        <v>1943647.2</v>
      </c>
      <c r="P29" s="50">
        <v>1923609.5999999999</v>
      </c>
      <c r="Q29" s="18">
        <f t="shared" si="0"/>
        <v>26314281.600000001</v>
      </c>
      <c r="R29" s="26">
        <f ca="1">SUM(OFFSET(E29,,,,List!$D$2))</f>
        <v>16255406.399999999</v>
      </c>
    </row>
    <row r="30" spans="1:18" x14ac:dyDescent="0.25">
      <c r="A30" t="s">
        <v>20</v>
      </c>
      <c r="B30" s="15" t="s">
        <v>0</v>
      </c>
      <c r="C30" t="s">
        <v>99</v>
      </c>
      <c r="D30" t="s">
        <v>112</v>
      </c>
      <c r="E30" s="50">
        <v>2040523.2</v>
      </c>
      <c r="F30" s="50">
        <v>2085124.7999999998</v>
      </c>
      <c r="G30" s="50">
        <v>2168752.7999999998</v>
      </c>
      <c r="H30" s="50">
        <v>1973620.7999999998</v>
      </c>
      <c r="I30" s="50">
        <v>1995921.5999999999</v>
      </c>
      <c r="J30" s="50">
        <v>2135301.6</v>
      </c>
      <c r="K30" s="50">
        <v>2090700</v>
      </c>
      <c r="L30" s="50">
        <v>2007072</v>
      </c>
      <c r="M30" s="50">
        <v>1929019.1999999997</v>
      </c>
      <c r="N30" s="50">
        <v>1850966.4</v>
      </c>
      <c r="O30" s="50">
        <v>1867692</v>
      </c>
      <c r="P30" s="50">
        <v>1962470.3999999999</v>
      </c>
      <c r="Q30" s="18">
        <f t="shared" si="0"/>
        <v>24107164.799999997</v>
      </c>
      <c r="R30" s="26">
        <f ca="1">SUM(OFFSET(E30,,,,List!$D$2))</f>
        <v>14489944.799999999</v>
      </c>
    </row>
    <row r="31" spans="1:18" x14ac:dyDescent="0.25">
      <c r="A31" t="s">
        <v>20</v>
      </c>
      <c r="B31" s="15" t="s">
        <v>0</v>
      </c>
      <c r="C31" t="s">
        <v>99</v>
      </c>
      <c r="D31" t="s">
        <v>113</v>
      </c>
      <c r="E31" s="50">
        <v>958934.39999999979</v>
      </c>
      <c r="F31" s="50">
        <v>936633.6</v>
      </c>
      <c r="G31" s="50">
        <v>903182.4</v>
      </c>
      <c r="H31" s="50">
        <v>858580.79999999993</v>
      </c>
      <c r="I31" s="50">
        <v>836280</v>
      </c>
      <c r="J31" s="50">
        <v>758227.2</v>
      </c>
      <c r="K31" s="50">
        <v>813979.2</v>
      </c>
      <c r="L31" s="50">
        <v>825129.6</v>
      </c>
      <c r="M31" s="50">
        <v>914332.79999999993</v>
      </c>
      <c r="N31" s="50">
        <v>892032</v>
      </c>
      <c r="O31" s="50">
        <v>936633.6</v>
      </c>
      <c r="P31" s="50">
        <v>892032</v>
      </c>
      <c r="Q31" s="18">
        <f t="shared" si="0"/>
        <v>10525977.6</v>
      </c>
      <c r="R31" s="26">
        <f ca="1">SUM(OFFSET(E31,,,,List!$D$2))</f>
        <v>6065817.5999999996</v>
      </c>
    </row>
    <row r="32" spans="1:18" x14ac:dyDescent="0.25">
      <c r="A32" t="s">
        <v>20</v>
      </c>
      <c r="B32" s="15" t="s">
        <v>0</v>
      </c>
      <c r="C32" t="s">
        <v>99</v>
      </c>
      <c r="D32" t="s">
        <v>114</v>
      </c>
      <c r="E32" s="50">
        <v>2899104</v>
      </c>
      <c r="F32" s="50">
        <v>2915829.6</v>
      </c>
      <c r="G32" s="50">
        <v>2993882.4</v>
      </c>
      <c r="H32" s="50">
        <v>2782024.8</v>
      </c>
      <c r="I32" s="50">
        <v>2809900.8</v>
      </c>
      <c r="J32" s="50">
        <v>3094236</v>
      </c>
      <c r="K32" s="50">
        <v>2999457.6</v>
      </c>
      <c r="L32" s="50">
        <v>3122112.0000000005</v>
      </c>
      <c r="M32" s="50">
        <v>3278217.6</v>
      </c>
      <c r="N32" s="50">
        <v>2949280.8</v>
      </c>
      <c r="O32" s="50">
        <v>3094236</v>
      </c>
      <c r="P32" s="50">
        <v>3094236</v>
      </c>
      <c r="Q32" s="18">
        <f t="shared" si="0"/>
        <v>36032517.600000009</v>
      </c>
      <c r="R32" s="26">
        <f ca="1">SUM(OFFSET(E32,,,,List!$D$2))</f>
        <v>20494435.200000003</v>
      </c>
    </row>
    <row r="33" spans="1:18" x14ac:dyDescent="0.25">
      <c r="A33" t="s">
        <v>20</v>
      </c>
      <c r="B33" s="15" t="s">
        <v>0</v>
      </c>
      <c r="C33" t="s">
        <v>99</v>
      </c>
      <c r="D33" t="s">
        <v>115</v>
      </c>
      <c r="E33" s="50">
        <v>2659370.4</v>
      </c>
      <c r="F33" s="50">
        <v>2720697.6</v>
      </c>
      <c r="G33" s="50">
        <v>2754148.8</v>
      </c>
      <c r="H33" s="50">
        <v>2921404.8</v>
      </c>
      <c r="I33" s="50">
        <v>3211315.1999999997</v>
      </c>
      <c r="J33" s="50">
        <v>2921404.8</v>
      </c>
      <c r="K33" s="50">
        <v>3359637.6</v>
      </c>
      <c r="L33" s="50">
        <v>3326241.6</v>
      </c>
      <c r="M33" s="50">
        <v>3326241.6</v>
      </c>
      <c r="N33" s="50">
        <v>3125865.6</v>
      </c>
      <c r="O33" s="50">
        <v>3252770.4</v>
      </c>
      <c r="P33" s="50">
        <v>3219374.4</v>
      </c>
      <c r="Q33" s="18">
        <f t="shared" si="0"/>
        <v>36798472.800000004</v>
      </c>
      <c r="R33" s="26">
        <f ca="1">SUM(OFFSET(E33,,,,List!$D$2))</f>
        <v>20547979.199999999</v>
      </c>
    </row>
    <row r="34" spans="1:18" x14ac:dyDescent="0.25">
      <c r="A34" t="s">
        <v>20</v>
      </c>
      <c r="B34" s="15" t="s">
        <v>0</v>
      </c>
      <c r="C34" t="s">
        <v>99</v>
      </c>
      <c r="D34" t="s">
        <v>116</v>
      </c>
      <c r="E34" s="50">
        <v>1504077.456</v>
      </c>
      <c r="F34" s="50">
        <v>1563509.088</v>
      </c>
      <c r="G34" s="50">
        <v>1526935.7759999998</v>
      </c>
      <c r="H34" s="50">
        <v>1421787.504</v>
      </c>
      <c r="I34" s="50">
        <v>1517792.4480000001</v>
      </c>
      <c r="J34" s="50">
        <v>1412644.176</v>
      </c>
      <c r="K34" s="50">
        <v>1440074.16</v>
      </c>
      <c r="L34" s="50">
        <v>1453789.152</v>
      </c>
      <c r="M34" s="50">
        <v>1412644.176</v>
      </c>
      <c r="N34" s="50">
        <v>1371499.2</v>
      </c>
      <c r="O34" s="50">
        <v>1330354.2239999999</v>
      </c>
      <c r="P34" s="50">
        <v>1316639.2320000001</v>
      </c>
      <c r="Q34" s="18">
        <f t="shared" si="0"/>
        <v>17271746.592</v>
      </c>
      <c r="R34" s="26">
        <f ca="1">SUM(OFFSET(E34,,,,List!$D$2))</f>
        <v>10386820.607999999</v>
      </c>
    </row>
    <row r="35" spans="1:18" x14ac:dyDescent="0.25">
      <c r="E35" s="18"/>
      <c r="F35" s="18"/>
      <c r="G35" s="18"/>
      <c r="H35" s="18"/>
      <c r="I35" s="18"/>
      <c r="J35" s="18"/>
      <c r="K35" s="18"/>
      <c r="L35" s="18"/>
      <c r="M35" s="18"/>
      <c r="N35" s="18"/>
      <c r="O35" s="18"/>
      <c r="P35" s="18"/>
      <c r="Q35" s="18"/>
      <c r="R35" s="26"/>
    </row>
    <row r="36" spans="1:18" x14ac:dyDescent="0.25">
      <c r="A36" t="s">
        <v>19</v>
      </c>
      <c r="B36" s="15" t="s">
        <v>0</v>
      </c>
      <c r="C36" t="s">
        <v>99</v>
      </c>
      <c r="D36" t="s">
        <v>77</v>
      </c>
      <c r="E36" s="18">
        <v>1620710.64</v>
      </c>
      <c r="F36" s="18">
        <v>1753121.64</v>
      </c>
      <c r="G36" s="18">
        <v>1731935.88</v>
      </c>
      <c r="H36" s="18">
        <v>1694860.8</v>
      </c>
      <c r="I36" s="18">
        <v>1701678.0000000002</v>
      </c>
      <c r="J36" s="18">
        <v>1736288.4000000001</v>
      </c>
      <c r="K36" s="18">
        <v>1597846.8</v>
      </c>
      <c r="L36" s="18">
        <v>1499784</v>
      </c>
      <c r="M36" s="18">
        <v>1436635.2</v>
      </c>
      <c r="N36" s="18">
        <v>1453211.76</v>
      </c>
      <c r="O36" s="18">
        <v>1580298.7200000004</v>
      </c>
      <c r="P36" s="18">
        <v>1630028.4000000001</v>
      </c>
      <c r="Q36" s="18">
        <f t="shared" si="0"/>
        <v>19436400.239999998</v>
      </c>
      <c r="R36" s="26">
        <f ca="1">SUM(OFFSET(E36,,,,List!$D$2))</f>
        <v>11836442.160000002</v>
      </c>
    </row>
    <row r="37" spans="1:18" x14ac:dyDescent="0.25">
      <c r="A37" t="s">
        <v>19</v>
      </c>
      <c r="B37" s="15" t="s">
        <v>0</v>
      </c>
      <c r="C37" t="s">
        <v>99</v>
      </c>
      <c r="D37" t="s">
        <v>78</v>
      </c>
      <c r="E37" s="18">
        <v>1344037.2</v>
      </c>
      <c r="F37" s="18">
        <v>1320963.5999999999</v>
      </c>
      <c r="G37" s="18">
        <v>1286353.2</v>
      </c>
      <c r="H37" s="18">
        <v>1245974.3999999999</v>
      </c>
      <c r="I37" s="18">
        <v>1297890</v>
      </c>
      <c r="J37" s="18">
        <v>1234437.5999999999</v>
      </c>
      <c r="K37" s="18">
        <v>1107532.8</v>
      </c>
      <c r="L37" s="18">
        <v>1044080.4000000001</v>
      </c>
      <c r="M37" s="18">
        <v>928287.36000000022</v>
      </c>
      <c r="N37" s="18">
        <v>1011170.1600000001</v>
      </c>
      <c r="O37" s="18">
        <v>972491.52</v>
      </c>
      <c r="P37" s="18">
        <v>1049848.8</v>
      </c>
      <c r="Q37" s="18">
        <f t="shared" si="0"/>
        <v>13843067.040000001</v>
      </c>
      <c r="R37" s="26">
        <f ca="1">SUM(OFFSET(E37,,,,List!$D$2))</f>
        <v>8837188.8000000007</v>
      </c>
    </row>
    <row r="38" spans="1:18" x14ac:dyDescent="0.25">
      <c r="A38" t="s">
        <v>19</v>
      </c>
      <c r="B38" s="15" t="s">
        <v>0</v>
      </c>
      <c r="C38" t="s">
        <v>99</v>
      </c>
      <c r="D38" t="s">
        <v>109</v>
      </c>
      <c r="E38" s="18">
        <v>1164167.9999999998</v>
      </c>
      <c r="F38" s="18">
        <v>1014024.0000000001</v>
      </c>
      <c r="G38" s="18">
        <v>910800.00000000012</v>
      </c>
      <c r="H38" s="18">
        <v>819720</v>
      </c>
      <c r="I38" s="18">
        <v>741391.2</v>
      </c>
      <c r="J38" s="18">
        <v>661848</v>
      </c>
      <c r="K38" s="18">
        <v>595056</v>
      </c>
      <c r="L38" s="18">
        <v>534336</v>
      </c>
      <c r="M38" s="18">
        <v>485760.00000000006</v>
      </c>
      <c r="N38" s="18">
        <v>437184.00000000006</v>
      </c>
      <c r="O38" s="18">
        <v>394680</v>
      </c>
      <c r="P38" s="18">
        <v>352176</v>
      </c>
      <c r="Q38" s="18">
        <f t="shared" si="0"/>
        <v>8111143.2000000002</v>
      </c>
      <c r="R38" s="26">
        <f ca="1">SUM(OFFSET(E38,,,,List!$D$2))</f>
        <v>5907007.2000000002</v>
      </c>
    </row>
    <row r="39" spans="1:18" x14ac:dyDescent="0.25">
      <c r="A39" t="s">
        <v>19</v>
      </c>
      <c r="B39" s="15" t="s">
        <v>0</v>
      </c>
      <c r="C39" t="s">
        <v>99</v>
      </c>
      <c r="D39" t="s">
        <v>110</v>
      </c>
      <c r="E39" s="18">
        <v>1711586.4</v>
      </c>
      <c r="F39" s="18">
        <v>1711586.4</v>
      </c>
      <c r="G39" s="18">
        <v>1711586.4</v>
      </c>
      <c r="H39" s="18">
        <v>1542122.4</v>
      </c>
      <c r="I39" s="18">
        <v>1711586.4</v>
      </c>
      <c r="J39" s="18">
        <v>1711586.4</v>
      </c>
      <c r="K39" s="18">
        <v>1542122.4</v>
      </c>
      <c r="L39" s="18">
        <v>1881050.4000000001</v>
      </c>
      <c r="M39" s="18">
        <v>1711586.4</v>
      </c>
      <c r="N39" s="18">
        <v>1931889.5999999996</v>
      </c>
      <c r="O39" s="18">
        <v>1711586.4</v>
      </c>
      <c r="P39" s="18">
        <v>1542122.4</v>
      </c>
      <c r="Q39" s="18">
        <f t="shared" si="0"/>
        <v>20420412</v>
      </c>
      <c r="R39" s="26">
        <f ca="1">SUM(OFFSET(E39,,,,List!$D$2))</f>
        <v>11642176.800000001</v>
      </c>
    </row>
    <row r="40" spans="1:18" x14ac:dyDescent="0.25">
      <c r="A40" t="s">
        <v>19</v>
      </c>
      <c r="B40" s="15" t="s">
        <v>0</v>
      </c>
      <c r="C40" t="s">
        <v>99</v>
      </c>
      <c r="D40" t="s">
        <v>111</v>
      </c>
      <c r="E40" s="18">
        <v>2616971.2800000003</v>
      </c>
      <c r="F40" s="18">
        <v>2367351.3600000003</v>
      </c>
      <c r="G40" s="18">
        <v>2656742.8800000004</v>
      </c>
      <c r="H40" s="18">
        <v>2473793.5200000005</v>
      </c>
      <c r="I40" s="18">
        <v>2640834.2400000002</v>
      </c>
      <c r="J40" s="18">
        <v>2457884.8800000004</v>
      </c>
      <c r="K40" s="18">
        <v>2314342.8000000003</v>
      </c>
      <c r="L40" s="18">
        <v>1932826.8959999997</v>
      </c>
      <c r="M40" s="18">
        <v>1878124.2479999999</v>
      </c>
      <c r="N40" s="18">
        <v>1823421.5999999999</v>
      </c>
      <c r="O40" s="18">
        <v>1768718.9519999998</v>
      </c>
      <c r="P40" s="18">
        <v>1750484.736</v>
      </c>
      <c r="Q40" s="18">
        <f t="shared" si="0"/>
        <v>26681497.392000008</v>
      </c>
      <c r="R40" s="26">
        <f ca="1">SUM(OFFSET(E40,,,,List!$D$2))</f>
        <v>17527920.960000005</v>
      </c>
    </row>
    <row r="41" spans="1:18" x14ac:dyDescent="0.25">
      <c r="A41" t="s">
        <v>19</v>
      </c>
      <c r="B41" s="15" t="s">
        <v>0</v>
      </c>
      <c r="C41" t="s">
        <v>99</v>
      </c>
      <c r="D41" t="s">
        <v>112</v>
      </c>
      <c r="E41" s="18">
        <v>2224504.7999999998</v>
      </c>
      <c r="F41" s="18">
        <v>2269106.3999999994</v>
      </c>
      <c r="G41" s="18">
        <v>2313708</v>
      </c>
      <c r="H41" s="18">
        <v>2358309.6</v>
      </c>
      <c r="I41" s="18">
        <v>2408486.4</v>
      </c>
      <c r="J41" s="18">
        <v>2453088</v>
      </c>
      <c r="K41" s="18">
        <v>2255416.7999999998</v>
      </c>
      <c r="L41" s="18">
        <v>2553441.6</v>
      </c>
      <c r="M41" s="18">
        <v>2300625.6</v>
      </c>
      <c r="N41" s="18">
        <v>2553441.6</v>
      </c>
      <c r="O41" s="18">
        <v>2553441.6</v>
      </c>
      <c r="P41" s="18">
        <v>2553441.6</v>
      </c>
      <c r="Q41" s="18">
        <f t="shared" si="0"/>
        <v>28797012.000000007</v>
      </c>
      <c r="R41" s="26">
        <f ca="1">SUM(OFFSET(E41,,,,List!$D$2))</f>
        <v>16282620</v>
      </c>
    </row>
    <row r="42" spans="1:18" x14ac:dyDescent="0.25">
      <c r="A42" t="s">
        <v>19</v>
      </c>
      <c r="B42" s="15" t="s">
        <v>0</v>
      </c>
      <c r="C42" t="s">
        <v>99</v>
      </c>
      <c r="D42" t="s">
        <v>113</v>
      </c>
      <c r="E42" s="18">
        <v>833851.2</v>
      </c>
      <c r="F42" s="18">
        <v>919080.00000000012</v>
      </c>
      <c r="G42" s="18">
        <v>833299.20000000007</v>
      </c>
      <c r="H42" s="18">
        <v>612830.4</v>
      </c>
      <c r="I42" s="18">
        <v>673992</v>
      </c>
      <c r="J42" s="18">
        <v>600465.60000000009</v>
      </c>
      <c r="K42" s="18">
        <v>490617.59999999998</v>
      </c>
      <c r="L42" s="18">
        <v>446016</v>
      </c>
      <c r="M42" s="18">
        <v>401414.39999999997</v>
      </c>
      <c r="N42" s="18">
        <v>321484.79999999999</v>
      </c>
      <c r="O42" s="18">
        <v>323361.59999999998</v>
      </c>
      <c r="P42" s="18">
        <v>318614.39999999997</v>
      </c>
      <c r="Q42" s="18">
        <f t="shared" si="0"/>
        <v>6775027.2000000002</v>
      </c>
      <c r="R42" s="26">
        <f ca="1">SUM(OFFSET(E42,,,,List!$D$2))</f>
        <v>4964136</v>
      </c>
    </row>
    <row r="43" spans="1:18" x14ac:dyDescent="0.25">
      <c r="A43" t="s">
        <v>19</v>
      </c>
      <c r="B43" s="15" t="s">
        <v>0</v>
      </c>
      <c r="C43" t="s">
        <v>99</v>
      </c>
      <c r="D43" t="s">
        <v>114</v>
      </c>
      <c r="E43" s="18">
        <v>3189014.4</v>
      </c>
      <c r="F43" s="18">
        <v>3207412.5599999996</v>
      </c>
      <c r="G43" s="18">
        <v>3293270.64</v>
      </c>
      <c r="H43" s="18">
        <v>3060227.28</v>
      </c>
      <c r="I43" s="18">
        <v>3090890.88</v>
      </c>
      <c r="J43" s="18">
        <v>3252042.0359999998</v>
      </c>
      <c r="K43" s="18">
        <v>3152429.9375999998</v>
      </c>
      <c r="L43" s="18">
        <v>3281339.7120000008</v>
      </c>
      <c r="M43" s="18">
        <v>3445406.6975999996</v>
      </c>
      <c r="N43" s="18">
        <v>3099694.1207999997</v>
      </c>
      <c r="O43" s="18">
        <v>3252042.0359999998</v>
      </c>
      <c r="P43" s="18">
        <v>3252042.0359999998</v>
      </c>
      <c r="Q43" s="18">
        <f t="shared" si="0"/>
        <v>38575812.335999995</v>
      </c>
      <c r="R43" s="26">
        <f ca="1">SUM(OFFSET(E43,,,,List!$D$2))</f>
        <v>22245287.733599998</v>
      </c>
    </row>
    <row r="44" spans="1:18" x14ac:dyDescent="0.25">
      <c r="A44" t="s">
        <v>19</v>
      </c>
      <c r="B44" s="15" t="s">
        <v>0</v>
      </c>
      <c r="C44" t="s">
        <v>99</v>
      </c>
      <c r="D44" t="s">
        <v>115</v>
      </c>
      <c r="E44" s="18">
        <v>2737423.1999999997</v>
      </c>
      <c r="F44" s="18">
        <v>2737423.1999999997</v>
      </c>
      <c r="G44" s="18">
        <v>2737423.1999999997</v>
      </c>
      <c r="H44" s="18">
        <v>2737423.1999999997</v>
      </c>
      <c r="I44" s="18">
        <v>2737423.1999999997</v>
      </c>
      <c r="J44" s="18">
        <v>2466391.1999999997</v>
      </c>
      <c r="K44" s="18">
        <v>3089764.8</v>
      </c>
      <c r="L44" s="18">
        <v>3008455.1999999997</v>
      </c>
      <c r="M44" s="18">
        <v>3279487.1999999997</v>
      </c>
      <c r="N44" s="18">
        <v>3279487.1999999997</v>
      </c>
      <c r="O44" s="18">
        <v>2466391.1999999997</v>
      </c>
      <c r="P44" s="18">
        <v>3008455.1999999997</v>
      </c>
      <c r="Q44" s="18">
        <f t="shared" si="0"/>
        <v>34285547.999999993</v>
      </c>
      <c r="R44" s="26">
        <f ca="1">SUM(OFFSET(E44,,,,List!$D$2))</f>
        <v>19243271.999999996</v>
      </c>
    </row>
    <row r="45" spans="1:18" x14ac:dyDescent="0.25">
      <c r="A45" t="s">
        <v>19</v>
      </c>
      <c r="B45" s="15" t="s">
        <v>0</v>
      </c>
      <c r="C45" t="s">
        <v>99</v>
      </c>
      <c r="D45" t="s">
        <v>116</v>
      </c>
      <c r="E45" s="18">
        <v>1529779.68</v>
      </c>
      <c r="F45" s="18">
        <v>1560746.88</v>
      </c>
      <c r="G45" s="18">
        <v>1591714.0799999998</v>
      </c>
      <c r="H45" s="18">
        <v>1622681.28</v>
      </c>
      <c r="I45" s="18">
        <v>1653648.4800000002</v>
      </c>
      <c r="J45" s="18">
        <v>1838189.8079999997</v>
      </c>
      <c r="K45" s="18">
        <v>1806177.12</v>
      </c>
      <c r="L45" s="18">
        <v>1845159.36</v>
      </c>
      <c r="M45" s="18">
        <v>1877644.5600000003</v>
      </c>
      <c r="N45" s="18">
        <v>1916626.8000000003</v>
      </c>
      <c r="O45" s="18">
        <v>1955609.0400000005</v>
      </c>
      <c r="P45" s="18">
        <v>2067121.8719999997</v>
      </c>
      <c r="Q45" s="18">
        <f t="shared" si="0"/>
        <v>21265098.960000001</v>
      </c>
      <c r="R45" s="26">
        <f ca="1">SUM(OFFSET(E45,,,,List!$D$2))</f>
        <v>11602937.328000002</v>
      </c>
    </row>
    <row r="46" spans="1:18" x14ac:dyDescent="0.25">
      <c r="E46" s="18"/>
      <c r="F46" s="18"/>
      <c r="G46" s="18"/>
      <c r="H46" s="18"/>
      <c r="I46" s="18"/>
      <c r="J46" s="18"/>
      <c r="K46" s="18"/>
      <c r="L46" s="18"/>
      <c r="M46" s="18"/>
      <c r="N46" s="18"/>
      <c r="O46" s="18"/>
      <c r="P46" s="18"/>
      <c r="Q46" s="18"/>
      <c r="R46" s="26"/>
    </row>
    <row r="47" spans="1:18" x14ac:dyDescent="0.25">
      <c r="A47" t="s">
        <v>20</v>
      </c>
      <c r="B47" s="15" t="s">
        <v>0</v>
      </c>
      <c r="C47" t="s">
        <v>76</v>
      </c>
      <c r="D47" t="s">
        <v>79</v>
      </c>
      <c r="E47" s="50">
        <v>1723071.3119999999</v>
      </c>
      <c r="F47" s="50">
        <v>1863845.112</v>
      </c>
      <c r="G47" s="50">
        <v>1841321.3039999998</v>
      </c>
      <c r="H47" s="50">
        <v>1801904.64</v>
      </c>
      <c r="I47" s="50">
        <v>1970364.0000000005</v>
      </c>
      <c r="J47" s="50">
        <v>2010439.2000000004</v>
      </c>
      <c r="K47" s="50">
        <v>1850138.4000000001</v>
      </c>
      <c r="L47" s="50">
        <v>1752379.2000000002</v>
      </c>
      <c r="M47" s="50">
        <v>1799740.7999999996</v>
      </c>
      <c r="N47" s="50">
        <v>1756629.6000000003</v>
      </c>
      <c r="O47" s="50">
        <v>1910251.2000000004</v>
      </c>
      <c r="P47" s="50">
        <v>1970364.0000000005</v>
      </c>
      <c r="Q47" s="18">
        <f t="shared" si="0"/>
        <v>22250448.767999999</v>
      </c>
      <c r="R47" s="26">
        <f ca="1">SUM(OFFSET(E47,,,,List!$D$2))</f>
        <v>13061083.968</v>
      </c>
    </row>
    <row r="48" spans="1:18" x14ac:dyDescent="0.25">
      <c r="A48" t="s">
        <v>20</v>
      </c>
      <c r="B48" s="15" t="s">
        <v>0</v>
      </c>
      <c r="C48" t="s">
        <v>76</v>
      </c>
      <c r="D48" t="s">
        <v>117</v>
      </c>
      <c r="E48" s="50">
        <v>1556253.5999999999</v>
      </c>
      <c r="F48" s="50">
        <v>1229536.8</v>
      </c>
      <c r="G48" s="50">
        <v>1503002.16</v>
      </c>
      <c r="H48" s="50">
        <v>1442707.2</v>
      </c>
      <c r="I48" s="50">
        <v>1516482</v>
      </c>
      <c r="J48" s="50">
        <v>1481325.1199999999</v>
      </c>
      <c r="K48" s="50">
        <v>1294064.6400000001</v>
      </c>
      <c r="L48" s="50">
        <v>1208935.2000000002</v>
      </c>
      <c r="M48" s="50">
        <v>1122105.6000000003</v>
      </c>
      <c r="N48" s="50">
        <v>1233405.3600000001</v>
      </c>
      <c r="O48" s="50">
        <v>1175539.2000000002</v>
      </c>
      <c r="P48" s="50">
        <v>1315195.2</v>
      </c>
      <c r="Q48" s="18">
        <f t="shared" si="0"/>
        <v>16078552.079999998</v>
      </c>
      <c r="R48" s="26">
        <f ca="1">SUM(OFFSET(E48,,,,List!$D$2))</f>
        <v>10023371.52</v>
      </c>
    </row>
    <row r="49" spans="1:18" x14ac:dyDescent="0.25">
      <c r="A49" t="s">
        <v>20</v>
      </c>
      <c r="B49" s="15" t="s">
        <v>0</v>
      </c>
      <c r="C49" t="s">
        <v>76</v>
      </c>
      <c r="D49" t="s">
        <v>80</v>
      </c>
      <c r="E49" s="50">
        <v>1280584.8</v>
      </c>
      <c r="F49" s="50">
        <v>1208935.2000000002</v>
      </c>
      <c r="G49" s="50">
        <v>1175539.2000000002</v>
      </c>
      <c r="H49" s="50">
        <v>1235652.0000000002</v>
      </c>
      <c r="I49" s="50">
        <v>1321024.3200000003</v>
      </c>
      <c r="J49" s="50">
        <v>1202256.0000000002</v>
      </c>
      <c r="K49" s="50">
        <v>1095388.8000000003</v>
      </c>
      <c r="L49" s="50">
        <v>1061992.8000000003</v>
      </c>
      <c r="M49" s="50">
        <v>1125566.6400000001</v>
      </c>
      <c r="N49" s="50">
        <v>1228972.8000000003</v>
      </c>
      <c r="O49" s="50">
        <v>1016452.8</v>
      </c>
      <c r="P49" s="50">
        <v>1262368.8000000003</v>
      </c>
      <c r="Q49" s="18">
        <f t="shared" si="0"/>
        <v>14214734.160000004</v>
      </c>
      <c r="R49" s="26">
        <f ca="1">SUM(OFFSET(E49,,,,List!$D$2))</f>
        <v>8519380.3200000003</v>
      </c>
    </row>
    <row r="50" spans="1:18" x14ac:dyDescent="0.25">
      <c r="A50" t="s">
        <v>20</v>
      </c>
      <c r="B50" s="15" t="s">
        <v>0</v>
      </c>
      <c r="C50" t="s">
        <v>76</v>
      </c>
      <c r="D50" t="s">
        <v>118</v>
      </c>
      <c r="E50" s="50">
        <v>1818797.496</v>
      </c>
      <c r="F50" s="50">
        <v>1591999.872</v>
      </c>
      <c r="G50" s="50">
        <v>1903261.7759999998</v>
      </c>
      <c r="H50" s="50">
        <v>1613351.3759999999</v>
      </c>
      <c r="I50" s="50">
        <v>1841321.3039999998</v>
      </c>
      <c r="J50" s="50">
        <v>1937047.4879999997</v>
      </c>
      <c r="K50" s="50">
        <v>2846729.2480000001</v>
      </c>
      <c r="L50" s="50">
        <v>2413504.08</v>
      </c>
      <c r="M50" s="50">
        <v>1998987.96</v>
      </c>
      <c r="N50" s="50">
        <v>2256283.44</v>
      </c>
      <c r="O50" s="50">
        <v>2370184.7760000001</v>
      </c>
      <c r="P50" s="50">
        <v>2115621.1439999999</v>
      </c>
      <c r="Q50" s="18">
        <f t="shared" si="0"/>
        <v>24707089.960000001</v>
      </c>
      <c r="R50" s="26">
        <f ca="1">SUM(OFFSET(E50,,,,List!$D$2))</f>
        <v>13552508.559999999</v>
      </c>
    </row>
    <row r="51" spans="1:18" x14ac:dyDescent="0.25">
      <c r="A51" t="s">
        <v>20</v>
      </c>
      <c r="B51" s="15" t="s">
        <v>0</v>
      </c>
      <c r="C51" t="s">
        <v>76</v>
      </c>
      <c r="D51" t="s">
        <v>81</v>
      </c>
      <c r="E51" s="50">
        <v>2640761.9280000003</v>
      </c>
      <c r="F51" s="50">
        <v>2419300.2560000001</v>
      </c>
      <c r="G51" s="50">
        <v>2163939.2480000001</v>
      </c>
      <c r="H51" s="50">
        <v>2946063.1920000003</v>
      </c>
      <c r="I51" s="50">
        <v>3144993.5039999997</v>
      </c>
      <c r="J51" s="50">
        <v>2927117.4479999999</v>
      </c>
      <c r="K51" s="50">
        <v>1956671.6400000001</v>
      </c>
      <c r="L51" s="50">
        <v>2570022.5759999999</v>
      </c>
      <c r="M51" s="50">
        <v>1497286.088</v>
      </c>
      <c r="N51" s="50">
        <v>1863496.8</v>
      </c>
      <c r="O51" s="50">
        <v>2351813.1119999997</v>
      </c>
      <c r="P51" s="50">
        <v>2327567.6159999999</v>
      </c>
      <c r="Q51" s="18">
        <f t="shared" si="0"/>
        <v>28809033.408</v>
      </c>
      <c r="R51" s="26">
        <f ca="1">SUM(OFFSET(E51,,,,List!$D$2))</f>
        <v>18198847.215999998</v>
      </c>
    </row>
    <row r="52" spans="1:18" x14ac:dyDescent="0.25">
      <c r="A52" t="s">
        <v>20</v>
      </c>
      <c r="B52" s="15" t="s">
        <v>0</v>
      </c>
      <c r="C52" t="s">
        <v>76</v>
      </c>
      <c r="D52" t="s">
        <v>119</v>
      </c>
      <c r="E52" s="50">
        <v>2060928.432</v>
      </c>
      <c r="F52" s="50">
        <v>1705976.048</v>
      </c>
      <c r="G52" s="50">
        <v>2190440.3279999997</v>
      </c>
      <c r="H52" s="50">
        <v>1835467.344</v>
      </c>
      <c r="I52" s="50">
        <v>1856207.088</v>
      </c>
      <c r="J52" s="50">
        <v>1985830.4879999999</v>
      </c>
      <c r="K52" s="50">
        <v>1902537</v>
      </c>
      <c r="L52" s="50">
        <v>2027142.72</v>
      </c>
      <c r="M52" s="50">
        <v>1755407.4719999998</v>
      </c>
      <c r="N52" s="50">
        <v>2054572.7040000001</v>
      </c>
      <c r="O52" s="50">
        <v>1886368.92</v>
      </c>
      <c r="P52" s="50">
        <v>1982095.1039999998</v>
      </c>
      <c r="Q52" s="18">
        <f t="shared" si="0"/>
        <v>23242973.647999998</v>
      </c>
      <c r="R52" s="26">
        <f ca="1">SUM(OFFSET(E52,,,,List!$D$2))</f>
        <v>13537386.728</v>
      </c>
    </row>
    <row r="53" spans="1:18" x14ac:dyDescent="0.25">
      <c r="A53" t="s">
        <v>20</v>
      </c>
      <c r="B53" s="15" t="s">
        <v>0</v>
      </c>
      <c r="C53" t="s">
        <v>76</v>
      </c>
      <c r="D53" t="s">
        <v>120</v>
      </c>
      <c r="E53" s="50">
        <v>872630.30399999989</v>
      </c>
      <c r="F53" s="50">
        <v>1039663.2960000001</v>
      </c>
      <c r="G53" s="50">
        <v>1002532.464</v>
      </c>
      <c r="H53" s="50">
        <v>953024.68800000008</v>
      </c>
      <c r="I53" s="50">
        <v>928270.80000000016</v>
      </c>
      <c r="J53" s="50">
        <v>841632.19200000004</v>
      </c>
      <c r="K53" s="50">
        <v>822118.99199999997</v>
      </c>
      <c r="L53" s="50">
        <v>915893.85600000015</v>
      </c>
      <c r="M53" s="50">
        <v>923476.12800000003</v>
      </c>
      <c r="N53" s="50">
        <v>811749.12</v>
      </c>
      <c r="O53" s="50">
        <v>1039663.2960000001</v>
      </c>
      <c r="P53" s="50">
        <v>990155.52</v>
      </c>
      <c r="Q53" s="18">
        <f t="shared" si="0"/>
        <v>11140810.655999999</v>
      </c>
      <c r="R53" s="26">
        <f ca="1">SUM(OFFSET(E53,,,,List!$D$2))</f>
        <v>6459872.7359999996</v>
      </c>
    </row>
    <row r="54" spans="1:18" x14ac:dyDescent="0.25">
      <c r="A54" t="s">
        <v>20</v>
      </c>
      <c r="B54" s="15" t="s">
        <v>0</v>
      </c>
      <c r="C54" t="s">
        <v>76</v>
      </c>
      <c r="D54" t="s">
        <v>121</v>
      </c>
      <c r="E54" s="50">
        <v>2928095.04</v>
      </c>
      <c r="F54" s="50">
        <v>2344987.8960000002</v>
      </c>
      <c r="G54" s="50">
        <v>2523821.2239999999</v>
      </c>
      <c r="H54" s="50">
        <v>2809845.048</v>
      </c>
      <c r="I54" s="50">
        <v>2613207.7439999999</v>
      </c>
      <c r="J54" s="50">
        <v>4125178.36</v>
      </c>
      <c r="K54" s="50">
        <v>4029452.176</v>
      </c>
      <c r="L54" s="50">
        <v>3153333.1200000006</v>
      </c>
      <c r="M54" s="50">
        <v>2310999.7760000001</v>
      </c>
      <c r="N54" s="50">
        <v>2978773.6079999995</v>
      </c>
      <c r="O54" s="50">
        <v>3125178.36</v>
      </c>
      <c r="P54" s="50">
        <v>2877639.48</v>
      </c>
      <c r="Q54" s="18">
        <f t="shared" si="0"/>
        <v>35820511.831999995</v>
      </c>
      <c r="R54" s="26">
        <f ca="1">SUM(OFFSET(E54,,,,List!$D$2))</f>
        <v>21374587.487999998</v>
      </c>
    </row>
    <row r="55" spans="1:18" x14ac:dyDescent="0.25">
      <c r="A55" t="s">
        <v>20</v>
      </c>
      <c r="B55" s="15" t="s">
        <v>0</v>
      </c>
      <c r="C55" t="s">
        <v>76</v>
      </c>
      <c r="D55" t="s">
        <v>122</v>
      </c>
      <c r="E55" s="50">
        <v>2685964.1039999998</v>
      </c>
      <c r="F55" s="50">
        <v>2747904.5759999999</v>
      </c>
      <c r="G55" s="50">
        <v>2281690.2880000002</v>
      </c>
      <c r="H55" s="50">
        <v>2950618.8479999998</v>
      </c>
      <c r="I55" s="50">
        <v>3243428.352</v>
      </c>
      <c r="J55" s="50">
        <v>2658478.3680000002</v>
      </c>
      <c r="K55" s="50">
        <v>3829986.8639999996</v>
      </c>
      <c r="L55" s="50">
        <v>3692128.1760000004</v>
      </c>
      <c r="M55" s="50">
        <v>3093404.6880000001</v>
      </c>
      <c r="N55" s="50">
        <v>3469710.8160000001</v>
      </c>
      <c r="O55" s="50">
        <v>2960021.0640000002</v>
      </c>
      <c r="P55" s="50">
        <v>2994018.1920000003</v>
      </c>
      <c r="Q55" s="18">
        <f t="shared" si="0"/>
        <v>36607354.336000003</v>
      </c>
      <c r="R55" s="26">
        <f ca="1">SUM(OFFSET(E55,,,,List!$D$2))</f>
        <v>20398071.399999999</v>
      </c>
    </row>
    <row r="56" spans="1:18" x14ac:dyDescent="0.25">
      <c r="A56" t="s">
        <v>20</v>
      </c>
      <c r="B56" s="15" t="s">
        <v>0</v>
      </c>
      <c r="C56" t="s">
        <v>76</v>
      </c>
      <c r="D56" t="s">
        <v>123</v>
      </c>
      <c r="E56" s="50">
        <v>909398.74800000002</v>
      </c>
      <c r="F56" s="50">
        <v>945999.93599999999</v>
      </c>
      <c r="G56" s="50">
        <v>951630.88799999992</v>
      </c>
      <c r="H56" s="50">
        <v>806675.68799999997</v>
      </c>
      <c r="I56" s="50">
        <v>920660.65199999989</v>
      </c>
      <c r="J56" s="50">
        <v>968523.74399999983</v>
      </c>
      <c r="K56" s="50">
        <v>923364.62399999995</v>
      </c>
      <c r="L56" s="50">
        <v>1206752.04</v>
      </c>
      <c r="M56" s="50">
        <v>999493.98</v>
      </c>
      <c r="N56" s="50">
        <v>1128141.72</v>
      </c>
      <c r="O56" s="50">
        <v>1185092.388</v>
      </c>
      <c r="P56" s="50">
        <v>1057810.5719999999</v>
      </c>
      <c r="Q56" s="18">
        <f t="shared" si="0"/>
        <v>12003544.98</v>
      </c>
      <c r="R56" s="26">
        <f ca="1">SUM(OFFSET(E56,,,,List!$D$2))</f>
        <v>6426254.2799999993</v>
      </c>
    </row>
    <row r="57" spans="1:18" x14ac:dyDescent="0.25">
      <c r="E57" s="18"/>
      <c r="F57" s="18"/>
      <c r="G57" s="18"/>
      <c r="H57" s="18"/>
      <c r="I57" s="18"/>
      <c r="J57" s="18"/>
      <c r="K57" s="18"/>
      <c r="L57" s="18"/>
      <c r="M57" s="18"/>
      <c r="N57" s="18"/>
      <c r="O57" s="18"/>
      <c r="P57" s="18"/>
      <c r="Q57" s="18"/>
      <c r="R57" s="26"/>
    </row>
    <row r="58" spans="1:18" x14ac:dyDescent="0.25">
      <c r="A58" t="s">
        <v>19</v>
      </c>
      <c r="B58" s="15" t="s">
        <v>0</v>
      </c>
      <c r="C58" t="s">
        <v>76</v>
      </c>
      <c r="D58" t="s">
        <v>79</v>
      </c>
      <c r="E58" s="18">
        <v>1329685.2</v>
      </c>
      <c r="F58" s="18">
        <v>1360348.8</v>
      </c>
      <c r="G58" s="18">
        <v>1377074.4</v>
      </c>
      <c r="H58" s="18">
        <v>1460702.4</v>
      </c>
      <c r="I58" s="18">
        <v>1605657.5999999999</v>
      </c>
      <c r="J58" s="18">
        <v>1460702.4</v>
      </c>
      <c r="K58" s="18">
        <v>1679818.8</v>
      </c>
      <c r="L58" s="18">
        <v>1663120.8</v>
      </c>
      <c r="M58" s="18">
        <v>1663120.8</v>
      </c>
      <c r="N58" s="18">
        <v>1562932.8</v>
      </c>
      <c r="O58" s="18">
        <v>1626385.2</v>
      </c>
      <c r="P58" s="18">
        <v>1609687.2</v>
      </c>
      <c r="Q58" s="18">
        <f t="shared" si="0"/>
        <v>18399236.400000002</v>
      </c>
      <c r="R58" s="26">
        <f ca="1">SUM(OFFSET(E58,,,,List!$D$2))</f>
        <v>10273989.6</v>
      </c>
    </row>
    <row r="59" spans="1:18" x14ac:dyDescent="0.25">
      <c r="A59" t="s">
        <v>19</v>
      </c>
      <c r="B59" s="15" t="s">
        <v>0</v>
      </c>
      <c r="C59" t="s">
        <v>76</v>
      </c>
      <c r="D59" t="s">
        <v>117</v>
      </c>
      <c r="E59" s="18">
        <v>1400628.24</v>
      </c>
      <c r="F59" s="18">
        <v>1376583.12</v>
      </c>
      <c r="G59" s="18">
        <v>1352701.9440000001</v>
      </c>
      <c r="H59" s="18">
        <v>1298436.4800000002</v>
      </c>
      <c r="I59" s="18">
        <v>1364833.8</v>
      </c>
      <c r="J59" s="18">
        <v>1333192.6079999998</v>
      </c>
      <c r="K59" s="18">
        <v>1164658.1760000002</v>
      </c>
      <c r="L59" s="18">
        <v>1112220.3840000003</v>
      </c>
      <c r="M59" s="18">
        <v>1032337.1520000002</v>
      </c>
      <c r="N59" s="18">
        <v>1134732.9312000002</v>
      </c>
      <c r="O59" s="18">
        <v>1081496.0640000002</v>
      </c>
      <c r="P59" s="18">
        <v>1262587.3919999998</v>
      </c>
      <c r="Q59" s="18">
        <f t="shared" si="0"/>
        <v>14914408.291199999</v>
      </c>
      <c r="R59" s="26">
        <f ca="1">SUM(OFFSET(E59,,,,List!$D$2))</f>
        <v>9291034.3680000007</v>
      </c>
    </row>
    <row r="60" spans="1:18" x14ac:dyDescent="0.25">
      <c r="A60" t="s">
        <v>19</v>
      </c>
      <c r="B60" s="15" t="s">
        <v>0</v>
      </c>
      <c r="C60" t="s">
        <v>76</v>
      </c>
      <c r="D60" t="s">
        <v>80</v>
      </c>
      <c r="E60" s="18">
        <v>1152526.3199999998</v>
      </c>
      <c r="F60" s="18">
        <v>1088041.6800000002</v>
      </c>
      <c r="G60" s="18">
        <v>1057985.2800000003</v>
      </c>
      <c r="H60" s="18">
        <v>1112086.8000000003</v>
      </c>
      <c r="I60" s="18">
        <v>1188921.8880000003</v>
      </c>
      <c r="J60" s="18">
        <v>1082030.4000000001</v>
      </c>
      <c r="K60" s="18">
        <v>985849.92000000016</v>
      </c>
      <c r="L60" s="18">
        <v>977033.37600000016</v>
      </c>
      <c r="M60" s="18">
        <v>1035521.3088000002</v>
      </c>
      <c r="N60" s="18">
        <v>1130654.9760000003</v>
      </c>
      <c r="O60" s="18">
        <v>935136.57600000012</v>
      </c>
      <c r="P60" s="18">
        <v>1211874.0480000002</v>
      </c>
      <c r="Q60" s="18">
        <f t="shared" si="0"/>
        <v>12957662.572800001</v>
      </c>
      <c r="R60" s="26">
        <f ca="1">SUM(OFFSET(E60,,,,List!$D$2))</f>
        <v>7667442.2880000006</v>
      </c>
    </row>
    <row r="61" spans="1:18" x14ac:dyDescent="0.25">
      <c r="A61" t="s">
        <v>19</v>
      </c>
      <c r="B61" s="15" t="s">
        <v>0</v>
      </c>
      <c r="C61" t="s">
        <v>76</v>
      </c>
      <c r="D61" t="s">
        <v>118</v>
      </c>
      <c r="E61" s="18">
        <v>1636917.7464000003</v>
      </c>
      <c r="F61" s="18">
        <v>1702799.8848000001</v>
      </c>
      <c r="G61" s="18">
        <v>1712935.5983999998</v>
      </c>
      <c r="H61" s="18">
        <v>1452016.2384000001</v>
      </c>
      <c r="I61" s="18">
        <v>1657189.1735999999</v>
      </c>
      <c r="J61" s="18">
        <v>1743342.7392</v>
      </c>
      <c r="K61" s="18">
        <v>1662056.3232</v>
      </c>
      <c r="L61" s="18">
        <v>2220423.7536000004</v>
      </c>
      <c r="M61" s="18">
        <v>1839068.9232000003</v>
      </c>
      <c r="N61" s="18">
        <v>2075780.7648</v>
      </c>
      <c r="O61" s="18">
        <v>2180569.9939200003</v>
      </c>
      <c r="P61" s="18">
        <v>2030996.2982399999</v>
      </c>
      <c r="Q61" s="18">
        <f t="shared" si="0"/>
        <v>21914097.437760003</v>
      </c>
      <c r="R61" s="26">
        <f ca="1">SUM(OFFSET(E61,,,,List!$D$2))</f>
        <v>11567257.704</v>
      </c>
    </row>
    <row r="62" spans="1:18" x14ac:dyDescent="0.25">
      <c r="A62" t="s">
        <v>19</v>
      </c>
      <c r="B62" s="15" t="s">
        <v>0</v>
      </c>
      <c r="C62" t="s">
        <v>76</v>
      </c>
      <c r="D62" t="s">
        <v>81</v>
      </c>
      <c r="E62" s="18">
        <v>2376685.7352000005</v>
      </c>
      <c r="F62" s="18">
        <v>2537370.2304000002</v>
      </c>
      <c r="G62" s="18">
        <v>2847545.3232</v>
      </c>
      <c r="H62" s="18">
        <v>2651456.8728000005</v>
      </c>
      <c r="I62" s="18">
        <v>2830494.1535999998</v>
      </c>
      <c r="J62" s="18">
        <v>2634405.7031999999</v>
      </c>
      <c r="K62" s="18">
        <v>1761004.4760000003</v>
      </c>
      <c r="L62" s="18">
        <v>2364420.7699199999</v>
      </c>
      <c r="M62" s="18">
        <v>2297503.20096</v>
      </c>
      <c r="N62" s="18">
        <v>1714417.0560000001</v>
      </c>
      <c r="O62" s="18">
        <v>2163668.0630399999</v>
      </c>
      <c r="P62" s="18">
        <v>2234464.9113599998</v>
      </c>
      <c r="Q62" s="18">
        <f t="shared" si="0"/>
        <v>28413436.495680001</v>
      </c>
      <c r="R62" s="26">
        <f ca="1">SUM(OFFSET(E62,,,,List!$D$2))</f>
        <v>17638962.494400002</v>
      </c>
    </row>
    <row r="63" spans="1:18" x14ac:dyDescent="0.25">
      <c r="A63" t="s">
        <v>19</v>
      </c>
      <c r="B63" s="15" t="s">
        <v>0</v>
      </c>
      <c r="C63" t="s">
        <v>76</v>
      </c>
      <c r="D63" t="s">
        <v>119</v>
      </c>
      <c r="E63" s="18">
        <v>1320380.9640000002</v>
      </c>
      <c r="F63" s="18">
        <v>1409650.1280000003</v>
      </c>
      <c r="G63" s="18">
        <v>1581969.6240000001</v>
      </c>
      <c r="H63" s="18">
        <v>1473031.5960000001</v>
      </c>
      <c r="I63" s="18">
        <v>1572496.7519999999</v>
      </c>
      <c r="J63" s="18">
        <v>1463558.7239999999</v>
      </c>
      <c r="K63" s="18">
        <v>978335.82000000007</v>
      </c>
      <c r="L63" s="18">
        <v>1285011.2879999999</v>
      </c>
      <c r="M63" s="18">
        <v>1248643.044</v>
      </c>
      <c r="N63" s="18">
        <v>931748.4</v>
      </c>
      <c r="O63" s="18">
        <v>1175906.5559999999</v>
      </c>
      <c r="P63" s="18">
        <v>1163783.808</v>
      </c>
      <c r="Q63" s="18">
        <f t="shared" si="0"/>
        <v>15604516.704</v>
      </c>
      <c r="R63" s="26">
        <f ca="1">SUM(OFFSET(E63,,,,List!$D$2))</f>
        <v>9799423.6079999991</v>
      </c>
    </row>
    <row r="64" spans="1:18" x14ac:dyDescent="0.25">
      <c r="A64" t="s">
        <v>19</v>
      </c>
      <c r="B64" s="15" t="s">
        <v>0</v>
      </c>
      <c r="C64" t="s">
        <v>76</v>
      </c>
      <c r="D64" t="s">
        <v>120</v>
      </c>
      <c r="E64" s="18">
        <v>2060928.432</v>
      </c>
      <c r="F64" s="18">
        <v>2105976.048</v>
      </c>
      <c r="G64" s="18">
        <v>2190440.3279999997</v>
      </c>
      <c r="H64" s="18">
        <v>1835467.344</v>
      </c>
      <c r="I64" s="18">
        <v>1856207.088</v>
      </c>
      <c r="J64" s="18">
        <v>1985830.4879999999</v>
      </c>
      <c r="K64" s="18">
        <v>1902537</v>
      </c>
      <c r="L64" s="18">
        <v>2027142.72</v>
      </c>
      <c r="M64" s="18">
        <v>1755407.4719999998</v>
      </c>
      <c r="N64" s="18">
        <v>2054572.7040000001</v>
      </c>
      <c r="O64" s="18">
        <v>1886368.92</v>
      </c>
      <c r="P64" s="18">
        <v>1982095.1039999998</v>
      </c>
      <c r="Q64" s="18">
        <f t="shared" si="0"/>
        <v>23642973.647999998</v>
      </c>
      <c r="R64" s="26">
        <f ca="1">SUM(OFFSET(E64,,,,List!$D$2))</f>
        <v>13937386.728</v>
      </c>
    </row>
    <row r="65" spans="1:18" x14ac:dyDescent="0.25">
      <c r="A65" t="s">
        <v>19</v>
      </c>
      <c r="B65" s="15" t="s">
        <v>0</v>
      </c>
      <c r="C65" t="s">
        <v>76</v>
      </c>
      <c r="D65" t="s">
        <v>121</v>
      </c>
      <c r="E65" s="18">
        <v>2635285.5360000003</v>
      </c>
      <c r="F65" s="18">
        <v>2650489.1064000004</v>
      </c>
      <c r="G65" s="18">
        <v>2721439.1016000002</v>
      </c>
      <c r="H65" s="18">
        <v>2528860.5432000002</v>
      </c>
      <c r="I65" s="18">
        <v>2351886.9696</v>
      </c>
      <c r="J65" s="18">
        <v>2812660.5239999997</v>
      </c>
      <c r="K65" s="18">
        <v>2726506.9584000004</v>
      </c>
      <c r="L65" s="18">
        <v>2901066.4704000005</v>
      </c>
      <c r="M65" s="18">
        <v>3046119.7939200001</v>
      </c>
      <c r="N65" s="18">
        <v>2740471.71936</v>
      </c>
      <c r="O65" s="18">
        <v>2875164.0911999997</v>
      </c>
      <c r="P65" s="18">
        <v>2762533.9007999995</v>
      </c>
      <c r="Q65" s="18">
        <f t="shared" si="0"/>
        <v>32752484.714880001</v>
      </c>
      <c r="R65" s="26">
        <f ca="1">SUM(OFFSET(E65,,,,List!$D$2))</f>
        <v>18427128.7392</v>
      </c>
    </row>
    <row r="66" spans="1:18" x14ac:dyDescent="0.25">
      <c r="A66" t="s">
        <v>19</v>
      </c>
      <c r="B66" s="15" t="s">
        <v>0</v>
      </c>
      <c r="C66" t="s">
        <v>76</v>
      </c>
      <c r="D66" t="s">
        <v>122</v>
      </c>
      <c r="E66" s="18">
        <v>2417367.6935999999</v>
      </c>
      <c r="F66" s="18">
        <v>2473114.1184</v>
      </c>
      <c r="G66" s="18">
        <v>2503521.2592000002</v>
      </c>
      <c r="H66" s="18">
        <v>2655556.9631999996</v>
      </c>
      <c r="I66" s="18">
        <v>2919085.5167999999</v>
      </c>
      <c r="J66" s="18">
        <v>2392630.5312000001</v>
      </c>
      <c r="K66" s="18">
        <v>3446988.1776000001</v>
      </c>
      <c r="L66" s="18">
        <v>3396757.9219200006</v>
      </c>
      <c r="M66" s="18">
        <v>2845932.3129600002</v>
      </c>
      <c r="N66" s="18">
        <v>3192133.9507200005</v>
      </c>
      <c r="O66" s="18">
        <v>2723219.3788800002</v>
      </c>
      <c r="P66" s="18">
        <v>2874257.4643200003</v>
      </c>
      <c r="Q66" s="18">
        <f t="shared" si="0"/>
        <v>33840565.288800001</v>
      </c>
      <c r="R66" s="26">
        <f ca="1">SUM(OFFSET(E66,,,,List!$D$2))</f>
        <v>18808264.259999998</v>
      </c>
    </row>
    <row r="67" spans="1:18" x14ac:dyDescent="0.25">
      <c r="A67" t="s">
        <v>19</v>
      </c>
      <c r="B67" s="15" t="s">
        <v>0</v>
      </c>
      <c r="C67" t="s">
        <v>76</v>
      </c>
      <c r="D67" t="s">
        <v>123</v>
      </c>
      <c r="E67" s="18">
        <v>818458.87320000015</v>
      </c>
      <c r="F67" s="18">
        <v>851399.94240000006</v>
      </c>
      <c r="G67" s="18">
        <v>856467.79919999989</v>
      </c>
      <c r="H67" s="18">
        <v>726008.11920000007</v>
      </c>
      <c r="I67" s="18">
        <v>874627.61939999985</v>
      </c>
      <c r="J67" s="18">
        <v>920097.55679999979</v>
      </c>
      <c r="K67" s="18">
        <v>877196.39279999991</v>
      </c>
      <c r="L67" s="18">
        <v>1146414.4379999998</v>
      </c>
      <c r="M67" s="18">
        <v>949519.28099999996</v>
      </c>
      <c r="N67" s="18">
        <v>1071734.6339999998</v>
      </c>
      <c r="O67" s="18">
        <v>1125837.7686000001</v>
      </c>
      <c r="P67" s="18">
        <v>1004920.0434</v>
      </c>
      <c r="Q67" s="18">
        <f t="shared" ref="Q67" si="1">SUM(E67:P67)</f>
        <v>11222682.468</v>
      </c>
      <c r="R67" s="26">
        <f ca="1">SUM(OFFSET(E67,,,,List!$D$2))</f>
        <v>5924256.3029999994</v>
      </c>
    </row>
    <row r="68" spans="1:18" x14ac:dyDescent="0.25">
      <c r="E68" s="18"/>
      <c r="F68" s="18"/>
      <c r="G68" s="18"/>
      <c r="H68" s="18"/>
      <c r="I68" s="18"/>
      <c r="J68" s="18"/>
      <c r="K68" s="18"/>
      <c r="L68" s="18"/>
      <c r="M68" s="18"/>
      <c r="N68" s="18"/>
      <c r="O68" s="18"/>
      <c r="P68" s="18"/>
      <c r="Q68" s="18"/>
      <c r="R68" s="26"/>
    </row>
    <row r="69" spans="1:18" x14ac:dyDescent="0.25">
      <c r="A69" t="s">
        <v>20</v>
      </c>
      <c r="B69" s="15" t="s">
        <v>0</v>
      </c>
      <c r="C69" t="s">
        <v>75</v>
      </c>
      <c r="D69" t="s">
        <v>129</v>
      </c>
      <c r="E69" s="50">
        <v>1636917.7463999998</v>
      </c>
      <c r="F69" s="50">
        <v>1789291.3075199998</v>
      </c>
      <c r="G69" s="50">
        <v>1730842.0257599996</v>
      </c>
      <c r="H69" s="50">
        <v>1711809.4079999998</v>
      </c>
      <c r="I69" s="50">
        <v>1930956.7200000004</v>
      </c>
      <c r="J69" s="50">
        <v>1930021.6320000002</v>
      </c>
      <c r="K69" s="50">
        <v>1831637.0160000001</v>
      </c>
      <c r="L69" s="50">
        <v>1699807.824</v>
      </c>
      <c r="M69" s="50">
        <v>1727751.1679999996</v>
      </c>
      <c r="N69" s="50">
        <v>1739063.3040000002</v>
      </c>
      <c r="O69" s="50">
        <v>1852943.6640000003</v>
      </c>
      <c r="P69" s="50">
        <v>1871845.8000000003</v>
      </c>
      <c r="Q69" s="18">
        <f t="shared" ref="Q69:Q78" si="2">SUM(E69:P69)</f>
        <v>21452887.615680002</v>
      </c>
      <c r="R69" s="26">
        <f ca="1">SUM(OFFSET(E69,,,,List!$D$2))</f>
        <v>12561475.855680002</v>
      </c>
    </row>
    <row r="70" spans="1:18" x14ac:dyDescent="0.25">
      <c r="A70" t="s">
        <v>20</v>
      </c>
      <c r="B70" s="15" t="s">
        <v>0</v>
      </c>
      <c r="C70" t="s">
        <v>75</v>
      </c>
      <c r="D70" t="s">
        <v>133</v>
      </c>
      <c r="E70" s="50">
        <v>1462878.3839999998</v>
      </c>
      <c r="F70" s="50">
        <v>1453059.96</v>
      </c>
      <c r="G70" s="50">
        <v>1427852.0519999999</v>
      </c>
      <c r="H70" s="50">
        <v>1356144.7679999999</v>
      </c>
      <c r="I70" s="50">
        <v>1425493.0799999998</v>
      </c>
      <c r="J70" s="50">
        <v>1451698.6175999998</v>
      </c>
      <c r="K70" s="50">
        <v>1255242.7008</v>
      </c>
      <c r="L70" s="50">
        <v>1148488.4400000002</v>
      </c>
      <c r="M70" s="50">
        <v>1077221.3760000002</v>
      </c>
      <c r="N70" s="50">
        <v>1208737.2528000001</v>
      </c>
      <c r="O70" s="50">
        <v>1163783.8080000002</v>
      </c>
      <c r="P70" s="50">
        <v>1275739.3439999998</v>
      </c>
      <c r="Q70" s="18">
        <f t="shared" si="2"/>
        <v>15706339.783200001</v>
      </c>
      <c r="R70" s="26">
        <f ca="1">SUM(OFFSET(E70,,,,List!$D$2))</f>
        <v>9832369.5624000002</v>
      </c>
    </row>
    <row r="71" spans="1:18" x14ac:dyDescent="0.25">
      <c r="A71" t="s">
        <v>20</v>
      </c>
      <c r="B71" s="15" t="s">
        <v>0</v>
      </c>
      <c r="C71" t="s">
        <v>75</v>
      </c>
      <c r="D71" t="s">
        <v>130</v>
      </c>
      <c r="E71" s="50">
        <v>1229361.4080000001</v>
      </c>
      <c r="F71" s="50">
        <v>1148488.4400000002</v>
      </c>
      <c r="G71" s="50">
        <v>1140273.0240000002</v>
      </c>
      <c r="H71" s="50">
        <v>1186225.9200000002</v>
      </c>
      <c r="I71" s="50">
        <v>1281393.5904000003</v>
      </c>
      <c r="J71" s="50">
        <v>1178210.8800000001</v>
      </c>
      <c r="K71" s="50">
        <v>1073481.0240000002</v>
      </c>
      <c r="L71" s="50">
        <v>1051372.8720000002</v>
      </c>
      <c r="M71" s="50">
        <v>1058032.6416</v>
      </c>
      <c r="N71" s="50">
        <v>1192103.6160000002</v>
      </c>
      <c r="O71" s="50">
        <v>985959.21600000001</v>
      </c>
      <c r="P71" s="50">
        <v>1249745.1120000002</v>
      </c>
      <c r="Q71" s="18">
        <f t="shared" si="2"/>
        <v>13774647.744000001</v>
      </c>
      <c r="R71" s="26">
        <f ca="1">SUM(OFFSET(E71,,,,List!$D$2))</f>
        <v>8237434.2864000006</v>
      </c>
    </row>
    <row r="72" spans="1:18" x14ac:dyDescent="0.25">
      <c r="A72" t="s">
        <v>20</v>
      </c>
      <c r="B72" s="15" t="s">
        <v>0</v>
      </c>
      <c r="C72" t="s">
        <v>75</v>
      </c>
      <c r="D72" t="s">
        <v>128</v>
      </c>
      <c r="E72" s="50">
        <v>1800609.52104</v>
      </c>
      <c r="F72" s="50">
        <v>1854159.8745599999</v>
      </c>
      <c r="G72" s="50">
        <v>1846163.9227199997</v>
      </c>
      <c r="H72" s="50">
        <v>1516550.2934399999</v>
      </c>
      <c r="I72" s="50">
        <v>1767668.4518399998</v>
      </c>
      <c r="J72" s="50">
        <v>1898306.5382399997</v>
      </c>
      <c r="K72" s="50">
        <v>1791327.37056</v>
      </c>
      <c r="L72" s="50">
        <v>2292828.8760000002</v>
      </c>
      <c r="M72" s="50">
        <v>1899038.5619999999</v>
      </c>
      <c r="N72" s="50">
        <v>2188594.9367999998</v>
      </c>
      <c r="O72" s="50">
        <v>2322781.08048</v>
      </c>
      <c r="P72" s="50">
        <v>2094464.9325599999</v>
      </c>
      <c r="Q72" s="18">
        <f t="shared" si="2"/>
        <v>23272494.360240001</v>
      </c>
      <c r="R72" s="26">
        <f ca="1">SUM(OFFSET(E72,,,,List!$D$2))</f>
        <v>12474785.9724</v>
      </c>
    </row>
    <row r="73" spans="1:18" x14ac:dyDescent="0.25">
      <c r="A73" t="s">
        <v>20</v>
      </c>
      <c r="B73" s="15" t="s">
        <v>0</v>
      </c>
      <c r="C73" t="s">
        <v>75</v>
      </c>
      <c r="D73" t="s">
        <v>132</v>
      </c>
      <c r="E73" s="50">
        <v>2587946.6894400003</v>
      </c>
      <c r="F73" s="50">
        <v>2678335.2432000004</v>
      </c>
      <c r="G73" s="50">
        <v>2974102.8931200001</v>
      </c>
      <c r="H73" s="50">
        <v>2916602.5600800002</v>
      </c>
      <c r="I73" s="50">
        <v>2956293.8937599994</v>
      </c>
      <c r="J73" s="50">
        <v>2868575.0990399998</v>
      </c>
      <c r="K73" s="50">
        <v>1897971.4908</v>
      </c>
      <c r="L73" s="50">
        <v>2441521.4471999998</v>
      </c>
      <c r="M73" s="50">
        <v>2447340.3662399999</v>
      </c>
      <c r="N73" s="50">
        <v>1788956.9280000001</v>
      </c>
      <c r="O73" s="50">
        <v>2210704.3252799995</v>
      </c>
      <c r="P73" s="50">
        <v>2281016.2636799999</v>
      </c>
      <c r="Q73" s="18">
        <f t="shared" si="2"/>
        <v>30049367.199840002</v>
      </c>
      <c r="R73" s="26">
        <f ca="1">SUM(OFFSET(E73,,,,List!$D$2))</f>
        <v>18879827.869440004</v>
      </c>
    </row>
    <row r="74" spans="1:18" x14ac:dyDescent="0.25">
      <c r="A74" t="s">
        <v>20</v>
      </c>
      <c r="B74" s="15" t="s">
        <v>0</v>
      </c>
      <c r="C74" t="s">
        <v>75</v>
      </c>
      <c r="D74" t="s">
        <v>134</v>
      </c>
      <c r="E74" s="50">
        <v>1957882.0104</v>
      </c>
      <c r="F74" s="50">
        <v>2021737.00608</v>
      </c>
      <c r="G74" s="50">
        <v>2080918.3115999997</v>
      </c>
      <c r="H74" s="50">
        <v>1762048.6502399999</v>
      </c>
      <c r="I74" s="50">
        <v>1763396.7335999999</v>
      </c>
      <c r="J74" s="50">
        <v>1926255.5733599998</v>
      </c>
      <c r="K74" s="50">
        <v>1788384.7799999998</v>
      </c>
      <c r="L74" s="50">
        <v>1986599.8655999999</v>
      </c>
      <c r="M74" s="50">
        <v>1650083.0236799996</v>
      </c>
      <c r="N74" s="50">
        <v>1992935.5228800001</v>
      </c>
      <c r="O74" s="50">
        <v>1867505.2308</v>
      </c>
      <c r="P74" s="50">
        <v>1962274.1529599999</v>
      </c>
      <c r="Q74" s="18">
        <f t="shared" si="2"/>
        <v>22760020.861199994</v>
      </c>
      <c r="R74" s="26">
        <f ca="1">SUM(OFFSET(E74,,,,List!$D$2))</f>
        <v>13300623.065279998</v>
      </c>
    </row>
    <row r="75" spans="1:18" x14ac:dyDescent="0.25">
      <c r="A75" t="s">
        <v>20</v>
      </c>
      <c r="B75" s="15" t="s">
        <v>0</v>
      </c>
      <c r="C75" t="s">
        <v>75</v>
      </c>
      <c r="D75" t="s">
        <v>127</v>
      </c>
      <c r="E75" s="50">
        <v>820272.48575999984</v>
      </c>
      <c r="F75" s="50">
        <v>987680.13120000006</v>
      </c>
      <c r="G75" s="50">
        <v>952405.84080000001</v>
      </c>
      <c r="H75" s="50">
        <v>895843.20672000002</v>
      </c>
      <c r="I75" s="50">
        <v>900422.67600000009</v>
      </c>
      <c r="J75" s="50">
        <v>833215.87008000002</v>
      </c>
      <c r="K75" s="50">
        <v>805676.6121599999</v>
      </c>
      <c r="L75" s="50">
        <v>870099.16320000007</v>
      </c>
      <c r="M75" s="50">
        <v>895771.84415999998</v>
      </c>
      <c r="N75" s="50">
        <v>787396.64639999997</v>
      </c>
      <c r="O75" s="50">
        <v>1029266.6630400001</v>
      </c>
      <c r="P75" s="50">
        <v>940647.74399999995</v>
      </c>
      <c r="Q75" s="18">
        <f t="shared" si="2"/>
        <v>10718698.88352</v>
      </c>
      <c r="R75" s="26">
        <f ca="1">SUM(OFFSET(E75,,,,List!$D$2))</f>
        <v>6195516.8227199996</v>
      </c>
    </row>
    <row r="76" spans="1:18" x14ac:dyDescent="0.25">
      <c r="A76" t="s">
        <v>20</v>
      </c>
      <c r="B76" s="15" t="s">
        <v>0</v>
      </c>
      <c r="C76" t="s">
        <v>75</v>
      </c>
      <c r="D76" t="s">
        <v>125</v>
      </c>
      <c r="E76" s="50">
        <v>2781690.2879999997</v>
      </c>
      <c r="F76" s="50">
        <v>2856638.2591200001</v>
      </c>
      <c r="G76" s="50">
        <v>2963344.7995199999</v>
      </c>
      <c r="H76" s="50">
        <v>2753648.1470399997</v>
      </c>
      <c r="I76" s="50">
        <v>2560943.5891200001</v>
      </c>
      <c r="J76" s="50">
        <v>3000171.2255999995</v>
      </c>
      <c r="K76" s="50">
        <v>2877979.5671999999</v>
      </c>
      <c r="L76" s="50">
        <v>3058733.1264000004</v>
      </c>
      <c r="M76" s="50">
        <v>3211669.78272</v>
      </c>
      <c r="N76" s="50">
        <v>2889410.3997599995</v>
      </c>
      <c r="O76" s="50">
        <v>2937667.6583999996</v>
      </c>
      <c r="P76" s="50">
        <v>2762533.9007999999</v>
      </c>
      <c r="Q76" s="18">
        <f t="shared" si="2"/>
        <v>34654430.74368</v>
      </c>
      <c r="R76" s="26">
        <f ca="1">SUM(OFFSET(E76,,,,List!$D$2))</f>
        <v>19794415.875599999</v>
      </c>
    </row>
    <row r="77" spans="1:18" x14ac:dyDescent="0.25">
      <c r="A77" t="s">
        <v>20</v>
      </c>
      <c r="B77" s="15" t="s">
        <v>0</v>
      </c>
      <c r="C77" t="s">
        <v>75</v>
      </c>
      <c r="D77" t="s">
        <v>131</v>
      </c>
      <c r="E77" s="50">
        <v>2632244.8219199996</v>
      </c>
      <c r="F77" s="50">
        <v>2692946.4844799996</v>
      </c>
      <c r="G77" s="50">
        <v>2670422.6764799999</v>
      </c>
      <c r="H77" s="50">
        <v>2862100.2825599997</v>
      </c>
      <c r="I77" s="50">
        <v>3113691.2179199997</v>
      </c>
      <c r="J77" s="50">
        <v>2605308.80064</v>
      </c>
      <c r="K77" s="50">
        <v>3600187.6521599996</v>
      </c>
      <c r="L77" s="50">
        <v>3655206.8942400003</v>
      </c>
      <c r="M77" s="50">
        <v>3000602.5473600002</v>
      </c>
      <c r="N77" s="50">
        <v>3296225.2752</v>
      </c>
      <c r="O77" s="50">
        <v>2900820.6427200004</v>
      </c>
      <c r="P77" s="50">
        <v>2814377.10048</v>
      </c>
      <c r="Q77" s="18">
        <f t="shared" si="2"/>
        <v>35844134.396159992</v>
      </c>
      <c r="R77" s="26">
        <f ca="1">SUM(OFFSET(E77,,,,List!$D$2))</f>
        <v>20176901.936159998</v>
      </c>
    </row>
    <row r="78" spans="1:18" x14ac:dyDescent="0.25">
      <c r="A78" t="s">
        <v>20</v>
      </c>
      <c r="B78" s="15" t="s">
        <v>0</v>
      </c>
      <c r="C78" t="s">
        <v>75</v>
      </c>
      <c r="D78" t="s">
        <v>126</v>
      </c>
      <c r="E78" s="50">
        <v>891210.77304</v>
      </c>
      <c r="F78" s="50">
        <v>936539.93663999997</v>
      </c>
      <c r="G78" s="50">
        <v>894533.03471999988</v>
      </c>
      <c r="H78" s="50">
        <v>790542.17423999996</v>
      </c>
      <c r="I78" s="50">
        <v>911454.04547999986</v>
      </c>
      <c r="J78" s="50">
        <v>929782.79423999984</v>
      </c>
      <c r="K78" s="50">
        <v>914130.97775999992</v>
      </c>
      <c r="L78" s="50">
        <v>1146414.4380000001</v>
      </c>
      <c r="M78" s="50">
        <v>989499.04019999993</v>
      </c>
      <c r="N78" s="50">
        <v>1083016.0511999999</v>
      </c>
      <c r="O78" s="50">
        <v>1113986.8447199999</v>
      </c>
      <c r="P78" s="50">
        <v>1036654.3605599999</v>
      </c>
      <c r="Q78" s="18">
        <f t="shared" si="2"/>
        <v>11637764.470800001</v>
      </c>
      <c r="R78" s="26">
        <f ca="1">SUM(OFFSET(E78,,,,List!$D$2))</f>
        <v>6268193.7361199996</v>
      </c>
    </row>
    <row r="79" spans="1:18" x14ac:dyDescent="0.25">
      <c r="E79" s="18"/>
      <c r="F79" s="18"/>
      <c r="G79" s="18"/>
      <c r="H79" s="18"/>
      <c r="I79" s="18"/>
      <c r="J79" s="18"/>
      <c r="K79" s="18"/>
      <c r="L79" s="18"/>
      <c r="M79" s="18"/>
      <c r="N79" s="18"/>
      <c r="O79" s="18"/>
      <c r="P79" s="18"/>
      <c r="Q79" s="18"/>
      <c r="R79" s="26"/>
    </row>
    <row r="80" spans="1:18" x14ac:dyDescent="0.25">
      <c r="A80" t="s">
        <v>19</v>
      </c>
      <c r="B80" s="15" t="s">
        <v>0</v>
      </c>
      <c r="C80" t="s">
        <v>75</v>
      </c>
      <c r="D80" t="s">
        <v>129</v>
      </c>
      <c r="E80" s="18">
        <v>1316388.348</v>
      </c>
      <c r="F80" s="18">
        <v>1319538.3359999999</v>
      </c>
      <c r="G80" s="18">
        <v>1294449.9359999998</v>
      </c>
      <c r="H80" s="18">
        <v>1387667.2799999998</v>
      </c>
      <c r="I80" s="18">
        <v>1557487.8719999997</v>
      </c>
      <c r="J80" s="18">
        <v>1387667.2799999998</v>
      </c>
      <c r="K80" s="18">
        <v>1612626.048</v>
      </c>
      <c r="L80" s="18">
        <v>1613227.176</v>
      </c>
      <c r="M80" s="18">
        <v>1646489.5919999999</v>
      </c>
      <c r="N80" s="18">
        <v>1516044.8160000001</v>
      </c>
      <c r="O80" s="18">
        <v>1561329.7919999999</v>
      </c>
      <c r="P80" s="18">
        <v>1577493.456</v>
      </c>
      <c r="Q80" s="18">
        <f t="shared" ref="Q80:Q89" si="3">SUM(E80:P80)</f>
        <v>17790409.932</v>
      </c>
      <c r="R80" s="26">
        <f ca="1">SUM(OFFSET(E80,,,,List!$D$2))</f>
        <v>9875825.0999999996</v>
      </c>
    </row>
    <row r="81" spans="1:18" x14ac:dyDescent="0.25">
      <c r="A81" t="s">
        <v>19</v>
      </c>
      <c r="B81" s="15" t="s">
        <v>0</v>
      </c>
      <c r="C81" t="s">
        <v>75</v>
      </c>
      <c r="D81" t="s">
        <v>133</v>
      </c>
      <c r="E81" s="18">
        <v>1386621.9576000001</v>
      </c>
      <c r="F81" s="18">
        <v>1307753.9640000002</v>
      </c>
      <c r="G81" s="18">
        <v>1312120.8856800001</v>
      </c>
      <c r="H81" s="18">
        <v>1272467.7504000003</v>
      </c>
      <c r="I81" s="18">
        <v>1310240.4480000001</v>
      </c>
      <c r="J81" s="18">
        <v>1279864.9036799998</v>
      </c>
      <c r="K81" s="18">
        <v>1118071.8489600001</v>
      </c>
      <c r="L81" s="18">
        <v>1101098.1801600002</v>
      </c>
      <c r="M81" s="18">
        <v>1011690.4089600003</v>
      </c>
      <c r="N81" s="18">
        <v>1100690.9432640001</v>
      </c>
      <c r="O81" s="18">
        <v>1070681.1033600003</v>
      </c>
      <c r="P81" s="18">
        <v>1249961.5180799998</v>
      </c>
      <c r="Q81" s="18">
        <f t="shared" si="3"/>
        <v>14521263.912144002</v>
      </c>
      <c r="R81" s="26">
        <f ca="1">SUM(OFFSET(E81,,,,List!$D$2))</f>
        <v>8987141.75832</v>
      </c>
    </row>
    <row r="82" spans="1:18" x14ac:dyDescent="0.25">
      <c r="A82" t="s">
        <v>19</v>
      </c>
      <c r="B82" s="15" t="s">
        <v>0</v>
      </c>
      <c r="C82" t="s">
        <v>75</v>
      </c>
      <c r="D82" t="s">
        <v>130</v>
      </c>
      <c r="E82" s="18">
        <v>1094900.0039999997</v>
      </c>
      <c r="F82" s="18">
        <v>1044520.0128000001</v>
      </c>
      <c r="G82" s="18">
        <v>1026245.7216000003</v>
      </c>
      <c r="H82" s="18">
        <v>1056482.4600000002</v>
      </c>
      <c r="I82" s="18">
        <v>1165143.4502400002</v>
      </c>
      <c r="J82" s="18">
        <v>1049569.4880000001</v>
      </c>
      <c r="K82" s="18">
        <v>966132.92160000012</v>
      </c>
      <c r="L82" s="18">
        <v>918411.37344000011</v>
      </c>
      <c r="M82" s="18">
        <v>1014810.8826240002</v>
      </c>
      <c r="N82" s="18">
        <v>1119348.4262400002</v>
      </c>
      <c r="O82" s="18">
        <v>907082.47872000013</v>
      </c>
      <c r="P82" s="18">
        <v>1139161.6051200002</v>
      </c>
      <c r="Q82" s="18">
        <f t="shared" si="3"/>
        <v>12501808.824384</v>
      </c>
      <c r="R82" s="26">
        <f ca="1">SUM(OFFSET(E82,,,,List!$D$2))</f>
        <v>7402994.0582400002</v>
      </c>
    </row>
    <row r="83" spans="1:18" x14ac:dyDescent="0.25">
      <c r="A83" t="s">
        <v>19</v>
      </c>
      <c r="B83" s="15" t="s">
        <v>0</v>
      </c>
      <c r="C83" t="s">
        <v>75</v>
      </c>
      <c r="D83" t="s">
        <v>128</v>
      </c>
      <c r="E83" s="18">
        <v>1555071.8590800003</v>
      </c>
      <c r="F83" s="18">
        <v>1617659.89056</v>
      </c>
      <c r="G83" s="18">
        <v>1661547.5304479997</v>
      </c>
      <c r="H83" s="18">
        <v>1379415.4264800001</v>
      </c>
      <c r="I83" s="18">
        <v>1574329.7149199997</v>
      </c>
      <c r="J83" s="18">
        <v>1673609.0296319998</v>
      </c>
      <c r="K83" s="18">
        <v>1562332.9438079998</v>
      </c>
      <c r="L83" s="18">
        <v>2109402.5659200004</v>
      </c>
      <c r="M83" s="18">
        <v>1820678.2339680004</v>
      </c>
      <c r="N83" s="18">
        <v>1971991.7265599999</v>
      </c>
      <c r="O83" s="18">
        <v>2136958.5940416004</v>
      </c>
      <c r="P83" s="18">
        <v>1949756.4463103998</v>
      </c>
      <c r="Q83" s="18">
        <f t="shared" si="3"/>
        <v>21012753.961728003</v>
      </c>
      <c r="R83" s="26">
        <f ca="1">SUM(OFFSET(E83,,,,List!$D$2))</f>
        <v>11023966.394928001</v>
      </c>
    </row>
    <row r="84" spans="1:18" x14ac:dyDescent="0.25">
      <c r="A84" t="s">
        <v>19</v>
      </c>
      <c r="B84" s="15" t="s">
        <v>0</v>
      </c>
      <c r="C84" t="s">
        <v>75</v>
      </c>
      <c r="D84" t="s">
        <v>132</v>
      </c>
      <c r="E84" s="18">
        <v>2305385.1631440003</v>
      </c>
      <c r="F84" s="18">
        <v>2511996.5280960002</v>
      </c>
      <c r="G84" s="18">
        <v>2762118.9635040001</v>
      </c>
      <c r="H84" s="18">
        <v>2571913.1666160002</v>
      </c>
      <c r="I84" s="18">
        <v>2773884.2705279998</v>
      </c>
      <c r="J84" s="18">
        <v>2529029.4750719997</v>
      </c>
      <c r="K84" s="18">
        <v>1725784.3864800003</v>
      </c>
      <c r="L84" s="18">
        <v>2246199.7314239996</v>
      </c>
      <c r="M84" s="18">
        <v>2205603.0729216002</v>
      </c>
      <c r="N84" s="18">
        <v>1645840.3737600001</v>
      </c>
      <c r="O84" s="18">
        <v>2055484.6598879998</v>
      </c>
      <c r="P84" s="18">
        <v>2122741.6657919995</v>
      </c>
      <c r="Q84" s="18">
        <f t="shared" si="3"/>
        <v>27455981.457225602</v>
      </c>
      <c r="R84" s="26">
        <f ca="1">SUM(OFFSET(E84,,,,List!$D$2))</f>
        <v>17180111.953440003</v>
      </c>
    </row>
    <row r="85" spans="1:18" x14ac:dyDescent="0.25">
      <c r="A85" t="s">
        <v>19</v>
      </c>
      <c r="B85" s="15" t="s">
        <v>0</v>
      </c>
      <c r="C85" t="s">
        <v>75</v>
      </c>
      <c r="D85" t="s">
        <v>134</v>
      </c>
      <c r="E85" s="18">
        <v>1241158.10616</v>
      </c>
      <c r="F85" s="18">
        <v>1395553.6267200003</v>
      </c>
      <c r="G85" s="18">
        <v>1487051.4465600001</v>
      </c>
      <c r="H85" s="18">
        <v>1384649.7002400002</v>
      </c>
      <c r="I85" s="18">
        <v>1525321.8494399998</v>
      </c>
      <c r="J85" s="18">
        <v>1405016.3750399998</v>
      </c>
      <c r="K85" s="18">
        <v>929419.02899999998</v>
      </c>
      <c r="L85" s="18">
        <v>1207910.6107199998</v>
      </c>
      <c r="M85" s="18">
        <v>1236156.61356</v>
      </c>
      <c r="N85" s="18">
        <v>875843.49599999993</v>
      </c>
      <c r="O85" s="18">
        <v>1128870.2937599998</v>
      </c>
      <c r="P85" s="18">
        <v>1140508.1318399999</v>
      </c>
      <c r="Q85" s="18">
        <f t="shared" si="3"/>
        <v>14957459.279039998</v>
      </c>
      <c r="R85" s="26">
        <f ca="1">SUM(OFFSET(E85,,,,List!$D$2))</f>
        <v>9368170.1331599988</v>
      </c>
    </row>
    <row r="86" spans="1:18" x14ac:dyDescent="0.25">
      <c r="A86" t="s">
        <v>19</v>
      </c>
      <c r="B86" s="15" t="s">
        <v>0</v>
      </c>
      <c r="C86" t="s">
        <v>75</v>
      </c>
      <c r="D86" t="s">
        <v>127</v>
      </c>
      <c r="E86" s="18">
        <v>1957882.0104</v>
      </c>
      <c r="F86" s="18">
        <v>2063856.5270399998</v>
      </c>
      <c r="G86" s="18">
        <v>2146631.5214399998</v>
      </c>
      <c r="H86" s="18">
        <v>1798757.99712</v>
      </c>
      <c r="I86" s="18">
        <v>1744834.6627199999</v>
      </c>
      <c r="J86" s="18">
        <v>1946113.8782399998</v>
      </c>
      <c r="K86" s="18">
        <v>1864486.26</v>
      </c>
      <c r="L86" s="18">
        <v>1905514.1567999998</v>
      </c>
      <c r="M86" s="18">
        <v>1667637.0983999998</v>
      </c>
      <c r="N86" s="18">
        <v>1972389.79584</v>
      </c>
      <c r="O86" s="18">
        <v>1773186.7847999998</v>
      </c>
      <c r="P86" s="18">
        <v>1962274.1529599999</v>
      </c>
      <c r="Q86" s="18">
        <f t="shared" si="3"/>
        <v>22803564.845759999</v>
      </c>
      <c r="R86" s="26">
        <f ca="1">SUM(OFFSET(E86,,,,List!$D$2))</f>
        <v>13522562.85696</v>
      </c>
    </row>
    <row r="87" spans="1:18" x14ac:dyDescent="0.25">
      <c r="A87" t="s">
        <v>19</v>
      </c>
      <c r="B87" s="15" t="s">
        <v>0</v>
      </c>
      <c r="C87" t="s">
        <v>75</v>
      </c>
      <c r="D87" t="s">
        <v>125</v>
      </c>
      <c r="E87" s="18">
        <v>2582579.8252800005</v>
      </c>
      <c r="F87" s="18">
        <v>2491459.7600160004</v>
      </c>
      <c r="G87" s="18">
        <v>2558152.755504</v>
      </c>
      <c r="H87" s="18">
        <v>2377128.9106080001</v>
      </c>
      <c r="I87" s="18">
        <v>2281330.360512</v>
      </c>
      <c r="J87" s="18">
        <v>2700154.1030399995</v>
      </c>
      <c r="K87" s="18">
        <v>2617446.6800640002</v>
      </c>
      <c r="L87" s="18">
        <v>2872055.8056960003</v>
      </c>
      <c r="M87" s="18">
        <v>2985197.3980415999</v>
      </c>
      <c r="N87" s="18">
        <v>2713067.0021663997</v>
      </c>
      <c r="O87" s="18">
        <v>2788909.1684639994</v>
      </c>
      <c r="P87" s="18">
        <v>2707283.2227839995</v>
      </c>
      <c r="Q87" s="18">
        <f t="shared" si="3"/>
        <v>31674764.992175996</v>
      </c>
      <c r="R87" s="26">
        <f ca="1">SUM(OFFSET(E87,,,,List!$D$2))</f>
        <v>17608252.395024002</v>
      </c>
    </row>
    <row r="88" spans="1:18" x14ac:dyDescent="0.25">
      <c r="A88" t="s">
        <v>19</v>
      </c>
      <c r="B88" s="15" t="s">
        <v>0</v>
      </c>
      <c r="C88" t="s">
        <v>75</v>
      </c>
      <c r="D88" t="s">
        <v>131</v>
      </c>
      <c r="E88" s="18">
        <v>2369020.3397279996</v>
      </c>
      <c r="F88" s="18">
        <v>2324727.2712960001</v>
      </c>
      <c r="G88" s="18">
        <v>2403380.4088320001</v>
      </c>
      <c r="H88" s="18">
        <v>2549334.6846719994</v>
      </c>
      <c r="I88" s="18">
        <v>2889894.661632</v>
      </c>
      <c r="J88" s="18">
        <v>2249072.6993279997</v>
      </c>
      <c r="K88" s="18">
        <v>3343578.5322719999</v>
      </c>
      <c r="L88" s="18">
        <v>3294855.1842624005</v>
      </c>
      <c r="M88" s="18">
        <v>2675176.3741824003</v>
      </c>
      <c r="N88" s="18">
        <v>3128291.2717056004</v>
      </c>
      <c r="O88" s="18">
        <v>2587058.4099360001</v>
      </c>
      <c r="P88" s="18">
        <v>2701802.0164608001</v>
      </c>
      <c r="Q88" s="18">
        <f t="shared" si="3"/>
        <v>32516191.854307201</v>
      </c>
      <c r="R88" s="26">
        <f ca="1">SUM(OFFSET(E88,,,,List!$D$2))</f>
        <v>18129008.597759999</v>
      </c>
    </row>
    <row r="89" spans="1:18" x14ac:dyDescent="0.25">
      <c r="A89" t="s">
        <v>19</v>
      </c>
      <c r="B89" s="15" t="s">
        <v>0</v>
      </c>
      <c r="C89" t="s">
        <v>75</v>
      </c>
      <c r="D89" t="s">
        <v>126</v>
      </c>
      <c r="E89" s="18">
        <v>785720.51827200013</v>
      </c>
      <c r="F89" s="18">
        <v>817343.94470400002</v>
      </c>
      <c r="G89" s="18">
        <v>830773.76522399986</v>
      </c>
      <c r="H89" s="18">
        <v>689707.71324000007</v>
      </c>
      <c r="I89" s="18">
        <v>839642.51462399983</v>
      </c>
      <c r="J89" s="18">
        <v>901695.6056639998</v>
      </c>
      <c r="K89" s="18">
        <v>850880.50101599994</v>
      </c>
      <c r="L89" s="18">
        <v>1134950.2936199999</v>
      </c>
      <c r="M89" s="18">
        <v>940024.08818999992</v>
      </c>
      <c r="N89" s="18">
        <v>1039582.5949799998</v>
      </c>
      <c r="O89" s="18">
        <v>1114579.3909140001</v>
      </c>
      <c r="P89" s="18">
        <v>954674.04122999997</v>
      </c>
      <c r="Q89" s="18">
        <f t="shared" si="3"/>
        <v>10899574.971678</v>
      </c>
      <c r="R89" s="26">
        <f ca="1">SUM(OFFSET(E89,,,,List!$D$2))</f>
        <v>5715764.562744</v>
      </c>
    </row>
    <row r="90" spans="1:18" x14ac:dyDescent="0.25">
      <c r="E90" s="18"/>
      <c r="F90" s="18"/>
      <c r="G90" s="18"/>
      <c r="H90" s="18"/>
      <c r="I90" s="18"/>
      <c r="J90" s="18"/>
      <c r="K90" s="18"/>
      <c r="L90" s="18"/>
      <c r="M90" s="18"/>
      <c r="N90" s="18"/>
      <c r="O90" s="18"/>
      <c r="P90" s="18"/>
      <c r="Q90" s="18"/>
      <c r="R90" s="26"/>
    </row>
    <row r="91" spans="1:18" x14ac:dyDescent="0.25">
      <c r="A91" s="19" t="s">
        <v>41</v>
      </c>
      <c r="B91" s="19" t="s">
        <v>54</v>
      </c>
      <c r="C91" s="19" t="s">
        <v>55</v>
      </c>
      <c r="D91" s="10" t="s">
        <v>124</v>
      </c>
      <c r="E91" s="43" t="s">
        <v>42</v>
      </c>
      <c r="F91" s="43" t="s">
        <v>43</v>
      </c>
      <c r="G91" s="43" t="s">
        <v>44</v>
      </c>
      <c r="H91" s="43" t="s">
        <v>45</v>
      </c>
      <c r="I91" s="43" t="s">
        <v>46</v>
      </c>
      <c r="J91" s="43" t="s">
        <v>47</v>
      </c>
      <c r="K91" s="43" t="s">
        <v>48</v>
      </c>
      <c r="L91" s="43" t="s">
        <v>49</v>
      </c>
      <c r="M91" s="43" t="s">
        <v>50</v>
      </c>
      <c r="N91" s="43" t="s">
        <v>51</v>
      </c>
      <c r="O91" s="43" t="s">
        <v>6</v>
      </c>
      <c r="P91" s="43" t="s">
        <v>52</v>
      </c>
      <c r="Q91" s="43" t="s">
        <v>15</v>
      </c>
      <c r="R91" s="44" t="s">
        <v>40</v>
      </c>
    </row>
    <row r="92" spans="1:18" x14ac:dyDescent="0.25">
      <c r="A92" t="s">
        <v>20</v>
      </c>
      <c r="B92" s="15" t="s">
        <v>53</v>
      </c>
      <c r="C92" t="s">
        <v>74</v>
      </c>
      <c r="D92" t="s">
        <v>101</v>
      </c>
      <c r="E92" s="18">
        <v>633420</v>
      </c>
      <c r="F92" s="18">
        <v>685170</v>
      </c>
      <c r="G92" s="18">
        <v>676890</v>
      </c>
      <c r="H92" s="18">
        <v>662400</v>
      </c>
      <c r="I92" s="18">
        <v>610650</v>
      </c>
      <c r="J92" s="18">
        <v>623070</v>
      </c>
      <c r="K92" s="18">
        <v>573390</v>
      </c>
      <c r="L92" s="18">
        <v>538200</v>
      </c>
      <c r="M92" s="18">
        <v>538200</v>
      </c>
      <c r="N92" s="18">
        <v>544410</v>
      </c>
      <c r="O92" s="18">
        <v>592020</v>
      </c>
      <c r="P92" s="18">
        <v>610650</v>
      </c>
      <c r="Q92" s="18">
        <f t="shared" ref="Q92:Q101" si="4">SUM(E92:P92)</f>
        <v>7288470</v>
      </c>
      <c r="R92" s="26">
        <f ca="1">SUM(OFFSET(E92,,,,List!$D$2))</f>
        <v>4464990</v>
      </c>
    </row>
    <row r="93" spans="1:18" x14ac:dyDescent="0.25">
      <c r="A93" t="s">
        <v>20</v>
      </c>
      <c r="B93" s="15" t="s">
        <v>53</v>
      </c>
      <c r="C93" t="s">
        <v>74</v>
      </c>
      <c r="D93" t="s">
        <v>102</v>
      </c>
      <c r="E93" s="18">
        <v>482310</v>
      </c>
      <c r="F93" s="18">
        <v>474030</v>
      </c>
      <c r="G93" s="18">
        <v>461610</v>
      </c>
      <c r="H93" s="18">
        <v>447120</v>
      </c>
      <c r="I93" s="18">
        <v>465750</v>
      </c>
      <c r="J93" s="18">
        <v>442980</v>
      </c>
      <c r="K93" s="18">
        <v>397440</v>
      </c>
      <c r="L93" s="18">
        <v>374670</v>
      </c>
      <c r="M93" s="18">
        <v>347760</v>
      </c>
      <c r="N93" s="18">
        <v>378810</v>
      </c>
      <c r="O93" s="18">
        <v>364320</v>
      </c>
      <c r="P93" s="18">
        <v>393300</v>
      </c>
      <c r="Q93" s="18">
        <f t="shared" si="4"/>
        <v>5030100</v>
      </c>
      <c r="R93" s="26">
        <f ca="1">SUM(OFFSET(E93,,,,List!$D$2))</f>
        <v>3171240</v>
      </c>
    </row>
    <row r="94" spans="1:18" x14ac:dyDescent="0.25">
      <c r="A94" t="s">
        <v>20</v>
      </c>
      <c r="B94" s="15" t="s">
        <v>53</v>
      </c>
      <c r="C94" t="s">
        <v>74</v>
      </c>
      <c r="D94" t="s">
        <v>103</v>
      </c>
      <c r="E94" s="18">
        <v>382950</v>
      </c>
      <c r="F94" s="18">
        <v>374670</v>
      </c>
      <c r="G94" s="18">
        <v>364320</v>
      </c>
      <c r="H94" s="18">
        <v>382950</v>
      </c>
      <c r="I94" s="18">
        <v>405720</v>
      </c>
      <c r="J94" s="18">
        <v>372600</v>
      </c>
      <c r="K94" s="18">
        <v>339480</v>
      </c>
      <c r="L94" s="18">
        <v>329130</v>
      </c>
      <c r="M94" s="18">
        <v>345690</v>
      </c>
      <c r="N94" s="18">
        <v>380880</v>
      </c>
      <c r="O94" s="18">
        <v>372600</v>
      </c>
      <c r="P94" s="18">
        <v>391230</v>
      </c>
      <c r="Q94" s="18">
        <f t="shared" si="4"/>
        <v>4442220</v>
      </c>
      <c r="R94" s="26">
        <f ca="1">SUM(OFFSET(E94,,,,List!$D$2))</f>
        <v>2622690</v>
      </c>
    </row>
    <row r="95" spans="1:18" x14ac:dyDescent="0.25">
      <c r="A95" t="s">
        <v>20</v>
      </c>
      <c r="B95" s="15" t="s">
        <v>53</v>
      </c>
      <c r="C95" t="s">
        <v>74</v>
      </c>
      <c r="D95" t="s">
        <v>104</v>
      </c>
      <c r="E95" s="18">
        <v>668610</v>
      </c>
      <c r="F95" s="18">
        <v>695520</v>
      </c>
      <c r="G95" s="18">
        <v>699660</v>
      </c>
      <c r="H95" s="18">
        <v>658260</v>
      </c>
      <c r="I95" s="18">
        <v>676890</v>
      </c>
      <c r="J95" s="18">
        <v>712079.99999999988</v>
      </c>
      <c r="K95" s="18">
        <v>753480</v>
      </c>
      <c r="L95" s="18">
        <v>807300</v>
      </c>
      <c r="M95" s="18">
        <v>734850</v>
      </c>
      <c r="N95" s="18">
        <v>734850</v>
      </c>
      <c r="O95" s="18">
        <v>792810</v>
      </c>
      <c r="P95" s="18">
        <v>863190</v>
      </c>
      <c r="Q95" s="18">
        <f t="shared" si="4"/>
        <v>8797500</v>
      </c>
      <c r="R95" s="26">
        <f ca="1">SUM(OFFSET(E95,,,,List!$D$2))</f>
        <v>4864500</v>
      </c>
    </row>
    <row r="96" spans="1:18" x14ac:dyDescent="0.25">
      <c r="A96" t="s">
        <v>20</v>
      </c>
      <c r="B96" s="15" t="s">
        <v>53</v>
      </c>
      <c r="C96" t="s">
        <v>74</v>
      </c>
      <c r="D96" t="s">
        <v>83</v>
      </c>
      <c r="E96" s="18">
        <v>681030</v>
      </c>
      <c r="F96" s="18">
        <v>707940.00000000012</v>
      </c>
      <c r="G96" s="18">
        <v>691380</v>
      </c>
      <c r="H96" s="18">
        <v>643770</v>
      </c>
      <c r="I96" s="18">
        <v>687240</v>
      </c>
      <c r="J96" s="18">
        <v>639630</v>
      </c>
      <c r="K96" s="18">
        <v>652050</v>
      </c>
      <c r="L96" s="18">
        <v>658260</v>
      </c>
      <c r="M96" s="18">
        <v>639630</v>
      </c>
      <c r="N96" s="18">
        <v>621000</v>
      </c>
      <c r="O96" s="18">
        <v>602370</v>
      </c>
      <c r="P96" s="18">
        <v>596160</v>
      </c>
      <c r="Q96" s="18">
        <f t="shared" si="4"/>
        <v>7820460</v>
      </c>
      <c r="R96" s="26">
        <f ca="1">SUM(OFFSET(E96,,,,List!$D$2))</f>
        <v>4703040</v>
      </c>
    </row>
    <row r="97" spans="1:18" x14ac:dyDescent="0.25">
      <c r="A97" t="s">
        <v>20</v>
      </c>
      <c r="B97" s="15" t="s">
        <v>53</v>
      </c>
      <c r="C97" t="s">
        <v>74</v>
      </c>
      <c r="D97" t="s">
        <v>82</v>
      </c>
      <c r="E97" s="18">
        <v>757620</v>
      </c>
      <c r="F97" s="18">
        <v>774180</v>
      </c>
      <c r="G97" s="18">
        <v>405230</v>
      </c>
      <c r="H97" s="18">
        <v>732780</v>
      </c>
      <c r="I97" s="18">
        <v>741060</v>
      </c>
      <c r="J97" s="18">
        <v>792810</v>
      </c>
      <c r="K97" s="18">
        <v>776250</v>
      </c>
      <c r="L97" s="18">
        <v>445200</v>
      </c>
      <c r="M97" s="18">
        <v>416220</v>
      </c>
      <c r="N97" s="18">
        <v>687240</v>
      </c>
      <c r="O97" s="18">
        <v>693450</v>
      </c>
      <c r="P97" s="18">
        <v>728640</v>
      </c>
      <c r="Q97" s="18">
        <f t="shared" si="4"/>
        <v>7950680</v>
      </c>
      <c r="R97" s="26">
        <f ca="1">SUM(OFFSET(E97,,,,List!$D$2))</f>
        <v>4979930</v>
      </c>
    </row>
    <row r="98" spans="1:18" x14ac:dyDescent="0.25">
      <c r="A98" t="s">
        <v>20</v>
      </c>
      <c r="B98" s="15" t="s">
        <v>53</v>
      </c>
      <c r="C98" t="s">
        <v>74</v>
      </c>
      <c r="D98" t="s">
        <v>105</v>
      </c>
      <c r="E98" s="18">
        <v>356039.99999999994</v>
      </c>
      <c r="F98" s="18">
        <v>347760</v>
      </c>
      <c r="G98" s="18">
        <v>335340</v>
      </c>
      <c r="H98" s="18">
        <v>318780</v>
      </c>
      <c r="I98" s="18">
        <v>310500</v>
      </c>
      <c r="J98" s="18">
        <v>281520</v>
      </c>
      <c r="K98" s="18">
        <v>1302220</v>
      </c>
      <c r="L98" s="18">
        <v>306360</v>
      </c>
      <c r="M98" s="18">
        <v>339480</v>
      </c>
      <c r="N98" s="18">
        <v>331200</v>
      </c>
      <c r="O98" s="18">
        <v>347760</v>
      </c>
      <c r="P98" s="18">
        <v>331200</v>
      </c>
      <c r="Q98" s="18">
        <f t="shared" si="4"/>
        <v>4908160</v>
      </c>
      <c r="R98" s="26">
        <f ca="1">SUM(OFFSET(E98,,,,List!$D$2))</f>
        <v>3252160</v>
      </c>
    </row>
    <row r="99" spans="1:18" x14ac:dyDescent="0.25">
      <c r="A99" t="s">
        <v>20</v>
      </c>
      <c r="B99" s="15" t="s">
        <v>53</v>
      </c>
      <c r="C99" t="s">
        <v>74</v>
      </c>
      <c r="D99" t="s">
        <v>106</v>
      </c>
      <c r="E99" s="18">
        <v>476400</v>
      </c>
      <c r="F99" s="18">
        <v>1082610</v>
      </c>
      <c r="G99" s="18">
        <v>611590</v>
      </c>
      <c r="H99" s="18">
        <v>1032930</v>
      </c>
      <c r="I99" s="18">
        <v>1043280</v>
      </c>
      <c r="J99" s="18">
        <v>1148850</v>
      </c>
      <c r="K99" s="18">
        <v>1113660</v>
      </c>
      <c r="L99" s="18">
        <v>1159200.0000000002</v>
      </c>
      <c r="M99" s="18">
        <v>717160</v>
      </c>
      <c r="N99" s="18">
        <v>1095030</v>
      </c>
      <c r="O99" s="18">
        <v>1148850</v>
      </c>
      <c r="P99" s="18">
        <v>1148850</v>
      </c>
      <c r="Q99" s="18">
        <f t="shared" si="4"/>
        <v>11778410</v>
      </c>
      <c r="R99" s="26">
        <f ca="1">SUM(OFFSET(E99,,,,List!$D$2))</f>
        <v>6509320</v>
      </c>
    </row>
    <row r="100" spans="1:18" x14ac:dyDescent="0.25">
      <c r="A100" t="s">
        <v>20</v>
      </c>
      <c r="B100" s="15" t="s">
        <v>53</v>
      </c>
      <c r="C100" t="s">
        <v>74</v>
      </c>
      <c r="D100" t="s">
        <v>107</v>
      </c>
      <c r="E100" s="18">
        <v>987390</v>
      </c>
      <c r="F100" s="18">
        <v>1010160</v>
      </c>
      <c r="G100" s="18">
        <v>1022580</v>
      </c>
      <c r="H100" s="18">
        <v>1084680</v>
      </c>
      <c r="I100" s="18">
        <v>1192320</v>
      </c>
      <c r="J100" s="18">
        <v>1084680</v>
      </c>
      <c r="K100" s="18">
        <v>1041210</v>
      </c>
      <c r="L100" s="18">
        <v>1030860</v>
      </c>
      <c r="M100" s="18">
        <v>1030860</v>
      </c>
      <c r="N100" s="18">
        <v>968760</v>
      </c>
      <c r="O100" s="18">
        <v>1008090</v>
      </c>
      <c r="P100" s="18">
        <v>997740</v>
      </c>
      <c r="Q100" s="18">
        <f t="shared" si="4"/>
        <v>12459330</v>
      </c>
      <c r="R100" s="26">
        <f ca="1">SUM(OFFSET(E100,,,,List!$D$2))</f>
        <v>7423020</v>
      </c>
    </row>
    <row r="101" spans="1:18" x14ac:dyDescent="0.25">
      <c r="A101" t="s">
        <v>20</v>
      </c>
      <c r="B101" s="15" t="s">
        <v>53</v>
      </c>
      <c r="C101" t="s">
        <v>74</v>
      </c>
      <c r="D101" t="s">
        <v>108</v>
      </c>
      <c r="E101" s="18">
        <v>558444.6</v>
      </c>
      <c r="F101" s="18">
        <v>580510.80000000005</v>
      </c>
      <c r="G101" s="18">
        <v>566931.6</v>
      </c>
      <c r="H101" s="18">
        <v>527891.4</v>
      </c>
      <c r="I101" s="18">
        <v>563536.80000000005</v>
      </c>
      <c r="J101" s="18">
        <v>524496.6</v>
      </c>
      <c r="K101" s="18">
        <v>534681</v>
      </c>
      <c r="L101" s="18">
        <v>539773.20000000007</v>
      </c>
      <c r="M101" s="18">
        <v>524496.6</v>
      </c>
      <c r="N101" s="18">
        <v>509220</v>
      </c>
      <c r="O101" s="18">
        <v>493943.4</v>
      </c>
      <c r="P101" s="18">
        <v>488851.20000000001</v>
      </c>
      <c r="Q101" s="18">
        <f t="shared" si="4"/>
        <v>6412777.2000000002</v>
      </c>
      <c r="R101" s="26">
        <f ca="1">SUM(OFFSET(E101,,,,List!$D$2))</f>
        <v>3856492.8000000003</v>
      </c>
    </row>
    <row r="102" spans="1:18" x14ac:dyDescent="0.25">
      <c r="E102" s="18"/>
      <c r="F102" s="18"/>
      <c r="G102" s="18"/>
      <c r="H102" s="18"/>
      <c r="I102" s="18"/>
      <c r="J102" s="18"/>
      <c r="K102" s="18"/>
      <c r="L102" s="18"/>
      <c r="M102" s="18"/>
      <c r="N102" s="18"/>
      <c r="O102" s="18"/>
      <c r="P102" s="18"/>
      <c r="Q102" s="18"/>
      <c r="R102" s="26">
        <f ca="1">SUM(OFFSET(E102,,,,List!$D$2))</f>
        <v>0</v>
      </c>
    </row>
    <row r="103" spans="1:18" x14ac:dyDescent="0.25">
      <c r="A103" t="s">
        <v>19</v>
      </c>
      <c r="B103" s="15" t="s">
        <v>53</v>
      </c>
      <c r="C103" t="s">
        <v>74</v>
      </c>
      <c r="D103" t="s">
        <v>101</v>
      </c>
      <c r="E103" s="18">
        <v>601749</v>
      </c>
      <c r="F103" s="18">
        <v>650911.5</v>
      </c>
      <c r="G103" s="18">
        <v>643045.5</v>
      </c>
      <c r="H103" s="18">
        <v>629280</v>
      </c>
      <c r="I103" s="18">
        <v>580117.5</v>
      </c>
      <c r="J103" s="18">
        <v>591916.5</v>
      </c>
      <c r="K103" s="18">
        <v>544720.5</v>
      </c>
      <c r="L103" s="18">
        <v>511290</v>
      </c>
      <c r="M103" s="18">
        <v>489762</v>
      </c>
      <c r="N103" s="18">
        <v>495413.10000000003</v>
      </c>
      <c r="O103" s="18">
        <v>538738.20000000007</v>
      </c>
      <c r="P103" s="18">
        <v>555691.5</v>
      </c>
      <c r="Q103" s="18">
        <f t="shared" ref="Q103:Q112" si="5">SUM(E103:P103)</f>
        <v>6832635.2999999998</v>
      </c>
      <c r="R103" s="26">
        <f ca="1">SUM(OFFSET(E103,,,,List!$D$2))</f>
        <v>4241740.5</v>
      </c>
    </row>
    <row r="104" spans="1:18" x14ac:dyDescent="0.25">
      <c r="A104" t="s">
        <v>19</v>
      </c>
      <c r="B104" s="15" t="s">
        <v>53</v>
      </c>
      <c r="C104" t="s">
        <v>74</v>
      </c>
      <c r="D104" t="s">
        <v>102</v>
      </c>
      <c r="E104" s="18">
        <v>458194.5</v>
      </c>
      <c r="F104" s="18">
        <v>450328.5</v>
      </c>
      <c r="G104" s="18">
        <v>438529.5</v>
      </c>
      <c r="H104" s="18">
        <v>424764</v>
      </c>
      <c r="I104" s="18">
        <v>442462.5</v>
      </c>
      <c r="J104" s="18">
        <v>420831</v>
      </c>
      <c r="K104" s="18">
        <v>377568</v>
      </c>
      <c r="L104" s="18">
        <v>355936.5</v>
      </c>
      <c r="M104" s="18">
        <v>316461.60000000003</v>
      </c>
      <c r="N104" s="18">
        <v>344717.10000000003</v>
      </c>
      <c r="O104" s="18">
        <v>331531.2</v>
      </c>
      <c r="P104" s="18">
        <v>357903</v>
      </c>
      <c r="Q104" s="18">
        <f t="shared" si="5"/>
        <v>4719227.4000000004</v>
      </c>
      <c r="R104" s="26">
        <f ca="1">SUM(OFFSET(E104,,,,List!$D$2))</f>
        <v>3012678</v>
      </c>
    </row>
    <row r="105" spans="1:18" x14ac:dyDescent="0.25">
      <c r="A105" t="s">
        <v>19</v>
      </c>
      <c r="B105" s="15" t="s">
        <v>53</v>
      </c>
      <c r="C105" t="s">
        <v>74</v>
      </c>
      <c r="D105" t="s">
        <v>103</v>
      </c>
      <c r="E105" s="18">
        <v>363802.5</v>
      </c>
      <c r="F105" s="18">
        <v>355936.5</v>
      </c>
      <c r="G105" s="18">
        <v>346104</v>
      </c>
      <c r="H105" s="18">
        <v>363802.5</v>
      </c>
      <c r="I105" s="18">
        <v>385434</v>
      </c>
      <c r="J105" s="18">
        <v>353970</v>
      </c>
      <c r="K105" s="18">
        <v>322506</v>
      </c>
      <c r="L105" s="18">
        <v>312673.5</v>
      </c>
      <c r="M105" s="18">
        <v>314577.90000000002</v>
      </c>
      <c r="N105" s="18">
        <v>346600.8</v>
      </c>
      <c r="O105" s="18">
        <v>339066</v>
      </c>
      <c r="P105" s="18">
        <v>356019.3</v>
      </c>
      <c r="Q105" s="18">
        <f t="shared" si="5"/>
        <v>4160492.9999999995</v>
      </c>
      <c r="R105" s="26">
        <f ca="1">SUM(OFFSET(E105,,,,List!$D$2))</f>
        <v>2491555.5</v>
      </c>
    </row>
    <row r="106" spans="1:18" x14ac:dyDescent="0.25">
      <c r="A106" t="s">
        <v>19</v>
      </c>
      <c r="B106" s="15" t="s">
        <v>53</v>
      </c>
      <c r="C106" t="s">
        <v>74</v>
      </c>
      <c r="D106" t="s">
        <v>104</v>
      </c>
      <c r="E106" s="18">
        <v>635179.5</v>
      </c>
      <c r="F106" s="18">
        <v>660744</v>
      </c>
      <c r="G106" s="18">
        <v>664677</v>
      </c>
      <c r="H106" s="18">
        <v>625347</v>
      </c>
      <c r="I106" s="18">
        <v>643045.5</v>
      </c>
      <c r="J106" s="18">
        <v>676475.99999999988</v>
      </c>
      <c r="K106" s="18">
        <v>715806</v>
      </c>
      <c r="L106" s="18">
        <v>766935</v>
      </c>
      <c r="M106" s="18">
        <v>668713.5</v>
      </c>
      <c r="N106" s="18">
        <v>668713.5</v>
      </c>
      <c r="O106" s="18">
        <v>721457.1</v>
      </c>
      <c r="P106" s="18">
        <v>785502.9</v>
      </c>
      <c r="Q106" s="18">
        <f t="shared" si="5"/>
        <v>8232597</v>
      </c>
      <c r="R106" s="26">
        <f ca="1">SUM(OFFSET(E106,,,,List!$D$2))</f>
        <v>4621275</v>
      </c>
    </row>
    <row r="107" spans="1:18" x14ac:dyDescent="0.25">
      <c r="A107" t="s">
        <v>19</v>
      </c>
      <c r="B107" s="15" t="s">
        <v>53</v>
      </c>
      <c r="C107" t="s">
        <v>74</v>
      </c>
      <c r="D107" t="s">
        <v>83</v>
      </c>
      <c r="E107" s="18">
        <v>749133.00000000012</v>
      </c>
      <c r="F107" s="18">
        <v>778734.00000000023</v>
      </c>
      <c r="G107" s="18">
        <v>760518.00000000012</v>
      </c>
      <c r="H107" s="18">
        <v>708147.00000000012</v>
      </c>
      <c r="I107" s="18">
        <v>755964.00000000012</v>
      </c>
      <c r="J107" s="18">
        <v>703593.00000000012</v>
      </c>
      <c r="K107" s="18">
        <v>717255.00000000012</v>
      </c>
      <c r="L107" s="18">
        <v>599016.6</v>
      </c>
      <c r="M107" s="18">
        <v>582063.30000000005</v>
      </c>
      <c r="N107" s="18">
        <v>565110</v>
      </c>
      <c r="O107" s="18">
        <v>548156.70000000007</v>
      </c>
      <c r="P107" s="18">
        <v>542505.6</v>
      </c>
      <c r="Q107" s="18">
        <f t="shared" si="5"/>
        <v>8010196.2000000002</v>
      </c>
      <c r="R107" s="26">
        <f ca="1">SUM(OFFSET(E107,,,,List!$D$2))</f>
        <v>5173344.0000000009</v>
      </c>
    </row>
    <row r="108" spans="1:18" x14ac:dyDescent="0.25">
      <c r="A108" t="s">
        <v>19</v>
      </c>
      <c r="B108" s="15" t="s">
        <v>53</v>
      </c>
      <c r="C108" t="s">
        <v>74</v>
      </c>
      <c r="D108" t="s">
        <v>82</v>
      </c>
      <c r="E108" s="18">
        <v>719739</v>
      </c>
      <c r="F108" s="18">
        <v>735471</v>
      </c>
      <c r="G108" s="18">
        <v>764968.5</v>
      </c>
      <c r="H108" s="18">
        <v>696141</v>
      </c>
      <c r="I108" s="18">
        <v>704007</v>
      </c>
      <c r="J108" s="18">
        <v>753169.5</v>
      </c>
      <c r="K108" s="18">
        <v>737437.5</v>
      </c>
      <c r="L108" s="18">
        <v>707940</v>
      </c>
      <c r="M108" s="18">
        <v>651760.19999999995</v>
      </c>
      <c r="N108" s="18">
        <v>625388.4</v>
      </c>
      <c r="O108" s="18">
        <v>631039.5</v>
      </c>
      <c r="P108" s="18">
        <v>663062.4</v>
      </c>
      <c r="Q108" s="18">
        <f t="shared" si="5"/>
        <v>8390124</v>
      </c>
      <c r="R108" s="26">
        <f ca="1">SUM(OFFSET(E108,,,,List!$D$2))</f>
        <v>5110933.5</v>
      </c>
    </row>
    <row r="109" spans="1:18" x14ac:dyDescent="0.25">
      <c r="A109" t="s">
        <v>19</v>
      </c>
      <c r="B109" s="15" t="s">
        <v>53</v>
      </c>
      <c r="C109" t="s">
        <v>74</v>
      </c>
      <c r="D109" t="s">
        <v>105</v>
      </c>
      <c r="E109" s="18">
        <v>343620</v>
      </c>
      <c r="F109" s="18">
        <v>310500</v>
      </c>
      <c r="G109" s="18">
        <v>281520</v>
      </c>
      <c r="H109" s="18">
        <v>252540</v>
      </c>
      <c r="I109" s="18">
        <v>227700</v>
      </c>
      <c r="J109" s="18">
        <v>202860</v>
      </c>
      <c r="K109" s="18">
        <v>182160</v>
      </c>
      <c r="L109" s="18">
        <v>165600</v>
      </c>
      <c r="M109" s="18">
        <v>149040</v>
      </c>
      <c r="N109" s="18">
        <v>132480</v>
      </c>
      <c r="O109" s="18">
        <v>120060</v>
      </c>
      <c r="P109" s="18">
        <v>107640</v>
      </c>
      <c r="Q109" s="18">
        <f t="shared" si="5"/>
        <v>2475720</v>
      </c>
      <c r="R109" s="26">
        <f ca="1">SUM(OFFSET(E109,,,,List!$D$2))</f>
        <v>1800900</v>
      </c>
    </row>
    <row r="110" spans="1:18" x14ac:dyDescent="0.25">
      <c r="A110" t="s">
        <v>19</v>
      </c>
      <c r="B110" s="15" t="s">
        <v>53</v>
      </c>
      <c r="C110" t="s">
        <v>74</v>
      </c>
      <c r="D110" t="s">
        <v>106</v>
      </c>
      <c r="E110" s="18">
        <v>1184040</v>
      </c>
      <c r="F110" s="18">
        <v>1190871</v>
      </c>
      <c r="G110" s="18">
        <v>1222749</v>
      </c>
      <c r="H110" s="18">
        <v>1136223</v>
      </c>
      <c r="I110" s="18">
        <v>1147608</v>
      </c>
      <c r="J110" s="18">
        <v>1207441.3500000001</v>
      </c>
      <c r="K110" s="18">
        <v>1170456.6599999999</v>
      </c>
      <c r="L110" s="18">
        <v>1218319.2000000002</v>
      </c>
      <c r="M110" s="18">
        <v>1279235.1599999999</v>
      </c>
      <c r="N110" s="18">
        <v>1150876.53</v>
      </c>
      <c r="O110" s="18">
        <v>1207441.3500000001</v>
      </c>
      <c r="P110" s="18">
        <v>1207441.3500000001</v>
      </c>
      <c r="Q110" s="18">
        <f t="shared" si="5"/>
        <v>14322702.6</v>
      </c>
      <c r="R110" s="26">
        <f ca="1">SUM(OFFSET(E110,,,,List!$D$2))</f>
        <v>8259389.0099999998</v>
      </c>
    </row>
    <row r="111" spans="1:18" x14ac:dyDescent="0.25">
      <c r="A111" t="s">
        <v>19</v>
      </c>
      <c r="B111" s="15" t="s">
        <v>53</v>
      </c>
      <c r="C111" t="s">
        <v>74</v>
      </c>
      <c r="D111" t="s">
        <v>107</v>
      </c>
      <c r="E111" s="18">
        <v>938020.5</v>
      </c>
      <c r="F111" s="18">
        <v>959652</v>
      </c>
      <c r="G111" s="18">
        <v>971451</v>
      </c>
      <c r="H111" s="18">
        <v>1030446</v>
      </c>
      <c r="I111" s="18">
        <v>1132704</v>
      </c>
      <c r="J111" s="18">
        <v>1030446</v>
      </c>
      <c r="K111" s="18">
        <v>989149.5</v>
      </c>
      <c r="L111" s="18">
        <v>979317</v>
      </c>
      <c r="M111" s="18">
        <v>938082.6</v>
      </c>
      <c r="N111" s="18">
        <v>881571.6</v>
      </c>
      <c r="O111" s="18">
        <v>917361.9</v>
      </c>
      <c r="P111" s="18">
        <v>907943.4</v>
      </c>
      <c r="Q111" s="18">
        <f t="shared" si="5"/>
        <v>11676145.5</v>
      </c>
      <c r="R111" s="26">
        <f ca="1">SUM(OFFSET(E111,,,,List!$D$2))</f>
        <v>7051869</v>
      </c>
    </row>
    <row r="112" spans="1:18" x14ac:dyDescent="0.25">
      <c r="A112" t="s">
        <v>19</v>
      </c>
      <c r="B112" s="15" t="s">
        <v>53</v>
      </c>
      <c r="C112" t="s">
        <v>74</v>
      </c>
      <c r="D112" t="s">
        <v>108</v>
      </c>
      <c r="E112" s="18">
        <v>614289.06000000006</v>
      </c>
      <c r="F112" s="18">
        <v>638561.88000000024</v>
      </c>
      <c r="G112" s="18">
        <v>623624.76</v>
      </c>
      <c r="H112" s="18">
        <v>580680.54000000015</v>
      </c>
      <c r="I112" s="18">
        <v>619890.4800000001</v>
      </c>
      <c r="J112" s="18">
        <v>576946.26</v>
      </c>
      <c r="K112" s="18">
        <v>588149.1</v>
      </c>
      <c r="L112" s="18">
        <v>491193.61199999996</v>
      </c>
      <c r="M112" s="18">
        <v>477291.90599999996</v>
      </c>
      <c r="N112" s="18">
        <v>463390.19999999995</v>
      </c>
      <c r="O112" s="18">
        <v>449488.49400000001</v>
      </c>
      <c r="P112" s="18">
        <v>444854.59199999995</v>
      </c>
      <c r="Q112" s="18">
        <f t="shared" si="5"/>
        <v>6568360.8839999996</v>
      </c>
      <c r="R112" s="26">
        <f ca="1">SUM(OFFSET(E112,,,,List!$D$2))</f>
        <v>4242142.08</v>
      </c>
    </row>
    <row r="113" spans="1:18" x14ac:dyDescent="0.25">
      <c r="E113" s="18"/>
      <c r="F113" s="18"/>
      <c r="G113" s="18"/>
      <c r="H113" s="18"/>
      <c r="I113" s="18"/>
      <c r="J113" s="18"/>
      <c r="K113" s="18"/>
      <c r="L113" s="18"/>
      <c r="M113" s="18"/>
      <c r="N113" s="18"/>
      <c r="O113" s="18"/>
      <c r="P113" s="18"/>
      <c r="Q113" s="18"/>
      <c r="R113" s="26">
        <f ca="1">SUM(OFFSET(E113,,,,List!$D$2))</f>
        <v>0</v>
      </c>
    </row>
    <row r="114" spans="1:18" x14ac:dyDescent="0.25">
      <c r="A114" t="s">
        <v>20</v>
      </c>
      <c r="B114" s="15" t="s">
        <v>53</v>
      </c>
      <c r="C114" t="s">
        <v>99</v>
      </c>
      <c r="D114" t="s">
        <v>77</v>
      </c>
      <c r="E114" s="18">
        <v>639754.20000000007</v>
      </c>
      <c r="F114" s="18">
        <v>692021.70000000007</v>
      </c>
      <c r="G114" s="18">
        <v>683658.9</v>
      </c>
      <c r="H114" s="18">
        <v>669024</v>
      </c>
      <c r="I114" s="18">
        <v>671715.00000000012</v>
      </c>
      <c r="J114" s="18">
        <v>685377.00000000012</v>
      </c>
      <c r="K114" s="18">
        <v>630729</v>
      </c>
      <c r="L114" s="18">
        <v>592020</v>
      </c>
      <c r="M114" s="18">
        <v>592020</v>
      </c>
      <c r="N114" s="18">
        <v>598851</v>
      </c>
      <c r="O114" s="18">
        <v>651222.00000000012</v>
      </c>
      <c r="P114" s="18">
        <v>671715.00000000012</v>
      </c>
      <c r="Q114" s="18">
        <f t="shared" ref="Q114:Q123" si="6">SUM(E114:P114)</f>
        <v>7778107.8000000007</v>
      </c>
      <c r="R114" s="26">
        <f ca="1">SUM(OFFSET(E114,,,,List!$D$2))</f>
        <v>4672279.8000000007</v>
      </c>
    </row>
    <row r="115" spans="1:18" x14ac:dyDescent="0.25">
      <c r="A115" t="s">
        <v>20</v>
      </c>
      <c r="B115" s="15" t="s">
        <v>53</v>
      </c>
      <c r="C115" t="s">
        <v>99</v>
      </c>
      <c r="D115" t="s">
        <v>78</v>
      </c>
      <c r="E115" s="18">
        <v>530541</v>
      </c>
      <c r="F115" s="18">
        <v>521433</v>
      </c>
      <c r="G115" s="18">
        <v>507771</v>
      </c>
      <c r="H115" s="18">
        <v>491832</v>
      </c>
      <c r="I115" s="18">
        <v>512325</v>
      </c>
      <c r="J115" s="18">
        <v>487278</v>
      </c>
      <c r="K115" s="18">
        <v>437184.00000000006</v>
      </c>
      <c r="L115" s="18">
        <v>412137.00000000006</v>
      </c>
      <c r="M115" s="18">
        <v>382536.00000000006</v>
      </c>
      <c r="N115" s="18">
        <v>416691.00000000006</v>
      </c>
      <c r="O115" s="18">
        <v>400752.00000000006</v>
      </c>
      <c r="P115" s="18">
        <v>432630.00000000006</v>
      </c>
      <c r="Q115" s="18">
        <f t="shared" si="6"/>
        <v>5533110</v>
      </c>
      <c r="R115" s="26">
        <f ca="1">SUM(OFFSET(E115,,,,List!$D$2))</f>
        <v>3488364</v>
      </c>
    </row>
    <row r="116" spans="1:18" x14ac:dyDescent="0.25">
      <c r="A116" t="s">
        <v>20</v>
      </c>
      <c r="B116" s="15" t="s">
        <v>53</v>
      </c>
      <c r="C116" t="s">
        <v>99</v>
      </c>
      <c r="D116" t="s">
        <v>109</v>
      </c>
      <c r="E116" s="18">
        <v>421245.00000000006</v>
      </c>
      <c r="F116" s="18">
        <v>412137.00000000006</v>
      </c>
      <c r="G116" s="18">
        <v>400752.00000000006</v>
      </c>
      <c r="H116" s="18">
        <v>421245.00000000006</v>
      </c>
      <c r="I116" s="18">
        <v>446292.00000000006</v>
      </c>
      <c r="J116" s="18">
        <v>409860.00000000006</v>
      </c>
      <c r="K116" s="18">
        <v>373428.00000000006</v>
      </c>
      <c r="L116" s="18">
        <v>362043.00000000006</v>
      </c>
      <c r="M116" s="18">
        <v>380259.00000000006</v>
      </c>
      <c r="N116" s="18">
        <v>418968.00000000006</v>
      </c>
      <c r="O116" s="18">
        <v>409860.00000000006</v>
      </c>
      <c r="P116" s="18">
        <v>430353.00000000006</v>
      </c>
      <c r="Q116" s="18">
        <f t="shared" si="6"/>
        <v>4886442.0000000009</v>
      </c>
      <c r="R116" s="26">
        <f ca="1">SUM(OFFSET(E116,,,,List!$D$2))</f>
        <v>2884959.0000000005</v>
      </c>
    </row>
    <row r="117" spans="1:18" x14ac:dyDescent="0.25">
      <c r="A117" t="s">
        <v>20</v>
      </c>
      <c r="B117" s="15" t="s">
        <v>53</v>
      </c>
      <c r="C117" t="s">
        <v>99</v>
      </c>
      <c r="D117" t="s">
        <v>110</v>
      </c>
      <c r="E117" s="18">
        <v>1675296.1</v>
      </c>
      <c r="F117" s="18">
        <v>402475.2</v>
      </c>
      <c r="G117" s="18">
        <v>706656.6</v>
      </c>
      <c r="H117" s="18">
        <v>664842.6</v>
      </c>
      <c r="I117" s="18">
        <v>683658.9</v>
      </c>
      <c r="J117" s="18">
        <v>719200.79999999993</v>
      </c>
      <c r="K117" s="18">
        <v>761014.8</v>
      </c>
      <c r="L117" s="18">
        <v>815373</v>
      </c>
      <c r="M117" s="18">
        <v>742198.5</v>
      </c>
      <c r="N117" s="18">
        <v>742198.5</v>
      </c>
      <c r="O117" s="18">
        <v>800738.1</v>
      </c>
      <c r="P117" s="18">
        <v>871821.9</v>
      </c>
      <c r="Q117" s="18">
        <f t="shared" si="6"/>
        <v>9585475</v>
      </c>
      <c r="R117" s="26">
        <f ca="1">SUM(OFFSET(E117,,,,List!$D$2))</f>
        <v>5613145</v>
      </c>
    </row>
    <row r="118" spans="1:18" x14ac:dyDescent="0.25">
      <c r="A118" t="s">
        <v>20</v>
      </c>
      <c r="B118" s="15" t="s">
        <v>53</v>
      </c>
      <c r="C118" t="s">
        <v>99</v>
      </c>
      <c r="D118" t="s">
        <v>111</v>
      </c>
      <c r="E118" s="18">
        <v>892149.3</v>
      </c>
      <c r="F118" s="18">
        <v>627401.4</v>
      </c>
      <c r="G118" s="18">
        <v>905707.8</v>
      </c>
      <c r="H118" s="18">
        <v>843338.70000000007</v>
      </c>
      <c r="I118" s="18">
        <v>236065</v>
      </c>
      <c r="J118" s="18">
        <v>267555</v>
      </c>
      <c r="K118" s="18">
        <v>788980.5</v>
      </c>
      <c r="L118" s="18">
        <v>1796494.6</v>
      </c>
      <c r="M118" s="18">
        <v>773952.3</v>
      </c>
      <c r="N118" s="18">
        <v>751410</v>
      </c>
      <c r="O118" s="18">
        <v>728867.70000000007</v>
      </c>
      <c r="P118" s="18">
        <v>721353.6</v>
      </c>
      <c r="Q118" s="18">
        <f t="shared" si="6"/>
        <v>9333275.9000000004</v>
      </c>
      <c r="R118" s="26">
        <f ca="1">SUM(OFFSET(E118,,,,List!$D$2))</f>
        <v>4561197.7</v>
      </c>
    </row>
    <row r="119" spans="1:18" x14ac:dyDescent="0.25">
      <c r="A119" t="s">
        <v>20</v>
      </c>
      <c r="B119" s="15" t="s">
        <v>53</v>
      </c>
      <c r="C119" t="s">
        <v>99</v>
      </c>
      <c r="D119" t="s">
        <v>112</v>
      </c>
      <c r="E119" s="18">
        <v>765196.20000000007</v>
      </c>
      <c r="F119" s="18">
        <v>781921.8</v>
      </c>
      <c r="G119" s="18">
        <v>813282.3</v>
      </c>
      <c r="H119" s="18">
        <v>740107.8</v>
      </c>
      <c r="I119" s="18">
        <v>748470.6</v>
      </c>
      <c r="J119" s="18">
        <v>800738.1</v>
      </c>
      <c r="K119" s="18">
        <v>784012.5</v>
      </c>
      <c r="L119" s="18">
        <v>752652</v>
      </c>
      <c r="M119" s="18">
        <v>723382.2</v>
      </c>
      <c r="N119" s="18">
        <v>694112.4</v>
      </c>
      <c r="O119" s="18">
        <v>700384.5</v>
      </c>
      <c r="P119" s="18">
        <v>735926.4</v>
      </c>
      <c r="Q119" s="18">
        <f t="shared" si="6"/>
        <v>9040186.8000000007</v>
      </c>
      <c r="R119" s="26">
        <f ca="1">SUM(OFFSET(E119,,,,List!$D$2))</f>
        <v>5433729.2999999998</v>
      </c>
    </row>
    <row r="120" spans="1:18" x14ac:dyDescent="0.25">
      <c r="A120" t="s">
        <v>20</v>
      </c>
      <c r="B120" s="15" t="s">
        <v>53</v>
      </c>
      <c r="C120" t="s">
        <v>99</v>
      </c>
      <c r="D120" t="s">
        <v>113</v>
      </c>
      <c r="E120" s="18">
        <v>359600.39999999997</v>
      </c>
      <c r="F120" s="18">
        <v>351237.60000000003</v>
      </c>
      <c r="G120" s="18">
        <v>338693.4</v>
      </c>
      <c r="H120" s="18">
        <v>321967.8</v>
      </c>
      <c r="I120" s="18">
        <v>313605</v>
      </c>
      <c r="J120" s="18">
        <v>284335.2</v>
      </c>
      <c r="K120" s="18">
        <v>305242.2</v>
      </c>
      <c r="L120" s="18">
        <v>309423.60000000003</v>
      </c>
      <c r="M120" s="18">
        <v>342874.8</v>
      </c>
      <c r="N120" s="18">
        <v>334512</v>
      </c>
      <c r="O120" s="18">
        <v>351237.60000000003</v>
      </c>
      <c r="P120" s="18">
        <v>334512</v>
      </c>
      <c r="Q120" s="18">
        <f t="shared" si="6"/>
        <v>3947241.6</v>
      </c>
      <c r="R120" s="26">
        <f ca="1">SUM(OFFSET(E120,,,,List!$D$2))</f>
        <v>2274681.6</v>
      </c>
    </row>
    <row r="121" spans="1:18" x14ac:dyDescent="0.25">
      <c r="A121" t="s">
        <v>20</v>
      </c>
      <c r="B121" s="15" t="s">
        <v>53</v>
      </c>
      <c r="C121" t="s">
        <v>99</v>
      </c>
      <c r="D121" t="s">
        <v>114</v>
      </c>
      <c r="E121" s="18">
        <v>1087164</v>
      </c>
      <c r="F121" s="18">
        <v>1093436.1000000001</v>
      </c>
      <c r="G121" s="18">
        <v>1122705.9000000001</v>
      </c>
      <c r="H121" s="18">
        <v>1043259.3</v>
      </c>
      <c r="I121" s="18">
        <v>300345</v>
      </c>
      <c r="J121" s="18">
        <v>1160338.5</v>
      </c>
      <c r="K121" s="18">
        <v>1124796.6000000001</v>
      </c>
      <c r="L121" s="18">
        <v>1170792.0000000002</v>
      </c>
      <c r="M121" s="18">
        <v>1229331.6000000001</v>
      </c>
      <c r="N121" s="18">
        <v>1105980.3</v>
      </c>
      <c r="O121" s="18">
        <v>1160338.5</v>
      </c>
      <c r="P121" s="18">
        <v>1160338.5</v>
      </c>
      <c r="Q121" s="18">
        <f t="shared" si="6"/>
        <v>12758826.300000001</v>
      </c>
      <c r="R121" s="26">
        <f ca="1">SUM(OFFSET(E121,,,,List!$D$2))</f>
        <v>6932045.4000000004</v>
      </c>
    </row>
    <row r="122" spans="1:18" x14ac:dyDescent="0.25">
      <c r="A122" t="s">
        <v>20</v>
      </c>
      <c r="B122" s="15" t="s">
        <v>53</v>
      </c>
      <c r="C122" t="s">
        <v>99</v>
      </c>
      <c r="D122" t="s">
        <v>115</v>
      </c>
      <c r="E122" s="18">
        <v>997263.9</v>
      </c>
      <c r="F122" s="18">
        <v>1020261.6</v>
      </c>
      <c r="G122" s="18">
        <v>1032805.8</v>
      </c>
      <c r="H122" s="18">
        <v>1095526.8</v>
      </c>
      <c r="I122" s="18">
        <v>1204243.2</v>
      </c>
      <c r="J122" s="18">
        <v>1095526.8</v>
      </c>
      <c r="K122" s="18">
        <v>1259864.1000000001</v>
      </c>
      <c r="L122" s="18">
        <v>1247340.6000000001</v>
      </c>
      <c r="M122" s="18">
        <v>1247340.6000000001</v>
      </c>
      <c r="N122" s="18">
        <v>1172199.6000000001</v>
      </c>
      <c r="O122" s="18">
        <v>1219788.9000000001</v>
      </c>
      <c r="P122" s="18">
        <v>1207265.4000000001</v>
      </c>
      <c r="Q122" s="18">
        <f t="shared" si="6"/>
        <v>13799427.299999999</v>
      </c>
      <c r="R122" s="26">
        <f ca="1">SUM(OFFSET(E122,,,,List!$D$2))</f>
        <v>7705492.1999999993</v>
      </c>
    </row>
    <row r="123" spans="1:18" x14ac:dyDescent="0.25">
      <c r="A123" t="s">
        <v>20</v>
      </c>
      <c r="B123" s="15" t="s">
        <v>53</v>
      </c>
      <c r="C123" t="s">
        <v>99</v>
      </c>
      <c r="D123" t="s">
        <v>116</v>
      </c>
      <c r="E123" s="18">
        <v>564029.04600000009</v>
      </c>
      <c r="F123" s="18">
        <v>586315.90800000005</v>
      </c>
      <c r="G123" s="18">
        <v>572600.91599999997</v>
      </c>
      <c r="H123" s="18">
        <v>533170.31400000001</v>
      </c>
      <c r="I123" s="18">
        <v>569172.16800000006</v>
      </c>
      <c r="J123" s="18">
        <v>529741.56599999999</v>
      </c>
      <c r="K123" s="18">
        <v>540027.81000000006</v>
      </c>
      <c r="L123" s="18">
        <v>545170.93200000003</v>
      </c>
      <c r="M123" s="18">
        <v>529741.56599999999</v>
      </c>
      <c r="N123" s="18">
        <v>514312.2</v>
      </c>
      <c r="O123" s="18">
        <v>498882.83400000003</v>
      </c>
      <c r="P123" s="18">
        <v>493739.71200000006</v>
      </c>
      <c r="Q123" s="18">
        <f t="shared" si="6"/>
        <v>6476904.9720000001</v>
      </c>
      <c r="R123" s="26">
        <f ca="1">SUM(OFFSET(E123,,,,List!$D$2))</f>
        <v>3895057.7280000006</v>
      </c>
    </row>
    <row r="124" spans="1:18" x14ac:dyDescent="0.25">
      <c r="E124" s="18"/>
      <c r="F124" s="18"/>
      <c r="G124" s="18"/>
      <c r="H124" s="18"/>
      <c r="I124" s="18"/>
      <c r="J124" s="18"/>
      <c r="K124" s="18"/>
      <c r="L124" s="18"/>
      <c r="M124" s="18"/>
      <c r="N124" s="18"/>
      <c r="O124" s="18"/>
      <c r="P124" s="18"/>
      <c r="Q124" s="18"/>
      <c r="R124" s="26"/>
    </row>
    <row r="125" spans="1:18" x14ac:dyDescent="0.25">
      <c r="A125" t="s">
        <v>19</v>
      </c>
      <c r="B125" s="15" t="s">
        <v>53</v>
      </c>
      <c r="C125" t="s">
        <v>99</v>
      </c>
      <c r="D125" t="s">
        <v>77</v>
      </c>
      <c r="E125" s="18">
        <v>607766.49</v>
      </c>
      <c r="F125" s="18">
        <v>657420.61499999999</v>
      </c>
      <c r="G125" s="18">
        <v>649475.95499999996</v>
      </c>
      <c r="H125" s="18">
        <v>635572.80000000005</v>
      </c>
      <c r="I125" s="18">
        <v>638129.25000000012</v>
      </c>
      <c r="J125" s="18">
        <v>651108.15000000014</v>
      </c>
      <c r="K125" s="18">
        <v>599192.55000000005</v>
      </c>
      <c r="L125" s="18">
        <v>562419</v>
      </c>
      <c r="M125" s="18">
        <v>538738.20000000007</v>
      </c>
      <c r="N125" s="18">
        <v>544954.41</v>
      </c>
      <c r="O125" s="18">
        <v>592612.02000000014</v>
      </c>
      <c r="P125" s="18">
        <v>611260.65000000014</v>
      </c>
      <c r="Q125" s="18"/>
      <c r="R125" s="26"/>
    </row>
    <row r="126" spans="1:18" x14ac:dyDescent="0.25">
      <c r="A126" t="s">
        <v>19</v>
      </c>
      <c r="B126" s="15" t="s">
        <v>53</v>
      </c>
      <c r="C126" t="s">
        <v>99</v>
      </c>
      <c r="D126" t="s">
        <v>78</v>
      </c>
      <c r="E126" s="18">
        <v>504013.95</v>
      </c>
      <c r="F126" s="18">
        <v>495361.35000000003</v>
      </c>
      <c r="G126" s="18">
        <v>482382.45</v>
      </c>
      <c r="H126" s="18">
        <v>467240.4</v>
      </c>
      <c r="I126" s="18">
        <v>486708.75</v>
      </c>
      <c r="J126" s="18">
        <v>462914.10000000003</v>
      </c>
      <c r="K126" s="18">
        <v>415324.80000000005</v>
      </c>
      <c r="L126" s="18">
        <v>391530.15000000008</v>
      </c>
      <c r="M126" s="18">
        <v>348107.76000000007</v>
      </c>
      <c r="N126" s="18">
        <v>379188.81000000006</v>
      </c>
      <c r="O126" s="18">
        <v>364684.32000000007</v>
      </c>
      <c r="P126" s="18">
        <v>393693.30000000005</v>
      </c>
      <c r="Q126" s="18">
        <f t="shared" ref="Q126:Q144" si="7">SUM(E126:P126)</f>
        <v>5191150.1399999997</v>
      </c>
      <c r="R126" s="26">
        <f ca="1">SUM(OFFSET(E126,,,,List!$D$2))</f>
        <v>3313945.8</v>
      </c>
    </row>
    <row r="127" spans="1:18" x14ac:dyDescent="0.25">
      <c r="A127" t="s">
        <v>19</v>
      </c>
      <c r="B127" s="15" t="s">
        <v>53</v>
      </c>
      <c r="C127" t="s">
        <v>99</v>
      </c>
      <c r="D127" t="s">
        <v>109</v>
      </c>
      <c r="E127" s="18">
        <v>436562.99999999994</v>
      </c>
      <c r="F127" s="18">
        <v>380259.00000000006</v>
      </c>
      <c r="G127" s="18">
        <v>341550.00000000006</v>
      </c>
      <c r="H127" s="18">
        <v>307395</v>
      </c>
      <c r="I127" s="18">
        <v>278021.7</v>
      </c>
      <c r="J127" s="18">
        <v>248193</v>
      </c>
      <c r="K127" s="18">
        <v>223146.00000000003</v>
      </c>
      <c r="L127" s="18">
        <v>200376.00000000003</v>
      </c>
      <c r="M127" s="18">
        <v>182160.00000000003</v>
      </c>
      <c r="N127" s="18">
        <v>163944.00000000003</v>
      </c>
      <c r="O127" s="18">
        <v>148005</v>
      </c>
      <c r="P127" s="18">
        <v>132066</v>
      </c>
      <c r="Q127" s="18">
        <f t="shared" si="7"/>
        <v>3041678.7</v>
      </c>
      <c r="R127" s="26">
        <f ca="1">SUM(OFFSET(E127,,,,List!$D$2))</f>
        <v>2215127.7000000002</v>
      </c>
    </row>
    <row r="128" spans="1:18" x14ac:dyDescent="0.25">
      <c r="A128" t="s">
        <v>19</v>
      </c>
      <c r="B128" s="15" t="s">
        <v>53</v>
      </c>
      <c r="C128" t="s">
        <v>99</v>
      </c>
      <c r="D128" t="s">
        <v>110</v>
      </c>
      <c r="E128" s="18">
        <v>641844.9</v>
      </c>
      <c r="F128" s="18">
        <v>641844.9</v>
      </c>
      <c r="G128" s="18">
        <v>641844.9</v>
      </c>
      <c r="H128" s="18">
        <v>578295.9</v>
      </c>
      <c r="I128" s="18">
        <v>641844.9</v>
      </c>
      <c r="J128" s="18">
        <v>641844.9</v>
      </c>
      <c r="K128" s="18">
        <v>578295.9</v>
      </c>
      <c r="L128" s="18">
        <v>705393.90000000014</v>
      </c>
      <c r="M128" s="18">
        <v>641844.9</v>
      </c>
      <c r="N128" s="18">
        <v>724458.59999999986</v>
      </c>
      <c r="O128" s="18">
        <v>641844.9</v>
      </c>
      <c r="P128" s="18">
        <v>578295.9</v>
      </c>
      <c r="Q128" s="18">
        <f t="shared" si="7"/>
        <v>7657654.5000000009</v>
      </c>
      <c r="R128" s="26">
        <f ca="1">SUM(OFFSET(E128,,,,List!$D$2))</f>
        <v>4365816.3</v>
      </c>
    </row>
    <row r="129" spans="1:19" x14ac:dyDescent="0.25">
      <c r="A129" t="s">
        <v>19</v>
      </c>
      <c r="B129" s="15" t="s">
        <v>53</v>
      </c>
      <c r="C129" t="s">
        <v>99</v>
      </c>
      <c r="D129" t="s">
        <v>111</v>
      </c>
      <c r="E129" s="18">
        <v>981364.23000000021</v>
      </c>
      <c r="F129" s="18">
        <v>887756.76000000013</v>
      </c>
      <c r="G129" s="18">
        <v>996278.58000000019</v>
      </c>
      <c r="H129" s="18">
        <v>927672.57000000018</v>
      </c>
      <c r="I129" s="18">
        <v>990312.84000000008</v>
      </c>
      <c r="J129" s="18">
        <v>921706.83000000019</v>
      </c>
      <c r="K129" s="18">
        <v>867878.55000000016</v>
      </c>
      <c r="L129" s="18">
        <v>724810.08599999989</v>
      </c>
      <c r="M129" s="18">
        <v>704296.59299999999</v>
      </c>
      <c r="N129" s="18">
        <v>683783.1</v>
      </c>
      <c r="O129" s="18">
        <v>663269.60699999996</v>
      </c>
      <c r="P129" s="18">
        <v>656431.77600000007</v>
      </c>
      <c r="Q129" s="18">
        <f t="shared" si="7"/>
        <v>10005561.522000002</v>
      </c>
      <c r="R129" s="26">
        <f ca="1">SUM(OFFSET(E129,,,,List!$D$2))</f>
        <v>6572970.3600000003</v>
      </c>
    </row>
    <row r="130" spans="1:19" x14ac:dyDescent="0.25">
      <c r="A130" t="s">
        <v>19</v>
      </c>
      <c r="B130" s="15" t="s">
        <v>53</v>
      </c>
      <c r="C130" t="s">
        <v>99</v>
      </c>
      <c r="D130" t="s">
        <v>112</v>
      </c>
      <c r="E130" s="18">
        <v>834189.3</v>
      </c>
      <c r="F130" s="18">
        <v>850914.89999999991</v>
      </c>
      <c r="G130" s="18">
        <v>867640.5</v>
      </c>
      <c r="H130" s="18">
        <v>884366.1</v>
      </c>
      <c r="I130" s="18">
        <v>903182.4</v>
      </c>
      <c r="J130" s="18">
        <v>919908</v>
      </c>
      <c r="K130" s="18">
        <v>845781.3</v>
      </c>
      <c r="L130" s="18">
        <v>957540.6</v>
      </c>
      <c r="M130" s="18">
        <v>862734.6</v>
      </c>
      <c r="N130" s="18">
        <v>957540.6</v>
      </c>
      <c r="O130" s="18">
        <v>957540.6</v>
      </c>
      <c r="P130" s="18">
        <v>957540.6</v>
      </c>
      <c r="Q130" s="18">
        <f t="shared" si="7"/>
        <v>10798879.499999998</v>
      </c>
      <c r="R130" s="26">
        <f ca="1">SUM(OFFSET(E130,,,,List!$D$2))</f>
        <v>6105982.5</v>
      </c>
    </row>
    <row r="131" spans="1:19" x14ac:dyDescent="0.25">
      <c r="A131" t="s">
        <v>19</v>
      </c>
      <c r="B131" s="15" t="s">
        <v>53</v>
      </c>
      <c r="C131" t="s">
        <v>99</v>
      </c>
      <c r="D131" t="s">
        <v>113</v>
      </c>
      <c r="E131" s="18">
        <v>312694.2</v>
      </c>
      <c r="F131" s="18">
        <v>344655.00000000006</v>
      </c>
      <c r="G131" s="18">
        <v>312487.20000000007</v>
      </c>
      <c r="H131" s="18">
        <v>229811.4</v>
      </c>
      <c r="I131" s="18">
        <v>252747</v>
      </c>
      <c r="J131" s="18">
        <v>225174.60000000003</v>
      </c>
      <c r="K131" s="18">
        <v>183981.6</v>
      </c>
      <c r="L131" s="18">
        <v>167256</v>
      </c>
      <c r="M131" s="18">
        <v>150530.4</v>
      </c>
      <c r="N131" s="18">
        <v>120556.8</v>
      </c>
      <c r="O131" s="18">
        <v>121260.6</v>
      </c>
      <c r="P131" s="18">
        <v>119480.40000000001</v>
      </c>
      <c r="Q131" s="18">
        <f t="shared" si="7"/>
        <v>2540635.2000000002</v>
      </c>
      <c r="R131" s="26">
        <f ca="1">SUM(OFFSET(E131,,,,List!$D$2))</f>
        <v>1861551.0000000002</v>
      </c>
      <c r="S131" s="26"/>
    </row>
    <row r="132" spans="1:19" x14ac:dyDescent="0.25">
      <c r="A132" t="s">
        <v>19</v>
      </c>
      <c r="B132" s="15" t="s">
        <v>53</v>
      </c>
      <c r="C132" t="s">
        <v>99</v>
      </c>
      <c r="D132" t="s">
        <v>114</v>
      </c>
      <c r="E132" s="18">
        <v>1195880.4000000001</v>
      </c>
      <c r="F132" s="18">
        <v>1202779.71</v>
      </c>
      <c r="G132" s="18">
        <v>1234976.4900000002</v>
      </c>
      <c r="H132" s="18">
        <v>1147585.23</v>
      </c>
      <c r="I132" s="18">
        <v>1159084.08</v>
      </c>
      <c r="J132" s="18">
        <v>1219515.7634999999</v>
      </c>
      <c r="K132" s="18">
        <v>1182161.2265999999</v>
      </c>
      <c r="L132" s="18">
        <v>1230502.3920000005</v>
      </c>
      <c r="M132" s="18">
        <v>1292027.5115999999</v>
      </c>
      <c r="N132" s="18">
        <v>1162385.2952999999</v>
      </c>
      <c r="O132" s="18">
        <v>1219515.7634999999</v>
      </c>
      <c r="P132" s="18">
        <v>1219515.7634999999</v>
      </c>
      <c r="Q132" s="18">
        <f t="shared" si="7"/>
        <v>14465929.625999998</v>
      </c>
      <c r="R132" s="26">
        <f ca="1">SUM(OFFSET(E132,,,,List!$D$2))</f>
        <v>8341982.9000999993</v>
      </c>
      <c r="S132" s="26"/>
    </row>
    <row r="133" spans="1:19" x14ac:dyDescent="0.25">
      <c r="A133" t="s">
        <v>19</v>
      </c>
      <c r="B133" s="15" t="s">
        <v>53</v>
      </c>
      <c r="C133" t="s">
        <v>99</v>
      </c>
      <c r="D133" t="s">
        <v>115</v>
      </c>
      <c r="E133" s="18">
        <v>1026533.7000000001</v>
      </c>
      <c r="F133" s="18">
        <v>1026533.7000000001</v>
      </c>
      <c r="G133" s="18">
        <v>1026533.7000000001</v>
      </c>
      <c r="H133" s="18">
        <v>1026533.7000000001</v>
      </c>
      <c r="I133" s="18">
        <v>1026533.7000000001</v>
      </c>
      <c r="J133" s="18">
        <v>924896.70000000007</v>
      </c>
      <c r="K133" s="18">
        <v>1158661.8</v>
      </c>
      <c r="L133" s="18">
        <v>1128170.7</v>
      </c>
      <c r="M133" s="18">
        <v>1229807.7</v>
      </c>
      <c r="N133" s="18">
        <v>1229807.7</v>
      </c>
      <c r="O133" s="18">
        <v>924896.70000000007</v>
      </c>
      <c r="P133" s="18">
        <v>1128170.7</v>
      </c>
      <c r="Q133" s="18">
        <f t="shared" si="7"/>
        <v>12857080.499999998</v>
      </c>
      <c r="R133" s="26">
        <f ca="1">SUM(OFFSET(E133,,,,List!$D$2))</f>
        <v>7216227</v>
      </c>
      <c r="S133" s="26"/>
    </row>
    <row r="134" spans="1:19" x14ac:dyDescent="0.25">
      <c r="A134" t="s">
        <v>19</v>
      </c>
      <c r="B134" s="15" t="s">
        <v>53</v>
      </c>
      <c r="C134" t="s">
        <v>99</v>
      </c>
      <c r="D134" t="s">
        <v>116</v>
      </c>
      <c r="E134" s="18">
        <v>573667.38</v>
      </c>
      <c r="F134" s="18">
        <v>585280.07999999996</v>
      </c>
      <c r="G134" s="18">
        <v>596892.78</v>
      </c>
      <c r="H134" s="18">
        <v>608505.4800000001</v>
      </c>
      <c r="I134" s="18">
        <v>620118.18000000005</v>
      </c>
      <c r="J134" s="18">
        <v>689321.17799999996</v>
      </c>
      <c r="K134" s="18">
        <v>677316.42</v>
      </c>
      <c r="L134" s="18">
        <v>691934.76</v>
      </c>
      <c r="M134" s="18">
        <v>704116.7100000002</v>
      </c>
      <c r="N134" s="18">
        <v>718735.05000000016</v>
      </c>
      <c r="O134" s="18">
        <v>733353.39000000025</v>
      </c>
      <c r="P134" s="18">
        <v>775170.70199999993</v>
      </c>
      <c r="Q134" s="18">
        <f t="shared" si="7"/>
        <v>7974412.1100000003</v>
      </c>
      <c r="R134" s="26">
        <f ca="1">SUM(OFFSET(E134,,,,List!$D$2))</f>
        <v>4351101.4980000006</v>
      </c>
      <c r="S134" s="26"/>
    </row>
    <row r="135" spans="1:19" x14ac:dyDescent="0.25">
      <c r="E135" s="18"/>
      <c r="F135" s="18"/>
      <c r="G135" s="18"/>
      <c r="H135" s="18"/>
      <c r="I135" s="18"/>
      <c r="J135" s="18"/>
      <c r="K135" s="18"/>
      <c r="L135" s="18"/>
      <c r="M135" s="18"/>
      <c r="N135" s="18"/>
      <c r="O135" s="18"/>
      <c r="P135" s="18"/>
      <c r="Q135" s="18"/>
      <c r="R135" s="26">
        <f ca="1">SUM(OFFSET(E135,,,,List!$D$2))</f>
        <v>0</v>
      </c>
      <c r="S135" s="26"/>
    </row>
    <row r="136" spans="1:19" x14ac:dyDescent="0.25">
      <c r="A136" t="s">
        <v>20</v>
      </c>
      <c r="B136" s="15" t="s">
        <v>53</v>
      </c>
      <c r="C136" t="s">
        <v>76</v>
      </c>
      <c r="D136" t="s">
        <v>79</v>
      </c>
      <c r="E136" s="18">
        <v>646151.74199999997</v>
      </c>
      <c r="F136" s="18">
        <v>698941.91700000002</v>
      </c>
      <c r="G136" s="18">
        <v>690495.48899999994</v>
      </c>
      <c r="H136" s="18">
        <v>675714.24</v>
      </c>
      <c r="I136" s="18">
        <v>738886.50000000023</v>
      </c>
      <c r="J136" s="18">
        <v>753914.70000000019</v>
      </c>
      <c r="K136" s="18">
        <v>693801.90000000014</v>
      </c>
      <c r="L136" s="18">
        <v>657142.20000000007</v>
      </c>
      <c r="M136" s="18">
        <v>674902.79999999993</v>
      </c>
      <c r="N136" s="18">
        <v>658736.10000000009</v>
      </c>
      <c r="O136" s="18">
        <v>716344.20000000019</v>
      </c>
      <c r="P136" s="18">
        <v>738886.50000000023</v>
      </c>
      <c r="Q136" s="18">
        <f t="shared" si="7"/>
        <v>8343918.2880000016</v>
      </c>
      <c r="R136" s="26">
        <f ca="1">SUM(OFFSET(E136,,,,List!$D$2))</f>
        <v>4897906.4880000008</v>
      </c>
      <c r="S136" s="26"/>
    </row>
    <row r="137" spans="1:19" x14ac:dyDescent="0.25">
      <c r="A137" t="s">
        <v>20</v>
      </c>
      <c r="B137" s="15" t="s">
        <v>53</v>
      </c>
      <c r="C137" t="s">
        <v>76</v>
      </c>
      <c r="D137" t="s">
        <v>117</v>
      </c>
      <c r="E137" s="18">
        <v>583595.1</v>
      </c>
      <c r="F137" s="18">
        <v>573576.30000000005</v>
      </c>
      <c r="G137" s="18">
        <v>563625.81000000006</v>
      </c>
      <c r="H137" s="18">
        <v>541015.20000000007</v>
      </c>
      <c r="I137" s="18">
        <v>568680.75</v>
      </c>
      <c r="J137" s="18">
        <v>555496.91999999993</v>
      </c>
      <c r="K137" s="18">
        <v>485274.24000000011</v>
      </c>
      <c r="L137" s="18">
        <v>453350.70000000013</v>
      </c>
      <c r="M137" s="18">
        <v>420789.60000000009</v>
      </c>
      <c r="N137" s="18">
        <v>462527.01000000007</v>
      </c>
      <c r="O137" s="18">
        <v>440827.20000000013</v>
      </c>
      <c r="P137" s="18">
        <v>493198.2</v>
      </c>
      <c r="Q137" s="18">
        <f t="shared" si="7"/>
        <v>6141957.0300000012</v>
      </c>
      <c r="R137" s="26">
        <f ca="1">SUM(OFFSET(E137,,,,List!$D$2))</f>
        <v>3871264.3200000003</v>
      </c>
      <c r="S137" s="26"/>
    </row>
    <row r="138" spans="1:19" x14ac:dyDescent="0.25">
      <c r="A138" t="s">
        <v>20</v>
      </c>
      <c r="B138" s="15" t="s">
        <v>53</v>
      </c>
      <c r="C138" t="s">
        <v>76</v>
      </c>
      <c r="D138" t="s">
        <v>80</v>
      </c>
      <c r="E138" s="18">
        <v>480219.3</v>
      </c>
      <c r="F138" s="18">
        <v>453350.70000000013</v>
      </c>
      <c r="G138" s="18">
        <v>440827.20000000013</v>
      </c>
      <c r="H138" s="18">
        <v>463369.50000000012</v>
      </c>
      <c r="I138" s="18">
        <v>495384.12000000017</v>
      </c>
      <c r="J138" s="18">
        <v>450846.00000000012</v>
      </c>
      <c r="K138" s="18">
        <v>410770.8000000001</v>
      </c>
      <c r="L138" s="18">
        <v>398247.3000000001</v>
      </c>
      <c r="M138" s="18">
        <v>422087.49000000011</v>
      </c>
      <c r="N138" s="18">
        <v>460864.8000000001</v>
      </c>
      <c r="O138" s="18">
        <v>381169.80000000005</v>
      </c>
      <c r="P138" s="18">
        <v>473388.3000000001</v>
      </c>
      <c r="Q138" s="18">
        <f t="shared" si="7"/>
        <v>5330525.3100000005</v>
      </c>
      <c r="R138" s="26">
        <f ca="1">SUM(OFFSET(E138,,,,List!$D$2))</f>
        <v>3194767.6200000006</v>
      </c>
      <c r="S138" s="26"/>
    </row>
    <row r="139" spans="1:19" x14ac:dyDescent="0.25">
      <c r="A139" t="s">
        <v>20</v>
      </c>
      <c r="B139" s="15" t="s">
        <v>53</v>
      </c>
      <c r="C139" t="s">
        <v>76</v>
      </c>
      <c r="D139" t="s">
        <v>118</v>
      </c>
      <c r="E139" s="18">
        <v>682049.0610000001</v>
      </c>
      <c r="F139" s="18">
        <v>709499.95200000005</v>
      </c>
      <c r="G139" s="18">
        <v>713723.16599999997</v>
      </c>
      <c r="H139" s="18">
        <v>605006.76600000006</v>
      </c>
      <c r="I139" s="18">
        <v>690495.48899999994</v>
      </c>
      <c r="J139" s="18">
        <v>726392.80799999996</v>
      </c>
      <c r="K139" s="18">
        <v>692523.46799999999</v>
      </c>
      <c r="L139" s="18">
        <v>905064.03</v>
      </c>
      <c r="M139" s="18">
        <v>749620.48499999999</v>
      </c>
      <c r="N139" s="18">
        <v>846106.29</v>
      </c>
      <c r="O139" s="18">
        <v>888819.29100000008</v>
      </c>
      <c r="P139" s="18">
        <v>793357.92900000012</v>
      </c>
      <c r="Q139" s="18">
        <f t="shared" si="7"/>
        <v>9002658.7350000013</v>
      </c>
      <c r="R139" s="26">
        <f ca="1">SUM(OFFSET(E139,,,,List!$D$2))</f>
        <v>4819690.7100000009</v>
      </c>
      <c r="S139" s="26"/>
    </row>
    <row r="140" spans="1:19" x14ac:dyDescent="0.25">
      <c r="A140" t="s">
        <v>20</v>
      </c>
      <c r="B140" s="15" t="s">
        <v>53</v>
      </c>
      <c r="C140" t="s">
        <v>76</v>
      </c>
      <c r="D140" t="s">
        <v>81</v>
      </c>
      <c r="E140" s="18">
        <v>990285.72300000023</v>
      </c>
      <c r="F140" s="18">
        <v>1057237.5960000001</v>
      </c>
      <c r="G140" s="18">
        <v>1186477.2180000001</v>
      </c>
      <c r="H140" s="18">
        <v>1104773.6970000002</v>
      </c>
      <c r="I140" s="18">
        <v>1179372.564</v>
      </c>
      <c r="J140" s="18">
        <v>1097669.0430000001</v>
      </c>
      <c r="K140" s="18">
        <v>733751.86500000011</v>
      </c>
      <c r="L140" s="18">
        <v>963758.46600000001</v>
      </c>
      <c r="M140" s="18">
        <v>936482.28300000005</v>
      </c>
      <c r="N140" s="18">
        <v>698811.3</v>
      </c>
      <c r="O140" s="18">
        <v>881929.91700000002</v>
      </c>
      <c r="P140" s="18">
        <v>872837.85600000003</v>
      </c>
      <c r="Q140" s="18">
        <f t="shared" si="7"/>
        <v>11703387.528000003</v>
      </c>
      <c r="R140" s="26">
        <f ca="1">SUM(OFFSET(E140,,,,List!$D$2))</f>
        <v>7349567.7060000021</v>
      </c>
      <c r="S140" s="26"/>
    </row>
    <row r="141" spans="1:19" x14ac:dyDescent="0.25">
      <c r="A141" t="s">
        <v>20</v>
      </c>
      <c r="B141" s="15" t="s">
        <v>53</v>
      </c>
      <c r="C141" t="s">
        <v>76</v>
      </c>
      <c r="D141" t="s">
        <v>119</v>
      </c>
      <c r="E141" s="18">
        <v>772848.16200000001</v>
      </c>
      <c r="F141" s="18">
        <v>789741.01800000004</v>
      </c>
      <c r="G141" s="18">
        <v>821415.12300000002</v>
      </c>
      <c r="H141" s="18">
        <v>688300.25400000007</v>
      </c>
      <c r="I141" s="18">
        <v>696077.65800000005</v>
      </c>
      <c r="J141" s="18">
        <v>744686.43299999996</v>
      </c>
      <c r="K141" s="18">
        <v>713451.375</v>
      </c>
      <c r="L141" s="18">
        <v>760178.52</v>
      </c>
      <c r="M141" s="18">
        <v>658277.80199999991</v>
      </c>
      <c r="N141" s="18">
        <v>770464.76400000008</v>
      </c>
      <c r="O141" s="18">
        <v>707388.34500000009</v>
      </c>
      <c r="P141" s="18">
        <v>743285.66399999999</v>
      </c>
      <c r="Q141" s="18">
        <f t="shared" si="7"/>
        <v>8866115.1180000026</v>
      </c>
      <c r="R141" s="26">
        <f ca="1">SUM(OFFSET(E141,,,,List!$D$2))</f>
        <v>5226520.023000001</v>
      </c>
      <c r="S141" s="26"/>
    </row>
    <row r="142" spans="1:19" x14ac:dyDescent="0.25">
      <c r="A142" t="s">
        <v>20</v>
      </c>
      <c r="B142" s="15" t="s">
        <v>53</v>
      </c>
      <c r="C142" t="s">
        <v>76</v>
      </c>
      <c r="D142" t="s">
        <v>120</v>
      </c>
      <c r="E142" s="18">
        <v>327236.364</v>
      </c>
      <c r="F142" s="18">
        <v>389873.73600000003</v>
      </c>
      <c r="G142" s="18">
        <v>375949.67400000006</v>
      </c>
      <c r="H142" s="18">
        <v>357384.25800000003</v>
      </c>
      <c r="I142" s="18">
        <v>348101.55000000005</v>
      </c>
      <c r="J142" s="18">
        <v>315612.07200000004</v>
      </c>
      <c r="K142" s="18">
        <v>308294.62200000003</v>
      </c>
      <c r="L142" s="18">
        <v>343460.19600000005</v>
      </c>
      <c r="M142" s="18">
        <v>346303.54800000001</v>
      </c>
      <c r="N142" s="18">
        <v>304405.92</v>
      </c>
      <c r="O142" s="18">
        <v>389873.73600000003</v>
      </c>
      <c r="P142" s="18">
        <v>371308.32000000007</v>
      </c>
      <c r="Q142" s="18">
        <f t="shared" si="7"/>
        <v>4177803.9960000003</v>
      </c>
      <c r="R142" s="26">
        <f ca="1">SUM(OFFSET(E142,,,,List!$D$2))</f>
        <v>2422452.2760000001</v>
      </c>
      <c r="S142" s="26"/>
    </row>
    <row r="143" spans="1:19" x14ac:dyDescent="0.25">
      <c r="A143" t="s">
        <v>20</v>
      </c>
      <c r="B143" s="15" t="s">
        <v>53</v>
      </c>
      <c r="C143" t="s">
        <v>76</v>
      </c>
      <c r="D143" t="s">
        <v>121</v>
      </c>
      <c r="E143" s="18">
        <v>1098035.6400000001</v>
      </c>
      <c r="F143" s="18">
        <v>1104370.4610000001</v>
      </c>
      <c r="G143" s="18">
        <v>933932.95900000003</v>
      </c>
      <c r="H143" s="18">
        <v>1553691.8929999999</v>
      </c>
      <c r="I143" s="18">
        <v>979952.9040000001</v>
      </c>
      <c r="J143" s="18">
        <v>1671941.885</v>
      </c>
      <c r="K143" s="18">
        <v>1136044.5660000001</v>
      </c>
      <c r="L143" s="18">
        <v>1182499.9200000004</v>
      </c>
      <c r="M143" s="18">
        <v>1241624.916</v>
      </c>
      <c r="N143" s="18">
        <v>1117040.1029999999</v>
      </c>
      <c r="O143" s="18">
        <v>1171941.885</v>
      </c>
      <c r="P143" s="18">
        <v>1079114.8049999999</v>
      </c>
      <c r="Q143" s="18">
        <f t="shared" si="7"/>
        <v>14270191.936999999</v>
      </c>
      <c r="R143" s="26">
        <f ca="1">SUM(OFFSET(E143,,,,List!$D$2))</f>
        <v>8477970.3080000002</v>
      </c>
      <c r="S143" s="26"/>
    </row>
    <row r="144" spans="1:19" x14ac:dyDescent="0.25">
      <c r="A144" t="s">
        <v>20</v>
      </c>
      <c r="B144" s="15" t="s">
        <v>53</v>
      </c>
      <c r="C144" t="s">
        <v>76</v>
      </c>
      <c r="D144" t="s">
        <v>122</v>
      </c>
      <c r="E144" s="18">
        <v>1007236.539</v>
      </c>
      <c r="F144" s="18">
        <v>1030464.216</v>
      </c>
      <c r="G144" s="18">
        <v>1043133.8580000001</v>
      </c>
      <c r="H144" s="18">
        <v>1106482.068</v>
      </c>
      <c r="I144" s="18">
        <v>1216285.632</v>
      </c>
      <c r="J144" s="18">
        <v>996929.38800000004</v>
      </c>
      <c r="K144" s="18">
        <v>1436245.074</v>
      </c>
      <c r="L144" s="18">
        <v>1384548.0660000003</v>
      </c>
      <c r="M144" s="18">
        <v>1160026.7580000001</v>
      </c>
      <c r="N144" s="18">
        <v>1301141.5560000001</v>
      </c>
      <c r="O144" s="18">
        <v>1110007.8990000002</v>
      </c>
      <c r="P144" s="18">
        <v>1122756.8220000002</v>
      </c>
      <c r="Q144" s="18">
        <f t="shared" si="7"/>
        <v>13915257.876</v>
      </c>
      <c r="R144" s="26">
        <f ca="1">SUM(OFFSET(E144,,,,List!$D$2))</f>
        <v>7836776.7750000004</v>
      </c>
      <c r="S144" s="26"/>
    </row>
    <row r="145" spans="1:19" x14ac:dyDescent="0.25">
      <c r="A145" t="s">
        <v>20</v>
      </c>
      <c r="B145" s="15" t="s">
        <v>53</v>
      </c>
      <c r="C145" t="s">
        <v>76</v>
      </c>
      <c r="D145" t="s">
        <v>123</v>
      </c>
      <c r="E145" s="18">
        <v>341024.53050000005</v>
      </c>
      <c r="F145" s="18">
        <v>354749.97600000002</v>
      </c>
      <c r="G145" s="18">
        <v>356861.58299999998</v>
      </c>
      <c r="H145" s="18">
        <v>302503.38300000003</v>
      </c>
      <c r="I145" s="18">
        <v>345247.74449999997</v>
      </c>
      <c r="J145" s="18">
        <v>363196.40399999998</v>
      </c>
      <c r="K145" s="18">
        <v>346261.734</v>
      </c>
      <c r="L145" s="18">
        <v>452532.01500000001</v>
      </c>
      <c r="M145" s="18">
        <v>374810.24249999999</v>
      </c>
      <c r="N145" s="18">
        <v>423053.14500000002</v>
      </c>
      <c r="O145" s="18">
        <v>444409.64550000004</v>
      </c>
      <c r="P145" s="18">
        <v>396678.96450000006</v>
      </c>
      <c r="Q145" s="18">
        <f t="shared" ref="Q145" si="8">SUM(E145:P145)</f>
        <v>4501329.3675000006</v>
      </c>
      <c r="R145" s="26">
        <f ca="1">SUM(OFFSET(E145,,,,List!$D$2))</f>
        <v>2409845.3550000004</v>
      </c>
      <c r="S145" s="26"/>
    </row>
    <row r="146" spans="1:19" x14ac:dyDescent="0.25">
      <c r="E146" s="18"/>
      <c r="F146" s="18"/>
      <c r="G146" s="18"/>
      <c r="H146" s="18"/>
      <c r="I146" s="18"/>
      <c r="J146" s="18"/>
      <c r="K146" s="18"/>
      <c r="L146" s="18"/>
      <c r="M146" s="18"/>
      <c r="N146" s="18"/>
      <c r="O146" s="18"/>
      <c r="P146" s="18"/>
      <c r="Q146" s="18"/>
      <c r="R146" s="26">
        <f ca="1">SUM(OFFSET(E146,,,,List!$D$2))</f>
        <v>0</v>
      </c>
      <c r="S146" s="26"/>
    </row>
    <row r="147" spans="1:19" x14ac:dyDescent="0.25">
      <c r="A147" t="s">
        <v>19</v>
      </c>
      <c r="B147" s="15" t="s">
        <v>53</v>
      </c>
      <c r="C147" t="s">
        <v>76</v>
      </c>
      <c r="D147" t="s">
        <v>79</v>
      </c>
      <c r="E147" s="18">
        <v>498631.95</v>
      </c>
      <c r="F147" s="18">
        <v>510130.8</v>
      </c>
      <c r="G147" s="18">
        <v>516402.9</v>
      </c>
      <c r="H147" s="18">
        <v>547763.4</v>
      </c>
      <c r="I147" s="18">
        <v>602121.6</v>
      </c>
      <c r="J147" s="18">
        <v>547763.4</v>
      </c>
      <c r="K147" s="18">
        <v>629932.05000000005</v>
      </c>
      <c r="L147" s="18">
        <v>623670.30000000005</v>
      </c>
      <c r="M147" s="18">
        <v>623670.30000000005</v>
      </c>
      <c r="N147" s="18">
        <v>586099.80000000005</v>
      </c>
      <c r="O147" s="18">
        <v>609894.45000000007</v>
      </c>
      <c r="P147" s="18">
        <v>603632.70000000007</v>
      </c>
      <c r="Q147" s="18">
        <f t="shared" ref="Q147:Q155" si="9">SUM(E147:P147)</f>
        <v>6899713.6499999994</v>
      </c>
      <c r="R147" s="26">
        <f ca="1">SUM(OFFSET(E147,,,,List!$D$2))</f>
        <v>3852746.0999999996</v>
      </c>
      <c r="S147" s="26"/>
    </row>
    <row r="148" spans="1:19" x14ac:dyDescent="0.25">
      <c r="A148" t="s">
        <v>19</v>
      </c>
      <c r="B148" s="15" t="s">
        <v>53</v>
      </c>
      <c r="C148" t="s">
        <v>76</v>
      </c>
      <c r="D148" t="s">
        <v>117</v>
      </c>
      <c r="E148" s="18">
        <v>525235.59</v>
      </c>
      <c r="F148" s="18">
        <v>516218.67000000004</v>
      </c>
      <c r="G148" s="18">
        <v>507263.22900000005</v>
      </c>
      <c r="H148" s="18">
        <v>486913.68000000005</v>
      </c>
      <c r="I148" s="18">
        <v>511812.67499999999</v>
      </c>
      <c r="J148" s="18">
        <v>499947.22799999994</v>
      </c>
      <c r="K148" s="18">
        <v>436746.81600000011</v>
      </c>
      <c r="L148" s="18">
        <v>417082.64400000015</v>
      </c>
      <c r="M148" s="18">
        <v>387126.43200000009</v>
      </c>
      <c r="N148" s="18">
        <v>425524.84920000011</v>
      </c>
      <c r="O148" s="18">
        <v>405561.02400000009</v>
      </c>
      <c r="P148" s="18">
        <v>473470.272</v>
      </c>
      <c r="Q148" s="18">
        <f t="shared" si="9"/>
        <v>5592903.1092000008</v>
      </c>
      <c r="R148" s="26">
        <f ca="1">SUM(OFFSET(E148,,,,List!$D$2))</f>
        <v>3484137.8880000003</v>
      </c>
      <c r="S148" s="26"/>
    </row>
    <row r="149" spans="1:19" x14ac:dyDescent="0.25">
      <c r="A149" t="s">
        <v>19</v>
      </c>
      <c r="B149" s="15" t="s">
        <v>53</v>
      </c>
      <c r="C149" t="s">
        <v>76</v>
      </c>
      <c r="D149" t="s">
        <v>80</v>
      </c>
      <c r="E149" s="18">
        <v>432197.37</v>
      </c>
      <c r="F149" s="18">
        <v>408015.63000000012</v>
      </c>
      <c r="G149" s="18">
        <v>396744.4800000001</v>
      </c>
      <c r="H149" s="18">
        <v>417032.5500000001</v>
      </c>
      <c r="I149" s="18">
        <v>445845.70800000016</v>
      </c>
      <c r="J149" s="18">
        <v>405761.40000000014</v>
      </c>
      <c r="K149" s="18">
        <v>369693.72000000009</v>
      </c>
      <c r="L149" s="18">
        <v>366387.51600000012</v>
      </c>
      <c r="M149" s="18">
        <v>388320.49080000009</v>
      </c>
      <c r="N149" s="18">
        <v>423995.6160000001</v>
      </c>
      <c r="O149" s="18">
        <v>350676.21600000007</v>
      </c>
      <c r="P149" s="18">
        <v>454452.7680000001</v>
      </c>
      <c r="Q149" s="18">
        <f t="shared" si="9"/>
        <v>4859123.4648000011</v>
      </c>
      <c r="R149" s="26">
        <f ca="1">SUM(OFFSET(E149,,,,List!$D$2))</f>
        <v>2875290.8580000005</v>
      </c>
      <c r="S149" s="26"/>
    </row>
    <row r="150" spans="1:19" x14ac:dyDescent="0.25">
      <c r="A150" t="s">
        <v>19</v>
      </c>
      <c r="B150" s="15" t="s">
        <v>53</v>
      </c>
      <c r="C150" t="s">
        <v>76</v>
      </c>
      <c r="D150" t="s">
        <v>118</v>
      </c>
      <c r="E150" s="18">
        <v>613844.15490000008</v>
      </c>
      <c r="F150" s="18">
        <v>638549.95680000004</v>
      </c>
      <c r="G150" s="18">
        <v>642350.84939999995</v>
      </c>
      <c r="H150" s="18">
        <v>544506.08940000006</v>
      </c>
      <c r="I150" s="18">
        <v>621445.94010000001</v>
      </c>
      <c r="J150" s="18">
        <v>653753.52720000001</v>
      </c>
      <c r="K150" s="18">
        <v>623271.12120000005</v>
      </c>
      <c r="L150" s="18">
        <v>832658.90760000015</v>
      </c>
      <c r="M150" s="18">
        <v>689650.84620000015</v>
      </c>
      <c r="N150" s="18">
        <v>778417.7868</v>
      </c>
      <c r="O150" s="18">
        <v>817713.7477200001</v>
      </c>
      <c r="P150" s="18">
        <v>761623.61184000003</v>
      </c>
      <c r="Q150" s="18">
        <f t="shared" si="9"/>
        <v>8217786.539160002</v>
      </c>
      <c r="R150" s="26">
        <f ca="1">SUM(OFFSET(E150,,,,List!$D$2))</f>
        <v>4337721.6390000004</v>
      </c>
      <c r="S150" s="26"/>
    </row>
    <row r="151" spans="1:19" x14ac:dyDescent="0.25">
      <c r="A151" t="s">
        <v>19</v>
      </c>
      <c r="B151" s="15" t="s">
        <v>53</v>
      </c>
      <c r="C151" t="s">
        <v>76</v>
      </c>
      <c r="D151" t="s">
        <v>81</v>
      </c>
      <c r="E151" s="18">
        <v>891257.15070000023</v>
      </c>
      <c r="F151" s="18">
        <v>951513.83640000015</v>
      </c>
      <c r="G151" s="18">
        <v>1567829.4961999999</v>
      </c>
      <c r="H151" s="18">
        <v>994296.32730000012</v>
      </c>
      <c r="I151" s="18">
        <v>1061435.3075999999</v>
      </c>
      <c r="J151" s="18">
        <v>987902.13870000013</v>
      </c>
      <c r="K151" s="18">
        <v>660376.67850000015</v>
      </c>
      <c r="L151" s="18">
        <v>886657.78871999995</v>
      </c>
      <c r="M151" s="18">
        <v>861563.70036000002</v>
      </c>
      <c r="N151" s="18">
        <v>642906.39600000007</v>
      </c>
      <c r="O151" s="18">
        <v>811375.52364000014</v>
      </c>
      <c r="P151" s="18">
        <v>837924.34175999998</v>
      </c>
      <c r="Q151" s="18">
        <f t="shared" si="9"/>
        <v>11155038.68588</v>
      </c>
      <c r="R151" s="26">
        <f ca="1">SUM(OFFSET(E151,,,,List!$D$2))</f>
        <v>7114610.9354000008</v>
      </c>
      <c r="S151" s="26"/>
    </row>
    <row r="152" spans="1:19" x14ac:dyDescent="0.25">
      <c r="A152" t="s">
        <v>19</v>
      </c>
      <c r="B152" s="15" t="s">
        <v>53</v>
      </c>
      <c r="C152" t="s">
        <v>76</v>
      </c>
      <c r="D152" t="s">
        <v>119</v>
      </c>
      <c r="E152" s="18">
        <v>495142.86150000012</v>
      </c>
      <c r="F152" s="18">
        <v>528618.79800000007</v>
      </c>
      <c r="G152" s="18">
        <v>593238.60900000005</v>
      </c>
      <c r="H152" s="18">
        <v>1552386.8485000001</v>
      </c>
      <c r="I152" s="18">
        <v>589686.28200000001</v>
      </c>
      <c r="J152" s="18">
        <v>548834.52150000003</v>
      </c>
      <c r="K152" s="18">
        <v>366875.93250000005</v>
      </c>
      <c r="L152" s="18">
        <v>481879.23300000001</v>
      </c>
      <c r="M152" s="18">
        <v>468241.14150000003</v>
      </c>
      <c r="N152" s="18">
        <v>349405.65</v>
      </c>
      <c r="O152" s="18">
        <v>440964.95850000001</v>
      </c>
      <c r="P152" s="18">
        <v>436418.92800000001</v>
      </c>
      <c r="Q152" s="18">
        <f t="shared" si="9"/>
        <v>6851693.7640000014</v>
      </c>
      <c r="R152" s="26">
        <f ca="1">SUM(OFFSET(E152,,,,List!$D$2))</f>
        <v>4674783.8530000011</v>
      </c>
      <c r="S152" s="26"/>
    </row>
    <row r="153" spans="1:19" x14ac:dyDescent="0.25">
      <c r="A153" t="s">
        <v>19</v>
      </c>
      <c r="B153" s="15" t="s">
        <v>53</v>
      </c>
      <c r="C153" t="s">
        <v>76</v>
      </c>
      <c r="D153" t="s">
        <v>120</v>
      </c>
      <c r="E153" s="18">
        <v>386424.08100000001</v>
      </c>
      <c r="F153" s="18">
        <v>394870.50900000002</v>
      </c>
      <c r="G153" s="18">
        <v>410707.56150000001</v>
      </c>
      <c r="H153" s="18">
        <v>344150.12700000004</v>
      </c>
      <c r="I153" s="18">
        <v>348038.82900000003</v>
      </c>
      <c r="J153" s="18">
        <v>372343.21649999998</v>
      </c>
      <c r="K153" s="18">
        <v>356725.6875</v>
      </c>
      <c r="L153" s="18">
        <v>380089.26</v>
      </c>
      <c r="M153" s="18">
        <v>329138.90099999995</v>
      </c>
      <c r="N153" s="18">
        <v>385232.38200000004</v>
      </c>
      <c r="O153" s="18">
        <v>353694.17250000004</v>
      </c>
      <c r="P153" s="18">
        <v>371642.83199999999</v>
      </c>
      <c r="Q153" s="18">
        <f t="shared" si="9"/>
        <v>4433057.5590000013</v>
      </c>
      <c r="R153" s="26">
        <f ca="1">SUM(OFFSET(E153,,,,List!$D$2))</f>
        <v>2613260.0115000005</v>
      </c>
      <c r="S153" s="26"/>
    </row>
    <row r="154" spans="1:19" x14ac:dyDescent="0.25">
      <c r="A154" t="s">
        <v>19</v>
      </c>
      <c r="B154" s="15" t="s">
        <v>53</v>
      </c>
      <c r="C154" t="s">
        <v>76</v>
      </c>
      <c r="D154" t="s">
        <v>121</v>
      </c>
      <c r="E154" s="18">
        <v>988232.07600000012</v>
      </c>
      <c r="F154" s="18">
        <v>993933.41490000009</v>
      </c>
      <c r="G154" s="18">
        <v>1420539.6631</v>
      </c>
      <c r="H154" s="18">
        <v>1948322.7037</v>
      </c>
      <c r="I154" s="18">
        <v>881957.61360000016</v>
      </c>
      <c r="J154" s="18">
        <v>1054747.6965000001</v>
      </c>
      <c r="K154" s="18">
        <v>1022440.1094000001</v>
      </c>
      <c r="L154" s="18">
        <v>1087899.9264000002</v>
      </c>
      <c r="M154" s="18">
        <v>1142294.9227200001</v>
      </c>
      <c r="N154" s="18">
        <v>1027676.8947600001</v>
      </c>
      <c r="O154" s="18">
        <v>1078186.5341999999</v>
      </c>
      <c r="P154" s="18">
        <v>1035950.2128</v>
      </c>
      <c r="Q154" s="18">
        <f t="shared" si="9"/>
        <v>13682181.76808</v>
      </c>
      <c r="R154" s="26">
        <f ca="1">SUM(OFFSET(E154,,,,List!$D$2))</f>
        <v>8310173.2772000004</v>
      </c>
      <c r="S154" s="26"/>
    </row>
    <row r="155" spans="1:19" x14ac:dyDescent="0.25">
      <c r="A155" t="s">
        <v>19</v>
      </c>
      <c r="B155" s="15" t="s">
        <v>53</v>
      </c>
      <c r="C155" t="s">
        <v>76</v>
      </c>
      <c r="D155" t="s">
        <v>122</v>
      </c>
      <c r="E155" s="18">
        <v>906512.88509999996</v>
      </c>
      <c r="F155" s="18">
        <v>927417.79440000001</v>
      </c>
      <c r="G155" s="18">
        <v>938820.47220000008</v>
      </c>
      <c r="H155" s="18">
        <v>995833.86120000004</v>
      </c>
      <c r="I155" s="18">
        <v>1094657.0688</v>
      </c>
      <c r="J155" s="18">
        <v>897236.44920000003</v>
      </c>
      <c r="K155" s="18">
        <v>1292620.5666</v>
      </c>
      <c r="L155" s="18">
        <v>1273784.2207200003</v>
      </c>
      <c r="M155" s="18">
        <v>1067224.6173600003</v>
      </c>
      <c r="N155" s="18">
        <v>1197050.2315200001</v>
      </c>
      <c r="O155" s="18">
        <v>1021207.26708</v>
      </c>
      <c r="P155" s="18">
        <v>1077846.5491200001</v>
      </c>
      <c r="Q155" s="18">
        <f t="shared" si="9"/>
        <v>12690211.9833</v>
      </c>
      <c r="R155" s="26">
        <f ca="1">SUM(OFFSET(E155,,,,List!$D$2))</f>
        <v>7053099.0975000001</v>
      </c>
      <c r="S155" s="26"/>
    </row>
    <row r="156" spans="1:19" x14ac:dyDescent="0.25">
      <c r="A156" t="s">
        <v>19</v>
      </c>
      <c r="B156" s="15" t="s">
        <v>53</v>
      </c>
      <c r="C156" t="s">
        <v>76</v>
      </c>
      <c r="D156" t="s">
        <v>123</v>
      </c>
      <c r="E156" s="18">
        <v>306922.07745000004</v>
      </c>
      <c r="F156" s="18">
        <v>319274.97840000002</v>
      </c>
      <c r="G156" s="18">
        <v>321175.42469999997</v>
      </c>
      <c r="H156" s="18">
        <v>272253.04470000003</v>
      </c>
      <c r="I156" s="18">
        <v>327985.35727499996</v>
      </c>
      <c r="J156" s="18">
        <v>345036.58379999991</v>
      </c>
      <c r="K156" s="18">
        <v>328948.64730000001</v>
      </c>
      <c r="L156" s="18">
        <v>429905.41425000003</v>
      </c>
      <c r="M156" s="18">
        <v>356069.73037499998</v>
      </c>
      <c r="N156" s="18">
        <v>401900.48774999997</v>
      </c>
      <c r="O156" s="18">
        <v>422189.16322500003</v>
      </c>
      <c r="P156" s="18">
        <v>376845.016275</v>
      </c>
      <c r="Q156" s="18">
        <v>4208505.9254999999</v>
      </c>
      <c r="R156" s="26">
        <f ca="1">SUM(OFFSET(E156,,,,List!$D$2))</f>
        <v>2221596.1136250002</v>
      </c>
      <c r="S156" s="26"/>
    </row>
    <row r="157" spans="1:19" x14ac:dyDescent="0.25">
      <c r="F157" s="18"/>
      <c r="G157" s="18"/>
      <c r="H157" s="18"/>
      <c r="I157" s="18"/>
      <c r="J157" s="18"/>
      <c r="K157" s="18"/>
      <c r="L157" s="18"/>
      <c r="M157" s="18"/>
      <c r="N157" s="18"/>
      <c r="O157" s="18"/>
      <c r="P157" s="18"/>
      <c r="Q157" s="18"/>
      <c r="R157" s="26">
        <f ca="1">SUM(OFFSET(E157,,,,List!$D$2))</f>
        <v>0</v>
      </c>
      <c r="S157" s="26"/>
    </row>
    <row r="158" spans="1:19" x14ac:dyDescent="0.25">
      <c r="A158" t="s">
        <v>20</v>
      </c>
      <c r="B158" s="15" t="s">
        <v>53</v>
      </c>
      <c r="C158" t="s">
        <v>75</v>
      </c>
      <c r="D158" t="s">
        <v>129</v>
      </c>
      <c r="E158" s="18">
        <v>620305.6723199999</v>
      </c>
      <c r="F158" s="18">
        <v>684963.07866</v>
      </c>
      <c r="G158" s="18">
        <v>655970.71454999992</v>
      </c>
      <c r="H158" s="18">
        <v>648685.67039999994</v>
      </c>
      <c r="I158" s="18">
        <v>694553.31000000017</v>
      </c>
      <c r="J158" s="18">
        <v>738836.40600000019</v>
      </c>
      <c r="K158" s="18">
        <v>672987.84300000011</v>
      </c>
      <c r="L158" s="18">
        <v>624285.09000000008</v>
      </c>
      <c r="M158" s="18">
        <v>661404.74399999995</v>
      </c>
      <c r="N158" s="18">
        <v>625799.29500000004</v>
      </c>
      <c r="O158" s="18">
        <v>694853.87400000019</v>
      </c>
      <c r="P158" s="18">
        <v>701942.17500000016</v>
      </c>
      <c r="Q158" s="18">
        <f t="shared" ref="Q158:Q166" si="10">SUM(E158:P158)</f>
        <v>8024587.8729299996</v>
      </c>
      <c r="R158" s="26">
        <f ca="1">SUM(OFFSET(E158,,,,List!$D$2))</f>
        <v>4716302.6949300002</v>
      </c>
      <c r="S158" s="26"/>
    </row>
    <row r="159" spans="1:19" x14ac:dyDescent="0.25">
      <c r="A159" t="s">
        <v>20</v>
      </c>
      <c r="B159" s="15" t="s">
        <v>53</v>
      </c>
      <c r="C159" t="s">
        <v>75</v>
      </c>
      <c r="D159" t="s">
        <v>133</v>
      </c>
      <c r="E159" s="18">
        <v>566087.24699999997</v>
      </c>
      <c r="F159" s="18">
        <v>562104.77400000009</v>
      </c>
      <c r="G159" s="18">
        <v>552353.2938000001</v>
      </c>
      <c r="H159" s="18">
        <v>535605.04800000007</v>
      </c>
      <c r="I159" s="18">
        <v>562993.9425</v>
      </c>
      <c r="J159" s="18">
        <v>527722.07399999991</v>
      </c>
      <c r="K159" s="18">
        <v>480421.49760000012</v>
      </c>
      <c r="L159" s="18">
        <v>439750.17900000012</v>
      </c>
      <c r="M159" s="18">
        <v>408165.91200000007</v>
      </c>
      <c r="N159" s="18">
        <v>457901.73990000004</v>
      </c>
      <c r="O159" s="18">
        <v>414377.56800000009</v>
      </c>
      <c r="P159" s="18">
        <v>488266.21799999999</v>
      </c>
      <c r="Q159" s="18">
        <f t="shared" si="10"/>
        <v>5995749.4938000022</v>
      </c>
      <c r="R159" s="26">
        <f ca="1">SUM(OFFSET(E159,,,,List!$D$2))</f>
        <v>3787287.8769000005</v>
      </c>
      <c r="S159" s="26"/>
    </row>
    <row r="160" spans="1:19" x14ac:dyDescent="0.25">
      <c r="A160" t="s">
        <v>20</v>
      </c>
      <c r="B160" s="15" t="s">
        <v>53</v>
      </c>
      <c r="C160" t="s">
        <v>75</v>
      </c>
      <c r="D160" t="s">
        <v>130</v>
      </c>
      <c r="E160" s="18">
        <v>475417.10699999996</v>
      </c>
      <c r="F160" s="18">
        <v>448817.19300000014</v>
      </c>
      <c r="G160" s="18">
        <v>423194.11200000008</v>
      </c>
      <c r="H160" s="18">
        <v>458735.80500000011</v>
      </c>
      <c r="I160" s="18">
        <v>475568.75520000013</v>
      </c>
      <c r="J160" s="18">
        <v>428303.70000000007</v>
      </c>
      <c r="K160" s="18">
        <v>386124.55200000008</v>
      </c>
      <c r="L160" s="18">
        <v>394264.82700000011</v>
      </c>
      <c r="M160" s="18">
        <v>413645.74020000012</v>
      </c>
      <c r="N160" s="18">
        <v>456256.15200000012</v>
      </c>
      <c r="O160" s="18">
        <v>365923.00800000003</v>
      </c>
      <c r="P160" s="18">
        <v>444985.00200000009</v>
      </c>
      <c r="Q160" s="18">
        <f t="shared" si="10"/>
        <v>5171235.9534000009</v>
      </c>
      <c r="R160" s="26">
        <f ca="1">SUM(OFFSET(E160,,,,List!$D$2))</f>
        <v>3096161.2242000005</v>
      </c>
      <c r="S160" s="26"/>
    </row>
    <row r="161" spans="1:19" x14ac:dyDescent="0.25">
      <c r="A161" t="s">
        <v>20</v>
      </c>
      <c r="B161" s="15" t="s">
        <v>53</v>
      </c>
      <c r="C161" t="s">
        <v>75</v>
      </c>
      <c r="D161" t="s">
        <v>128</v>
      </c>
      <c r="E161" s="18">
        <v>654767.09856000007</v>
      </c>
      <c r="F161" s="18">
        <v>681119.95392</v>
      </c>
      <c r="G161" s="18">
        <v>678037.00769999996</v>
      </c>
      <c r="H161" s="18">
        <v>580806.49536000006</v>
      </c>
      <c r="I161" s="18">
        <v>669780.6243299999</v>
      </c>
      <c r="J161" s="18">
        <v>690073.16759999993</v>
      </c>
      <c r="K161" s="18">
        <v>657897.29459999991</v>
      </c>
      <c r="L161" s="18">
        <v>896013.38970000006</v>
      </c>
      <c r="M161" s="18">
        <v>734628.07530000003</v>
      </c>
      <c r="N161" s="18">
        <v>795339.91260000004</v>
      </c>
      <c r="O161" s="18">
        <v>853266.51936000003</v>
      </c>
      <c r="P161" s="18">
        <v>761623.61184000014</v>
      </c>
      <c r="Q161" s="18">
        <f t="shared" si="10"/>
        <v>8653353.1508700009</v>
      </c>
      <c r="R161" s="26">
        <f ca="1">SUM(OFFSET(E161,,,,List!$D$2))</f>
        <v>4612481.6420700001</v>
      </c>
      <c r="S161" s="26"/>
    </row>
    <row r="162" spans="1:19" x14ac:dyDescent="0.25">
      <c r="A162" t="s">
        <v>20</v>
      </c>
      <c r="B162" s="15" t="s">
        <v>53</v>
      </c>
      <c r="C162" t="s">
        <v>75</v>
      </c>
      <c r="D162" t="s">
        <v>132</v>
      </c>
      <c r="E162" s="18">
        <v>980382.86577000027</v>
      </c>
      <c r="F162" s="18">
        <v>1025520.4681200001</v>
      </c>
      <c r="G162" s="18">
        <v>1139018.12928</v>
      </c>
      <c r="H162" s="18">
        <v>1093725.9600300002</v>
      </c>
      <c r="I162" s="18">
        <v>1155785.1127200001</v>
      </c>
      <c r="J162" s="18">
        <v>1086692.3525700001</v>
      </c>
      <c r="K162" s="18">
        <v>719076.82770000014</v>
      </c>
      <c r="L162" s="18">
        <v>915570.54269999999</v>
      </c>
      <c r="M162" s="18">
        <v>908387.81451000005</v>
      </c>
      <c r="N162" s="18">
        <v>677846.96100000001</v>
      </c>
      <c r="O162" s="18">
        <v>837833.42114999995</v>
      </c>
      <c r="P162" s="18">
        <v>864109.47744000005</v>
      </c>
      <c r="Q162" s="18">
        <f t="shared" si="10"/>
        <v>11403949.93299</v>
      </c>
      <c r="R162" s="26">
        <f ca="1">SUM(OFFSET(E162,,,,List!$D$2))</f>
        <v>7200201.7161900001</v>
      </c>
      <c r="S162" s="26"/>
    </row>
    <row r="163" spans="1:19" x14ac:dyDescent="0.25">
      <c r="A163" t="s">
        <v>20</v>
      </c>
      <c r="B163" s="15" t="s">
        <v>53</v>
      </c>
      <c r="C163" t="s">
        <v>75</v>
      </c>
      <c r="D163" t="s">
        <v>134</v>
      </c>
      <c r="E163" s="18">
        <v>741934.23551999999</v>
      </c>
      <c r="F163" s="18">
        <v>758151.37728000002</v>
      </c>
      <c r="G163" s="18">
        <v>796772.66931000003</v>
      </c>
      <c r="H163" s="18">
        <v>647002.23875999998</v>
      </c>
      <c r="I163" s="18">
        <v>668234.55168000003</v>
      </c>
      <c r="J163" s="18">
        <v>707452.1113499999</v>
      </c>
      <c r="K163" s="18">
        <v>706316.86124999996</v>
      </c>
      <c r="L163" s="18">
        <v>729771.37919999997</v>
      </c>
      <c r="M163" s="18">
        <v>631946.68991999992</v>
      </c>
      <c r="N163" s="18">
        <v>747350.82108000002</v>
      </c>
      <c r="O163" s="18">
        <v>679092.81120000011</v>
      </c>
      <c r="P163" s="18">
        <v>735852.80735999998</v>
      </c>
      <c r="Q163" s="18">
        <f t="shared" si="10"/>
        <v>8549878.5539100021</v>
      </c>
      <c r="R163" s="26">
        <f ca="1">SUM(OFFSET(E163,,,,List!$D$2))</f>
        <v>5025864.0451500006</v>
      </c>
      <c r="S163" s="26"/>
    </row>
    <row r="164" spans="1:19" x14ac:dyDescent="0.25">
      <c r="A164" t="s">
        <v>20</v>
      </c>
      <c r="B164" s="15" t="s">
        <v>53</v>
      </c>
      <c r="C164" t="s">
        <v>75</v>
      </c>
      <c r="D164" t="s">
        <v>127</v>
      </c>
      <c r="E164" s="18">
        <v>317419.27308000001</v>
      </c>
      <c r="F164" s="18">
        <v>374278.78656000004</v>
      </c>
      <c r="G164" s="18">
        <v>353392.69356000004</v>
      </c>
      <c r="H164" s="18">
        <v>343088.88768000004</v>
      </c>
      <c r="I164" s="18">
        <v>334177.48800000001</v>
      </c>
      <c r="J164" s="18">
        <v>299831.46840000001</v>
      </c>
      <c r="K164" s="18">
        <v>289796.94468000002</v>
      </c>
      <c r="L164" s="18">
        <v>322852.58424000005</v>
      </c>
      <c r="M164" s="18">
        <v>339377.47704000003</v>
      </c>
      <c r="N164" s="18">
        <v>298317.80160000001</v>
      </c>
      <c r="O164" s="18">
        <v>385974.99864000001</v>
      </c>
      <c r="P164" s="18">
        <v>363882.15360000008</v>
      </c>
      <c r="Q164" s="18">
        <f t="shared" si="10"/>
        <v>4022390.5570800006</v>
      </c>
      <c r="R164" s="26">
        <f ca="1">SUM(OFFSET(E164,,,,List!$D$2))</f>
        <v>2311985.5419600005</v>
      </c>
      <c r="S164" s="26"/>
    </row>
    <row r="165" spans="1:19" x14ac:dyDescent="0.25">
      <c r="A165" t="s">
        <v>20</v>
      </c>
      <c r="B165" s="15" t="s">
        <v>53</v>
      </c>
      <c r="C165" t="s">
        <v>75</v>
      </c>
      <c r="D165" t="s">
        <v>125</v>
      </c>
      <c r="E165" s="18">
        <v>1076074.9272</v>
      </c>
      <c r="F165" s="18">
        <v>1049151.9379500002</v>
      </c>
      <c r="G165" s="18">
        <v>896575.64064</v>
      </c>
      <c r="H165" s="18">
        <v>1476007.2983499998</v>
      </c>
      <c r="I165" s="18">
        <v>950554.31688000006</v>
      </c>
      <c r="J165" s="18">
        <v>1638503.0473</v>
      </c>
      <c r="K165" s="18">
        <v>1101963.22902</v>
      </c>
      <c r="L165" s="18">
        <v>1158849.9216000005</v>
      </c>
      <c r="M165" s="18">
        <v>1191959.9193599999</v>
      </c>
      <c r="N165" s="18">
        <v>1072358.4988799999</v>
      </c>
      <c r="O165" s="18">
        <v>1136783.62845</v>
      </c>
      <c r="P165" s="18">
        <v>1057532.5089</v>
      </c>
      <c r="Q165" s="18">
        <f t="shared" si="10"/>
        <v>13806314.874530002</v>
      </c>
      <c r="R165" s="26">
        <f ca="1">SUM(OFFSET(E165,,,,List!$D$2))</f>
        <v>8188830.3973399997</v>
      </c>
      <c r="S165" s="26"/>
    </row>
    <row r="166" spans="1:19" x14ac:dyDescent="0.25">
      <c r="A166" t="s">
        <v>20</v>
      </c>
      <c r="B166" s="15" t="s">
        <v>53</v>
      </c>
      <c r="C166" t="s">
        <v>75</v>
      </c>
      <c r="D166" t="s">
        <v>131</v>
      </c>
      <c r="E166" s="18">
        <v>977019.44282999996</v>
      </c>
      <c r="F166" s="18">
        <v>968636.36303999997</v>
      </c>
      <c r="G166" s="18">
        <v>1001408.5036800001</v>
      </c>
      <c r="H166" s="18">
        <v>1084352.42664</v>
      </c>
      <c r="I166" s="18">
        <v>1143308.4940799999</v>
      </c>
      <c r="J166" s="18">
        <v>986960.09412000002</v>
      </c>
      <c r="K166" s="18">
        <v>1350070.36956</v>
      </c>
      <c r="L166" s="18">
        <v>1343011.6240200002</v>
      </c>
      <c r="M166" s="18">
        <v>1136826.2228400002</v>
      </c>
      <c r="N166" s="18">
        <v>1249095.8937600001</v>
      </c>
      <c r="O166" s="18">
        <v>1043407.4250600002</v>
      </c>
      <c r="P166" s="18">
        <v>1100301.6855600001</v>
      </c>
      <c r="Q166" s="18">
        <f t="shared" si="10"/>
        <v>13384398.545189999</v>
      </c>
      <c r="R166" s="26">
        <f ca="1">SUM(OFFSET(E166,,,,List!$D$2))</f>
        <v>7511755.6939499993</v>
      </c>
      <c r="S166" s="26"/>
    </row>
    <row r="167" spans="1:19" x14ac:dyDescent="0.25">
      <c r="A167" t="s">
        <v>20</v>
      </c>
      <c r="B167" s="15" t="s">
        <v>53</v>
      </c>
      <c r="C167" t="s">
        <v>75</v>
      </c>
      <c r="D167" t="s">
        <v>126</v>
      </c>
      <c r="E167" s="18">
        <v>327383.54928000004</v>
      </c>
      <c r="F167" s="18">
        <v>333464.97743999999</v>
      </c>
      <c r="G167" s="18">
        <v>346155.73550999997</v>
      </c>
      <c r="H167" s="18">
        <v>290403.24768000003</v>
      </c>
      <c r="I167" s="18">
        <v>331437.83471999998</v>
      </c>
      <c r="J167" s="18">
        <v>355932.47592</v>
      </c>
      <c r="K167" s="18">
        <v>325486.02995999996</v>
      </c>
      <c r="L167" s="18">
        <v>443481.37469999999</v>
      </c>
      <c r="M167" s="18">
        <v>371062.140075</v>
      </c>
      <c r="N167" s="18">
        <v>410361.55064999999</v>
      </c>
      <c r="O167" s="18">
        <v>426633.25968000002</v>
      </c>
      <c r="P167" s="18">
        <v>372878.22663000005</v>
      </c>
      <c r="Q167" s="18">
        <v>4501329.3675000006</v>
      </c>
      <c r="R167" s="26">
        <f ca="1">SUM(OFFSET(E167,,,,List!$D$2))</f>
        <v>2310263.8505099998</v>
      </c>
      <c r="S167" s="26"/>
    </row>
    <row r="168" spans="1:19" x14ac:dyDescent="0.25">
      <c r="E168" s="18"/>
      <c r="F168" s="18"/>
      <c r="G168" s="18"/>
      <c r="H168" s="18"/>
      <c r="I168" s="18"/>
      <c r="J168" s="18"/>
      <c r="K168" s="18"/>
      <c r="L168" s="18"/>
      <c r="M168" s="18"/>
      <c r="N168" s="18"/>
      <c r="O168" s="18"/>
      <c r="P168" s="18"/>
      <c r="Q168" s="18"/>
      <c r="R168" s="26">
        <f ca="1">SUM(OFFSET(E168,,,,List!$D$2))</f>
        <v>0</v>
      </c>
      <c r="S168" s="26"/>
    </row>
    <row r="169" spans="1:19" x14ac:dyDescent="0.25">
      <c r="A169" t="s">
        <v>19</v>
      </c>
      <c r="B169" s="15" t="s">
        <v>53</v>
      </c>
      <c r="C169" t="s">
        <v>75</v>
      </c>
      <c r="D169" t="s">
        <v>129</v>
      </c>
      <c r="E169" s="18">
        <v>488659.31099999999</v>
      </c>
      <c r="F169" s="18">
        <v>505029.49199999997</v>
      </c>
      <c r="G169" s="18">
        <v>490582.755</v>
      </c>
      <c r="H169" s="18">
        <v>536808.13199999998</v>
      </c>
      <c r="I169" s="18">
        <v>572015.5199999999</v>
      </c>
      <c r="J169" s="18">
        <v>542285.76600000006</v>
      </c>
      <c r="K169" s="18">
        <v>604734.76800000004</v>
      </c>
      <c r="L169" s="18">
        <v>592486.78500000003</v>
      </c>
      <c r="M169" s="18">
        <v>611196.89400000009</v>
      </c>
      <c r="N169" s="18">
        <v>568516.80599999998</v>
      </c>
      <c r="O169" s="18">
        <v>597696.5610000001</v>
      </c>
      <c r="P169" s="18">
        <v>567414.73800000001</v>
      </c>
      <c r="Q169" s="18">
        <f t="shared" ref="Q169:Q177" si="11">SUM(E169:P169)</f>
        <v>6677427.5279999999</v>
      </c>
      <c r="R169" s="26">
        <f ca="1">SUM(OFFSET(E169,,,,List!$D$2))</f>
        <v>3740115.7439999999</v>
      </c>
      <c r="S169" s="26"/>
    </row>
    <row r="170" spans="1:19" x14ac:dyDescent="0.25">
      <c r="A170" t="s">
        <v>19</v>
      </c>
      <c r="B170" s="15" t="s">
        <v>53</v>
      </c>
      <c r="C170" t="s">
        <v>75</v>
      </c>
      <c r="D170" t="s">
        <v>133</v>
      </c>
      <c r="E170" s="18">
        <v>493721.45459999994</v>
      </c>
      <c r="F170" s="18">
        <v>495569.92320000002</v>
      </c>
      <c r="G170" s="18">
        <v>481900.06755000004</v>
      </c>
      <c r="H170" s="18">
        <v>467437.13280000002</v>
      </c>
      <c r="I170" s="18">
        <v>486222.04124999995</v>
      </c>
      <c r="J170" s="18">
        <v>489948.28343999991</v>
      </c>
      <c r="K170" s="18">
        <v>414909.4752000001</v>
      </c>
      <c r="L170" s="18">
        <v>396228.51180000009</v>
      </c>
      <c r="M170" s="18">
        <v>371641.37472000008</v>
      </c>
      <c r="N170" s="18">
        <v>399993.35824800009</v>
      </c>
      <c r="O170" s="18">
        <v>381227.36256000004</v>
      </c>
      <c r="P170" s="18">
        <v>459266.16383999999</v>
      </c>
      <c r="Q170" s="18">
        <f t="shared" si="11"/>
        <v>5338065.1492079999</v>
      </c>
      <c r="R170" s="26">
        <f ca="1">SUM(OFFSET(E170,,,,List!$D$2))</f>
        <v>3329708.3780399999</v>
      </c>
      <c r="S170" s="26"/>
    </row>
    <row r="171" spans="1:19" x14ac:dyDescent="0.25">
      <c r="A171" t="s">
        <v>19</v>
      </c>
      <c r="B171" s="15" t="s">
        <v>53</v>
      </c>
      <c r="C171" t="s">
        <v>75</v>
      </c>
      <c r="D171" t="s">
        <v>130</v>
      </c>
      <c r="E171" s="18">
        <v>410587.50149999995</v>
      </c>
      <c r="F171" s="18">
        <v>383534.69220000011</v>
      </c>
      <c r="G171" s="18">
        <v>376907.25600000005</v>
      </c>
      <c r="H171" s="18">
        <v>396180.9225000001</v>
      </c>
      <c r="I171" s="18">
        <v>419094.96552000014</v>
      </c>
      <c r="J171" s="18">
        <v>393588.55800000014</v>
      </c>
      <c r="K171" s="18">
        <v>358602.90840000007</v>
      </c>
      <c r="L171" s="18">
        <v>351732.01536000008</v>
      </c>
      <c r="M171" s="18">
        <v>380554.08098400006</v>
      </c>
      <c r="N171" s="18">
        <v>415515.70368000009</v>
      </c>
      <c r="O171" s="18">
        <v>329635.64304000005</v>
      </c>
      <c r="P171" s="18">
        <v>427185.60192000004</v>
      </c>
      <c r="Q171" s="18">
        <f t="shared" si="11"/>
        <v>4643119.8491040012</v>
      </c>
      <c r="R171" s="26">
        <f ca="1">SUM(OFFSET(E171,,,,List!$D$2))</f>
        <v>2738496.8041200005</v>
      </c>
      <c r="S171" s="26"/>
    </row>
    <row r="172" spans="1:19" x14ac:dyDescent="0.25">
      <c r="A172" t="s">
        <v>19</v>
      </c>
      <c r="B172" s="15" t="s">
        <v>53</v>
      </c>
      <c r="C172" t="s">
        <v>75</v>
      </c>
      <c r="D172" t="s">
        <v>128</v>
      </c>
      <c r="E172" s="18">
        <v>607705.7133510001</v>
      </c>
      <c r="F172" s="18">
        <v>632164.45723200007</v>
      </c>
      <c r="G172" s="18">
        <v>623080.32391799998</v>
      </c>
      <c r="H172" s="18">
        <v>517280.78493000002</v>
      </c>
      <c r="I172" s="18">
        <v>596588.10249600001</v>
      </c>
      <c r="J172" s="18">
        <v>634140.92138399999</v>
      </c>
      <c r="K172" s="18">
        <v>592107.56514000008</v>
      </c>
      <c r="L172" s="18">
        <v>824332.31852400012</v>
      </c>
      <c r="M172" s="18">
        <v>682754.33773800009</v>
      </c>
      <c r="N172" s="18">
        <v>755065.25319600001</v>
      </c>
      <c r="O172" s="18">
        <v>785005.19781120005</v>
      </c>
      <c r="P172" s="18">
        <v>738774.90348480002</v>
      </c>
      <c r="Q172" s="18">
        <f t="shared" si="11"/>
        <v>7988999.8792050015</v>
      </c>
      <c r="R172" s="26">
        <f ca="1">SUM(OFFSET(E172,,,,List!$D$2))</f>
        <v>4203067.8684510011</v>
      </c>
      <c r="S172" s="26"/>
    </row>
    <row r="173" spans="1:19" x14ac:dyDescent="0.25">
      <c r="A173" t="s">
        <v>19</v>
      </c>
      <c r="B173" s="15" t="s">
        <v>53</v>
      </c>
      <c r="C173" t="s">
        <v>75</v>
      </c>
      <c r="D173" t="s">
        <v>132</v>
      </c>
      <c r="E173" s="18">
        <v>855606.86467200017</v>
      </c>
      <c r="F173" s="18">
        <v>903938.14458000008</v>
      </c>
      <c r="G173" s="18">
        <v>1520794.6113139999</v>
      </c>
      <c r="H173" s="18">
        <v>944581.51093500003</v>
      </c>
      <c r="I173" s="18">
        <v>1018977.8952959999</v>
      </c>
      <c r="J173" s="18">
        <v>948386.05315200007</v>
      </c>
      <c r="K173" s="18">
        <v>633961.6113600001</v>
      </c>
      <c r="L173" s="18">
        <v>833458.32139679987</v>
      </c>
      <c r="M173" s="18">
        <v>844332.42635279999</v>
      </c>
      <c r="N173" s="18">
        <v>604332.01224000007</v>
      </c>
      <c r="O173" s="18">
        <v>770806.74745800009</v>
      </c>
      <c r="P173" s="18">
        <v>787648.88125439989</v>
      </c>
      <c r="Q173" s="18">
        <f t="shared" si="11"/>
        <v>10666825.080011001</v>
      </c>
      <c r="R173" s="26">
        <f ca="1">SUM(OFFSET(E173,,,,List!$D$2))</f>
        <v>6826246.6913090013</v>
      </c>
      <c r="S173" s="26"/>
    </row>
    <row r="174" spans="1:19" x14ac:dyDescent="0.25">
      <c r="A174" t="s">
        <v>19</v>
      </c>
      <c r="B174" s="15" t="s">
        <v>53</v>
      </c>
      <c r="C174" t="s">
        <v>75</v>
      </c>
      <c r="D174" t="s">
        <v>134</v>
      </c>
      <c r="E174" s="18">
        <v>485240.00427000009</v>
      </c>
      <c r="F174" s="18">
        <v>496901.67012000002</v>
      </c>
      <c r="G174" s="18">
        <v>587306.22291000001</v>
      </c>
      <c r="H174" s="18">
        <v>1474767.5060749999</v>
      </c>
      <c r="I174" s="18">
        <v>577892.55636000005</v>
      </c>
      <c r="J174" s="18">
        <v>521392.79542500002</v>
      </c>
      <c r="K174" s="18">
        <v>348532.13587500004</v>
      </c>
      <c r="L174" s="18">
        <v>462604.06367999996</v>
      </c>
      <c r="M174" s="18">
        <v>463558.73008500005</v>
      </c>
      <c r="N174" s="18">
        <v>342417.53700000001</v>
      </c>
      <c r="O174" s="18">
        <v>436555.308915</v>
      </c>
      <c r="P174" s="18">
        <v>423326.36015999998</v>
      </c>
      <c r="Q174" s="18">
        <f t="shared" si="11"/>
        <v>6620494.8908749996</v>
      </c>
      <c r="R174" s="26">
        <f ca="1">SUM(OFFSET(E174,,,,List!$D$2))</f>
        <v>4492032.8910349999</v>
      </c>
      <c r="S174" s="26"/>
    </row>
    <row r="175" spans="1:19" x14ac:dyDescent="0.25">
      <c r="A175" t="s">
        <v>19</v>
      </c>
      <c r="B175" s="15" t="s">
        <v>53</v>
      </c>
      <c r="C175" t="s">
        <v>75</v>
      </c>
      <c r="D175" t="s">
        <v>127</v>
      </c>
      <c r="E175" s="18">
        <v>363238.63613999996</v>
      </c>
      <c r="F175" s="18">
        <v>383024.39373000001</v>
      </c>
      <c r="G175" s="18">
        <v>398386.33465500001</v>
      </c>
      <c r="H175" s="18">
        <v>340708.62573000003</v>
      </c>
      <c r="I175" s="18">
        <v>341078.05242000002</v>
      </c>
      <c r="J175" s="18">
        <v>368619.78433499997</v>
      </c>
      <c r="K175" s="18">
        <v>335322.14624999999</v>
      </c>
      <c r="L175" s="18">
        <v>368686.5822</v>
      </c>
      <c r="M175" s="18">
        <v>325847.51198999997</v>
      </c>
      <c r="N175" s="18">
        <v>362118.43908000004</v>
      </c>
      <c r="O175" s="18">
        <v>350157.23077500006</v>
      </c>
      <c r="P175" s="18">
        <v>356777.11871999997</v>
      </c>
      <c r="Q175" s="18">
        <f t="shared" si="11"/>
        <v>4293964.8560250001</v>
      </c>
      <c r="R175" s="26">
        <f ca="1">SUM(OFFSET(E175,,,,List!$D$2))</f>
        <v>2530377.9732600003</v>
      </c>
      <c r="S175" s="26"/>
    </row>
    <row r="176" spans="1:19" x14ac:dyDescent="0.25">
      <c r="A176" t="s">
        <v>19</v>
      </c>
      <c r="B176" s="15" t="s">
        <v>53</v>
      </c>
      <c r="C176" t="s">
        <v>75</v>
      </c>
      <c r="D176" t="s">
        <v>125</v>
      </c>
      <c r="E176" s="18">
        <v>978349.75524000009</v>
      </c>
      <c r="F176" s="18">
        <v>964115.41245300008</v>
      </c>
      <c r="G176" s="18">
        <v>1392128.869838</v>
      </c>
      <c r="H176" s="18">
        <v>1870389.7955519999</v>
      </c>
      <c r="I176" s="18">
        <v>873138.03746400017</v>
      </c>
      <c r="J176" s="18">
        <v>1033652.74257</v>
      </c>
      <c r="K176" s="18">
        <v>961093.70283600001</v>
      </c>
      <c r="L176" s="18">
        <v>1044383.9293440002</v>
      </c>
      <c r="M176" s="18">
        <v>1096603.1258112001</v>
      </c>
      <c r="N176" s="18">
        <v>1007123.3568648</v>
      </c>
      <c r="O176" s="18">
        <v>1013495.3421479998</v>
      </c>
      <c r="P176" s="18">
        <v>984152.70215999999</v>
      </c>
      <c r="Q176" s="18">
        <f t="shared" si="11"/>
        <v>13218626.772281002</v>
      </c>
      <c r="R176" s="26">
        <f ca="1">SUM(OFFSET(E176,,,,List!$D$2))</f>
        <v>8072868.3159530004</v>
      </c>
      <c r="S176" s="26"/>
    </row>
    <row r="177" spans="1:19" x14ac:dyDescent="0.25">
      <c r="A177" t="s">
        <v>19</v>
      </c>
      <c r="B177" s="15" t="s">
        <v>53</v>
      </c>
      <c r="C177" t="s">
        <v>75</v>
      </c>
      <c r="D177" t="s">
        <v>131</v>
      </c>
      <c r="E177" s="18">
        <v>870252.36969599989</v>
      </c>
      <c r="F177" s="18">
        <v>918143.61645600002</v>
      </c>
      <c r="G177" s="18">
        <v>920044.06275600009</v>
      </c>
      <c r="H177" s="18">
        <v>956000.50675199996</v>
      </c>
      <c r="I177" s="18">
        <v>1083710.4981120001</v>
      </c>
      <c r="J177" s="18">
        <v>888264.08470800007</v>
      </c>
      <c r="K177" s="18">
        <v>1240915.7439359999</v>
      </c>
      <c r="L177" s="18">
        <v>1222832.8518912003</v>
      </c>
      <c r="M177" s="18">
        <v>1035207.8788392002</v>
      </c>
      <c r="N177" s="18">
        <v>1161138.7245744001</v>
      </c>
      <c r="O177" s="18">
        <v>980358.97639680002</v>
      </c>
      <c r="P177" s="18">
        <v>1023954.2216640001</v>
      </c>
      <c r="Q177" s="18">
        <f t="shared" si="11"/>
        <v>12300823.5357816</v>
      </c>
      <c r="R177" s="26">
        <f ca="1">SUM(OFFSET(E177,,,,List!$D$2))</f>
        <v>6877330.8824160006</v>
      </c>
      <c r="S177" s="26"/>
    </row>
    <row r="178" spans="1:19" x14ac:dyDescent="0.25">
      <c r="A178" t="s">
        <v>19</v>
      </c>
      <c r="B178" s="15" t="s">
        <v>53</v>
      </c>
      <c r="C178" t="s">
        <v>75</v>
      </c>
      <c r="D178" t="s">
        <v>126</v>
      </c>
      <c r="E178" s="18">
        <v>288506.75280300004</v>
      </c>
      <c r="F178" s="18">
        <v>300118.47969599999</v>
      </c>
      <c r="G178" s="18">
        <v>317963.670453</v>
      </c>
      <c r="H178" s="18">
        <v>269530.51425300003</v>
      </c>
      <c r="I178" s="18">
        <v>324705.50370224996</v>
      </c>
      <c r="J178" s="18">
        <v>327784.75460999989</v>
      </c>
      <c r="K178" s="18">
        <v>319080.18788099999</v>
      </c>
      <c r="L178" s="18">
        <v>417008.25182250002</v>
      </c>
      <c r="M178" s="18">
        <v>345387.63846374996</v>
      </c>
      <c r="N178" s="18">
        <v>385824.46823999996</v>
      </c>
      <c r="O178" s="18">
        <v>405301.59669600002</v>
      </c>
      <c r="P178" s="18">
        <v>361771.215624</v>
      </c>
      <c r="Q178" s="18">
        <v>4501329.3675000006</v>
      </c>
      <c r="R178" s="26">
        <f ca="1">SUM(OFFSET(E178,,,,List!$D$2))</f>
        <v>2147689.8633982502</v>
      </c>
      <c r="S178" s="26"/>
    </row>
    <row r="179" spans="1:19" x14ac:dyDescent="0.25">
      <c r="F179" s="18"/>
      <c r="G179" s="18"/>
      <c r="H179" s="18"/>
      <c r="I179" s="18"/>
      <c r="J179" s="18"/>
      <c r="K179" s="18"/>
      <c r="L179" s="18"/>
      <c r="M179" s="18"/>
      <c r="N179" s="18"/>
      <c r="O179" s="18"/>
      <c r="P179" s="18"/>
      <c r="Q179" s="18"/>
      <c r="R179" s="18"/>
      <c r="S179" s="26"/>
    </row>
    <row r="180" spans="1:19" x14ac:dyDescent="0.25">
      <c r="E180" s="18"/>
      <c r="F180" s="18"/>
      <c r="G180" s="18"/>
      <c r="H180" s="18"/>
      <c r="I180" s="18"/>
      <c r="J180" s="18"/>
      <c r="K180" s="18"/>
      <c r="L180" s="18"/>
      <c r="M180" s="18"/>
      <c r="N180" s="18"/>
      <c r="O180" s="18"/>
      <c r="P180" s="18"/>
      <c r="Q180" s="18"/>
      <c r="R180" s="26"/>
    </row>
    <row r="181" spans="1:19" x14ac:dyDescent="0.25">
      <c r="A181" s="19" t="s">
        <v>41</v>
      </c>
      <c r="B181" s="19" t="s">
        <v>54</v>
      </c>
      <c r="C181" s="19" t="s">
        <v>55</v>
      </c>
      <c r="D181" s="10" t="s">
        <v>124</v>
      </c>
      <c r="E181" s="9" t="s">
        <v>42</v>
      </c>
      <c r="F181" s="9" t="s">
        <v>43</v>
      </c>
      <c r="G181" s="9" t="s">
        <v>44</v>
      </c>
      <c r="H181" s="9" t="s">
        <v>45</v>
      </c>
      <c r="I181" s="9" t="s">
        <v>46</v>
      </c>
      <c r="J181" s="9" t="s">
        <v>47</v>
      </c>
      <c r="K181" s="9" t="s">
        <v>48</v>
      </c>
      <c r="L181" s="9" t="s">
        <v>49</v>
      </c>
      <c r="M181" s="9" t="s">
        <v>50</v>
      </c>
      <c r="N181" s="9" t="s">
        <v>51</v>
      </c>
      <c r="O181" s="9" t="s">
        <v>6</v>
      </c>
      <c r="P181" s="9" t="s">
        <v>52</v>
      </c>
      <c r="Q181" s="9" t="s">
        <v>15</v>
      </c>
      <c r="R181" s="11" t="s">
        <v>40</v>
      </c>
    </row>
    <row r="182" spans="1:19" x14ac:dyDescent="0.25">
      <c r="A182" t="s">
        <v>20</v>
      </c>
      <c r="B182" s="15" t="s">
        <v>38</v>
      </c>
      <c r="C182" t="s">
        <v>74</v>
      </c>
      <c r="D182" t="s">
        <v>101</v>
      </c>
      <c r="E182" s="4">
        <v>0.06</v>
      </c>
      <c r="F182" s="4">
        <v>0.1</v>
      </c>
      <c r="G182" s="4">
        <v>0.13</v>
      </c>
      <c r="H182" s="4">
        <v>0.14000000000000001</v>
      </c>
      <c r="I182" s="4">
        <v>0.1</v>
      </c>
      <c r="J182" s="4">
        <v>0.15</v>
      </c>
      <c r="K182" s="4">
        <v>0.14000000000000001</v>
      </c>
      <c r="L182" s="4">
        <v>0.06</v>
      </c>
      <c r="M182" s="4">
        <v>0.14000000000000001</v>
      </c>
      <c r="N182" s="4">
        <v>0.06</v>
      </c>
      <c r="O182" s="4">
        <v>7.0000000000000007E-2</v>
      </c>
      <c r="P182" s="4">
        <v>0.15</v>
      </c>
      <c r="Q182" s="4">
        <f>AVERAGE(E182:P182)</f>
        <v>0.10833333333333334</v>
      </c>
      <c r="R182" s="34">
        <f ca="1">OFFSET(D182,,List!$D$2)</f>
        <v>0.14000000000000001</v>
      </c>
    </row>
    <row r="183" spans="1:19" x14ac:dyDescent="0.25">
      <c r="A183" t="s">
        <v>20</v>
      </c>
      <c r="B183" s="15" t="s">
        <v>38</v>
      </c>
      <c r="C183" t="s">
        <v>74</v>
      </c>
      <c r="D183" t="s">
        <v>102</v>
      </c>
      <c r="E183" s="4">
        <v>7.0000000000000007E-2</v>
      </c>
      <c r="F183" s="4">
        <v>0.13</v>
      </c>
      <c r="G183" s="4">
        <v>0.13</v>
      </c>
      <c r="H183" s="4">
        <v>0.11</v>
      </c>
      <c r="I183" s="4">
        <v>0.08</v>
      </c>
      <c r="J183" s="4">
        <v>7.0000000000000007E-2</v>
      </c>
      <c r="K183" s="4">
        <v>0.09</v>
      </c>
      <c r="L183" s="4">
        <v>0.1</v>
      </c>
      <c r="M183" s="4">
        <v>0.14000000000000001</v>
      </c>
      <c r="N183" s="4">
        <v>0.15</v>
      </c>
      <c r="O183" s="4">
        <v>7.0000000000000007E-2</v>
      </c>
      <c r="P183" s="4">
        <v>7.0000000000000007E-2</v>
      </c>
      <c r="Q183" s="4">
        <f t="shared" ref="Q183:Q191" si="12">AVERAGE(E183:P183)</f>
        <v>0.10083333333333334</v>
      </c>
      <c r="R183" s="34">
        <f ca="1">OFFSET(D183,,List!$D$2)</f>
        <v>0.09</v>
      </c>
    </row>
    <row r="184" spans="1:19" x14ac:dyDescent="0.25">
      <c r="A184" t="s">
        <v>20</v>
      </c>
      <c r="B184" s="15" t="s">
        <v>38</v>
      </c>
      <c r="C184" t="s">
        <v>74</v>
      </c>
      <c r="D184" t="s">
        <v>103</v>
      </c>
      <c r="E184" s="4">
        <v>0.09</v>
      </c>
      <c r="F184" s="4">
        <v>0.15</v>
      </c>
      <c r="G184" s="4">
        <v>0.11</v>
      </c>
      <c r="H184" s="4">
        <v>0.08</v>
      </c>
      <c r="I184" s="4">
        <v>0.06</v>
      </c>
      <c r="J184" s="4">
        <v>0.12</v>
      </c>
      <c r="K184" s="4">
        <v>0.06</v>
      </c>
      <c r="L184" s="4">
        <v>0.13</v>
      </c>
      <c r="M184" s="4">
        <v>0.15</v>
      </c>
      <c r="N184" s="4">
        <v>0.06</v>
      </c>
      <c r="O184" s="4">
        <v>0.13</v>
      </c>
      <c r="P184" s="4">
        <v>0.08</v>
      </c>
      <c r="Q184" s="4">
        <f t="shared" si="12"/>
        <v>0.10166666666666668</v>
      </c>
      <c r="R184" s="34">
        <f ca="1">OFFSET(D184,,List!$D$2)</f>
        <v>0.06</v>
      </c>
    </row>
    <row r="185" spans="1:19" x14ac:dyDescent="0.25">
      <c r="A185" t="s">
        <v>20</v>
      </c>
      <c r="B185" s="15" t="s">
        <v>38</v>
      </c>
      <c r="C185" t="s">
        <v>74</v>
      </c>
      <c r="D185" t="s">
        <v>104</v>
      </c>
      <c r="E185" s="4">
        <v>0.06</v>
      </c>
      <c r="F185" s="4">
        <v>0.15</v>
      </c>
      <c r="G185" s="4">
        <v>0.08</v>
      </c>
      <c r="H185" s="4">
        <v>0.14000000000000001</v>
      </c>
      <c r="I185" s="4">
        <v>0.1</v>
      </c>
      <c r="J185" s="4">
        <v>0.11</v>
      </c>
      <c r="K185" s="4">
        <v>0.14000000000000001</v>
      </c>
      <c r="L185" s="4">
        <v>7.0000000000000007E-2</v>
      </c>
      <c r="M185" s="4">
        <v>0.11</v>
      </c>
      <c r="N185" s="4">
        <v>0.06</v>
      </c>
      <c r="O185" s="4">
        <v>0.12</v>
      </c>
      <c r="P185" s="4">
        <v>0.14000000000000001</v>
      </c>
      <c r="Q185" s="4">
        <f t="shared" si="12"/>
        <v>0.10666666666666669</v>
      </c>
      <c r="R185" s="34">
        <f ca="1">OFFSET(D185,,List!$D$2)</f>
        <v>0.14000000000000001</v>
      </c>
    </row>
    <row r="186" spans="1:19" x14ac:dyDescent="0.25">
      <c r="A186" t="s">
        <v>20</v>
      </c>
      <c r="B186" s="15" t="s">
        <v>38</v>
      </c>
      <c r="C186" t="s">
        <v>74</v>
      </c>
      <c r="D186" t="s">
        <v>83</v>
      </c>
      <c r="E186" s="4">
        <v>0.1</v>
      </c>
      <c r="F186" s="4">
        <v>0.13</v>
      </c>
      <c r="G186" s="4">
        <v>0.09</v>
      </c>
      <c r="H186" s="4">
        <v>0.09</v>
      </c>
      <c r="I186" s="4">
        <v>0.1</v>
      </c>
      <c r="J186" s="4">
        <v>0.09</v>
      </c>
      <c r="K186" s="4">
        <v>0.06</v>
      </c>
      <c r="L186" s="4">
        <v>7.0000000000000007E-2</v>
      </c>
      <c r="M186" s="4">
        <v>0.06</v>
      </c>
      <c r="N186" s="4">
        <v>0.15</v>
      </c>
      <c r="O186" s="4">
        <v>0.06</v>
      </c>
      <c r="P186" s="4">
        <v>0.12</v>
      </c>
      <c r="Q186" s="4">
        <f t="shared" si="12"/>
        <v>9.3333333333333338E-2</v>
      </c>
      <c r="R186" s="34">
        <f ca="1">OFFSET(D186,,List!$D$2)</f>
        <v>0.06</v>
      </c>
    </row>
    <row r="187" spans="1:19" x14ac:dyDescent="0.25">
      <c r="A187" t="s">
        <v>20</v>
      </c>
      <c r="B187" s="15" t="s">
        <v>38</v>
      </c>
      <c r="C187" t="s">
        <v>74</v>
      </c>
      <c r="D187" t="s">
        <v>82</v>
      </c>
      <c r="E187" s="4">
        <v>0.14000000000000001</v>
      </c>
      <c r="F187" s="4">
        <v>0.08</v>
      </c>
      <c r="G187" s="4">
        <v>0.08</v>
      </c>
      <c r="H187" s="4">
        <v>0.11</v>
      </c>
      <c r="I187" s="4">
        <v>0.13</v>
      </c>
      <c r="J187" s="4">
        <v>0.1</v>
      </c>
      <c r="K187" s="4">
        <v>0.09</v>
      </c>
      <c r="L187" s="4">
        <v>0.08</v>
      </c>
      <c r="M187" s="4">
        <v>0.12</v>
      </c>
      <c r="N187" s="4">
        <v>0.08</v>
      </c>
      <c r="O187" s="4">
        <v>0.15</v>
      </c>
      <c r="P187" s="4">
        <v>0.1</v>
      </c>
      <c r="Q187" s="4">
        <f t="shared" si="12"/>
        <v>0.105</v>
      </c>
      <c r="R187" s="34">
        <f ca="1">OFFSET(D187,,List!$D$2)</f>
        <v>0.09</v>
      </c>
    </row>
    <row r="188" spans="1:19" x14ac:dyDescent="0.25">
      <c r="A188" t="s">
        <v>20</v>
      </c>
      <c r="B188" s="15" t="s">
        <v>38</v>
      </c>
      <c r="C188" t="s">
        <v>74</v>
      </c>
      <c r="D188" t="s">
        <v>105</v>
      </c>
      <c r="E188" s="4">
        <v>7.0000000000000007E-2</v>
      </c>
      <c r="F188" s="4">
        <v>0.11</v>
      </c>
      <c r="G188" s="4">
        <v>0.15</v>
      </c>
      <c r="H188" s="4">
        <v>0.1</v>
      </c>
      <c r="I188" s="4">
        <v>7.0000000000000007E-2</v>
      </c>
      <c r="J188" s="4">
        <v>0.09</v>
      </c>
      <c r="K188" s="4">
        <v>0.14000000000000001</v>
      </c>
      <c r="L188" s="4">
        <v>0.15</v>
      </c>
      <c r="M188" s="4">
        <v>0.06</v>
      </c>
      <c r="N188" s="4">
        <v>0.14000000000000001</v>
      </c>
      <c r="O188" s="4">
        <v>0.15</v>
      </c>
      <c r="P188" s="4">
        <v>0.09</v>
      </c>
      <c r="Q188" s="4">
        <f t="shared" si="12"/>
        <v>0.11</v>
      </c>
      <c r="R188" s="34">
        <f ca="1">OFFSET(D188,,List!$D$2)</f>
        <v>0.14000000000000001</v>
      </c>
    </row>
    <row r="189" spans="1:19" x14ac:dyDescent="0.25">
      <c r="A189" t="s">
        <v>20</v>
      </c>
      <c r="B189" s="15" t="s">
        <v>38</v>
      </c>
      <c r="C189" t="s">
        <v>74</v>
      </c>
      <c r="D189" t="s">
        <v>106</v>
      </c>
      <c r="E189" s="4">
        <v>0.09</v>
      </c>
      <c r="F189" s="4">
        <v>0.11</v>
      </c>
      <c r="G189" s="4">
        <v>0.06</v>
      </c>
      <c r="H189" s="4">
        <v>0.09</v>
      </c>
      <c r="I189" s="4">
        <v>0.09</v>
      </c>
      <c r="J189" s="4">
        <v>0.15</v>
      </c>
      <c r="K189" s="4">
        <v>0.13</v>
      </c>
      <c r="L189" s="4">
        <v>7.0000000000000007E-2</v>
      </c>
      <c r="M189" s="4">
        <v>0.11</v>
      </c>
      <c r="N189" s="4">
        <v>0.13</v>
      </c>
      <c r="O189" s="4">
        <v>7.0000000000000007E-2</v>
      </c>
      <c r="P189" s="4">
        <v>0.13</v>
      </c>
      <c r="Q189" s="4">
        <f t="shared" si="12"/>
        <v>0.10249999999999999</v>
      </c>
      <c r="R189" s="34">
        <f ca="1">OFFSET(D189,,List!$D$2)</f>
        <v>0.13</v>
      </c>
    </row>
    <row r="190" spans="1:19" x14ac:dyDescent="0.25">
      <c r="A190" t="s">
        <v>20</v>
      </c>
      <c r="B190" s="15" t="s">
        <v>38</v>
      </c>
      <c r="C190" t="s">
        <v>74</v>
      </c>
      <c r="D190" t="s">
        <v>107</v>
      </c>
      <c r="E190" s="4">
        <v>0.09</v>
      </c>
      <c r="F190" s="4">
        <v>0.11</v>
      </c>
      <c r="G190" s="4">
        <v>0.12</v>
      </c>
      <c r="H190" s="4">
        <v>0.11</v>
      </c>
      <c r="I190" s="4">
        <v>0.12</v>
      </c>
      <c r="J190" s="4">
        <v>0.13</v>
      </c>
      <c r="K190" s="4">
        <v>0.11</v>
      </c>
      <c r="L190" s="4">
        <v>0.1</v>
      </c>
      <c r="M190" s="4">
        <v>0.11</v>
      </c>
      <c r="N190" s="4">
        <v>0.12</v>
      </c>
      <c r="O190" s="4">
        <v>0.11</v>
      </c>
      <c r="P190" s="4">
        <v>0.09</v>
      </c>
      <c r="Q190" s="4">
        <f t="shared" si="12"/>
        <v>0.11000000000000003</v>
      </c>
      <c r="R190" s="34">
        <f ca="1">OFFSET(D190,,List!$D$2)</f>
        <v>0.11</v>
      </c>
    </row>
    <row r="191" spans="1:19" x14ac:dyDescent="0.25">
      <c r="A191" t="s">
        <v>20</v>
      </c>
      <c r="B191" s="15" t="s">
        <v>38</v>
      </c>
      <c r="C191" t="s">
        <v>74</v>
      </c>
      <c r="D191" t="s">
        <v>108</v>
      </c>
      <c r="E191" s="4">
        <v>0.1</v>
      </c>
      <c r="F191" s="4">
        <v>0.11</v>
      </c>
      <c r="G191" s="4">
        <v>0.09</v>
      </c>
      <c r="H191" s="4">
        <v>0.08</v>
      </c>
      <c r="I191" s="4">
        <v>0.12</v>
      </c>
      <c r="J191" s="4">
        <v>0.09</v>
      </c>
      <c r="K191" s="4">
        <v>0.14000000000000001</v>
      </c>
      <c r="L191" s="4">
        <v>0.12</v>
      </c>
      <c r="M191" s="4">
        <v>0.09</v>
      </c>
      <c r="N191" s="4">
        <v>0.12</v>
      </c>
      <c r="O191" s="4">
        <v>0.06</v>
      </c>
      <c r="P191" s="4">
        <v>0.12</v>
      </c>
      <c r="Q191" s="4">
        <f t="shared" si="12"/>
        <v>0.10333333333333335</v>
      </c>
      <c r="R191" s="34">
        <f ca="1">OFFSET(D191,,List!$D$2)</f>
        <v>0.14000000000000001</v>
      </c>
    </row>
    <row r="192" spans="1:19" x14ac:dyDescent="0.25">
      <c r="E192" s="4"/>
      <c r="F192" s="4"/>
      <c r="G192" s="4"/>
      <c r="H192" s="4"/>
      <c r="I192" s="4"/>
      <c r="J192" s="4"/>
      <c r="K192" s="4"/>
      <c r="L192" s="4"/>
      <c r="M192" s="4"/>
      <c r="N192" s="4"/>
      <c r="O192" s="4"/>
      <c r="P192" s="4"/>
      <c r="Q192" s="4"/>
      <c r="R192" s="4"/>
    </row>
    <row r="193" spans="1:18" x14ac:dyDescent="0.25">
      <c r="A193" t="s">
        <v>20</v>
      </c>
      <c r="B193" s="15" t="s">
        <v>38</v>
      </c>
      <c r="C193" t="s">
        <v>99</v>
      </c>
      <c r="D193" t="s">
        <v>77</v>
      </c>
      <c r="E193" s="4">
        <v>0.1</v>
      </c>
      <c r="F193" s="4">
        <v>7.0000000000000007E-2</v>
      </c>
      <c r="G193" s="4">
        <v>0.06</v>
      </c>
      <c r="H193" s="4">
        <v>0.09</v>
      </c>
      <c r="I193" s="4">
        <v>7.0000000000000007E-2</v>
      </c>
      <c r="J193" s="4">
        <v>0.09</v>
      </c>
      <c r="K193" s="4">
        <v>0.08</v>
      </c>
      <c r="L193" s="4">
        <v>0.09</v>
      </c>
      <c r="M193" s="4">
        <v>0.05</v>
      </c>
      <c r="N193" s="4">
        <v>0.1</v>
      </c>
      <c r="O193" s="4">
        <v>0.06</v>
      </c>
      <c r="P193" s="4">
        <v>7.0000000000000007E-2</v>
      </c>
      <c r="Q193" s="4">
        <f>AVERAGE(E193:P193)</f>
        <v>7.7499999999999999E-2</v>
      </c>
      <c r="R193" s="34">
        <f ca="1">OFFSET(D193,,List!$D$2)</f>
        <v>0.08</v>
      </c>
    </row>
    <row r="194" spans="1:18" x14ac:dyDescent="0.25">
      <c r="A194" t="s">
        <v>20</v>
      </c>
      <c r="B194" s="15" t="s">
        <v>38</v>
      </c>
      <c r="C194" t="s">
        <v>99</v>
      </c>
      <c r="D194" t="s">
        <v>78</v>
      </c>
      <c r="E194" s="4">
        <v>0.06</v>
      </c>
      <c r="F194" s="4">
        <v>0.08</v>
      </c>
      <c r="G194" s="4">
        <v>0.08</v>
      </c>
      <c r="H194" s="4">
        <v>0.08</v>
      </c>
      <c r="I194" s="4">
        <v>0.08</v>
      </c>
      <c r="J194" s="4">
        <v>0.08</v>
      </c>
      <c r="K194" s="4">
        <v>7.0000000000000007E-2</v>
      </c>
      <c r="L194" s="4">
        <v>0.05</v>
      </c>
      <c r="M194" s="4">
        <v>7.0000000000000007E-2</v>
      </c>
      <c r="N194" s="4">
        <v>0.08</v>
      </c>
      <c r="O194" s="4">
        <v>0.09</v>
      </c>
      <c r="P194" s="4">
        <v>0.11</v>
      </c>
      <c r="Q194" s="4">
        <f t="shared" ref="Q194:Q202" si="13">AVERAGE(E194:P194)</f>
        <v>7.7499999999999999E-2</v>
      </c>
      <c r="R194" s="34">
        <f ca="1">OFFSET(D194,,List!$D$2)</f>
        <v>7.0000000000000007E-2</v>
      </c>
    </row>
    <row r="195" spans="1:18" x14ac:dyDescent="0.25">
      <c r="A195" t="s">
        <v>20</v>
      </c>
      <c r="B195" s="15" t="s">
        <v>38</v>
      </c>
      <c r="C195" t="s">
        <v>99</v>
      </c>
      <c r="D195" t="s">
        <v>109</v>
      </c>
      <c r="E195" s="4">
        <v>0.09</v>
      </c>
      <c r="F195" s="4">
        <v>0.09</v>
      </c>
      <c r="G195" s="4">
        <v>0.05</v>
      </c>
      <c r="H195" s="4">
        <v>7.0000000000000007E-2</v>
      </c>
      <c r="I195" s="4">
        <v>7.0000000000000007E-2</v>
      </c>
      <c r="J195" s="4">
        <v>7.0000000000000007E-2</v>
      </c>
      <c r="K195" s="4">
        <v>0.06</v>
      </c>
      <c r="L195" s="4">
        <v>0.09</v>
      </c>
      <c r="M195" s="4">
        <v>0.11</v>
      </c>
      <c r="N195" s="4">
        <v>0.08</v>
      </c>
      <c r="O195" s="4">
        <v>0.09</v>
      </c>
      <c r="P195" s="4">
        <v>7.0000000000000007E-2</v>
      </c>
      <c r="Q195" s="4">
        <f t="shared" si="13"/>
        <v>7.8333333333333324E-2</v>
      </c>
      <c r="R195" s="34">
        <f ca="1">OFFSET(D195,,List!$D$2)</f>
        <v>0.06</v>
      </c>
    </row>
    <row r="196" spans="1:18" x14ac:dyDescent="0.25">
      <c r="A196" t="s">
        <v>20</v>
      </c>
      <c r="B196" s="15" t="s">
        <v>38</v>
      </c>
      <c r="C196" t="s">
        <v>99</v>
      </c>
      <c r="D196" t="s">
        <v>110</v>
      </c>
      <c r="E196" s="4">
        <v>0.08</v>
      </c>
      <c r="F196" s="4">
        <v>0.1</v>
      </c>
      <c r="G196" s="4">
        <v>0.1</v>
      </c>
      <c r="H196" s="4">
        <v>0.06</v>
      </c>
      <c r="I196" s="4">
        <v>7.0000000000000007E-2</v>
      </c>
      <c r="J196" s="4">
        <v>0.06</v>
      </c>
      <c r="K196" s="4">
        <v>0.06</v>
      </c>
      <c r="L196" s="4">
        <v>0.09</v>
      </c>
      <c r="M196" s="4">
        <v>0.05</v>
      </c>
      <c r="N196" s="4">
        <v>0.11</v>
      </c>
      <c r="O196" s="4">
        <v>7.0000000000000007E-2</v>
      </c>
      <c r="P196" s="4">
        <v>7.0000000000000007E-2</v>
      </c>
      <c r="Q196" s="4">
        <f t="shared" si="13"/>
        <v>7.6666666666666675E-2</v>
      </c>
      <c r="R196" s="34">
        <f ca="1">OFFSET(D196,,List!$D$2)</f>
        <v>0.06</v>
      </c>
    </row>
    <row r="197" spans="1:18" x14ac:dyDescent="0.25">
      <c r="A197" t="s">
        <v>20</v>
      </c>
      <c r="B197" s="15" t="s">
        <v>38</v>
      </c>
      <c r="C197" t="s">
        <v>99</v>
      </c>
      <c r="D197" t="s">
        <v>111</v>
      </c>
      <c r="E197" s="4">
        <v>0.08</v>
      </c>
      <c r="F197" s="4">
        <v>7.0000000000000007E-2</v>
      </c>
      <c r="G197" s="4">
        <v>7.0000000000000007E-2</v>
      </c>
      <c r="H197" s="4">
        <v>0.09</v>
      </c>
      <c r="I197" s="4">
        <v>0.05</v>
      </c>
      <c r="J197" s="4">
        <v>0.05</v>
      </c>
      <c r="K197" s="4">
        <v>0.11</v>
      </c>
      <c r="L197" s="4">
        <v>0.11</v>
      </c>
      <c r="M197" s="4">
        <v>0.09</v>
      </c>
      <c r="N197" s="4">
        <v>0.08</v>
      </c>
      <c r="O197" s="4">
        <v>7.0000000000000007E-2</v>
      </c>
      <c r="P197" s="4">
        <v>0.06</v>
      </c>
      <c r="Q197" s="4">
        <f t="shared" si="13"/>
        <v>7.7499999999999999E-2</v>
      </c>
      <c r="R197" s="34">
        <f ca="1">OFFSET(D197,,List!$D$2)</f>
        <v>0.11</v>
      </c>
    </row>
    <row r="198" spans="1:18" x14ac:dyDescent="0.25">
      <c r="A198" t="s">
        <v>20</v>
      </c>
      <c r="B198" s="15" t="s">
        <v>38</v>
      </c>
      <c r="C198" t="s">
        <v>99</v>
      </c>
      <c r="D198" t="s">
        <v>112</v>
      </c>
      <c r="E198" s="4">
        <v>0.09</v>
      </c>
      <c r="F198" s="4">
        <v>0.08</v>
      </c>
      <c r="G198" s="4">
        <v>7.0000000000000007E-2</v>
      </c>
      <c r="H198" s="4">
        <v>0.11</v>
      </c>
      <c r="I198" s="4">
        <v>0.1</v>
      </c>
      <c r="J198" s="4">
        <v>0.1</v>
      </c>
      <c r="K198" s="4">
        <v>0.08</v>
      </c>
      <c r="L198" s="4">
        <v>7.0000000000000007E-2</v>
      </c>
      <c r="M198" s="4">
        <v>7.0000000000000007E-2</v>
      </c>
      <c r="N198" s="4">
        <v>0.1</v>
      </c>
      <c r="O198" s="4">
        <v>0.1</v>
      </c>
      <c r="P198" s="4">
        <v>0.08</v>
      </c>
      <c r="Q198" s="4">
        <f t="shared" si="13"/>
        <v>8.7500000000000008E-2</v>
      </c>
      <c r="R198" s="34">
        <f ca="1">OFFSET(D198,,List!$D$2)</f>
        <v>0.08</v>
      </c>
    </row>
    <row r="199" spans="1:18" x14ac:dyDescent="0.25">
      <c r="A199" t="s">
        <v>20</v>
      </c>
      <c r="B199" s="15" t="s">
        <v>38</v>
      </c>
      <c r="C199" t="s">
        <v>99</v>
      </c>
      <c r="D199" t="s">
        <v>113</v>
      </c>
      <c r="E199" s="4">
        <v>0.05</v>
      </c>
      <c r="F199" s="4">
        <v>0.05</v>
      </c>
      <c r="G199" s="4">
        <v>0.06</v>
      </c>
      <c r="H199" s="4">
        <v>0.1</v>
      </c>
      <c r="I199" s="4">
        <v>0.06</v>
      </c>
      <c r="J199" s="4">
        <v>0.09</v>
      </c>
      <c r="K199" s="4">
        <v>0.05</v>
      </c>
      <c r="L199" s="4">
        <v>0.1</v>
      </c>
      <c r="M199" s="4">
        <v>0.11</v>
      </c>
      <c r="N199" s="4">
        <v>0.05</v>
      </c>
      <c r="O199" s="4">
        <v>7.0000000000000007E-2</v>
      </c>
      <c r="P199" s="4">
        <v>0.06</v>
      </c>
      <c r="Q199" s="4">
        <f t="shared" si="13"/>
        <v>7.0833333333333345E-2</v>
      </c>
      <c r="R199" s="34">
        <f ca="1">OFFSET(D199,,List!$D$2)</f>
        <v>0.05</v>
      </c>
    </row>
    <row r="200" spans="1:18" x14ac:dyDescent="0.25">
      <c r="A200" t="s">
        <v>20</v>
      </c>
      <c r="B200" s="15" t="s">
        <v>38</v>
      </c>
      <c r="C200" t="s">
        <v>99</v>
      </c>
      <c r="D200" t="s">
        <v>114</v>
      </c>
      <c r="E200" s="4">
        <v>0.1</v>
      </c>
      <c r="F200" s="4">
        <v>0.11</v>
      </c>
      <c r="G200" s="4">
        <v>0.08</v>
      </c>
      <c r="H200" s="4">
        <v>7.0000000000000007E-2</v>
      </c>
      <c r="I200" s="4">
        <v>0.08</v>
      </c>
      <c r="J200" s="4">
        <v>7.0000000000000007E-2</v>
      </c>
      <c r="K200" s="4">
        <v>0.06</v>
      </c>
      <c r="L200" s="4">
        <v>0.1</v>
      </c>
      <c r="M200" s="4">
        <v>7.0000000000000007E-2</v>
      </c>
      <c r="N200" s="4">
        <v>0.09</v>
      </c>
      <c r="O200" s="4">
        <v>0.08</v>
      </c>
      <c r="P200" s="4">
        <v>7.0000000000000007E-2</v>
      </c>
      <c r="Q200" s="4">
        <f t="shared" si="13"/>
        <v>8.1666666666666665E-2</v>
      </c>
      <c r="R200" s="34">
        <f ca="1">OFFSET(D200,,List!$D$2)</f>
        <v>0.06</v>
      </c>
    </row>
    <row r="201" spans="1:18" x14ac:dyDescent="0.25">
      <c r="A201" t="s">
        <v>20</v>
      </c>
      <c r="B201" s="15" t="s">
        <v>38</v>
      </c>
      <c r="C201" t="s">
        <v>99</v>
      </c>
      <c r="D201" t="s">
        <v>115</v>
      </c>
      <c r="E201" s="4">
        <v>0.06</v>
      </c>
      <c r="F201" s="4">
        <v>0.09</v>
      </c>
      <c r="G201" s="4">
        <v>0.1</v>
      </c>
      <c r="H201" s="4">
        <v>0.08</v>
      </c>
      <c r="I201" s="4">
        <v>0.11</v>
      </c>
      <c r="J201" s="4">
        <v>7.0000000000000007E-2</v>
      </c>
      <c r="K201" s="4">
        <v>0.1</v>
      </c>
      <c r="L201" s="4">
        <v>0.06</v>
      </c>
      <c r="M201" s="4">
        <v>0.1</v>
      </c>
      <c r="N201" s="4">
        <v>7.0000000000000007E-2</v>
      </c>
      <c r="O201" s="4">
        <v>7.0000000000000007E-2</v>
      </c>
      <c r="P201" s="4">
        <v>0.1</v>
      </c>
      <c r="Q201" s="4">
        <f t="shared" si="13"/>
        <v>8.4166666666666667E-2</v>
      </c>
      <c r="R201" s="34">
        <f ca="1">OFFSET(D201,,List!$D$2)</f>
        <v>0.1</v>
      </c>
    </row>
    <row r="202" spans="1:18" x14ac:dyDescent="0.25">
      <c r="A202" t="s">
        <v>20</v>
      </c>
      <c r="B202" s="15" t="s">
        <v>38</v>
      </c>
      <c r="C202" t="s">
        <v>99</v>
      </c>
      <c r="D202" t="s">
        <v>116</v>
      </c>
      <c r="E202" s="4">
        <v>0.11</v>
      </c>
      <c r="F202" s="4">
        <v>0.06</v>
      </c>
      <c r="G202" s="4">
        <v>0.08</v>
      </c>
      <c r="H202" s="4">
        <v>0.1</v>
      </c>
      <c r="I202" s="4">
        <v>0.1</v>
      </c>
      <c r="J202" s="4">
        <v>0.11</v>
      </c>
      <c r="K202" s="4">
        <v>0.1</v>
      </c>
      <c r="L202" s="4">
        <v>0.05</v>
      </c>
      <c r="M202" s="4">
        <v>0.1</v>
      </c>
      <c r="N202" s="4">
        <v>0.06</v>
      </c>
      <c r="O202" s="4">
        <v>0.11</v>
      </c>
      <c r="P202" s="4">
        <v>0.1</v>
      </c>
      <c r="Q202" s="4">
        <f t="shared" si="13"/>
        <v>8.9999999999999983E-2</v>
      </c>
      <c r="R202" s="34">
        <f ca="1">OFFSET(D202,,List!$D$2)</f>
        <v>0.1</v>
      </c>
    </row>
    <row r="203" spans="1:18" x14ac:dyDescent="0.25">
      <c r="E203" s="4"/>
      <c r="F203" s="4"/>
      <c r="G203" s="4"/>
      <c r="H203" s="4"/>
      <c r="I203" s="4"/>
      <c r="J203" s="4"/>
      <c r="K203" s="4"/>
      <c r="L203" s="4"/>
      <c r="M203" s="4"/>
      <c r="N203" s="4"/>
      <c r="O203" s="4"/>
      <c r="P203" s="4"/>
      <c r="Q203" s="4"/>
      <c r="R203" s="4"/>
    </row>
    <row r="204" spans="1:18" x14ac:dyDescent="0.25">
      <c r="A204" t="s">
        <v>20</v>
      </c>
      <c r="B204" s="15" t="s">
        <v>38</v>
      </c>
      <c r="C204" t="s">
        <v>76</v>
      </c>
      <c r="D204" t="s">
        <v>79</v>
      </c>
      <c r="E204" s="4">
        <v>0.1</v>
      </c>
      <c r="F204" s="4">
        <v>0.04</v>
      </c>
      <c r="G204" s="4">
        <v>0.11</v>
      </c>
      <c r="H204" s="4">
        <v>7.0000000000000007E-2</v>
      </c>
      <c r="I204" s="4">
        <v>0.14000000000000001</v>
      </c>
      <c r="J204" s="4">
        <v>0.05</v>
      </c>
      <c r="K204" s="4">
        <v>0.1</v>
      </c>
      <c r="L204" s="4">
        <v>0.09</v>
      </c>
      <c r="M204" s="4">
        <v>0.08</v>
      </c>
      <c r="N204" s="4">
        <v>0.13</v>
      </c>
      <c r="O204" s="4">
        <v>0.15</v>
      </c>
      <c r="P204" s="4">
        <v>0.13</v>
      </c>
      <c r="Q204" s="4">
        <f>AVERAGE(E204:P204)</f>
        <v>9.9166666666666667E-2</v>
      </c>
      <c r="R204" s="34">
        <f ca="1">OFFSET(D204,,List!$D$2)</f>
        <v>0.1</v>
      </c>
    </row>
    <row r="205" spans="1:18" x14ac:dyDescent="0.25">
      <c r="A205" t="s">
        <v>20</v>
      </c>
      <c r="B205" s="15" t="s">
        <v>38</v>
      </c>
      <c r="C205" t="s">
        <v>76</v>
      </c>
      <c r="D205" t="s">
        <v>120</v>
      </c>
      <c r="E205" s="4">
        <v>0.12</v>
      </c>
      <c r="F205" s="4">
        <v>0.05</v>
      </c>
      <c r="G205" s="4">
        <v>7.0000000000000007E-2</v>
      </c>
      <c r="H205" s="4">
        <v>0.13</v>
      </c>
      <c r="I205" s="4">
        <v>0.08</v>
      </c>
      <c r="J205" s="4">
        <v>0.09</v>
      </c>
      <c r="K205" s="4">
        <v>0.1</v>
      </c>
      <c r="L205" s="4">
        <v>7.0000000000000007E-2</v>
      </c>
      <c r="M205" s="4">
        <v>0.1</v>
      </c>
      <c r="N205" s="4">
        <v>0.05</v>
      </c>
      <c r="O205" s="4">
        <v>0.15</v>
      </c>
      <c r="P205" s="4">
        <v>0.08</v>
      </c>
      <c r="Q205" s="4">
        <f t="shared" ref="Q205:Q213" si="14">AVERAGE(E205:P205)</f>
        <v>9.0833333333333335E-2</v>
      </c>
      <c r="R205" s="34">
        <f ca="1">OFFSET(D205,,List!$D$2)</f>
        <v>0.1</v>
      </c>
    </row>
    <row r="206" spans="1:18" x14ac:dyDescent="0.25">
      <c r="A206" t="s">
        <v>20</v>
      </c>
      <c r="B206" s="15" t="s">
        <v>38</v>
      </c>
      <c r="C206" t="s">
        <v>76</v>
      </c>
      <c r="D206" t="s">
        <v>122</v>
      </c>
      <c r="E206" s="4">
        <v>0.15</v>
      </c>
      <c r="F206" s="4">
        <v>0.12</v>
      </c>
      <c r="G206" s="4">
        <v>0.13</v>
      </c>
      <c r="H206" s="4">
        <v>0.04</v>
      </c>
      <c r="I206" s="4">
        <v>7.0000000000000007E-2</v>
      </c>
      <c r="J206" s="4">
        <v>0.14000000000000001</v>
      </c>
      <c r="K206" s="4">
        <v>0.15</v>
      </c>
      <c r="L206" s="4">
        <v>0.05</v>
      </c>
      <c r="M206" s="4">
        <v>0.11</v>
      </c>
      <c r="N206" s="4">
        <v>0.09</v>
      </c>
      <c r="O206" s="4">
        <v>0.05</v>
      </c>
      <c r="P206" s="4">
        <v>0.05</v>
      </c>
      <c r="Q206" s="4">
        <f t="shared" si="14"/>
        <v>9.583333333333334E-2</v>
      </c>
      <c r="R206" s="34">
        <f ca="1">OFFSET(D206,,List!$D$2)</f>
        <v>0.15</v>
      </c>
    </row>
    <row r="207" spans="1:18" x14ac:dyDescent="0.25">
      <c r="A207" t="s">
        <v>20</v>
      </c>
      <c r="B207" s="15" t="s">
        <v>38</v>
      </c>
      <c r="C207" t="s">
        <v>76</v>
      </c>
      <c r="D207" t="s">
        <v>80</v>
      </c>
      <c r="E207" s="4">
        <v>0.05</v>
      </c>
      <c r="F207" s="4">
        <v>0.15</v>
      </c>
      <c r="G207" s="4">
        <v>0.05</v>
      </c>
      <c r="H207" s="4">
        <v>0.05</v>
      </c>
      <c r="I207" s="4">
        <v>0.15</v>
      </c>
      <c r="J207" s="4">
        <v>0.04</v>
      </c>
      <c r="K207" s="4">
        <v>0.14000000000000001</v>
      </c>
      <c r="L207" s="4">
        <v>0.08</v>
      </c>
      <c r="M207" s="4">
        <v>0.12</v>
      </c>
      <c r="N207" s="4">
        <v>0.1</v>
      </c>
      <c r="O207" s="4">
        <v>0.05</v>
      </c>
      <c r="P207" s="4">
        <v>0.15</v>
      </c>
      <c r="Q207" s="4">
        <f t="shared" si="14"/>
        <v>9.4166666666666662E-2</v>
      </c>
      <c r="R207" s="34">
        <f ca="1">OFFSET(D207,,List!$D$2)</f>
        <v>0.14000000000000001</v>
      </c>
    </row>
    <row r="208" spans="1:18" x14ac:dyDescent="0.25">
      <c r="A208" t="s">
        <v>20</v>
      </c>
      <c r="B208" s="15" t="s">
        <v>38</v>
      </c>
      <c r="C208" t="s">
        <v>76</v>
      </c>
      <c r="D208" t="s">
        <v>118</v>
      </c>
      <c r="E208" s="4">
        <v>0.09</v>
      </c>
      <c r="F208" s="4">
        <v>0.15</v>
      </c>
      <c r="G208" s="4">
        <v>0.13</v>
      </c>
      <c r="H208" s="4">
        <v>0.06</v>
      </c>
      <c r="I208" s="4">
        <v>0.08</v>
      </c>
      <c r="J208" s="4">
        <v>0.12</v>
      </c>
      <c r="K208" s="4">
        <v>0.13</v>
      </c>
      <c r="L208" s="4">
        <v>7.0000000000000007E-2</v>
      </c>
      <c r="M208" s="4">
        <v>0.08</v>
      </c>
      <c r="N208" s="4">
        <v>0.09</v>
      </c>
      <c r="O208" s="4">
        <v>0.09</v>
      </c>
      <c r="P208" s="4">
        <v>0.13</v>
      </c>
      <c r="Q208" s="4">
        <f t="shared" si="14"/>
        <v>0.10166666666666668</v>
      </c>
      <c r="R208" s="34">
        <f ca="1">OFFSET(D208,,List!$D$2)</f>
        <v>0.13</v>
      </c>
    </row>
    <row r="209" spans="1:18" x14ac:dyDescent="0.25">
      <c r="A209" t="s">
        <v>20</v>
      </c>
      <c r="B209" s="15" t="s">
        <v>38</v>
      </c>
      <c r="C209" t="s">
        <v>76</v>
      </c>
      <c r="D209" t="s">
        <v>81</v>
      </c>
      <c r="E209" s="4">
        <v>0.14000000000000001</v>
      </c>
      <c r="F209" s="4">
        <v>0.11</v>
      </c>
      <c r="G209" s="4">
        <v>0.15</v>
      </c>
      <c r="H209" s="4">
        <v>0.13</v>
      </c>
      <c r="I209" s="4">
        <v>0.13</v>
      </c>
      <c r="J209" s="4">
        <v>0.05</v>
      </c>
      <c r="K209" s="4">
        <v>0.11</v>
      </c>
      <c r="L209" s="4">
        <v>0.12</v>
      </c>
      <c r="M209" s="4">
        <v>7.0000000000000007E-2</v>
      </c>
      <c r="N209" s="4">
        <v>0.09</v>
      </c>
      <c r="O209" s="4">
        <v>0.14000000000000001</v>
      </c>
      <c r="P209" s="4">
        <v>0.1</v>
      </c>
      <c r="Q209" s="4">
        <f t="shared" si="14"/>
        <v>0.11166666666666669</v>
      </c>
      <c r="R209" s="34">
        <f ca="1">OFFSET(D209,,List!$D$2)</f>
        <v>0.11</v>
      </c>
    </row>
    <row r="210" spans="1:18" x14ac:dyDescent="0.25">
      <c r="A210" t="s">
        <v>20</v>
      </c>
      <c r="B210" s="15" t="s">
        <v>38</v>
      </c>
      <c r="C210" t="s">
        <v>76</v>
      </c>
      <c r="D210" t="s">
        <v>123</v>
      </c>
      <c r="E210" s="4">
        <v>0.15</v>
      </c>
      <c r="F210" s="4">
        <v>0.05</v>
      </c>
      <c r="G210" s="4">
        <v>0.13</v>
      </c>
      <c r="H210" s="4">
        <v>0.04</v>
      </c>
      <c r="I210" s="4">
        <v>0.13</v>
      </c>
      <c r="J210" s="4">
        <v>0.15</v>
      </c>
      <c r="K210" s="4">
        <v>0.05</v>
      </c>
      <c r="L210" s="4">
        <v>0.12</v>
      </c>
      <c r="M210" s="4">
        <v>0.09</v>
      </c>
      <c r="N210" s="4">
        <v>0.13</v>
      </c>
      <c r="O210" s="4">
        <v>0.08</v>
      </c>
      <c r="P210" s="4">
        <v>0.04</v>
      </c>
      <c r="Q210" s="4">
        <f t="shared" si="14"/>
        <v>9.6666666666666679E-2</v>
      </c>
      <c r="R210" s="34">
        <f ca="1">OFFSET(D210,,List!$D$2)</f>
        <v>0.05</v>
      </c>
    </row>
    <row r="211" spans="1:18" x14ac:dyDescent="0.25">
      <c r="A211" t="s">
        <v>20</v>
      </c>
      <c r="B211" s="15" t="s">
        <v>38</v>
      </c>
      <c r="C211" t="s">
        <v>76</v>
      </c>
      <c r="D211" t="s">
        <v>117</v>
      </c>
      <c r="E211" s="4">
        <v>0.13</v>
      </c>
      <c r="F211" s="4">
        <v>0.09</v>
      </c>
      <c r="G211" s="4">
        <v>0.14000000000000001</v>
      </c>
      <c r="H211" s="4">
        <v>7.0000000000000007E-2</v>
      </c>
      <c r="I211" s="4">
        <v>0.09</v>
      </c>
      <c r="J211" s="4">
        <v>0.12</v>
      </c>
      <c r="K211" s="4">
        <v>0.12</v>
      </c>
      <c r="L211" s="4">
        <v>0.09</v>
      </c>
      <c r="M211" s="4">
        <v>0.04</v>
      </c>
      <c r="N211" s="4">
        <v>0.12</v>
      </c>
      <c r="O211" s="4">
        <v>0.14000000000000001</v>
      </c>
      <c r="P211" s="4">
        <v>0.1</v>
      </c>
      <c r="Q211" s="4">
        <f t="shared" si="14"/>
        <v>0.10416666666666667</v>
      </c>
      <c r="R211" s="34">
        <f ca="1">OFFSET(D211,,List!$D$2)</f>
        <v>0.12</v>
      </c>
    </row>
    <row r="212" spans="1:18" x14ac:dyDescent="0.25">
      <c r="A212" t="s">
        <v>20</v>
      </c>
      <c r="B212" s="15" t="s">
        <v>38</v>
      </c>
      <c r="C212" t="s">
        <v>76</v>
      </c>
      <c r="D212" t="s">
        <v>119</v>
      </c>
      <c r="E212" s="4">
        <v>0.05</v>
      </c>
      <c r="F212" s="4">
        <v>0.12</v>
      </c>
      <c r="G212" s="4">
        <v>0.09</v>
      </c>
      <c r="H212" s="4">
        <v>0.11</v>
      </c>
      <c r="I212" s="4">
        <v>0.08</v>
      </c>
      <c r="J212" s="4">
        <v>0.13</v>
      </c>
      <c r="K212" s="4">
        <v>0.06</v>
      </c>
      <c r="L212" s="4">
        <v>0.09</v>
      </c>
      <c r="M212" s="4">
        <v>0.06</v>
      </c>
      <c r="N212" s="4">
        <v>0.09</v>
      </c>
      <c r="O212" s="4">
        <v>0.15</v>
      </c>
      <c r="P212" s="4">
        <v>0.04</v>
      </c>
      <c r="Q212" s="4">
        <f t="shared" si="14"/>
        <v>8.9166666666666672E-2</v>
      </c>
      <c r="R212" s="34">
        <f ca="1">OFFSET(D212,,List!$D$2)</f>
        <v>0.06</v>
      </c>
    </row>
    <row r="213" spans="1:18" x14ac:dyDescent="0.25">
      <c r="A213" t="s">
        <v>20</v>
      </c>
      <c r="B213" s="15" t="s">
        <v>38</v>
      </c>
      <c r="C213" t="s">
        <v>76</v>
      </c>
      <c r="D213" t="s">
        <v>121</v>
      </c>
      <c r="E213" s="4">
        <v>0.04</v>
      </c>
      <c r="F213" s="4">
        <v>0.05</v>
      </c>
      <c r="G213" s="4">
        <v>0.13</v>
      </c>
      <c r="H213" s="4">
        <v>0.06</v>
      </c>
      <c r="I213" s="4">
        <v>0.08</v>
      </c>
      <c r="J213" s="4">
        <v>0.15</v>
      </c>
      <c r="K213" s="4">
        <v>0.08</v>
      </c>
      <c r="L213" s="4">
        <v>0.06</v>
      </c>
      <c r="M213" s="4">
        <v>0.14000000000000001</v>
      </c>
      <c r="N213" s="4">
        <v>0.11</v>
      </c>
      <c r="O213" s="4">
        <v>0.11</v>
      </c>
      <c r="P213" s="4">
        <v>0.1</v>
      </c>
      <c r="Q213" s="4">
        <f t="shared" si="14"/>
        <v>9.2500000000000013E-2</v>
      </c>
      <c r="R213" s="34">
        <f ca="1">OFFSET(D213,,List!$D$2)</f>
        <v>0.08</v>
      </c>
    </row>
    <row r="214" spans="1:18" x14ac:dyDescent="0.25">
      <c r="E214" s="4"/>
      <c r="F214" s="4"/>
      <c r="G214" s="4"/>
      <c r="H214" s="4"/>
      <c r="I214" s="4"/>
      <c r="J214" s="4"/>
      <c r="K214" s="4"/>
      <c r="L214" s="4"/>
      <c r="M214" s="4"/>
      <c r="N214" s="4"/>
      <c r="O214" s="4"/>
      <c r="P214" s="4"/>
      <c r="Q214" s="4"/>
      <c r="R214" s="4"/>
    </row>
    <row r="215" spans="1:18" x14ac:dyDescent="0.25">
      <c r="A215" t="s">
        <v>20</v>
      </c>
      <c r="B215" s="15" t="s">
        <v>38</v>
      </c>
      <c r="C215" t="s">
        <v>75</v>
      </c>
      <c r="D215" t="s">
        <v>129</v>
      </c>
      <c r="E215" s="4">
        <v>7.0000000000000007E-2</v>
      </c>
      <c r="F215" s="4">
        <v>0.06</v>
      </c>
      <c r="G215" s="4">
        <v>0.08</v>
      </c>
      <c r="H215" s="4">
        <v>0.06</v>
      </c>
      <c r="I215" s="4">
        <v>0.08</v>
      </c>
      <c r="J215" s="4">
        <v>7.0000000000000007E-2</v>
      </c>
      <c r="K215" s="4">
        <v>0.08</v>
      </c>
      <c r="L215" s="4">
        <v>0.11</v>
      </c>
      <c r="M215" s="4">
        <v>0.11</v>
      </c>
      <c r="N215" s="4">
        <v>7.0000000000000007E-2</v>
      </c>
      <c r="O215" s="4">
        <v>0.05</v>
      </c>
      <c r="P215" s="4">
        <v>0.1</v>
      </c>
      <c r="Q215" s="4">
        <f>AVERAGE(E215:P215)</f>
        <v>7.8333333333333338E-2</v>
      </c>
      <c r="R215" s="34">
        <f ca="1">OFFSET(D215,,List!$D$2)</f>
        <v>0.08</v>
      </c>
    </row>
    <row r="216" spans="1:18" x14ac:dyDescent="0.25">
      <c r="A216" t="s">
        <v>20</v>
      </c>
      <c r="B216" s="15" t="s">
        <v>38</v>
      </c>
      <c r="C216" t="s">
        <v>75</v>
      </c>
      <c r="D216" t="s">
        <v>133</v>
      </c>
      <c r="E216" s="4">
        <v>7.0000000000000007E-2</v>
      </c>
      <c r="F216" s="4">
        <v>0.05</v>
      </c>
      <c r="G216" s="4">
        <v>0.1</v>
      </c>
      <c r="H216" s="4">
        <v>0.1</v>
      </c>
      <c r="I216" s="4">
        <v>0.06</v>
      </c>
      <c r="J216" s="4">
        <v>0.08</v>
      </c>
      <c r="K216" s="4">
        <v>0.11</v>
      </c>
      <c r="L216" s="4">
        <v>0.06</v>
      </c>
      <c r="M216" s="4">
        <v>0.09</v>
      </c>
      <c r="N216" s="4">
        <v>0.09</v>
      </c>
      <c r="O216" s="4">
        <v>0.06</v>
      </c>
      <c r="P216" s="4">
        <v>0.09</v>
      </c>
      <c r="Q216" s="4">
        <f t="shared" ref="Q216:Q224" si="15">AVERAGE(E216:P216)</f>
        <v>0.08</v>
      </c>
      <c r="R216" s="34">
        <f ca="1">OFFSET(D216,,List!$D$2)</f>
        <v>0.11</v>
      </c>
    </row>
    <row r="217" spans="1:18" x14ac:dyDescent="0.25">
      <c r="A217" t="s">
        <v>20</v>
      </c>
      <c r="B217" s="15" t="s">
        <v>38</v>
      </c>
      <c r="C217" t="s">
        <v>75</v>
      </c>
      <c r="D217" t="s">
        <v>130</v>
      </c>
      <c r="E217" s="4">
        <v>0.08</v>
      </c>
      <c r="F217" s="4">
        <v>0.06</v>
      </c>
      <c r="G217" s="4">
        <v>0.1</v>
      </c>
      <c r="H217" s="4">
        <v>0.1</v>
      </c>
      <c r="I217" s="4">
        <v>0.08</v>
      </c>
      <c r="J217" s="4">
        <v>0.08</v>
      </c>
      <c r="K217" s="4">
        <v>0.06</v>
      </c>
      <c r="L217" s="4">
        <v>0.05</v>
      </c>
      <c r="M217" s="4">
        <v>0.11</v>
      </c>
      <c r="N217" s="4">
        <v>0.08</v>
      </c>
      <c r="O217" s="4">
        <v>0.05</v>
      </c>
      <c r="P217" s="4">
        <v>0.11</v>
      </c>
      <c r="Q217" s="4">
        <f t="shared" si="15"/>
        <v>0.08</v>
      </c>
      <c r="R217" s="34">
        <f ca="1">OFFSET(D217,,List!$D$2)</f>
        <v>0.06</v>
      </c>
    </row>
    <row r="218" spans="1:18" x14ac:dyDescent="0.25">
      <c r="A218" t="s">
        <v>20</v>
      </c>
      <c r="B218" s="15" t="s">
        <v>38</v>
      </c>
      <c r="C218" t="s">
        <v>75</v>
      </c>
      <c r="D218" t="s">
        <v>128</v>
      </c>
      <c r="E218" s="4">
        <v>0.11</v>
      </c>
      <c r="F218" s="4">
        <v>0.1</v>
      </c>
      <c r="G218" s="4">
        <v>7.0000000000000007E-2</v>
      </c>
      <c r="H218" s="4">
        <v>0.06</v>
      </c>
      <c r="I218" s="4">
        <v>0.09</v>
      </c>
      <c r="J218" s="4">
        <v>0.05</v>
      </c>
      <c r="K218" s="4">
        <v>0.1</v>
      </c>
      <c r="L218" s="4">
        <v>7.0000000000000007E-2</v>
      </c>
      <c r="M218" s="4">
        <v>0.09</v>
      </c>
      <c r="N218" s="4">
        <v>0.05</v>
      </c>
      <c r="O218" s="4">
        <v>0.11</v>
      </c>
      <c r="P218" s="4">
        <v>0.05</v>
      </c>
      <c r="Q218" s="4">
        <f t="shared" si="15"/>
        <v>7.9166666666666677E-2</v>
      </c>
      <c r="R218" s="34">
        <f ca="1">OFFSET(D218,,List!$D$2)</f>
        <v>0.1</v>
      </c>
    </row>
    <row r="219" spans="1:18" x14ac:dyDescent="0.25">
      <c r="A219" t="s">
        <v>20</v>
      </c>
      <c r="B219" s="15" t="s">
        <v>38</v>
      </c>
      <c r="C219" t="s">
        <v>75</v>
      </c>
      <c r="D219" t="s">
        <v>132</v>
      </c>
      <c r="E219" s="4">
        <v>7.0000000000000007E-2</v>
      </c>
      <c r="F219" s="4">
        <v>0.11</v>
      </c>
      <c r="G219" s="4">
        <v>0.11</v>
      </c>
      <c r="H219" s="4">
        <v>0.08</v>
      </c>
      <c r="I219" s="4">
        <v>0.1</v>
      </c>
      <c r="J219" s="4">
        <v>0.11</v>
      </c>
      <c r="K219" s="4">
        <v>0.06</v>
      </c>
      <c r="L219" s="4">
        <v>0.11</v>
      </c>
      <c r="M219" s="4">
        <v>0.06</v>
      </c>
      <c r="N219" s="4">
        <v>7.0000000000000007E-2</v>
      </c>
      <c r="O219" s="4">
        <v>0.1</v>
      </c>
      <c r="P219" s="4">
        <v>0.1</v>
      </c>
      <c r="Q219" s="4">
        <f t="shared" si="15"/>
        <v>8.9999999999999983E-2</v>
      </c>
      <c r="R219" s="34">
        <f ca="1">OFFSET(D219,,List!$D$2)</f>
        <v>0.06</v>
      </c>
    </row>
    <row r="220" spans="1:18" x14ac:dyDescent="0.25">
      <c r="A220" t="s">
        <v>20</v>
      </c>
      <c r="B220" s="15" t="s">
        <v>38</v>
      </c>
      <c r="C220" t="s">
        <v>75</v>
      </c>
      <c r="D220" t="s">
        <v>134</v>
      </c>
      <c r="E220" s="4">
        <v>0.1</v>
      </c>
      <c r="F220" s="4">
        <v>0.05</v>
      </c>
      <c r="G220" s="4">
        <v>7.0000000000000007E-2</v>
      </c>
      <c r="H220" s="4">
        <v>0.08</v>
      </c>
      <c r="I220" s="4">
        <v>0.08</v>
      </c>
      <c r="J220" s="4">
        <v>0.06</v>
      </c>
      <c r="K220" s="4">
        <v>0.09</v>
      </c>
      <c r="L220" s="4">
        <v>7.0000000000000007E-2</v>
      </c>
      <c r="M220" s="4">
        <v>0.1</v>
      </c>
      <c r="N220" s="4">
        <v>0.06</v>
      </c>
      <c r="O220" s="4">
        <v>0.05</v>
      </c>
      <c r="P220" s="4">
        <v>0.05</v>
      </c>
      <c r="Q220" s="4">
        <f t="shared" si="15"/>
        <v>7.166666666666667E-2</v>
      </c>
      <c r="R220" s="34">
        <f ca="1">OFFSET(D220,,List!$D$2)</f>
        <v>0.09</v>
      </c>
    </row>
    <row r="221" spans="1:18" x14ac:dyDescent="0.25">
      <c r="A221" t="s">
        <v>20</v>
      </c>
      <c r="B221" s="15" t="s">
        <v>38</v>
      </c>
      <c r="C221" t="s">
        <v>75</v>
      </c>
      <c r="D221" t="s">
        <v>127</v>
      </c>
      <c r="E221" s="4">
        <v>0.11</v>
      </c>
      <c r="F221" s="4">
        <v>0.09</v>
      </c>
      <c r="G221" s="4">
        <v>0.08</v>
      </c>
      <c r="H221" s="4">
        <v>0.11</v>
      </c>
      <c r="I221" s="4">
        <v>0.09</v>
      </c>
      <c r="J221" s="4">
        <v>0.05</v>
      </c>
      <c r="K221" s="4">
        <v>7.0000000000000007E-2</v>
      </c>
      <c r="L221" s="4">
        <v>0.11</v>
      </c>
      <c r="M221" s="4">
        <v>0.1</v>
      </c>
      <c r="N221" s="4">
        <v>0.1</v>
      </c>
      <c r="O221" s="4">
        <v>0.06</v>
      </c>
      <c r="P221" s="4">
        <v>0.1</v>
      </c>
      <c r="Q221" s="4">
        <f t="shared" si="15"/>
        <v>8.9166666666666672E-2</v>
      </c>
      <c r="R221" s="34">
        <f ca="1">OFFSET(D221,,List!$D$2)</f>
        <v>7.0000000000000007E-2</v>
      </c>
    </row>
    <row r="222" spans="1:18" x14ac:dyDescent="0.25">
      <c r="A222" t="s">
        <v>20</v>
      </c>
      <c r="B222" s="15" t="s">
        <v>38</v>
      </c>
      <c r="C222" t="s">
        <v>75</v>
      </c>
      <c r="D222" t="s">
        <v>125</v>
      </c>
      <c r="E222" s="4">
        <v>0.11</v>
      </c>
      <c r="F222" s="4">
        <v>0.05</v>
      </c>
      <c r="G222" s="4">
        <v>0.08</v>
      </c>
      <c r="H222" s="4">
        <v>0.11</v>
      </c>
      <c r="I222" s="4">
        <v>0.08</v>
      </c>
      <c r="J222" s="4">
        <v>7.0000000000000007E-2</v>
      </c>
      <c r="K222" s="4">
        <v>7.0000000000000007E-2</v>
      </c>
      <c r="L222" s="4">
        <v>0.09</v>
      </c>
      <c r="M222" s="4">
        <v>0.06</v>
      </c>
      <c r="N222" s="4">
        <v>0.09</v>
      </c>
      <c r="O222" s="4">
        <v>0.08</v>
      </c>
      <c r="P222" s="4">
        <v>0.11</v>
      </c>
      <c r="Q222" s="4">
        <f t="shared" si="15"/>
        <v>8.3333333333333329E-2</v>
      </c>
      <c r="R222" s="34">
        <f ca="1">OFFSET(D222,,List!$D$2)</f>
        <v>7.0000000000000007E-2</v>
      </c>
    </row>
    <row r="223" spans="1:18" x14ac:dyDescent="0.25">
      <c r="A223" t="s">
        <v>20</v>
      </c>
      <c r="B223" s="15" t="s">
        <v>38</v>
      </c>
      <c r="C223" t="s">
        <v>75</v>
      </c>
      <c r="D223" t="s">
        <v>131</v>
      </c>
      <c r="E223" s="4">
        <v>0.05</v>
      </c>
      <c r="F223" s="4">
        <v>0.06</v>
      </c>
      <c r="G223" s="4">
        <v>0.06</v>
      </c>
      <c r="H223" s="4">
        <v>0.08</v>
      </c>
      <c r="I223" s="4">
        <v>0.11</v>
      </c>
      <c r="J223" s="4">
        <v>0.1</v>
      </c>
      <c r="K223" s="4">
        <v>0.1</v>
      </c>
      <c r="L223" s="4">
        <v>0.06</v>
      </c>
      <c r="M223" s="4">
        <v>0.05</v>
      </c>
      <c r="N223" s="4">
        <v>0.08</v>
      </c>
      <c r="O223" s="4">
        <v>0.08</v>
      </c>
      <c r="P223" s="4">
        <v>0.08</v>
      </c>
      <c r="Q223" s="4">
        <f t="shared" si="15"/>
        <v>7.5833333333333322E-2</v>
      </c>
      <c r="R223" s="34">
        <f ca="1">OFFSET(D223,,List!$D$2)</f>
        <v>0.1</v>
      </c>
    </row>
    <row r="224" spans="1:18" x14ac:dyDescent="0.25">
      <c r="A224" t="s">
        <v>20</v>
      </c>
      <c r="B224" s="15" t="s">
        <v>38</v>
      </c>
      <c r="C224" t="s">
        <v>75</v>
      </c>
      <c r="D224" t="s">
        <v>126</v>
      </c>
      <c r="E224" s="4">
        <v>0.05</v>
      </c>
      <c r="F224" s="4">
        <v>0.09</v>
      </c>
      <c r="G224" s="4">
        <v>0.06</v>
      </c>
      <c r="H224" s="4">
        <v>0.06</v>
      </c>
      <c r="I224" s="4">
        <v>0.09</v>
      </c>
      <c r="J224" s="4">
        <v>0.06</v>
      </c>
      <c r="K224" s="4">
        <v>0.06</v>
      </c>
      <c r="L224" s="4">
        <v>0.11</v>
      </c>
      <c r="M224" s="4">
        <v>0.06</v>
      </c>
      <c r="N224" s="4">
        <v>0.06</v>
      </c>
      <c r="O224" s="4">
        <v>0.11</v>
      </c>
      <c r="P224" s="4">
        <v>0.08</v>
      </c>
      <c r="Q224" s="4">
        <f t="shared" si="15"/>
        <v>7.4166666666666659E-2</v>
      </c>
      <c r="R224" s="34">
        <f ca="1">OFFSET(D224,,List!$D$2)</f>
        <v>0.06</v>
      </c>
    </row>
    <row r="225" spans="1:18" x14ac:dyDescent="0.25">
      <c r="E225" s="4"/>
      <c r="F225" s="4"/>
      <c r="G225" s="4"/>
      <c r="H225" s="4"/>
      <c r="I225" s="4"/>
      <c r="J225" s="4"/>
      <c r="K225" s="4"/>
      <c r="L225" s="4"/>
      <c r="M225" s="4"/>
      <c r="N225" s="4"/>
      <c r="O225" s="4"/>
      <c r="P225" s="4"/>
      <c r="Q225" s="4"/>
      <c r="R225" s="4"/>
    </row>
    <row r="226" spans="1:18" x14ac:dyDescent="0.25">
      <c r="E226" s="4"/>
      <c r="F226" s="4"/>
      <c r="G226" s="4"/>
      <c r="H226" s="4"/>
      <c r="I226" s="4"/>
      <c r="J226" s="4"/>
      <c r="K226" s="4"/>
      <c r="L226" s="4"/>
      <c r="M226" s="4"/>
      <c r="N226" s="4"/>
      <c r="O226" s="4"/>
      <c r="P226" s="4"/>
      <c r="Q226" s="4"/>
      <c r="R226" s="4"/>
    </row>
    <row r="227" spans="1:18" x14ac:dyDescent="0.25">
      <c r="A227" s="19" t="s">
        <v>41</v>
      </c>
      <c r="B227" s="19" t="s">
        <v>54</v>
      </c>
      <c r="C227" s="19" t="s">
        <v>55</v>
      </c>
      <c r="D227" s="10" t="s">
        <v>124</v>
      </c>
      <c r="E227" s="9" t="s">
        <v>42</v>
      </c>
      <c r="F227" s="9" t="s">
        <v>43</v>
      </c>
      <c r="G227" s="9" t="s">
        <v>44</v>
      </c>
      <c r="H227" s="9" t="s">
        <v>45</v>
      </c>
      <c r="I227" s="9" t="s">
        <v>46</v>
      </c>
      <c r="J227" s="9" t="s">
        <v>47</v>
      </c>
      <c r="K227" s="9" t="s">
        <v>48</v>
      </c>
      <c r="L227" s="9" t="s">
        <v>49</v>
      </c>
      <c r="M227" s="9" t="s">
        <v>50</v>
      </c>
      <c r="N227" s="9" t="s">
        <v>51</v>
      </c>
      <c r="O227" s="9" t="s">
        <v>6</v>
      </c>
      <c r="P227" s="9" t="s">
        <v>52</v>
      </c>
      <c r="Q227" s="9" t="s">
        <v>15</v>
      </c>
      <c r="R227" s="11" t="s">
        <v>40</v>
      </c>
    </row>
    <row r="228" spans="1:18" x14ac:dyDescent="0.25">
      <c r="A228" t="s">
        <v>20</v>
      </c>
      <c r="B228" s="15" t="s">
        <v>39</v>
      </c>
      <c r="C228" t="s">
        <v>74</v>
      </c>
      <c r="D228" t="s">
        <v>101</v>
      </c>
      <c r="E228" s="4">
        <v>0.15</v>
      </c>
      <c r="F228" s="4">
        <v>0.17</v>
      </c>
      <c r="G228" s="4">
        <v>0.1</v>
      </c>
      <c r="H228" s="4">
        <v>0.12</v>
      </c>
      <c r="I228" s="4">
        <v>0.17</v>
      </c>
      <c r="J228" s="4">
        <v>0.2</v>
      </c>
      <c r="K228" s="4">
        <v>0.17</v>
      </c>
      <c r="L228" s="4">
        <v>0.18</v>
      </c>
      <c r="M228" s="4">
        <v>0.12</v>
      </c>
      <c r="N228" s="4">
        <v>0.2</v>
      </c>
      <c r="O228" s="4">
        <v>0.14000000000000001</v>
      </c>
      <c r="P228" s="4">
        <v>0.12</v>
      </c>
      <c r="Q228" s="4">
        <f>AVERAGE(E228:P228)</f>
        <v>0.15333333333333332</v>
      </c>
      <c r="R228" s="34">
        <f ca="1">AVERAGE(OFFSET(E228,,,,List!$D$2))</f>
        <v>0.1542857142857143</v>
      </c>
    </row>
    <row r="229" spans="1:18" x14ac:dyDescent="0.25">
      <c r="A229" t="s">
        <v>20</v>
      </c>
      <c r="B229" s="15" t="s">
        <v>39</v>
      </c>
      <c r="C229" t="s">
        <v>74</v>
      </c>
      <c r="D229" t="s">
        <v>102</v>
      </c>
      <c r="E229" s="4">
        <v>0.19</v>
      </c>
      <c r="F229" s="4">
        <v>0.18</v>
      </c>
      <c r="G229" s="4">
        <v>0.14000000000000001</v>
      </c>
      <c r="H229" s="4">
        <v>0.12</v>
      </c>
      <c r="I229" s="4">
        <v>0.19</v>
      </c>
      <c r="J229" s="4">
        <v>0.15</v>
      </c>
      <c r="K229" s="4">
        <v>0.19</v>
      </c>
      <c r="L229" s="4">
        <v>0.19</v>
      </c>
      <c r="M229" s="4">
        <v>0.13</v>
      </c>
      <c r="N229" s="4">
        <v>0.19</v>
      </c>
      <c r="O229" s="4">
        <v>0.15</v>
      </c>
      <c r="P229" s="4">
        <v>0.19</v>
      </c>
      <c r="Q229" s="4">
        <f t="shared" ref="Q229:Q237" si="16">AVERAGE(E229:P229)</f>
        <v>0.16749999999999998</v>
      </c>
      <c r="R229" s="34">
        <f ca="1">AVERAGE(OFFSET(E229,,,,List!$D$2))</f>
        <v>0.16571428571428573</v>
      </c>
    </row>
    <row r="230" spans="1:18" x14ac:dyDescent="0.25">
      <c r="A230" t="s">
        <v>20</v>
      </c>
      <c r="B230" s="15" t="s">
        <v>39</v>
      </c>
      <c r="C230" t="s">
        <v>74</v>
      </c>
      <c r="D230" t="s">
        <v>103</v>
      </c>
      <c r="E230" s="4">
        <v>0.18</v>
      </c>
      <c r="F230" s="4">
        <v>0.2</v>
      </c>
      <c r="G230" s="4">
        <v>0.11</v>
      </c>
      <c r="H230" s="4">
        <v>0.16</v>
      </c>
      <c r="I230" s="4">
        <v>0.11</v>
      </c>
      <c r="J230" s="4">
        <v>0.1</v>
      </c>
      <c r="K230" s="4">
        <v>0.1</v>
      </c>
      <c r="L230" s="4">
        <v>0.17</v>
      </c>
      <c r="M230" s="4">
        <v>0.2</v>
      </c>
      <c r="N230" s="4">
        <v>0.19</v>
      </c>
      <c r="O230" s="4">
        <v>0.13</v>
      </c>
      <c r="P230" s="4">
        <v>0.14000000000000001</v>
      </c>
      <c r="Q230" s="4">
        <f t="shared" si="16"/>
        <v>0.14916666666666667</v>
      </c>
      <c r="R230" s="34">
        <f ca="1">AVERAGE(OFFSET(E230,,,,List!$D$2))</f>
        <v>0.13714285714285715</v>
      </c>
    </row>
    <row r="231" spans="1:18" x14ac:dyDescent="0.25">
      <c r="A231" t="s">
        <v>20</v>
      </c>
      <c r="B231" s="15" t="s">
        <v>39</v>
      </c>
      <c r="C231" t="s">
        <v>74</v>
      </c>
      <c r="D231" t="s">
        <v>104</v>
      </c>
      <c r="E231" s="4">
        <v>0.14000000000000001</v>
      </c>
      <c r="F231" s="4">
        <v>0.17</v>
      </c>
      <c r="G231" s="4">
        <v>0.14000000000000001</v>
      </c>
      <c r="H231" s="4">
        <v>0.15</v>
      </c>
      <c r="I231" s="4">
        <v>0.16</v>
      </c>
      <c r="J231" s="4">
        <v>0.18</v>
      </c>
      <c r="K231" s="4">
        <v>0.13</v>
      </c>
      <c r="L231" s="4">
        <v>0.12</v>
      </c>
      <c r="M231" s="4">
        <v>0.16</v>
      </c>
      <c r="N231" s="4">
        <v>0.19</v>
      </c>
      <c r="O231" s="4">
        <v>0.18</v>
      </c>
      <c r="P231" s="4">
        <v>0.18</v>
      </c>
      <c r="Q231" s="4">
        <f t="shared" si="16"/>
        <v>0.15833333333333335</v>
      </c>
      <c r="R231" s="34">
        <f ca="1">AVERAGE(OFFSET(E231,,,,List!$D$2))</f>
        <v>0.15285714285714289</v>
      </c>
    </row>
    <row r="232" spans="1:18" x14ac:dyDescent="0.25">
      <c r="A232" t="s">
        <v>20</v>
      </c>
      <c r="B232" s="15" t="s">
        <v>39</v>
      </c>
      <c r="C232" t="s">
        <v>74</v>
      </c>
      <c r="D232" t="s">
        <v>83</v>
      </c>
      <c r="E232" s="4">
        <v>0.13</v>
      </c>
      <c r="F232" s="4">
        <v>0.11</v>
      </c>
      <c r="G232" s="4">
        <v>0.15</v>
      </c>
      <c r="H232" s="4">
        <v>0.17</v>
      </c>
      <c r="I232" s="4">
        <v>0.12</v>
      </c>
      <c r="J232" s="4">
        <v>0.19</v>
      </c>
      <c r="K232" s="4">
        <v>0.16</v>
      </c>
      <c r="L232" s="4">
        <v>0.19</v>
      </c>
      <c r="M232" s="4">
        <v>0.12</v>
      </c>
      <c r="N232" s="4">
        <v>0.14000000000000001</v>
      </c>
      <c r="O232" s="4">
        <v>0.17</v>
      </c>
      <c r="P232" s="4">
        <v>0.1</v>
      </c>
      <c r="Q232" s="4">
        <f t="shared" si="16"/>
        <v>0.14583333333333334</v>
      </c>
      <c r="R232" s="34">
        <f ca="1">AVERAGE(OFFSET(E232,,,,List!$D$2))</f>
        <v>0.14714285714285716</v>
      </c>
    </row>
    <row r="233" spans="1:18" x14ac:dyDescent="0.25">
      <c r="A233" t="s">
        <v>20</v>
      </c>
      <c r="B233" s="15" t="s">
        <v>39</v>
      </c>
      <c r="C233" t="s">
        <v>74</v>
      </c>
      <c r="D233" t="s">
        <v>82</v>
      </c>
      <c r="E233" s="4">
        <v>0.17</v>
      </c>
      <c r="F233" s="4">
        <v>0.19</v>
      </c>
      <c r="G233" s="4">
        <v>0.16</v>
      </c>
      <c r="H233" s="4">
        <v>0.17</v>
      </c>
      <c r="I233" s="4">
        <v>0.15</v>
      </c>
      <c r="J233" s="4">
        <v>0.17</v>
      </c>
      <c r="K233" s="4">
        <v>0.1</v>
      </c>
      <c r="L233" s="4">
        <v>0.13</v>
      </c>
      <c r="M233" s="4">
        <v>0.11</v>
      </c>
      <c r="N233" s="4">
        <v>0.15</v>
      </c>
      <c r="O233" s="4">
        <v>0.11</v>
      </c>
      <c r="P233" s="4">
        <v>0.17</v>
      </c>
      <c r="Q233" s="4">
        <f t="shared" si="16"/>
        <v>0.14833333333333334</v>
      </c>
      <c r="R233" s="34">
        <f ca="1">AVERAGE(OFFSET(E233,,,,List!$D$2))</f>
        <v>0.15857142857142859</v>
      </c>
    </row>
    <row r="234" spans="1:18" x14ac:dyDescent="0.25">
      <c r="A234" t="s">
        <v>20</v>
      </c>
      <c r="B234" s="15" t="s">
        <v>39</v>
      </c>
      <c r="C234" t="s">
        <v>74</v>
      </c>
      <c r="D234" t="s">
        <v>105</v>
      </c>
      <c r="E234" s="4">
        <v>0.2</v>
      </c>
      <c r="F234" s="4">
        <v>0.11</v>
      </c>
      <c r="G234" s="4">
        <v>0.11</v>
      </c>
      <c r="H234" s="4">
        <v>0.15</v>
      </c>
      <c r="I234" s="4">
        <v>0.13</v>
      </c>
      <c r="J234" s="4">
        <v>0.15</v>
      </c>
      <c r="K234" s="4">
        <v>0.1</v>
      </c>
      <c r="L234" s="4">
        <v>0.14000000000000001</v>
      </c>
      <c r="M234" s="4">
        <v>0.1</v>
      </c>
      <c r="N234" s="4">
        <v>0.13</v>
      </c>
      <c r="O234" s="4">
        <v>0.2</v>
      </c>
      <c r="P234" s="4">
        <v>0.17</v>
      </c>
      <c r="Q234" s="4">
        <f t="shared" si="16"/>
        <v>0.14083333333333331</v>
      </c>
      <c r="R234" s="34">
        <f ca="1">AVERAGE(OFFSET(E234,,,,List!$D$2))</f>
        <v>0.1357142857142857</v>
      </c>
    </row>
    <row r="235" spans="1:18" x14ac:dyDescent="0.25">
      <c r="A235" t="s">
        <v>20</v>
      </c>
      <c r="B235" s="15" t="s">
        <v>39</v>
      </c>
      <c r="C235" t="s">
        <v>74</v>
      </c>
      <c r="D235" t="s">
        <v>106</v>
      </c>
      <c r="E235" s="4">
        <v>0.2</v>
      </c>
      <c r="F235" s="4">
        <v>0.1</v>
      </c>
      <c r="G235" s="4">
        <v>0.17</v>
      </c>
      <c r="H235" s="4">
        <v>0.2</v>
      </c>
      <c r="I235" s="4">
        <v>0.12</v>
      </c>
      <c r="J235" s="4">
        <v>0.15</v>
      </c>
      <c r="K235" s="4">
        <v>0.19</v>
      </c>
      <c r="L235" s="4">
        <v>0.1</v>
      </c>
      <c r="M235" s="4">
        <v>0.17</v>
      </c>
      <c r="N235" s="4">
        <v>0.19</v>
      </c>
      <c r="O235" s="4">
        <v>0.1</v>
      </c>
      <c r="P235" s="4">
        <v>0.17</v>
      </c>
      <c r="Q235" s="4">
        <f t="shared" si="16"/>
        <v>0.155</v>
      </c>
      <c r="R235" s="34">
        <f ca="1">AVERAGE(OFFSET(E235,,,,List!$D$2))</f>
        <v>0.16142857142857145</v>
      </c>
    </row>
    <row r="236" spans="1:18" x14ac:dyDescent="0.25">
      <c r="A236" t="s">
        <v>20</v>
      </c>
      <c r="B236" s="15" t="s">
        <v>39</v>
      </c>
      <c r="C236" t="s">
        <v>74</v>
      </c>
      <c r="D236" t="s">
        <v>107</v>
      </c>
      <c r="E236" s="4">
        <v>0.11</v>
      </c>
      <c r="F236" s="4">
        <v>0.18</v>
      </c>
      <c r="G236" s="4">
        <v>0.18</v>
      </c>
      <c r="H236" s="4">
        <v>0.12</v>
      </c>
      <c r="I236" s="4">
        <v>0.16</v>
      </c>
      <c r="J236" s="4">
        <v>0.2</v>
      </c>
      <c r="K236" s="4">
        <v>0.1</v>
      </c>
      <c r="L236" s="4">
        <v>0.14000000000000001</v>
      </c>
      <c r="M236" s="4">
        <v>0.2</v>
      </c>
      <c r="N236" s="4">
        <v>0.14000000000000001</v>
      </c>
      <c r="O236" s="4">
        <v>0.14000000000000001</v>
      </c>
      <c r="P236" s="4">
        <v>0.14000000000000001</v>
      </c>
      <c r="Q236" s="4">
        <f t="shared" si="16"/>
        <v>0.15083333333333335</v>
      </c>
      <c r="R236" s="34">
        <f ca="1">AVERAGE(OFFSET(E236,,,,List!$D$2))</f>
        <v>0.15</v>
      </c>
    </row>
    <row r="237" spans="1:18" x14ac:dyDescent="0.25">
      <c r="A237" t="s">
        <v>20</v>
      </c>
      <c r="B237" s="15" t="s">
        <v>39</v>
      </c>
      <c r="C237" t="s">
        <v>74</v>
      </c>
      <c r="D237" t="s">
        <v>108</v>
      </c>
      <c r="E237" s="4">
        <v>0.18</v>
      </c>
      <c r="F237" s="4">
        <v>0.19</v>
      </c>
      <c r="G237" s="4">
        <v>0.18</v>
      </c>
      <c r="H237" s="4">
        <v>0.1</v>
      </c>
      <c r="I237" s="4">
        <v>0.12</v>
      </c>
      <c r="J237" s="4">
        <v>0.12</v>
      </c>
      <c r="K237" s="4">
        <v>0.19</v>
      </c>
      <c r="L237" s="4">
        <v>0.1</v>
      </c>
      <c r="M237" s="4">
        <v>0.17</v>
      </c>
      <c r="N237" s="4">
        <v>0.14000000000000001</v>
      </c>
      <c r="O237" s="4">
        <v>0.19</v>
      </c>
      <c r="P237" s="4">
        <v>0.11</v>
      </c>
      <c r="Q237" s="4">
        <f t="shared" si="16"/>
        <v>0.1491666666666667</v>
      </c>
      <c r="R237" s="34">
        <f ca="1">AVERAGE(OFFSET(E237,,,,List!$D$2))</f>
        <v>0.1542857142857143</v>
      </c>
    </row>
    <row r="238" spans="1:18" x14ac:dyDescent="0.25">
      <c r="E238" s="4"/>
      <c r="F238" s="4"/>
      <c r="G238" s="4"/>
      <c r="H238" s="4"/>
      <c r="I238" s="4"/>
      <c r="J238" s="4"/>
      <c r="K238" s="4"/>
      <c r="L238" s="4"/>
      <c r="M238" s="4"/>
      <c r="N238" s="4"/>
      <c r="O238" s="4"/>
      <c r="P238" s="4"/>
      <c r="Q238" s="4"/>
      <c r="R238" s="4"/>
    </row>
    <row r="239" spans="1:18" x14ac:dyDescent="0.25">
      <c r="A239" t="s">
        <v>20</v>
      </c>
      <c r="B239" s="15" t="s">
        <v>39</v>
      </c>
      <c r="C239" t="s">
        <v>99</v>
      </c>
      <c r="D239" t="s">
        <v>116</v>
      </c>
      <c r="E239" s="4">
        <v>0.2</v>
      </c>
      <c r="F239" s="4">
        <v>0.1</v>
      </c>
      <c r="G239" s="4">
        <v>0.1</v>
      </c>
      <c r="H239" s="4">
        <v>0.15</v>
      </c>
      <c r="I239" s="4">
        <v>0.12</v>
      </c>
      <c r="J239" s="4">
        <v>0.17</v>
      </c>
      <c r="K239" s="4">
        <v>0.15</v>
      </c>
      <c r="L239" s="4">
        <v>0.19</v>
      </c>
      <c r="M239" s="4">
        <v>0.15</v>
      </c>
      <c r="N239" s="4">
        <v>0.16</v>
      </c>
      <c r="O239" s="4">
        <v>0.16</v>
      </c>
      <c r="P239" s="4">
        <v>0.08</v>
      </c>
      <c r="Q239" s="4">
        <f>AVERAGE(E239:P239)</f>
        <v>0.14416666666666667</v>
      </c>
      <c r="R239" s="34">
        <f ca="1">AVERAGE(OFFSET(E239,,,,List!$D$2))</f>
        <v>0.14142857142857143</v>
      </c>
    </row>
    <row r="240" spans="1:18" x14ac:dyDescent="0.25">
      <c r="A240" t="s">
        <v>20</v>
      </c>
      <c r="B240" s="15" t="s">
        <v>39</v>
      </c>
      <c r="C240" t="s">
        <v>99</v>
      </c>
      <c r="D240" t="s">
        <v>111</v>
      </c>
      <c r="E240" s="4">
        <v>0.18</v>
      </c>
      <c r="F240" s="4">
        <v>0.18</v>
      </c>
      <c r="G240" s="4">
        <v>0.08</v>
      </c>
      <c r="H240" s="4">
        <v>0.18</v>
      </c>
      <c r="I240" s="4">
        <v>0.11</v>
      </c>
      <c r="J240" s="4">
        <v>0.11</v>
      </c>
      <c r="K240" s="4">
        <v>0.11</v>
      </c>
      <c r="L240" s="4">
        <v>0.15</v>
      </c>
      <c r="M240" s="4">
        <v>0.18</v>
      </c>
      <c r="N240" s="4">
        <v>0.12</v>
      </c>
      <c r="O240" s="4">
        <v>0.2</v>
      </c>
      <c r="P240" s="4">
        <v>0.11</v>
      </c>
      <c r="Q240" s="4">
        <f t="shared" ref="Q240:Q248" si="17">AVERAGE(E240:P240)</f>
        <v>0.14249999999999999</v>
      </c>
      <c r="R240" s="34">
        <f ca="1">AVERAGE(OFFSET(E240,,,,List!$D$2))</f>
        <v>0.1357142857142857</v>
      </c>
    </row>
    <row r="241" spans="1:18" x14ac:dyDescent="0.25">
      <c r="A241" t="s">
        <v>20</v>
      </c>
      <c r="B241" s="15" t="s">
        <v>39</v>
      </c>
      <c r="C241" t="s">
        <v>99</v>
      </c>
      <c r="D241" t="s">
        <v>78</v>
      </c>
      <c r="E241" s="4">
        <v>0.21</v>
      </c>
      <c r="F241" s="4">
        <v>0.08</v>
      </c>
      <c r="G241" s="4">
        <v>0.09</v>
      </c>
      <c r="H241" s="4">
        <v>0.15</v>
      </c>
      <c r="I241" s="4">
        <v>0.13</v>
      </c>
      <c r="J241" s="4">
        <v>0.21</v>
      </c>
      <c r="K241" s="4">
        <v>0.18</v>
      </c>
      <c r="L241" s="4">
        <v>0.19</v>
      </c>
      <c r="M241" s="4">
        <v>0.08</v>
      </c>
      <c r="N241" s="4">
        <v>0.21</v>
      </c>
      <c r="O241" s="4">
        <v>0.1</v>
      </c>
      <c r="P241" s="4">
        <v>0.21</v>
      </c>
      <c r="Q241" s="4">
        <f t="shared" si="17"/>
        <v>0.15333333333333335</v>
      </c>
      <c r="R241" s="34">
        <f ca="1">AVERAGE(OFFSET(E241,,,,List!$D$2))</f>
        <v>0.15</v>
      </c>
    </row>
    <row r="242" spans="1:18" x14ac:dyDescent="0.25">
      <c r="A242" t="s">
        <v>20</v>
      </c>
      <c r="B242" s="15" t="s">
        <v>39</v>
      </c>
      <c r="C242" t="s">
        <v>99</v>
      </c>
      <c r="D242" t="s">
        <v>112</v>
      </c>
      <c r="E242" s="4">
        <v>0.17</v>
      </c>
      <c r="F242" s="4">
        <v>0.11</v>
      </c>
      <c r="G242" s="4">
        <v>0.12</v>
      </c>
      <c r="H242" s="4">
        <v>0.14000000000000001</v>
      </c>
      <c r="I242" s="4">
        <v>0.14000000000000001</v>
      </c>
      <c r="J242" s="4">
        <v>0.08</v>
      </c>
      <c r="K242" s="4">
        <v>0.15</v>
      </c>
      <c r="L242" s="4">
        <v>0.2</v>
      </c>
      <c r="M242" s="4">
        <v>0.08</v>
      </c>
      <c r="N242" s="4">
        <v>0.18</v>
      </c>
      <c r="O242" s="4">
        <v>0.14000000000000001</v>
      </c>
      <c r="P242" s="4">
        <v>0.13</v>
      </c>
      <c r="Q242" s="4">
        <f t="shared" si="17"/>
        <v>0.13666666666666669</v>
      </c>
      <c r="R242" s="34">
        <f ca="1">AVERAGE(OFFSET(E242,,,,List!$D$2))</f>
        <v>0.13</v>
      </c>
    </row>
    <row r="243" spans="1:18" x14ac:dyDescent="0.25">
      <c r="A243" t="s">
        <v>20</v>
      </c>
      <c r="B243" s="15" t="s">
        <v>39</v>
      </c>
      <c r="C243" t="s">
        <v>99</v>
      </c>
      <c r="D243" t="s">
        <v>110</v>
      </c>
      <c r="E243" s="4">
        <v>0.08</v>
      </c>
      <c r="F243" s="4">
        <v>0.1</v>
      </c>
      <c r="G243" s="4">
        <v>0.22</v>
      </c>
      <c r="H243" s="4">
        <v>0.22</v>
      </c>
      <c r="I243" s="4">
        <v>0.11</v>
      </c>
      <c r="J243" s="4">
        <v>0.13</v>
      </c>
      <c r="K243" s="4">
        <v>0.09</v>
      </c>
      <c r="L243" s="4">
        <v>0.17</v>
      </c>
      <c r="M243" s="4">
        <v>0.15</v>
      </c>
      <c r="N243" s="4">
        <v>0.15</v>
      </c>
      <c r="O243" s="4">
        <v>0.14000000000000001</v>
      </c>
      <c r="P243" s="4">
        <v>0.18</v>
      </c>
      <c r="Q243" s="4">
        <f t="shared" si="17"/>
        <v>0.14499999999999996</v>
      </c>
      <c r="R243" s="34">
        <f ca="1">AVERAGE(OFFSET(E243,,,,List!$D$2))</f>
        <v>0.1357142857142857</v>
      </c>
    </row>
    <row r="244" spans="1:18" x14ac:dyDescent="0.25">
      <c r="A244" t="s">
        <v>20</v>
      </c>
      <c r="B244" s="15" t="s">
        <v>39</v>
      </c>
      <c r="C244" t="s">
        <v>99</v>
      </c>
      <c r="D244" t="s">
        <v>114</v>
      </c>
      <c r="E244" s="4">
        <v>0.11</v>
      </c>
      <c r="F244" s="4">
        <v>0.18</v>
      </c>
      <c r="G244" s="4">
        <v>0.22</v>
      </c>
      <c r="H244" s="4">
        <v>0.13</v>
      </c>
      <c r="I244" s="4">
        <v>0.14000000000000001</v>
      </c>
      <c r="J244" s="4">
        <v>0.2</v>
      </c>
      <c r="K244" s="4">
        <v>0.08</v>
      </c>
      <c r="L244" s="4">
        <v>0.15</v>
      </c>
      <c r="M244" s="4">
        <v>0.1</v>
      </c>
      <c r="N244" s="4">
        <v>0.09</v>
      </c>
      <c r="O244" s="4">
        <v>0.15</v>
      </c>
      <c r="P244" s="4">
        <v>0.2</v>
      </c>
      <c r="Q244" s="4">
        <f t="shared" si="17"/>
        <v>0.14583333333333334</v>
      </c>
      <c r="R244" s="34">
        <f ca="1">AVERAGE(OFFSET(E244,,,,List!$D$2))</f>
        <v>0.15142857142857144</v>
      </c>
    </row>
    <row r="245" spans="1:18" x14ac:dyDescent="0.25">
      <c r="A245" t="s">
        <v>20</v>
      </c>
      <c r="B245" s="15" t="s">
        <v>39</v>
      </c>
      <c r="C245" t="s">
        <v>99</v>
      </c>
      <c r="D245" t="s">
        <v>109</v>
      </c>
      <c r="E245" s="4">
        <v>0.08</v>
      </c>
      <c r="F245" s="4">
        <v>0.21</v>
      </c>
      <c r="G245" s="4">
        <v>0.21</v>
      </c>
      <c r="H245" s="4">
        <v>0.14000000000000001</v>
      </c>
      <c r="I245" s="4">
        <v>0.21</v>
      </c>
      <c r="J245" s="4">
        <v>0.09</v>
      </c>
      <c r="K245" s="4">
        <v>0.18</v>
      </c>
      <c r="L245" s="4">
        <v>0.13</v>
      </c>
      <c r="M245" s="4">
        <v>0.08</v>
      </c>
      <c r="N245" s="4">
        <v>0.08</v>
      </c>
      <c r="O245" s="4">
        <v>0.17</v>
      </c>
      <c r="P245" s="4">
        <v>0.08</v>
      </c>
      <c r="Q245" s="4">
        <f t="shared" si="17"/>
        <v>0.13833333333333334</v>
      </c>
      <c r="R245" s="34">
        <f ca="1">AVERAGE(OFFSET(E245,,,,List!$D$2))</f>
        <v>0.15999999999999998</v>
      </c>
    </row>
    <row r="246" spans="1:18" x14ac:dyDescent="0.25">
      <c r="A246" t="s">
        <v>20</v>
      </c>
      <c r="B246" s="15" t="s">
        <v>39</v>
      </c>
      <c r="C246" t="s">
        <v>99</v>
      </c>
      <c r="D246" t="s">
        <v>115</v>
      </c>
      <c r="E246" s="4">
        <v>0.1</v>
      </c>
      <c r="F246" s="4">
        <v>0.12</v>
      </c>
      <c r="G246" s="4">
        <v>0.22</v>
      </c>
      <c r="H246" s="4">
        <v>0.18</v>
      </c>
      <c r="I246" s="4">
        <v>0.17</v>
      </c>
      <c r="J246" s="4">
        <v>0.17</v>
      </c>
      <c r="K246" s="4">
        <v>0.2</v>
      </c>
      <c r="L246" s="4">
        <v>0.13</v>
      </c>
      <c r="M246" s="4">
        <v>0.13</v>
      </c>
      <c r="N246" s="4">
        <v>0.12</v>
      </c>
      <c r="O246" s="4">
        <v>0.13</v>
      </c>
      <c r="P246" s="4">
        <v>0.14000000000000001</v>
      </c>
      <c r="Q246" s="4">
        <f t="shared" si="17"/>
        <v>0.15083333333333335</v>
      </c>
      <c r="R246" s="34">
        <f ca="1">AVERAGE(OFFSET(E246,,,,List!$D$2))</f>
        <v>0.16571428571428573</v>
      </c>
    </row>
    <row r="247" spans="1:18" x14ac:dyDescent="0.25">
      <c r="A247" t="s">
        <v>20</v>
      </c>
      <c r="B247" s="15" t="s">
        <v>39</v>
      </c>
      <c r="C247" t="s">
        <v>99</v>
      </c>
      <c r="D247" t="s">
        <v>77</v>
      </c>
      <c r="E247" s="4">
        <v>0.11</v>
      </c>
      <c r="F247" s="4">
        <v>0.17</v>
      </c>
      <c r="G247" s="4">
        <v>0.16</v>
      </c>
      <c r="H247" s="4">
        <v>0.22</v>
      </c>
      <c r="I247" s="4">
        <v>0.22</v>
      </c>
      <c r="J247" s="4">
        <v>0.11</v>
      </c>
      <c r="K247" s="4">
        <v>0.17</v>
      </c>
      <c r="L247" s="4">
        <v>0.11</v>
      </c>
      <c r="M247" s="4">
        <v>0.12</v>
      </c>
      <c r="N247" s="4">
        <v>0.21</v>
      </c>
      <c r="O247" s="4">
        <v>0.11</v>
      </c>
      <c r="P247" s="4">
        <v>0.12</v>
      </c>
      <c r="Q247" s="4">
        <f t="shared" si="17"/>
        <v>0.1525</v>
      </c>
      <c r="R247" s="34">
        <f ca="1">AVERAGE(OFFSET(E247,,,,List!$D$2))</f>
        <v>0.1657142857142857</v>
      </c>
    </row>
    <row r="248" spans="1:18" x14ac:dyDescent="0.25">
      <c r="A248" t="s">
        <v>20</v>
      </c>
      <c r="B248" s="15" t="s">
        <v>39</v>
      </c>
      <c r="C248" t="s">
        <v>99</v>
      </c>
      <c r="D248" t="s">
        <v>113</v>
      </c>
      <c r="E248" s="4">
        <v>0.22</v>
      </c>
      <c r="F248" s="4">
        <v>0.12</v>
      </c>
      <c r="G248" s="4">
        <v>0.17</v>
      </c>
      <c r="H248" s="4">
        <v>0.08</v>
      </c>
      <c r="I248" s="4">
        <v>0.09</v>
      </c>
      <c r="J248" s="4">
        <v>0.2</v>
      </c>
      <c r="K248" s="4">
        <v>0.13</v>
      </c>
      <c r="L248" s="4">
        <v>0.2</v>
      </c>
      <c r="M248" s="4">
        <v>0.19</v>
      </c>
      <c r="N248" s="4">
        <v>0.1</v>
      </c>
      <c r="O248" s="4">
        <v>0.11</v>
      </c>
      <c r="P248" s="4">
        <v>0.1</v>
      </c>
      <c r="Q248" s="4">
        <f t="shared" si="17"/>
        <v>0.14249999999999999</v>
      </c>
      <c r="R248" s="34">
        <f ca="1">AVERAGE(OFFSET(E248,,,,List!$D$2))</f>
        <v>0.14428571428571427</v>
      </c>
    </row>
    <row r="250" spans="1:18" x14ac:dyDescent="0.25">
      <c r="A250" t="s">
        <v>20</v>
      </c>
      <c r="B250" s="15" t="s">
        <v>39</v>
      </c>
      <c r="C250" t="s">
        <v>76</v>
      </c>
      <c r="D250" t="s">
        <v>79</v>
      </c>
      <c r="E250" s="4">
        <v>0.19</v>
      </c>
      <c r="F250" s="4">
        <v>0.13</v>
      </c>
      <c r="G250" s="4">
        <v>0.12</v>
      </c>
      <c r="H250" s="4">
        <v>0.18</v>
      </c>
      <c r="I250" s="4">
        <v>0.12</v>
      </c>
      <c r="J250" s="4">
        <v>0.17</v>
      </c>
      <c r="K250" s="4">
        <v>0.17</v>
      </c>
      <c r="L250" s="4">
        <v>0.18</v>
      </c>
      <c r="M250" s="4">
        <v>0.2</v>
      </c>
      <c r="N250" s="4">
        <v>0.19</v>
      </c>
      <c r="O250" s="4">
        <v>0.12</v>
      </c>
      <c r="P250" s="4">
        <v>0.1</v>
      </c>
      <c r="Q250" s="4">
        <f>AVERAGE(E250:P250)</f>
        <v>0.15583333333333335</v>
      </c>
      <c r="R250" s="34">
        <f ca="1">AVERAGE(OFFSET(E250,,,,List!$D$2))</f>
        <v>0.1542857142857143</v>
      </c>
    </row>
    <row r="251" spans="1:18" x14ac:dyDescent="0.25">
      <c r="A251" t="s">
        <v>20</v>
      </c>
      <c r="B251" s="15" t="s">
        <v>39</v>
      </c>
      <c r="C251" t="s">
        <v>76</v>
      </c>
      <c r="D251" t="s">
        <v>120</v>
      </c>
      <c r="E251" s="4">
        <v>0.14000000000000001</v>
      </c>
      <c r="F251" s="4">
        <v>0.15</v>
      </c>
      <c r="G251" s="4">
        <v>0.19</v>
      </c>
      <c r="H251" s="4">
        <v>0.13</v>
      </c>
      <c r="I251" s="4">
        <v>0.11</v>
      </c>
      <c r="J251" s="4">
        <v>0.13</v>
      </c>
      <c r="K251" s="4">
        <v>0.16</v>
      </c>
      <c r="L251" s="4">
        <v>0.1</v>
      </c>
      <c r="M251" s="4">
        <v>0.13</v>
      </c>
      <c r="N251" s="4">
        <v>0.15</v>
      </c>
      <c r="O251" s="4">
        <v>0.16</v>
      </c>
      <c r="P251" s="4">
        <v>0.11</v>
      </c>
      <c r="Q251" s="4">
        <f t="shared" ref="Q251:Q259" si="18">AVERAGE(E251:P251)</f>
        <v>0.13833333333333334</v>
      </c>
      <c r="R251" s="34">
        <f ca="1">AVERAGE(OFFSET(E251,,,,List!$D$2))</f>
        <v>0.14428571428571429</v>
      </c>
    </row>
    <row r="252" spans="1:18" x14ac:dyDescent="0.25">
      <c r="A252" t="s">
        <v>20</v>
      </c>
      <c r="B252" s="15" t="s">
        <v>39</v>
      </c>
      <c r="C252" t="s">
        <v>76</v>
      </c>
      <c r="D252" t="s">
        <v>122</v>
      </c>
      <c r="E252" s="4">
        <v>0.19</v>
      </c>
      <c r="F252" s="4">
        <v>0.12</v>
      </c>
      <c r="G252" s="4">
        <v>0.13</v>
      </c>
      <c r="H252" s="4">
        <v>0.1</v>
      </c>
      <c r="I252" s="4">
        <v>0.17</v>
      </c>
      <c r="J252" s="4">
        <v>0.11</v>
      </c>
      <c r="K252" s="4">
        <v>0.12</v>
      </c>
      <c r="L252" s="4">
        <v>0.14000000000000001</v>
      </c>
      <c r="M252" s="4">
        <v>0.12</v>
      </c>
      <c r="N252" s="4">
        <v>0.18</v>
      </c>
      <c r="O252" s="4">
        <v>0.2</v>
      </c>
      <c r="P252" s="4">
        <v>0.13</v>
      </c>
      <c r="Q252" s="4">
        <f t="shared" si="18"/>
        <v>0.14249999999999999</v>
      </c>
      <c r="R252" s="34">
        <f ca="1">AVERAGE(OFFSET(E252,,,,List!$D$2))</f>
        <v>0.13428571428571429</v>
      </c>
    </row>
    <row r="253" spans="1:18" x14ac:dyDescent="0.25">
      <c r="A253" t="s">
        <v>20</v>
      </c>
      <c r="B253" s="15" t="s">
        <v>39</v>
      </c>
      <c r="C253" t="s">
        <v>76</v>
      </c>
      <c r="D253" t="s">
        <v>80</v>
      </c>
      <c r="E253" s="4">
        <v>0.2</v>
      </c>
      <c r="F253" s="4">
        <v>0.15</v>
      </c>
      <c r="G253" s="4">
        <v>0.17</v>
      </c>
      <c r="H253" s="4">
        <v>0.15</v>
      </c>
      <c r="I253" s="4">
        <v>0.1</v>
      </c>
      <c r="J253" s="4">
        <v>0.15</v>
      </c>
      <c r="K253" s="4">
        <v>0.2</v>
      </c>
      <c r="L253" s="4">
        <v>0.19</v>
      </c>
      <c r="M253" s="4">
        <v>0.11</v>
      </c>
      <c r="N253" s="4">
        <v>0.18</v>
      </c>
      <c r="O253" s="4">
        <v>0.14000000000000001</v>
      </c>
      <c r="P253" s="4">
        <v>0.11</v>
      </c>
      <c r="Q253" s="4">
        <f t="shared" si="18"/>
        <v>0.1541666666666667</v>
      </c>
      <c r="R253" s="34">
        <f ca="1">AVERAGE(OFFSET(E253,,,,List!$D$2))</f>
        <v>0.16</v>
      </c>
    </row>
    <row r="254" spans="1:18" x14ac:dyDescent="0.25">
      <c r="A254" t="s">
        <v>20</v>
      </c>
      <c r="B254" s="15" t="s">
        <v>39</v>
      </c>
      <c r="C254" t="s">
        <v>76</v>
      </c>
      <c r="D254" t="s">
        <v>118</v>
      </c>
      <c r="E254" s="4">
        <v>0.2</v>
      </c>
      <c r="F254" s="4">
        <v>0.12</v>
      </c>
      <c r="G254" s="4">
        <v>0.18</v>
      </c>
      <c r="H254" s="4">
        <v>0.14000000000000001</v>
      </c>
      <c r="I254" s="4">
        <v>0.2</v>
      </c>
      <c r="J254" s="4">
        <v>0.19</v>
      </c>
      <c r="K254" s="4">
        <v>0.17</v>
      </c>
      <c r="L254" s="4">
        <v>0.19</v>
      </c>
      <c r="M254" s="4">
        <v>0.2</v>
      </c>
      <c r="N254" s="4">
        <v>0.11</v>
      </c>
      <c r="O254" s="4">
        <v>0.19</v>
      </c>
      <c r="P254" s="4">
        <v>0.14000000000000001</v>
      </c>
      <c r="Q254" s="4">
        <f t="shared" si="18"/>
        <v>0.16916666666666666</v>
      </c>
      <c r="R254" s="34">
        <f ca="1">AVERAGE(OFFSET(E254,,,,List!$D$2))</f>
        <v>0.17142857142857143</v>
      </c>
    </row>
    <row r="255" spans="1:18" x14ac:dyDescent="0.25">
      <c r="A255" t="s">
        <v>20</v>
      </c>
      <c r="B255" s="15" t="s">
        <v>39</v>
      </c>
      <c r="C255" t="s">
        <v>76</v>
      </c>
      <c r="D255" t="s">
        <v>81</v>
      </c>
      <c r="E255" s="4">
        <v>0.11</v>
      </c>
      <c r="F255" s="4">
        <v>0.15</v>
      </c>
      <c r="G255" s="4">
        <v>0.12</v>
      </c>
      <c r="H255" s="4">
        <v>0.15</v>
      </c>
      <c r="I255" s="4">
        <v>0.11</v>
      </c>
      <c r="J255" s="4">
        <v>0.13</v>
      </c>
      <c r="K255" s="4">
        <v>0.12</v>
      </c>
      <c r="L255" s="4">
        <v>0.13</v>
      </c>
      <c r="M255" s="4">
        <v>0.15</v>
      </c>
      <c r="N255" s="4">
        <v>0.13</v>
      </c>
      <c r="O255" s="4">
        <v>0.15</v>
      </c>
      <c r="P255" s="4">
        <v>0.13</v>
      </c>
      <c r="Q255" s="4">
        <f t="shared" si="18"/>
        <v>0.13166666666666663</v>
      </c>
      <c r="R255" s="34">
        <f ca="1">AVERAGE(OFFSET(E255,,,,List!$D$2))</f>
        <v>0.12714285714285714</v>
      </c>
    </row>
    <row r="256" spans="1:18" x14ac:dyDescent="0.25">
      <c r="A256" t="s">
        <v>20</v>
      </c>
      <c r="B256" s="15" t="s">
        <v>39</v>
      </c>
      <c r="C256" t="s">
        <v>76</v>
      </c>
      <c r="D256" t="s">
        <v>123</v>
      </c>
      <c r="E256" s="4">
        <v>0.18</v>
      </c>
      <c r="F256" s="4">
        <v>0.19</v>
      </c>
      <c r="G256" s="4">
        <v>0.19</v>
      </c>
      <c r="H256" s="4">
        <v>0.17</v>
      </c>
      <c r="I256" s="4">
        <v>0.18</v>
      </c>
      <c r="J256" s="4">
        <v>0.12</v>
      </c>
      <c r="K256" s="4">
        <v>0.12</v>
      </c>
      <c r="L256" s="4">
        <v>0.15</v>
      </c>
      <c r="M256" s="4">
        <v>0.15</v>
      </c>
      <c r="N256" s="4">
        <v>0.18</v>
      </c>
      <c r="O256" s="4">
        <v>0.14000000000000001</v>
      </c>
      <c r="P256" s="4">
        <v>0.17</v>
      </c>
      <c r="Q256" s="4">
        <f t="shared" si="18"/>
        <v>0.16166666666666665</v>
      </c>
      <c r="R256" s="34">
        <f ca="1">AVERAGE(OFFSET(E256,,,,List!$D$2))</f>
        <v>0.16428571428571434</v>
      </c>
    </row>
    <row r="257" spans="1:18" x14ac:dyDescent="0.25">
      <c r="A257" t="s">
        <v>20</v>
      </c>
      <c r="B257" s="15" t="s">
        <v>39</v>
      </c>
      <c r="C257" t="s">
        <v>76</v>
      </c>
      <c r="D257" t="s">
        <v>117</v>
      </c>
      <c r="E257" s="4">
        <v>0.12</v>
      </c>
      <c r="F257" s="4">
        <v>0.14000000000000001</v>
      </c>
      <c r="G257" s="4">
        <v>0.19</v>
      </c>
      <c r="H257" s="4">
        <v>0.14000000000000001</v>
      </c>
      <c r="I257" s="4">
        <v>0.18</v>
      </c>
      <c r="J257" s="4">
        <v>0.2</v>
      </c>
      <c r="K257" s="4">
        <v>0.19</v>
      </c>
      <c r="L257" s="4">
        <v>0.11</v>
      </c>
      <c r="M257" s="4">
        <v>0.1</v>
      </c>
      <c r="N257" s="4">
        <v>0.2</v>
      </c>
      <c r="O257" s="4">
        <v>0.2</v>
      </c>
      <c r="P257" s="4">
        <v>0.11</v>
      </c>
      <c r="Q257" s="4">
        <f t="shared" si="18"/>
        <v>0.15666666666666668</v>
      </c>
      <c r="R257" s="34">
        <f ca="1">AVERAGE(OFFSET(E257,,,,List!$D$2))</f>
        <v>0.1657142857142857</v>
      </c>
    </row>
    <row r="258" spans="1:18" x14ac:dyDescent="0.25">
      <c r="A258" t="s">
        <v>20</v>
      </c>
      <c r="B258" s="15" t="s">
        <v>39</v>
      </c>
      <c r="C258" t="s">
        <v>76</v>
      </c>
      <c r="D258" t="s">
        <v>119</v>
      </c>
      <c r="E258" s="4">
        <v>0.12</v>
      </c>
      <c r="F258" s="4">
        <v>0.11</v>
      </c>
      <c r="G258" s="4">
        <v>0.14000000000000001</v>
      </c>
      <c r="H258" s="4">
        <v>0.19</v>
      </c>
      <c r="I258" s="4">
        <v>0.17</v>
      </c>
      <c r="J258" s="4">
        <v>0.15</v>
      </c>
      <c r="K258" s="4">
        <v>0.13</v>
      </c>
      <c r="L258" s="4">
        <v>0.14000000000000001</v>
      </c>
      <c r="M258" s="4">
        <v>0.16</v>
      </c>
      <c r="N258" s="4">
        <v>0.15</v>
      </c>
      <c r="O258" s="4">
        <v>0.17</v>
      </c>
      <c r="P258" s="4">
        <v>0.19</v>
      </c>
      <c r="Q258" s="4">
        <f t="shared" si="18"/>
        <v>0.15166666666666667</v>
      </c>
      <c r="R258" s="34">
        <f ca="1">AVERAGE(OFFSET(E258,,,,List!$D$2))</f>
        <v>0.14428571428571432</v>
      </c>
    </row>
    <row r="259" spans="1:18" x14ac:dyDescent="0.25">
      <c r="A259" t="s">
        <v>20</v>
      </c>
      <c r="B259" s="15" t="s">
        <v>39</v>
      </c>
      <c r="C259" t="s">
        <v>76</v>
      </c>
      <c r="D259" t="s">
        <v>121</v>
      </c>
      <c r="E259" s="4">
        <v>0.12</v>
      </c>
      <c r="F259" s="4">
        <v>0.14000000000000001</v>
      </c>
      <c r="G259" s="4">
        <v>0.13</v>
      </c>
      <c r="H259" s="4">
        <v>0.12</v>
      </c>
      <c r="I259" s="4">
        <v>0.1</v>
      </c>
      <c r="J259" s="4">
        <v>0.12</v>
      </c>
      <c r="K259" s="4">
        <v>0.13</v>
      </c>
      <c r="L259" s="4">
        <v>0.19</v>
      </c>
      <c r="M259" s="4">
        <v>0.18</v>
      </c>
      <c r="N259" s="4">
        <v>0.14000000000000001</v>
      </c>
      <c r="O259" s="4">
        <v>0.12</v>
      </c>
      <c r="P259" s="4">
        <v>0.12</v>
      </c>
      <c r="Q259" s="4">
        <f t="shared" si="18"/>
        <v>0.13416666666666668</v>
      </c>
      <c r="R259" s="34">
        <f ca="1">AVERAGE(OFFSET(E259,,,,List!$D$2))</f>
        <v>0.12285714285714286</v>
      </c>
    </row>
    <row r="261" spans="1:18" x14ac:dyDescent="0.25">
      <c r="A261" t="s">
        <v>20</v>
      </c>
      <c r="B261" s="15" t="s">
        <v>39</v>
      </c>
      <c r="C261" t="s">
        <v>75</v>
      </c>
      <c r="D261" t="s">
        <v>129</v>
      </c>
      <c r="E261" s="4">
        <v>0.19</v>
      </c>
      <c r="F261" s="4">
        <v>0.11</v>
      </c>
      <c r="G261" s="4">
        <v>0.16</v>
      </c>
      <c r="H261" s="4">
        <v>0.12</v>
      </c>
      <c r="I261" s="4">
        <v>0.18</v>
      </c>
      <c r="J261" s="4">
        <v>0.14000000000000001</v>
      </c>
      <c r="K261" s="4">
        <v>0.11</v>
      </c>
      <c r="L261" s="4">
        <v>0.11</v>
      </c>
      <c r="M261" s="4">
        <v>0.12</v>
      </c>
      <c r="N261" s="4">
        <v>0.18</v>
      </c>
      <c r="O261" s="4">
        <v>0.19</v>
      </c>
      <c r="P261" s="4">
        <v>0.17</v>
      </c>
      <c r="Q261" s="4">
        <f>AVERAGE(E261:P261)</f>
        <v>0.14833333333333334</v>
      </c>
      <c r="R261" s="34">
        <f ca="1">AVERAGE(OFFSET(E261,,,,List!$D$2))</f>
        <v>0.14428571428571429</v>
      </c>
    </row>
    <row r="262" spans="1:18" x14ac:dyDescent="0.25">
      <c r="A262" t="s">
        <v>20</v>
      </c>
      <c r="B262" s="15" t="s">
        <v>39</v>
      </c>
      <c r="C262" t="s">
        <v>75</v>
      </c>
      <c r="D262" t="s">
        <v>133</v>
      </c>
      <c r="E262" s="4">
        <v>0.17</v>
      </c>
      <c r="F262" s="4">
        <v>0.19</v>
      </c>
      <c r="G262" s="4">
        <v>0.14000000000000001</v>
      </c>
      <c r="H262" s="4">
        <v>0.15</v>
      </c>
      <c r="I262" s="4">
        <v>0.11</v>
      </c>
      <c r="J262" s="4">
        <v>0.14000000000000001</v>
      </c>
      <c r="K262" s="4">
        <v>0.19</v>
      </c>
      <c r="L262" s="4">
        <v>0.16</v>
      </c>
      <c r="M262" s="4">
        <v>0.19</v>
      </c>
      <c r="N262" s="4">
        <v>0.12</v>
      </c>
      <c r="O262" s="4">
        <v>0.2</v>
      </c>
      <c r="P262" s="4">
        <v>0.11</v>
      </c>
      <c r="Q262" s="4">
        <f t="shared" ref="Q262:Q270" si="19">AVERAGE(E262:P262)</f>
        <v>0.15583333333333335</v>
      </c>
      <c r="R262" s="34">
        <f ca="1">AVERAGE(OFFSET(E262,,,,List!$D$2))</f>
        <v>0.15571428571428572</v>
      </c>
    </row>
    <row r="263" spans="1:18" x14ac:dyDescent="0.25">
      <c r="A263" t="s">
        <v>20</v>
      </c>
      <c r="B263" s="15" t="s">
        <v>39</v>
      </c>
      <c r="C263" t="s">
        <v>75</v>
      </c>
      <c r="D263" t="s">
        <v>130</v>
      </c>
      <c r="E263" s="4">
        <v>0.15</v>
      </c>
      <c r="F263" s="4">
        <v>0.11</v>
      </c>
      <c r="G263" s="4">
        <v>0.16</v>
      </c>
      <c r="H263" s="4">
        <v>0.14000000000000001</v>
      </c>
      <c r="I263" s="4">
        <v>0.19</v>
      </c>
      <c r="J263" s="4">
        <v>0.18</v>
      </c>
      <c r="K263" s="4">
        <v>0.12</v>
      </c>
      <c r="L263" s="4">
        <v>0.19</v>
      </c>
      <c r="M263" s="4">
        <v>0.1</v>
      </c>
      <c r="N263" s="4">
        <v>0.14000000000000001</v>
      </c>
      <c r="O263" s="4">
        <v>0.2</v>
      </c>
      <c r="P263" s="4">
        <v>0.11</v>
      </c>
      <c r="Q263" s="4">
        <f t="shared" si="19"/>
        <v>0.14916666666666667</v>
      </c>
      <c r="R263" s="34">
        <f ca="1">AVERAGE(OFFSET(E263,,,,List!$D$2))</f>
        <v>0.14999999999999997</v>
      </c>
    </row>
    <row r="264" spans="1:18" x14ac:dyDescent="0.25">
      <c r="A264" t="s">
        <v>20</v>
      </c>
      <c r="B264" s="15" t="s">
        <v>39</v>
      </c>
      <c r="C264" t="s">
        <v>75</v>
      </c>
      <c r="D264" t="s">
        <v>128</v>
      </c>
      <c r="E264" s="4">
        <v>0.18</v>
      </c>
      <c r="F264" s="4">
        <v>0.17</v>
      </c>
      <c r="G264" s="4">
        <v>0.18</v>
      </c>
      <c r="H264" s="4">
        <v>0.17</v>
      </c>
      <c r="I264" s="4">
        <v>0.17</v>
      </c>
      <c r="J264" s="4">
        <v>0.15</v>
      </c>
      <c r="K264" s="4">
        <v>0.2</v>
      </c>
      <c r="L264" s="4">
        <v>0.11</v>
      </c>
      <c r="M264" s="4">
        <v>0.18</v>
      </c>
      <c r="N264" s="4">
        <v>0.16</v>
      </c>
      <c r="O264" s="4">
        <v>0.12</v>
      </c>
      <c r="P264" s="4">
        <v>0.11</v>
      </c>
      <c r="Q264" s="4">
        <f t="shared" si="19"/>
        <v>0.15833333333333335</v>
      </c>
      <c r="R264" s="34">
        <f ca="1">AVERAGE(OFFSET(E264,,,,List!$D$2))</f>
        <v>0.17428571428571429</v>
      </c>
    </row>
    <row r="265" spans="1:18" x14ac:dyDescent="0.25">
      <c r="A265" t="s">
        <v>20</v>
      </c>
      <c r="B265" s="15" t="s">
        <v>39</v>
      </c>
      <c r="C265" t="s">
        <v>75</v>
      </c>
      <c r="D265" t="s">
        <v>132</v>
      </c>
      <c r="E265" s="4">
        <v>0.17</v>
      </c>
      <c r="F265" s="4">
        <v>0.2</v>
      </c>
      <c r="G265" s="4">
        <v>0.11</v>
      </c>
      <c r="H265" s="4">
        <v>0.14000000000000001</v>
      </c>
      <c r="I265" s="4">
        <v>0.2</v>
      </c>
      <c r="J265" s="4">
        <v>0.13</v>
      </c>
      <c r="K265" s="4">
        <v>0.17</v>
      </c>
      <c r="L265" s="4">
        <v>0.17</v>
      </c>
      <c r="M265" s="4">
        <v>0.12</v>
      </c>
      <c r="N265" s="4">
        <v>0.2</v>
      </c>
      <c r="O265" s="4">
        <v>0.15</v>
      </c>
      <c r="P265" s="4">
        <v>0.2</v>
      </c>
      <c r="Q265" s="4">
        <f t="shared" si="19"/>
        <v>0.16333333333333333</v>
      </c>
      <c r="R265" s="34">
        <f ca="1">AVERAGE(OFFSET(E265,,,,List!$D$2))</f>
        <v>0.16</v>
      </c>
    </row>
    <row r="266" spans="1:18" x14ac:dyDescent="0.25">
      <c r="A266" t="s">
        <v>20</v>
      </c>
      <c r="B266" s="15" t="s">
        <v>39</v>
      </c>
      <c r="C266" t="s">
        <v>75</v>
      </c>
      <c r="D266" t="s">
        <v>134</v>
      </c>
      <c r="E266" s="4">
        <v>0.19</v>
      </c>
      <c r="F266" s="4">
        <v>0.19</v>
      </c>
      <c r="G266" s="4">
        <v>0.15</v>
      </c>
      <c r="H266" s="4">
        <v>0.16</v>
      </c>
      <c r="I266" s="4">
        <v>0.2</v>
      </c>
      <c r="J266" s="4">
        <v>0.14000000000000001</v>
      </c>
      <c r="K266" s="4">
        <v>0.12</v>
      </c>
      <c r="L266" s="4">
        <v>0.14000000000000001</v>
      </c>
      <c r="M266" s="4">
        <v>0.18</v>
      </c>
      <c r="N266" s="4">
        <v>0.18</v>
      </c>
      <c r="O266" s="4">
        <v>0.17</v>
      </c>
      <c r="P266" s="4">
        <v>0.11</v>
      </c>
      <c r="Q266" s="4">
        <f t="shared" si="19"/>
        <v>0.16083333333333336</v>
      </c>
      <c r="R266" s="34">
        <f ca="1">AVERAGE(OFFSET(E266,,,,List!$D$2))</f>
        <v>0.16428571428571434</v>
      </c>
    </row>
    <row r="267" spans="1:18" x14ac:dyDescent="0.25">
      <c r="A267" t="s">
        <v>20</v>
      </c>
      <c r="B267" s="15" t="s">
        <v>39</v>
      </c>
      <c r="C267" t="s">
        <v>75</v>
      </c>
      <c r="D267" t="s">
        <v>127</v>
      </c>
      <c r="E267" s="4">
        <v>0.2</v>
      </c>
      <c r="F267" s="4">
        <v>0.11</v>
      </c>
      <c r="G267" s="4">
        <v>0.14000000000000001</v>
      </c>
      <c r="H267" s="4">
        <v>0.2</v>
      </c>
      <c r="I267" s="4">
        <v>0.14000000000000001</v>
      </c>
      <c r="J267" s="4">
        <v>0.18</v>
      </c>
      <c r="K267" s="4">
        <v>0.2</v>
      </c>
      <c r="L267" s="4">
        <v>0.12</v>
      </c>
      <c r="M267" s="4">
        <v>0.15</v>
      </c>
      <c r="N267" s="4">
        <v>0.2</v>
      </c>
      <c r="O267" s="4">
        <v>0.2</v>
      </c>
      <c r="P267" s="4">
        <v>0.11</v>
      </c>
      <c r="Q267" s="4">
        <f t="shared" si="19"/>
        <v>0.16250000000000001</v>
      </c>
      <c r="R267" s="34">
        <f ca="1">AVERAGE(OFFSET(E267,,,,List!$D$2))</f>
        <v>0.16714285714285712</v>
      </c>
    </row>
    <row r="268" spans="1:18" x14ac:dyDescent="0.25">
      <c r="A268" t="s">
        <v>20</v>
      </c>
      <c r="B268" s="15" t="s">
        <v>39</v>
      </c>
      <c r="C268" t="s">
        <v>75</v>
      </c>
      <c r="D268" t="s">
        <v>125</v>
      </c>
      <c r="E268" s="4">
        <v>0.16</v>
      </c>
      <c r="F268" s="4">
        <v>0.19</v>
      </c>
      <c r="G268" s="4">
        <v>0.11</v>
      </c>
      <c r="H268" s="4">
        <v>0.18</v>
      </c>
      <c r="I268" s="4">
        <v>0.12</v>
      </c>
      <c r="J268" s="4">
        <v>0.2</v>
      </c>
      <c r="K268" s="4">
        <v>0.2</v>
      </c>
      <c r="L268" s="4">
        <v>0.18</v>
      </c>
      <c r="M268" s="4">
        <v>0.13</v>
      </c>
      <c r="N268" s="4">
        <v>0.14000000000000001</v>
      </c>
      <c r="O268" s="4">
        <v>0.1</v>
      </c>
      <c r="P268" s="4">
        <v>0.19</v>
      </c>
      <c r="Q268" s="4">
        <f t="shared" si="19"/>
        <v>0.15833333333333333</v>
      </c>
      <c r="R268" s="34">
        <f ca="1">AVERAGE(OFFSET(E268,,,,List!$D$2))</f>
        <v>0.1657142857142857</v>
      </c>
    </row>
    <row r="269" spans="1:18" x14ac:dyDescent="0.25">
      <c r="A269" t="s">
        <v>20</v>
      </c>
      <c r="B269" s="15" t="s">
        <v>39</v>
      </c>
      <c r="C269" t="s">
        <v>75</v>
      </c>
      <c r="D269" t="s">
        <v>131</v>
      </c>
      <c r="E269" s="4">
        <v>0.1</v>
      </c>
      <c r="F269" s="4">
        <v>0.14000000000000001</v>
      </c>
      <c r="G269" s="4">
        <v>0.17</v>
      </c>
      <c r="H269" s="4">
        <v>0.18</v>
      </c>
      <c r="I269" s="4">
        <v>0.15</v>
      </c>
      <c r="J269" s="4">
        <v>0.18</v>
      </c>
      <c r="K269" s="4">
        <v>0.2</v>
      </c>
      <c r="L269" s="4">
        <v>0.12</v>
      </c>
      <c r="M269" s="4">
        <v>0.13</v>
      </c>
      <c r="N269" s="4">
        <v>0.2</v>
      </c>
      <c r="O269" s="4">
        <v>0.17</v>
      </c>
      <c r="P269" s="4">
        <v>0.19</v>
      </c>
      <c r="Q269" s="4">
        <f t="shared" si="19"/>
        <v>0.16083333333333333</v>
      </c>
      <c r="R269" s="34">
        <f ca="1">AVERAGE(OFFSET(E269,,,,List!$D$2))</f>
        <v>0.16</v>
      </c>
    </row>
    <row r="270" spans="1:18" x14ac:dyDescent="0.25">
      <c r="A270" t="s">
        <v>20</v>
      </c>
      <c r="B270" s="15" t="s">
        <v>39</v>
      </c>
      <c r="C270" t="s">
        <v>75</v>
      </c>
      <c r="D270" t="s">
        <v>126</v>
      </c>
      <c r="E270" s="4">
        <v>0.19</v>
      </c>
      <c r="F270" s="4">
        <v>0.18</v>
      </c>
      <c r="G270" s="4">
        <v>0.2</v>
      </c>
      <c r="H270" s="4">
        <v>0.13</v>
      </c>
      <c r="I270" s="4">
        <v>0.17</v>
      </c>
      <c r="J270" s="4">
        <v>0.13</v>
      </c>
      <c r="K270" s="4">
        <v>0.13</v>
      </c>
      <c r="L270" s="4">
        <v>0.12</v>
      </c>
      <c r="M270" s="4">
        <v>0.15</v>
      </c>
      <c r="N270" s="4">
        <v>0.17</v>
      </c>
      <c r="O270" s="4">
        <v>0.18</v>
      </c>
      <c r="P270" s="4">
        <v>0.19</v>
      </c>
      <c r="Q270" s="4">
        <f t="shared" si="19"/>
        <v>0.16166666666666665</v>
      </c>
      <c r="R270" s="34">
        <f ca="1">AVERAGE(OFFSET(E270,,,,List!$D$2))</f>
        <v>0.16142857142857142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4" tint="-0.249977111117893"/>
  </sheetPr>
  <dimension ref="A2:R221"/>
  <sheetViews>
    <sheetView topLeftCell="A184" workbookViewId="0">
      <selection activeCell="C37" activeCellId="3" sqref="C7 C17 C27 C37"/>
    </sheetView>
  </sheetViews>
  <sheetFormatPr defaultRowHeight="15" x14ac:dyDescent="0.25"/>
  <cols>
    <col min="2" max="2" width="11.42578125" bestFit="1" customWidth="1"/>
    <col min="4" max="4" width="14.28515625" bestFit="1" customWidth="1"/>
    <col min="5" max="16" width="17.42578125" bestFit="1" customWidth="1"/>
    <col min="17" max="17" width="16.28515625" bestFit="1" customWidth="1"/>
    <col min="18" max="18" width="18" bestFit="1" customWidth="1"/>
  </cols>
  <sheetData>
    <row r="2" spans="1:18" x14ac:dyDescent="0.25">
      <c r="A2" s="19" t="s">
        <v>41</v>
      </c>
      <c r="B2" s="19" t="s">
        <v>169</v>
      </c>
      <c r="C2" s="19" t="s">
        <v>55</v>
      </c>
      <c r="D2" s="10" t="s">
        <v>124</v>
      </c>
      <c r="E2" s="9" t="s">
        <v>42</v>
      </c>
      <c r="F2" s="9" t="s">
        <v>43</v>
      </c>
      <c r="G2" s="9" t="s">
        <v>44</v>
      </c>
      <c r="H2" s="9" t="s">
        <v>45</v>
      </c>
      <c r="I2" s="9" t="s">
        <v>46</v>
      </c>
      <c r="J2" s="9" t="s">
        <v>47</v>
      </c>
      <c r="K2" s="9" t="s">
        <v>48</v>
      </c>
      <c r="L2" s="9" t="s">
        <v>49</v>
      </c>
      <c r="M2" s="9" t="s">
        <v>50</v>
      </c>
      <c r="N2" s="9" t="s">
        <v>51</v>
      </c>
      <c r="O2" s="9" t="s">
        <v>6</v>
      </c>
      <c r="P2" s="9" t="s">
        <v>52</v>
      </c>
      <c r="Q2" s="9" t="s">
        <v>15</v>
      </c>
      <c r="R2" s="11" t="s">
        <v>40</v>
      </c>
    </row>
    <row r="3" spans="1:18" x14ac:dyDescent="0.25">
      <c r="A3" t="s">
        <v>20</v>
      </c>
      <c r="B3" t="s">
        <v>84</v>
      </c>
      <c r="C3" t="s">
        <v>99</v>
      </c>
      <c r="D3" s="38" t="s">
        <v>116</v>
      </c>
      <c r="E3" s="18">
        <v>25740785.663999997</v>
      </c>
      <c r="F3" s="18">
        <v>28435524.163199998</v>
      </c>
      <c r="G3" s="18">
        <v>23796471.5068608</v>
      </c>
      <c r="H3" s="18">
        <v>27073272.985621631</v>
      </c>
      <c r="I3" s="18">
        <v>30413230.846806996</v>
      </c>
      <c r="J3" s="18">
        <v>26772013.759184688</v>
      </c>
      <c r="K3" s="18">
        <v>27324362.67463734</v>
      </c>
      <c r="L3" s="18">
        <v>32772157.482893161</v>
      </c>
      <c r="M3" s="18">
        <v>30777080.527355634</v>
      </c>
      <c r="N3" s="18">
        <v>29032078.131417826</v>
      </c>
      <c r="O3" s="18">
        <v>27841469.674715232</v>
      </c>
      <c r="P3" s="18">
        <v>29316475.195779935</v>
      </c>
      <c r="Q3" s="18">
        <f>SUM(E3:P3)</f>
        <v>339294922.61247325</v>
      </c>
      <c r="R3" s="26">
        <f ca="1">SUM(OFFSET(E3,,,,List!$D$2))</f>
        <v>189555661.60031146</v>
      </c>
    </row>
    <row r="4" spans="1:18" x14ac:dyDescent="0.25">
      <c r="A4" t="s">
        <v>20</v>
      </c>
      <c r="B4" t="s">
        <v>84</v>
      </c>
      <c r="C4" t="s">
        <v>99</v>
      </c>
      <c r="D4" s="38" t="s">
        <v>111</v>
      </c>
      <c r="E4" s="18">
        <v>107543394</v>
      </c>
      <c r="F4" s="18">
        <v>122675382.14399999</v>
      </c>
      <c r="G4" s="18">
        <v>136808608.46184</v>
      </c>
      <c r="H4" s="18">
        <v>113409173.8258668</v>
      </c>
      <c r="I4" s="18">
        <v>130342336.67641865</v>
      </c>
      <c r="J4" s="18">
        <v>113029187.91586405</v>
      </c>
      <c r="K4" s="18">
        <v>124903901.42278956</v>
      </c>
      <c r="L4" s="18">
        <v>132935356.58954526</v>
      </c>
      <c r="M4" s="18">
        <v>119194181.4645239</v>
      </c>
      <c r="N4" s="18">
        <v>135607357.25699511</v>
      </c>
      <c r="O4" s="18">
        <v>157927221.26266176</v>
      </c>
      <c r="P4" s="18">
        <v>162329617.25361207</v>
      </c>
      <c r="Q4" s="18">
        <f t="shared" ref="Q4:Q67" si="0">SUM(E4:P4)</f>
        <v>1556705718.274117</v>
      </c>
      <c r="R4" s="26">
        <f ca="1">SUM(OFFSET(E4,,,,List!$D$2))</f>
        <v>848711984.44677901</v>
      </c>
    </row>
    <row r="5" spans="1:18" x14ac:dyDescent="0.25">
      <c r="A5" t="s">
        <v>20</v>
      </c>
      <c r="B5" t="s">
        <v>84</v>
      </c>
      <c r="C5" t="s">
        <v>99</v>
      </c>
      <c r="D5" s="38" t="s">
        <v>78</v>
      </c>
      <c r="E5" s="18">
        <v>21816000</v>
      </c>
      <c r="F5" s="18">
        <v>18761760</v>
      </c>
      <c r="G5" s="18">
        <v>18949377.600000001</v>
      </c>
      <c r="H5" s="18">
        <v>21586866.552000001</v>
      </c>
      <c r="I5" s="18">
        <v>19555030.555920001</v>
      </c>
      <c r="J5" s="18">
        <v>24517962.448732801</v>
      </c>
      <c r="K5" s="18">
        <v>25451007.130809579</v>
      </c>
      <c r="L5" s="18">
        <v>20610730.008905161</v>
      </c>
      <c r="M5" s="18">
        <v>21050734.357409876</v>
      </c>
      <c r="N5" s="18">
        <v>21497477.719883796</v>
      </c>
      <c r="O5" s="18">
        <v>26245821.69977022</v>
      </c>
      <c r="P5" s="18">
        <v>23616467.562211417</v>
      </c>
      <c r="Q5" s="18">
        <f t="shared" si="0"/>
        <v>263659235.63564286</v>
      </c>
      <c r="R5" s="26">
        <f ca="1">SUM(OFFSET(E5,,,,List!$D$2))</f>
        <v>150638004.28746238</v>
      </c>
    </row>
    <row r="6" spans="1:18" x14ac:dyDescent="0.25">
      <c r="A6" t="s">
        <v>20</v>
      </c>
      <c r="B6" t="s">
        <v>84</v>
      </c>
      <c r="C6" t="s">
        <v>99</v>
      </c>
      <c r="D6" s="38" t="s">
        <v>112</v>
      </c>
      <c r="E6" s="18">
        <v>12419999.999999998</v>
      </c>
      <c r="F6" s="18">
        <v>9271800</v>
      </c>
      <c r="G6" s="18">
        <v>11017080</v>
      </c>
      <c r="H6" s="18">
        <v>11794885.848000001</v>
      </c>
      <c r="I6" s="18">
        <v>11238523.308</v>
      </c>
      <c r="J6" s="18">
        <v>12485999.395188</v>
      </c>
      <c r="K6" s="18">
        <v>11005840.921431167</v>
      </c>
      <c r="L6" s="18">
        <v>13315921.073169064</v>
      </c>
      <c r="M6" s="18">
        <v>10759264.227120604</v>
      </c>
      <c r="N6" s="18">
        <v>10984974.878841721</v>
      </c>
      <c r="O6" s="18">
        <v>11214123.817174546</v>
      </c>
      <c r="P6" s="18">
        <v>11085280.692466583</v>
      </c>
      <c r="Q6" s="18">
        <f t="shared" si="0"/>
        <v>136593694.16139171</v>
      </c>
      <c r="R6" s="26">
        <f ca="1">SUM(OFFSET(E6,,,,List!$D$2))</f>
        <v>79234129.472619176</v>
      </c>
    </row>
    <row r="7" spans="1:18" x14ac:dyDescent="0.25">
      <c r="A7" t="s">
        <v>20</v>
      </c>
      <c r="B7" t="s">
        <v>84</v>
      </c>
      <c r="C7" t="s">
        <v>99</v>
      </c>
      <c r="D7" t="s">
        <v>110</v>
      </c>
      <c r="E7" s="18">
        <v>28224000</v>
      </c>
      <c r="F7" s="18">
        <v>27318480</v>
      </c>
      <c r="G7" s="18">
        <v>29691030.600000001</v>
      </c>
      <c r="H7" s="18">
        <v>32411208.857999999</v>
      </c>
      <c r="I7" s="18">
        <v>30287820.315059997</v>
      </c>
      <c r="J7" s="18">
        <v>27500728.970916599</v>
      </c>
      <c r="K7" s="18">
        <v>30584518.579116009</v>
      </c>
      <c r="L7" s="18">
        <v>31835987.145465553</v>
      </c>
      <c r="M7" s="18">
        <v>35019585.860012114</v>
      </c>
      <c r="N7" s="18">
        <v>33440520.897597019</v>
      </c>
      <c r="O7" s="18">
        <v>30202578.152993154</v>
      </c>
      <c r="P7" s="18">
        <v>32800649.391960304</v>
      </c>
      <c r="Q7" s="18">
        <f t="shared" si="0"/>
        <v>369317108.77112073</v>
      </c>
      <c r="R7" s="26">
        <f ca="1">SUM(OFFSET(E7,,,,List!$D$2))</f>
        <v>206017787.32309261</v>
      </c>
    </row>
    <row r="8" spans="1:18" x14ac:dyDescent="0.25">
      <c r="A8" t="s">
        <v>20</v>
      </c>
      <c r="B8" t="s">
        <v>84</v>
      </c>
      <c r="C8" t="s">
        <v>99</v>
      </c>
      <c r="D8" s="38" t="s">
        <v>114</v>
      </c>
      <c r="E8" s="18">
        <v>5742000</v>
      </c>
      <c r="F8" s="18">
        <v>5799420</v>
      </c>
      <c r="G8" s="18">
        <v>6328700.3999999994</v>
      </c>
      <c r="H8" s="18">
        <v>7003986.1979999999</v>
      </c>
      <c r="I8" s="18">
        <v>6593267.0073600002</v>
      </c>
      <c r="J8" s="18">
        <v>7283499.6471930007</v>
      </c>
      <c r="K8" s="18">
        <v>7916817.2831822578</v>
      </c>
      <c r="L8" s="18">
        <v>6156201.1917984523</v>
      </c>
      <c r="M8" s="18">
        <v>7361259.8848596895</v>
      </c>
      <c r="N8" s="18">
        <v>7146139.5717196148</v>
      </c>
      <c r="O8" s="18">
        <v>8092461.6907624863</v>
      </c>
      <c r="P8" s="18">
        <v>6847972.3118317146</v>
      </c>
      <c r="Q8" s="18">
        <f t="shared" si="0"/>
        <v>82271725.186707214</v>
      </c>
      <c r="R8" s="26">
        <f ca="1">SUM(OFFSET(E8,,,,List!$D$2))</f>
        <v>46667690.535735257</v>
      </c>
    </row>
    <row r="9" spans="1:18" x14ac:dyDescent="0.25">
      <c r="A9" t="s">
        <v>20</v>
      </c>
      <c r="B9" t="s">
        <v>84</v>
      </c>
      <c r="C9" t="s">
        <v>99</v>
      </c>
      <c r="D9" s="38" t="s">
        <v>109</v>
      </c>
      <c r="E9" s="18">
        <v>86580000.000000015</v>
      </c>
      <c r="F9" s="18">
        <v>90597000</v>
      </c>
      <c r="G9" s="18">
        <v>81954834</v>
      </c>
      <c r="H9" s="18">
        <v>80363478</v>
      </c>
      <c r="I9" s="18">
        <v>78732099.396599993</v>
      </c>
      <c r="J9" s="18">
        <v>73780905.517020002</v>
      </c>
      <c r="K9" s="18">
        <v>89422457.486628249</v>
      </c>
      <c r="L9" s="18">
        <v>84462823.038990244</v>
      </c>
      <c r="M9" s="18">
        <v>75171912.504701316</v>
      </c>
      <c r="N9" s="18">
        <v>81042078.705911145</v>
      </c>
      <c r="O9" s="18">
        <v>75821262.688225091</v>
      </c>
      <c r="P9" s="18">
        <v>100075450.69587889</v>
      </c>
      <c r="Q9" s="18">
        <f t="shared" si="0"/>
        <v>998004302.03395498</v>
      </c>
      <c r="R9" s="26">
        <f ca="1">SUM(OFFSET(E9,,,,List!$D$2))</f>
        <v>581430774.40024829</v>
      </c>
    </row>
    <row r="10" spans="1:18" x14ac:dyDescent="0.25">
      <c r="A10" t="s">
        <v>20</v>
      </c>
      <c r="B10" t="s">
        <v>84</v>
      </c>
      <c r="C10" t="s">
        <v>99</v>
      </c>
      <c r="D10" s="38" t="s">
        <v>115</v>
      </c>
      <c r="E10" s="18">
        <v>2226000</v>
      </c>
      <c r="F10" s="18">
        <v>1930110</v>
      </c>
      <c r="G10" s="18">
        <v>2249320.5</v>
      </c>
      <c r="H10" s="18">
        <v>1839087.2849999999</v>
      </c>
      <c r="I10" s="18">
        <v>2250826.4736300004</v>
      </c>
      <c r="J10" s="18">
        <v>1986408.9946890003</v>
      </c>
      <c r="K10" s="18">
        <v>2541279.2405387941</v>
      </c>
      <c r="L10" s="18">
        <v>2071365.5002707436</v>
      </c>
      <c r="M10" s="18">
        <v>2319479.0634553479</v>
      </c>
      <c r="N10" s="18">
        <v>2021130.3839206994</v>
      </c>
      <c r="O10" s="18">
        <v>2064538.7523935419</v>
      </c>
      <c r="P10" s="18">
        <v>2038326.0693575339</v>
      </c>
      <c r="Q10" s="18">
        <f t="shared" si="0"/>
        <v>25537872.263255659</v>
      </c>
      <c r="R10" s="26">
        <f ca="1">SUM(OFFSET(E10,,,,List!$D$2))</f>
        <v>15023032.493857795</v>
      </c>
    </row>
    <row r="11" spans="1:18" x14ac:dyDescent="0.25">
      <c r="A11" t="s">
        <v>20</v>
      </c>
      <c r="B11" t="s">
        <v>84</v>
      </c>
      <c r="C11" t="s">
        <v>99</v>
      </c>
      <c r="D11" s="38" t="s">
        <v>77</v>
      </c>
      <c r="E11" s="18">
        <v>172128000</v>
      </c>
      <c r="F11" s="18">
        <v>207433800</v>
      </c>
      <c r="G11" s="18">
        <v>199531560</v>
      </c>
      <c r="H11" s="18">
        <v>207572681.868</v>
      </c>
      <c r="I11" s="18">
        <v>221860937.34804001</v>
      </c>
      <c r="J11" s="18">
        <v>209689117.1155512</v>
      </c>
      <c r="K11" s="18">
        <v>232549342.4324623</v>
      </c>
      <c r="L11" s="18">
        <v>218098061.86701643</v>
      </c>
      <c r="M11" s="18">
        <v>235105516.49914625</v>
      </c>
      <c r="N11" s="18">
        <v>224621081.30391404</v>
      </c>
      <c r="O11" s="18">
        <v>196618319.83469275</v>
      </c>
      <c r="P11" s="18">
        <v>222589223.17989063</v>
      </c>
      <c r="Q11" s="18">
        <f t="shared" si="0"/>
        <v>2547797641.4487133</v>
      </c>
      <c r="R11" s="26">
        <f ca="1">SUM(OFFSET(E11,,,,List!$D$2))</f>
        <v>1450765438.7640533</v>
      </c>
    </row>
    <row r="12" spans="1:18" x14ac:dyDescent="0.25">
      <c r="A12" t="s">
        <v>20</v>
      </c>
      <c r="B12" t="s">
        <v>84</v>
      </c>
      <c r="C12" t="s">
        <v>99</v>
      </c>
      <c r="D12" t="s">
        <v>113</v>
      </c>
      <c r="E12" s="18">
        <v>19008000</v>
      </c>
      <c r="F12" s="18">
        <v>17064960</v>
      </c>
      <c r="G12" s="18">
        <v>19781779.199999999</v>
      </c>
      <c r="H12" s="18">
        <v>17012330.112</v>
      </c>
      <c r="I12" s="18">
        <v>19979596.991999999</v>
      </c>
      <c r="J12" s="18">
        <v>20784774.750777602</v>
      </c>
      <c r="K12" s="18">
        <v>22623117.449608516</v>
      </c>
      <c r="L12" s="18">
        <v>23466898.586918235</v>
      </c>
      <c r="M12" s="18">
        <v>19543397.823175594</v>
      </c>
      <c r="N12" s="18">
        <v>21628719.952605926</v>
      </c>
      <c r="O12" s="18">
        <v>23541706.736763597</v>
      </c>
      <c r="P12" s="18">
        <v>18207707.417577971</v>
      </c>
      <c r="Q12" s="18">
        <f t="shared" si="0"/>
        <v>242642989.02142748</v>
      </c>
      <c r="R12" s="26">
        <f ca="1">SUM(OFFSET(E12,,,,List!$D$2))</f>
        <v>136254558.50438613</v>
      </c>
    </row>
    <row r="13" spans="1:18" x14ac:dyDescent="0.25">
      <c r="D13" s="38"/>
      <c r="E13" s="18">
        <v>0</v>
      </c>
      <c r="F13" s="18">
        <v>0</v>
      </c>
      <c r="G13" s="18">
        <v>0</v>
      </c>
      <c r="H13" s="18">
        <v>0</v>
      </c>
      <c r="I13" s="18">
        <v>0</v>
      </c>
      <c r="J13" s="18">
        <v>0</v>
      </c>
      <c r="K13" s="18">
        <v>0</v>
      </c>
      <c r="L13" s="18">
        <v>0</v>
      </c>
      <c r="M13" s="18">
        <v>0</v>
      </c>
      <c r="N13" s="18">
        <v>0</v>
      </c>
      <c r="O13" s="18">
        <v>0</v>
      </c>
      <c r="P13" s="18">
        <v>0</v>
      </c>
      <c r="Q13" s="18">
        <f t="shared" si="0"/>
        <v>0</v>
      </c>
      <c r="R13" s="26"/>
    </row>
    <row r="14" spans="1:18" x14ac:dyDescent="0.25">
      <c r="A14" t="s">
        <v>20</v>
      </c>
      <c r="B14" t="s">
        <v>84</v>
      </c>
      <c r="C14" t="s">
        <v>74</v>
      </c>
      <c r="D14" s="38" t="s">
        <v>101</v>
      </c>
      <c r="E14" s="18">
        <v>35511000</v>
      </c>
      <c r="F14" s="18">
        <v>34254150</v>
      </c>
      <c r="G14" s="18">
        <v>38666890.5</v>
      </c>
      <c r="H14" s="18">
        <v>37820289.108000003</v>
      </c>
      <c r="I14" s="18">
        <v>41935300.998989999</v>
      </c>
      <c r="J14" s="18">
        <v>46967537.118868805</v>
      </c>
      <c r="K14" s="18">
        <v>47437212.490057491</v>
      </c>
      <c r="L14" s="18">
        <v>41067072.527106911</v>
      </c>
      <c r="M14" s="18">
        <v>41045683.426832378</v>
      </c>
      <c r="N14" s="18">
        <v>46692705.346713424</v>
      </c>
      <c r="O14" s="18">
        <v>49363353.540375911</v>
      </c>
      <c r="P14" s="18">
        <v>43179712.020987742</v>
      </c>
      <c r="Q14" s="18">
        <f t="shared" si="0"/>
        <v>503940907.0779326</v>
      </c>
      <c r="R14" s="26">
        <f ca="1">SUM(OFFSET(E14,,,,List!$D$2))</f>
        <v>282592380.21591628</v>
      </c>
    </row>
    <row r="15" spans="1:18" x14ac:dyDescent="0.25">
      <c r="A15" t="s">
        <v>20</v>
      </c>
      <c r="B15" t="s">
        <v>84</v>
      </c>
      <c r="C15" t="s">
        <v>74</v>
      </c>
      <c r="D15" s="38" t="s">
        <v>82</v>
      </c>
      <c r="E15" s="18">
        <v>41340000</v>
      </c>
      <c r="F15" s="18">
        <v>41359500</v>
      </c>
      <c r="G15" s="18">
        <v>44557968.000000007</v>
      </c>
      <c r="H15" s="18">
        <v>42190825.950000003</v>
      </c>
      <c r="I15" s="18">
        <v>34901858.495399997</v>
      </c>
      <c r="J15" s="18">
        <v>36070664.919431999</v>
      </c>
      <c r="K15" s="18">
        <v>45125221.602048509</v>
      </c>
      <c r="L15" s="18">
        <v>46412739.392712466</v>
      </c>
      <c r="M15" s="18">
        <v>44765296.210664831</v>
      </c>
      <c r="N15" s="18">
        <v>41800651.121996276</v>
      </c>
      <c r="O15" s="18">
        <v>40926249.746485129</v>
      </c>
      <c r="P15" s="18">
        <v>36984405.691955246</v>
      </c>
      <c r="Q15" s="18">
        <f t="shared" si="0"/>
        <v>496435381.13069445</v>
      </c>
      <c r="R15" s="26">
        <f ca="1">SUM(OFFSET(E15,,,,List!$D$2))</f>
        <v>285546038.9668805</v>
      </c>
    </row>
    <row r="16" spans="1:18" x14ac:dyDescent="0.25">
      <c r="A16" t="s">
        <v>20</v>
      </c>
      <c r="B16" t="s">
        <v>84</v>
      </c>
      <c r="C16" t="s">
        <v>74</v>
      </c>
      <c r="D16" s="38" t="s">
        <v>83</v>
      </c>
      <c r="E16" s="18">
        <v>51292800</v>
      </c>
      <c r="F16" s="18">
        <v>49813200</v>
      </c>
      <c r="G16" s="18">
        <v>44777085.480000004</v>
      </c>
      <c r="H16" s="18">
        <v>46749289.694400005</v>
      </c>
      <c r="I16" s="18">
        <v>59020978.239179991</v>
      </c>
      <c r="J16" s="18">
        <v>49244024.887385391</v>
      </c>
      <c r="K16" s="18">
        <v>51307090.351088487</v>
      </c>
      <c r="L16" s="18">
        <v>53406492.721576907</v>
      </c>
      <c r="M16" s="18">
        <v>49133973.303850755</v>
      </c>
      <c r="N16" s="18">
        <v>61492235.719623648</v>
      </c>
      <c r="O16" s="18">
        <v>58838360.28330306</v>
      </c>
      <c r="P16" s="18">
        <v>58876496.257560752</v>
      </c>
      <c r="Q16" s="18">
        <f t="shared" si="0"/>
        <v>633952026.93796897</v>
      </c>
      <c r="R16" s="26">
        <f ca="1">SUM(OFFSET(E16,,,,List!$D$2))</f>
        <v>352204468.65205389</v>
      </c>
    </row>
    <row r="17" spans="1:18" x14ac:dyDescent="0.25">
      <c r="A17" t="s">
        <v>20</v>
      </c>
      <c r="B17" t="s">
        <v>84</v>
      </c>
      <c r="C17" t="s">
        <v>74</v>
      </c>
      <c r="D17" t="s">
        <v>107</v>
      </c>
      <c r="E17" s="18">
        <v>7526400.0000000009</v>
      </c>
      <c r="F17" s="18">
        <v>6583584</v>
      </c>
      <c r="G17" s="18">
        <v>6032463.3600000003</v>
      </c>
      <c r="H17" s="18">
        <v>6923622.7199999997</v>
      </c>
      <c r="I17" s="18">
        <v>6643215.9998399988</v>
      </c>
      <c r="J17" s="18">
        <v>6639020.2844716795</v>
      </c>
      <c r="K17" s="18">
        <v>7418752.0285202693</v>
      </c>
      <c r="L17" s="18">
        <v>8213414.5054213824</v>
      </c>
      <c r="M17" s="18">
        <v>8077244.7386209769</v>
      </c>
      <c r="N17" s="18">
        <v>7423060.6827632952</v>
      </c>
      <c r="O17" s="18">
        <v>7200368.8622803958</v>
      </c>
      <c r="P17" s="18">
        <v>7572264.2024868382</v>
      </c>
      <c r="Q17" s="18">
        <f t="shared" si="0"/>
        <v>86253411.384404853</v>
      </c>
      <c r="R17" s="26">
        <f ca="1">SUM(OFFSET(E17,,,,List!$D$2))</f>
        <v>47767058.392831951</v>
      </c>
    </row>
    <row r="18" spans="1:18" x14ac:dyDescent="0.25">
      <c r="A18" t="s">
        <v>20</v>
      </c>
      <c r="B18" t="s">
        <v>84</v>
      </c>
      <c r="C18" t="s">
        <v>74</v>
      </c>
      <c r="D18" s="38" t="s">
        <v>104</v>
      </c>
      <c r="E18" s="18">
        <v>2880000</v>
      </c>
      <c r="F18" s="18">
        <v>2617920</v>
      </c>
      <c r="G18" s="18">
        <v>3319813.4399999995</v>
      </c>
      <c r="H18" s="18">
        <v>2611194.8544000001</v>
      </c>
      <c r="I18" s="18">
        <v>2817123.1758719999</v>
      </c>
      <c r="J18" s="18">
        <v>3117716.2126166401</v>
      </c>
      <c r="K18" s="18">
        <v>3179465.1550801154</v>
      </c>
      <c r="L18" s="18">
        <v>3303892.3010529624</v>
      </c>
      <c r="M18" s="18">
        <v>3180999.8584530484</v>
      </c>
      <c r="N18" s="18">
        <v>3401798.6721574366</v>
      </c>
      <c r="O18" s="18">
        <v>2831367.4318539994</v>
      </c>
      <c r="P18" s="18">
        <v>3438043.57708384</v>
      </c>
      <c r="Q18" s="18">
        <f t="shared" si="0"/>
        <v>36699334.678570032</v>
      </c>
      <c r="R18" s="26">
        <f ca="1">SUM(OFFSET(E18,,,,List!$D$2))</f>
        <v>20543232.837968752</v>
      </c>
    </row>
    <row r="19" spans="1:18" x14ac:dyDescent="0.25">
      <c r="A19" t="s">
        <v>20</v>
      </c>
      <c r="B19" t="s">
        <v>84</v>
      </c>
      <c r="C19" t="s">
        <v>74</v>
      </c>
      <c r="D19" s="38" t="s">
        <v>105</v>
      </c>
      <c r="E19" s="18">
        <v>35996400</v>
      </c>
      <c r="F19" s="18">
        <v>37825308</v>
      </c>
      <c r="G19" s="18">
        <v>33010844.039999999</v>
      </c>
      <c r="H19" s="18">
        <v>34839422.254799999</v>
      </c>
      <c r="I19" s="18">
        <v>35944543.713419996</v>
      </c>
      <c r="J19" s="18">
        <v>34775400.133688763</v>
      </c>
      <c r="K19" s="18">
        <v>43228497.396954648</v>
      </c>
      <c r="L19" s="18">
        <v>35864214.090402015</v>
      </c>
      <c r="M19" s="18">
        <v>37010309.627638772</v>
      </c>
      <c r="N19" s="18">
        <v>40561724.445099436</v>
      </c>
      <c r="O19" s="18">
        <v>35746013.827156745</v>
      </c>
      <c r="P19" s="18">
        <v>42593986.138988458</v>
      </c>
      <c r="Q19" s="18">
        <f t="shared" si="0"/>
        <v>447396663.66814876</v>
      </c>
      <c r="R19" s="26">
        <f ca="1">SUM(OFFSET(E19,,,,List!$D$2))</f>
        <v>255620415.53886342</v>
      </c>
    </row>
    <row r="20" spans="1:18" x14ac:dyDescent="0.25">
      <c r="A20" t="s">
        <v>20</v>
      </c>
      <c r="B20" t="s">
        <v>84</v>
      </c>
      <c r="C20" t="s">
        <v>74</v>
      </c>
      <c r="D20" s="38" t="s">
        <v>108</v>
      </c>
      <c r="E20" s="18">
        <v>5685600</v>
      </c>
      <c r="F20" s="18">
        <v>6678726</v>
      </c>
      <c r="G20" s="18">
        <v>6178133.6399999997</v>
      </c>
      <c r="H20" s="18">
        <v>6940313.5962000005</v>
      </c>
      <c r="I20" s="18">
        <v>6881098.0765260002</v>
      </c>
      <c r="J20" s="18">
        <v>5780765.4775600201</v>
      </c>
      <c r="K20" s="18">
        <v>6560194.5307141794</v>
      </c>
      <c r="L20" s="18">
        <v>7553407.9826643057</v>
      </c>
      <c r="M20" s="18">
        <v>6424372.2631502729</v>
      </c>
      <c r="N20" s="18">
        <v>6691385.2353374567</v>
      </c>
      <c r="O20" s="18">
        <v>6348705.2035883572</v>
      </c>
      <c r="P20" s="18">
        <v>7170623.5976873236</v>
      </c>
      <c r="Q20" s="18">
        <f t="shared" si="0"/>
        <v>78893325.603427917</v>
      </c>
      <c r="R20" s="26">
        <f ca="1">SUM(OFFSET(E20,,,,List!$D$2))</f>
        <v>44704831.321000196</v>
      </c>
    </row>
    <row r="21" spans="1:18" x14ac:dyDescent="0.25">
      <c r="A21" t="s">
        <v>20</v>
      </c>
      <c r="B21" t="s">
        <v>84</v>
      </c>
      <c r="C21" t="s">
        <v>74</v>
      </c>
      <c r="D21" s="38" t="s">
        <v>102</v>
      </c>
      <c r="E21" s="18">
        <v>2798400</v>
      </c>
      <c r="F21" s="18">
        <v>3629333.9999999995</v>
      </c>
      <c r="G21" s="18">
        <v>3535870.62</v>
      </c>
      <c r="H21" s="18">
        <v>3702283.6133999997</v>
      </c>
      <c r="I21" s="18">
        <v>3176755.921728</v>
      </c>
      <c r="J21" s="18">
        <v>3743277.3944361606</v>
      </c>
      <c r="K21" s="18">
        <v>3071827.0118091744</v>
      </c>
      <c r="L21" s="18">
        <v>3000263.5693362574</v>
      </c>
      <c r="M21" s="18">
        <v>3787832.7562870248</v>
      </c>
      <c r="N21" s="18">
        <v>3443139.9754649056</v>
      </c>
      <c r="O21" s="18">
        <v>3161428.5229268679</v>
      </c>
      <c r="P21" s="18">
        <v>3654260.1026675785</v>
      </c>
      <c r="Q21" s="18">
        <f t="shared" si="0"/>
        <v>40704673.488055967</v>
      </c>
      <c r="R21" s="26">
        <f ca="1">SUM(OFFSET(E21,,,,List!$D$2))</f>
        <v>23657748.561373338</v>
      </c>
    </row>
    <row r="22" spans="1:18" x14ac:dyDescent="0.25">
      <c r="A22" t="s">
        <v>20</v>
      </c>
      <c r="B22" t="s">
        <v>84</v>
      </c>
      <c r="C22" t="s">
        <v>74</v>
      </c>
      <c r="D22" s="7" t="s">
        <v>106</v>
      </c>
      <c r="E22" s="18">
        <v>27716040</v>
      </c>
      <c r="F22" s="18">
        <v>26862162</v>
      </c>
      <c r="G22" s="18">
        <v>29415481.188000001</v>
      </c>
      <c r="H22" s="18">
        <v>26248319.184360001</v>
      </c>
      <c r="I22" s="18">
        <v>30880714.855797604</v>
      </c>
      <c r="J22" s="18">
        <v>32072244.325233568</v>
      </c>
      <c r="K22" s="18">
        <v>33284516.312572669</v>
      </c>
      <c r="L22" s="18">
        <v>27314106.199004948</v>
      </c>
      <c r="M22" s="18">
        <v>27890403.824302632</v>
      </c>
      <c r="N22" s="18">
        <v>27863119.733604949</v>
      </c>
      <c r="O22" s="18">
        <v>34017501.125313297</v>
      </c>
      <c r="P22" s="18">
        <v>35294703.667563684</v>
      </c>
      <c r="Q22" s="18">
        <f t="shared" si="0"/>
        <v>358859312.4157533</v>
      </c>
      <c r="R22" s="26">
        <f ca="1">SUM(OFFSET(E22,,,,List!$D$2))</f>
        <v>206479477.86596382</v>
      </c>
    </row>
    <row r="23" spans="1:18" x14ac:dyDescent="0.25">
      <c r="A23" t="s">
        <v>20</v>
      </c>
      <c r="B23" t="s">
        <v>84</v>
      </c>
      <c r="C23" t="s">
        <v>74</v>
      </c>
      <c r="D23" t="s">
        <v>103</v>
      </c>
      <c r="E23" s="18">
        <v>1926000</v>
      </c>
      <c r="F23" s="18">
        <v>1654380</v>
      </c>
      <c r="G23" s="18">
        <v>2001436.2000000002</v>
      </c>
      <c r="H23" s="18">
        <v>1928723.4720000001</v>
      </c>
      <c r="I23" s="18">
        <v>2079126.8119800002</v>
      </c>
      <c r="J23" s="18">
        <v>1929654.4519836002</v>
      </c>
      <c r="K23" s="18">
        <v>2101809.8981899801</v>
      </c>
      <c r="L23" s="18">
        <v>2007037.3791443228</v>
      </c>
      <c r="M23" s="18">
        <v>1754227.86311749</v>
      </c>
      <c r="N23" s="18">
        <v>1791456.4766569831</v>
      </c>
      <c r="O23" s="18">
        <v>1769604.6449087497</v>
      </c>
      <c r="P23" s="18">
        <v>1887710.8425577155</v>
      </c>
      <c r="Q23" s="18">
        <f t="shared" si="0"/>
        <v>22831168.040538844</v>
      </c>
      <c r="R23" s="26">
        <f ca="1">SUM(OFFSET(E23,,,,List!$D$2))</f>
        <v>13621130.834153581</v>
      </c>
    </row>
    <row r="24" spans="1:18" x14ac:dyDescent="0.25">
      <c r="E24" s="18">
        <v>0</v>
      </c>
      <c r="F24" s="18">
        <v>0</v>
      </c>
      <c r="G24" s="18">
        <v>0</v>
      </c>
      <c r="H24" s="18">
        <v>0</v>
      </c>
      <c r="I24" s="18">
        <v>0</v>
      </c>
      <c r="J24" s="18">
        <v>0</v>
      </c>
      <c r="K24" s="18">
        <v>0</v>
      </c>
      <c r="L24" s="18">
        <v>0</v>
      </c>
      <c r="M24" s="18">
        <v>0</v>
      </c>
      <c r="N24" s="18">
        <v>0</v>
      </c>
      <c r="O24" s="18">
        <v>0</v>
      </c>
      <c r="P24" s="18">
        <v>0</v>
      </c>
      <c r="Q24" s="18">
        <f t="shared" si="0"/>
        <v>0</v>
      </c>
      <c r="R24" s="26"/>
    </row>
    <row r="25" spans="1:18" x14ac:dyDescent="0.25">
      <c r="A25" t="s">
        <v>20</v>
      </c>
      <c r="B25" t="s">
        <v>84</v>
      </c>
      <c r="C25" t="s">
        <v>76</v>
      </c>
      <c r="D25" t="s">
        <v>79</v>
      </c>
      <c r="E25" s="18">
        <v>16396800.000000002</v>
      </c>
      <c r="F25" s="18">
        <v>14047080</v>
      </c>
      <c r="G25" s="18">
        <v>13291494.960000001</v>
      </c>
      <c r="H25" s="18">
        <v>17195311.569600001</v>
      </c>
      <c r="I25" s="18">
        <v>15234442.706400001</v>
      </c>
      <c r="J25" s="18">
        <v>16925465.846810404</v>
      </c>
      <c r="K25" s="18">
        <v>16939313.955230519</v>
      </c>
      <c r="L25" s="18">
        <v>14911258.477104295</v>
      </c>
      <c r="M25" s="18">
        <v>15535961.726987192</v>
      </c>
      <c r="N25" s="18">
        <v>13769935.057205178</v>
      </c>
      <c r="O25" s="18">
        <v>15363084.520219034</v>
      </c>
      <c r="P25" s="18">
        <v>17476721.516842853</v>
      </c>
      <c r="Q25" s="18">
        <f t="shared" si="0"/>
        <v>187086870.33639944</v>
      </c>
      <c r="R25" s="26">
        <f ca="1">SUM(OFFSET(E25,,,,List!$D$2))</f>
        <v>110029909.03804092</v>
      </c>
    </row>
    <row r="26" spans="1:18" x14ac:dyDescent="0.25">
      <c r="A26" t="s">
        <v>20</v>
      </c>
      <c r="B26" t="s">
        <v>84</v>
      </c>
      <c r="C26" t="s">
        <v>76</v>
      </c>
      <c r="D26" t="s">
        <v>120</v>
      </c>
      <c r="E26" s="18">
        <v>88998000</v>
      </c>
      <c r="F26" s="18">
        <v>99765780</v>
      </c>
      <c r="G26" s="18">
        <v>96772806.599999994</v>
      </c>
      <c r="H26" s="18">
        <v>90687094.019999996</v>
      </c>
      <c r="I26" s="18">
        <v>106859625.78690001</v>
      </c>
      <c r="J26" s="18">
        <v>108956109.87376681</v>
      </c>
      <c r="K26" s="18">
        <v>110045670.97250448</v>
      </c>
      <c r="L26" s="18">
        <v>90175160.195016399</v>
      </c>
      <c r="M26" s="18">
        <v>108021453.52663477</v>
      </c>
      <c r="N26" s="18">
        <v>108032043.86521579</v>
      </c>
      <c r="O26" s="18">
        <v>119915568.69038954</v>
      </c>
      <c r="P26" s="18">
        <v>109112364.30386795</v>
      </c>
      <c r="Q26" s="18">
        <f t="shared" si="0"/>
        <v>1237341677.834296</v>
      </c>
      <c r="R26" s="26">
        <f ca="1">SUM(OFFSET(E26,,,,List!$D$2))</f>
        <v>702085087.25317132</v>
      </c>
    </row>
    <row r="27" spans="1:18" x14ac:dyDescent="0.25">
      <c r="A27" t="s">
        <v>20</v>
      </c>
      <c r="B27" t="s">
        <v>84</v>
      </c>
      <c r="C27" t="s">
        <v>76</v>
      </c>
      <c r="D27" t="s">
        <v>122</v>
      </c>
      <c r="E27" s="18">
        <v>8321280</v>
      </c>
      <c r="F27" s="18">
        <v>9741571.1999999993</v>
      </c>
      <c r="G27" s="18">
        <v>8295616.4159999993</v>
      </c>
      <c r="H27" s="18">
        <v>10424503.09392</v>
      </c>
      <c r="I27" s="18">
        <v>10922346.185601601</v>
      </c>
      <c r="J27" s="18">
        <v>9540816.9923957754</v>
      </c>
      <c r="K27" s="18">
        <v>10639998.616728039</v>
      </c>
      <c r="L27" s="18">
        <v>8820157.3438857812</v>
      </c>
      <c r="M27" s="18">
        <v>11365837.239345228</v>
      </c>
      <c r="N27" s="18">
        <v>9721374.6621931158</v>
      </c>
      <c r="O27" s="18">
        <v>10027494.545172814</v>
      </c>
      <c r="P27" s="18">
        <v>9283788.6997391637</v>
      </c>
      <c r="Q27" s="18">
        <f t="shared" si="0"/>
        <v>117104784.9949815</v>
      </c>
      <c r="R27" s="26">
        <f ca="1">SUM(OFFSET(E27,,,,List!$D$2))</f>
        <v>67886132.504645407</v>
      </c>
    </row>
    <row r="28" spans="1:18" x14ac:dyDescent="0.25">
      <c r="A28" t="s">
        <v>20</v>
      </c>
      <c r="B28" t="s">
        <v>84</v>
      </c>
      <c r="C28" t="s">
        <v>76</v>
      </c>
      <c r="D28" t="s">
        <v>80</v>
      </c>
      <c r="E28" s="18">
        <v>951509999.99999988</v>
      </c>
      <c r="F28" s="18">
        <v>910884660.00000012</v>
      </c>
      <c r="G28" s="18">
        <v>928433814.00000012</v>
      </c>
      <c r="H28" s="18">
        <v>818372205.50399995</v>
      </c>
      <c r="I28" s="18">
        <v>757676266.92911994</v>
      </c>
      <c r="J28" s="18">
        <v>817429372.52557552</v>
      </c>
      <c r="K28" s="18">
        <v>799254613.07261336</v>
      </c>
      <c r="L28" s="18">
        <v>860472246.62333977</v>
      </c>
      <c r="M28" s="18">
        <v>842198299.94247305</v>
      </c>
      <c r="N28" s="18">
        <v>823472827.10332668</v>
      </c>
      <c r="O28" s="18">
        <v>1014500424.6874061</v>
      </c>
      <c r="P28" s="18">
        <v>996952309.23335361</v>
      </c>
      <c r="Q28" s="18">
        <f t="shared" si="0"/>
        <v>10521157039.621208</v>
      </c>
      <c r="R28" s="26">
        <f ca="1">SUM(OFFSET(E28,,,,List!$D$2))</f>
        <v>5983560932.0313091</v>
      </c>
    </row>
    <row r="29" spans="1:18" x14ac:dyDescent="0.25">
      <c r="A29" t="s">
        <v>20</v>
      </c>
      <c r="B29" t="s">
        <v>84</v>
      </c>
      <c r="C29" t="s">
        <v>76</v>
      </c>
      <c r="D29" t="s">
        <v>118</v>
      </c>
      <c r="E29" s="18">
        <v>3967380</v>
      </c>
      <c r="F29" s="18">
        <v>4007053.8000000003</v>
      </c>
      <c r="G29" s="18">
        <v>4092092.3862000005</v>
      </c>
      <c r="H29" s="18">
        <v>4859696.9689740008</v>
      </c>
      <c r="I29" s="18">
        <v>4495446.7849443601</v>
      </c>
      <c r="J29" s="18">
        <v>4030764.3774802135</v>
      </c>
      <c r="K29" s="18">
        <v>4819774.9217157084</v>
      </c>
      <c r="L29" s="18">
        <v>4962496.4121160274</v>
      </c>
      <c r="M29" s="18">
        <v>4582510.9725597138</v>
      </c>
      <c r="N29" s="18">
        <v>4869395.2532376712</v>
      </c>
      <c r="O29" s="18">
        <v>4577231.5380434105</v>
      </c>
      <c r="P29" s="18">
        <v>4918089.2057700483</v>
      </c>
      <c r="Q29" s="18">
        <f t="shared" si="0"/>
        <v>54181932.621041149</v>
      </c>
      <c r="R29" s="26">
        <f ca="1">SUM(OFFSET(E29,,,,List!$D$2))</f>
        <v>30272209.23931428</v>
      </c>
    </row>
    <row r="30" spans="1:18" x14ac:dyDescent="0.25">
      <c r="A30" t="s">
        <v>20</v>
      </c>
      <c r="B30" t="s">
        <v>84</v>
      </c>
      <c r="C30" t="s">
        <v>76</v>
      </c>
      <c r="D30" t="s">
        <v>81</v>
      </c>
      <c r="E30" s="18">
        <v>754680000</v>
      </c>
      <c r="F30" s="18">
        <v>706062720</v>
      </c>
      <c r="G30" s="18">
        <v>688812324</v>
      </c>
      <c r="H30" s="18">
        <v>826655825.54400003</v>
      </c>
      <c r="I30" s="18">
        <v>859722058.56576002</v>
      </c>
      <c r="J30" s="18">
        <v>776477816.93347931</v>
      </c>
      <c r="K30" s="18">
        <v>969762348.78304958</v>
      </c>
      <c r="L30" s="18">
        <v>732465718.3938756</v>
      </c>
      <c r="M30" s="18">
        <v>963447930.98506081</v>
      </c>
      <c r="N30" s="18">
        <v>990458881.90732038</v>
      </c>
      <c r="O30" s="18">
        <v>903837170.91946101</v>
      </c>
      <c r="P30" s="18">
        <v>806521110.47774422</v>
      </c>
      <c r="Q30" s="18">
        <f t="shared" si="0"/>
        <v>9978903906.5097523</v>
      </c>
      <c r="R30" s="26">
        <f ca="1">SUM(OFFSET(E30,,,,List!$D$2))</f>
        <v>5582173093.8262892</v>
      </c>
    </row>
    <row r="31" spans="1:18" x14ac:dyDescent="0.25">
      <c r="A31" t="s">
        <v>20</v>
      </c>
      <c r="B31" t="s">
        <v>84</v>
      </c>
      <c r="C31" t="s">
        <v>76</v>
      </c>
      <c r="D31" t="s">
        <v>123</v>
      </c>
      <c r="E31" s="18">
        <v>4298088</v>
      </c>
      <c r="F31" s="18">
        <v>4177254.96</v>
      </c>
      <c r="G31" s="18">
        <v>4756746.7019999996</v>
      </c>
      <c r="H31" s="18">
        <v>3718121.4003719999</v>
      </c>
      <c r="I31" s="18">
        <v>4303829.9625429595</v>
      </c>
      <c r="J31" s="18">
        <v>3622390.218473658</v>
      </c>
      <c r="K31" s="18">
        <v>3744699.1587915332</v>
      </c>
      <c r="L31" s="18">
        <v>4260348.537209034</v>
      </c>
      <c r="M31" s="18">
        <v>4039505.9803822804</v>
      </c>
      <c r="N31" s="18">
        <v>4656408.7958645746</v>
      </c>
      <c r="O31" s="18">
        <v>4568602.2299996987</v>
      </c>
      <c r="P31" s="18">
        <v>4071430.8108526729</v>
      </c>
      <c r="Q31" s="18">
        <f t="shared" si="0"/>
        <v>50217426.756488413</v>
      </c>
      <c r="R31" s="26">
        <f ca="1">SUM(OFFSET(E31,,,,List!$D$2))</f>
        <v>28621130.40218015</v>
      </c>
    </row>
    <row r="32" spans="1:18" x14ac:dyDescent="0.25">
      <c r="A32" t="s">
        <v>20</v>
      </c>
      <c r="B32" t="s">
        <v>84</v>
      </c>
      <c r="C32" t="s">
        <v>76</v>
      </c>
      <c r="D32" t="s">
        <v>117</v>
      </c>
      <c r="E32" s="18">
        <v>3210011.9999999995</v>
      </c>
      <c r="F32" s="18">
        <v>3270551.6999999997</v>
      </c>
      <c r="G32" s="18">
        <v>3217085.2896000003</v>
      </c>
      <c r="H32" s="18">
        <v>2959143.9869160005</v>
      </c>
      <c r="I32" s="18">
        <v>2871530.1159308399</v>
      </c>
      <c r="J32" s="18">
        <v>3018622.7810530118</v>
      </c>
      <c r="K32" s="18">
        <v>2839577.0180591806</v>
      </c>
      <c r="L32" s="18">
        <v>2626459.2902827389</v>
      </c>
      <c r="M32" s="18">
        <v>3445491.9402295281</v>
      </c>
      <c r="N32" s="18">
        <v>2740843.1018339144</v>
      </c>
      <c r="O32" s="18">
        <v>3576954.2278427994</v>
      </c>
      <c r="P32" s="18">
        <v>2795934.0481807762</v>
      </c>
      <c r="Q32" s="18">
        <f t="shared" si="0"/>
        <v>36572205.49992878</v>
      </c>
      <c r="R32" s="26">
        <f ca="1">SUM(OFFSET(E32,,,,List!$D$2))</f>
        <v>21386522.891559031</v>
      </c>
    </row>
    <row r="33" spans="1:18" x14ac:dyDescent="0.25">
      <c r="A33" t="s">
        <v>20</v>
      </c>
      <c r="B33" t="s">
        <v>84</v>
      </c>
      <c r="C33" t="s">
        <v>76</v>
      </c>
      <c r="D33" t="s">
        <v>119</v>
      </c>
      <c r="E33" s="18">
        <v>112326000</v>
      </c>
      <c r="F33" s="18">
        <v>130992960.00000001</v>
      </c>
      <c r="G33" s="18">
        <v>114583752.59999999</v>
      </c>
      <c r="H33" s="18">
        <v>106184881.662</v>
      </c>
      <c r="I33" s="18">
        <v>120501944.358</v>
      </c>
      <c r="J33" s="18">
        <v>132660590.54372221</v>
      </c>
      <c r="K33" s="18">
        <v>140133398.1211392</v>
      </c>
      <c r="L33" s="18">
        <v>117945610.08529218</v>
      </c>
      <c r="M33" s="18">
        <v>125394806.51173168</v>
      </c>
      <c r="N33" s="18">
        <v>136780654.94299692</v>
      </c>
      <c r="O33" s="18">
        <v>115123717.91035573</v>
      </c>
      <c r="P33" s="18">
        <v>124026618.76208991</v>
      </c>
      <c r="Q33" s="18">
        <f t="shared" si="0"/>
        <v>1476654935.497328</v>
      </c>
      <c r="R33" s="26">
        <f ca="1">SUM(OFFSET(E33,,,,List!$D$2))</f>
        <v>857383527.28486145</v>
      </c>
    </row>
    <row r="34" spans="1:18" x14ac:dyDescent="0.25">
      <c r="A34" t="s">
        <v>20</v>
      </c>
      <c r="B34" t="s">
        <v>84</v>
      </c>
      <c r="C34" t="s">
        <v>76</v>
      </c>
      <c r="D34" t="s">
        <v>121</v>
      </c>
      <c r="E34" s="18">
        <v>62927999.999999993</v>
      </c>
      <c r="F34" s="18">
        <v>55194480</v>
      </c>
      <c r="G34" s="18">
        <v>57998805.600000001</v>
      </c>
      <c r="H34" s="18">
        <v>59147519.808000006</v>
      </c>
      <c r="I34" s="18">
        <v>59738995.006080009</v>
      </c>
      <c r="J34" s="18">
        <v>51634021.741312809</v>
      </c>
      <c r="K34" s="18">
        <v>62697626.17509748</v>
      </c>
      <c r="L34" s="18">
        <v>67467333.437389925</v>
      </c>
      <c r="M34" s="18">
        <v>66348796.06724374</v>
      </c>
      <c r="N34" s="18">
        <v>51919427.264871985</v>
      </c>
      <c r="O34" s="18">
        <v>59755638.496244527</v>
      </c>
      <c r="P34" s="18">
        <v>57273950.244410701</v>
      </c>
      <c r="Q34" s="18">
        <f t="shared" si="0"/>
        <v>712104593.84065115</v>
      </c>
      <c r="R34" s="26">
        <f ca="1">SUM(OFFSET(E34,,,,List!$D$2))</f>
        <v>409339448.33049029</v>
      </c>
    </row>
    <row r="35" spans="1:18" x14ac:dyDescent="0.25">
      <c r="E35" s="18">
        <v>0</v>
      </c>
      <c r="F35" s="18">
        <v>0</v>
      </c>
      <c r="G35" s="18">
        <v>0</v>
      </c>
      <c r="H35" s="18">
        <v>0</v>
      </c>
      <c r="I35" s="18">
        <v>0</v>
      </c>
      <c r="J35" s="18">
        <v>0</v>
      </c>
      <c r="K35" s="18">
        <v>0</v>
      </c>
      <c r="L35" s="18">
        <v>0</v>
      </c>
      <c r="M35" s="18">
        <v>0</v>
      </c>
      <c r="N35" s="18">
        <v>0</v>
      </c>
      <c r="O35" s="18">
        <v>0</v>
      </c>
      <c r="P35" s="18">
        <v>0</v>
      </c>
      <c r="Q35" s="18">
        <f t="shared" si="0"/>
        <v>0</v>
      </c>
      <c r="R35" s="26"/>
    </row>
    <row r="36" spans="1:18" x14ac:dyDescent="0.25">
      <c r="A36" t="s">
        <v>20</v>
      </c>
      <c r="B36" t="s">
        <v>84</v>
      </c>
      <c r="C36" t="s">
        <v>75</v>
      </c>
      <c r="D36" t="s">
        <v>129</v>
      </c>
      <c r="E36" s="18">
        <v>21402000</v>
      </c>
      <c r="F36" s="18">
        <v>26088300</v>
      </c>
      <c r="G36" s="18">
        <v>22334069.399999999</v>
      </c>
      <c r="H36" s="18">
        <v>25598858.646000002</v>
      </c>
      <c r="I36" s="18">
        <v>23038972.781400003</v>
      </c>
      <c r="J36" s="18">
        <v>27923235.011056807</v>
      </c>
      <c r="K36" s="18">
        <v>27941333.404119525</v>
      </c>
      <c r="L36" s="18">
        <v>25055803.178740826</v>
      </c>
      <c r="M36" s="18">
        <v>27703805.956788804</v>
      </c>
      <c r="N36" s="18">
        <v>25290378.245553162</v>
      </c>
      <c r="O36" s="18">
        <v>23097648.642348286</v>
      </c>
      <c r="P36" s="18">
        <v>30464439.874043141</v>
      </c>
      <c r="Q36" s="18">
        <f t="shared" si="0"/>
        <v>305938845.14005059</v>
      </c>
      <c r="R36" s="26">
        <f ca="1">SUM(OFFSET(E36,,,,List!$D$2))</f>
        <v>174326769.24257633</v>
      </c>
    </row>
    <row r="37" spans="1:18" x14ac:dyDescent="0.25">
      <c r="A37" t="s">
        <v>20</v>
      </c>
      <c r="B37" t="s">
        <v>84</v>
      </c>
      <c r="C37" t="s">
        <v>75</v>
      </c>
      <c r="D37" t="s">
        <v>133</v>
      </c>
      <c r="E37" s="18">
        <v>50160000</v>
      </c>
      <c r="F37" s="18">
        <v>49510200</v>
      </c>
      <c r="G37" s="18">
        <v>58727157</v>
      </c>
      <c r="H37" s="18">
        <v>56378070.719999999</v>
      </c>
      <c r="I37" s="18">
        <v>62280149.998500004</v>
      </c>
      <c r="J37" s="18">
        <v>66497405.86982701</v>
      </c>
      <c r="K37" s="18">
        <v>64137047.499312423</v>
      </c>
      <c r="L37" s="18">
        <v>57445012.165893592</v>
      </c>
      <c r="M37" s="18">
        <v>56785005.643136524</v>
      </c>
      <c r="N37" s="18">
        <v>69820867.808169603</v>
      </c>
      <c r="O37" s="18">
        <v>61704191.92546989</v>
      </c>
      <c r="P37" s="18">
        <v>55961924.26873228</v>
      </c>
      <c r="Q37" s="18">
        <f t="shared" si="0"/>
        <v>709407032.89904141</v>
      </c>
      <c r="R37" s="26">
        <f ca="1">SUM(OFFSET(E37,,,,List!$D$2))</f>
        <v>407690031.08763945</v>
      </c>
    </row>
    <row r="38" spans="1:18" x14ac:dyDescent="0.25">
      <c r="A38" t="s">
        <v>20</v>
      </c>
      <c r="B38" t="s">
        <v>84</v>
      </c>
      <c r="C38" t="s">
        <v>75</v>
      </c>
      <c r="D38" t="s">
        <v>130</v>
      </c>
      <c r="E38" s="18">
        <v>63648000</v>
      </c>
      <c r="F38" s="18">
        <v>61193880</v>
      </c>
      <c r="G38" s="18">
        <v>65551626</v>
      </c>
      <c r="H38" s="18">
        <v>57379523.292000003</v>
      </c>
      <c r="I38" s="18">
        <v>55405919.908440001</v>
      </c>
      <c r="J38" s="18">
        <v>59819288.011491604</v>
      </c>
      <c r="K38" s="18">
        <v>58468529.895103082</v>
      </c>
      <c r="L38" s="18">
        <v>69551564.561885953</v>
      </c>
      <c r="M38" s="18">
        <v>70909788.511349201</v>
      </c>
      <c r="N38" s="18">
        <v>70949551.009579867</v>
      </c>
      <c r="O38" s="18">
        <v>64222730.371407427</v>
      </c>
      <c r="P38" s="18">
        <v>77837949.210145801</v>
      </c>
      <c r="Q38" s="18">
        <f t="shared" si="0"/>
        <v>774938350.77140296</v>
      </c>
      <c r="R38" s="26">
        <f ca="1">SUM(OFFSET(E38,,,,List!$D$2))</f>
        <v>421466767.10703468</v>
      </c>
    </row>
    <row r="39" spans="1:18" x14ac:dyDescent="0.25">
      <c r="A39" t="s">
        <v>20</v>
      </c>
      <c r="B39" t="s">
        <v>84</v>
      </c>
      <c r="C39" t="s">
        <v>75</v>
      </c>
      <c r="D39" t="s">
        <v>128</v>
      </c>
      <c r="E39" s="18">
        <v>29376000</v>
      </c>
      <c r="F39" s="18">
        <v>25597440</v>
      </c>
      <c r="G39" s="18">
        <v>33198134.399999999</v>
      </c>
      <c r="H39" s="18">
        <v>28485762.048</v>
      </c>
      <c r="I39" s="18">
        <v>31467865.262400005</v>
      </c>
      <c r="J39" s="18">
        <v>34204071.070454396</v>
      </c>
      <c r="K39" s="18">
        <v>29960344.730562624</v>
      </c>
      <c r="L39" s="18">
        <v>32112598.066309165</v>
      </c>
      <c r="M39" s="18">
        <v>35552351.359181121</v>
      </c>
      <c r="N39" s="18">
        <v>28978284.98504483</v>
      </c>
      <c r="O39" s="18">
        <v>29268067.834895276</v>
      </c>
      <c r="P39" s="18">
        <v>33737810.80315917</v>
      </c>
      <c r="Q39" s="18">
        <f t="shared" si="0"/>
        <v>371938730.56000656</v>
      </c>
      <c r="R39" s="26">
        <f ca="1">SUM(OFFSET(E39,,,,List!$D$2))</f>
        <v>212289617.51141703</v>
      </c>
    </row>
    <row r="40" spans="1:18" x14ac:dyDescent="0.25">
      <c r="A40" t="s">
        <v>20</v>
      </c>
      <c r="B40" t="s">
        <v>84</v>
      </c>
      <c r="C40" t="s">
        <v>75</v>
      </c>
      <c r="D40" t="s">
        <v>132</v>
      </c>
      <c r="E40" s="18">
        <v>3322704</v>
      </c>
      <c r="F40" s="18">
        <v>3584744.52</v>
      </c>
      <c r="G40" s="18">
        <v>3774659.7083999999</v>
      </c>
      <c r="H40" s="18">
        <v>4084721.0415900005</v>
      </c>
      <c r="I40" s="18">
        <v>3929112.6209580004</v>
      </c>
      <c r="J40" s="18">
        <v>4087455.8595826076</v>
      </c>
      <c r="K40" s="18">
        <v>3847764.2732536858</v>
      </c>
      <c r="L40" s="18">
        <v>4614912.2752336394</v>
      </c>
      <c r="M40" s="18">
        <v>4088650.3491105055</v>
      </c>
      <c r="N40" s="18">
        <v>3675287.7988154334</v>
      </c>
      <c r="O40" s="18">
        <v>3920582.2878599693</v>
      </c>
      <c r="P40" s="18">
        <v>3622784.8672714569</v>
      </c>
      <c r="Q40" s="18">
        <f t="shared" si="0"/>
        <v>46553379.602075309</v>
      </c>
      <c r="R40" s="26">
        <f ca="1">SUM(OFFSET(E40,,,,List!$D$2))</f>
        <v>26631162.023784295</v>
      </c>
    </row>
    <row r="41" spans="1:18" x14ac:dyDescent="0.25">
      <c r="A41" t="s">
        <v>20</v>
      </c>
      <c r="B41" t="s">
        <v>84</v>
      </c>
      <c r="C41" t="s">
        <v>75</v>
      </c>
      <c r="D41" t="s">
        <v>134</v>
      </c>
      <c r="E41" s="18">
        <v>682020</v>
      </c>
      <c r="F41" s="18">
        <v>765378</v>
      </c>
      <c r="G41" s="18">
        <v>881256.22919999994</v>
      </c>
      <c r="H41" s="18">
        <v>835415.44464600005</v>
      </c>
      <c r="I41" s="18">
        <v>843769.59909246</v>
      </c>
      <c r="J41" s="18">
        <v>780526.30764646444</v>
      </c>
      <c r="K41" s="18">
        <v>868773.56773547293</v>
      </c>
      <c r="L41" s="18">
        <v>934333.79530069593</v>
      </c>
      <c r="M41" s="18">
        <v>919059.4689079544</v>
      </c>
      <c r="N41" s="18">
        <v>953113.90458623995</v>
      </c>
      <c r="O41" s="18">
        <v>736632.72904021759</v>
      </c>
      <c r="P41" s="18">
        <v>921544.28568224492</v>
      </c>
      <c r="Q41" s="18">
        <f t="shared" si="0"/>
        <v>10121823.331837749</v>
      </c>
      <c r="R41" s="26">
        <f ca="1">SUM(OFFSET(E41,,,,List!$D$2))</f>
        <v>5657139.1483203974</v>
      </c>
    </row>
    <row r="42" spans="1:18" x14ac:dyDescent="0.25">
      <c r="A42" t="s">
        <v>20</v>
      </c>
      <c r="B42" t="s">
        <v>84</v>
      </c>
      <c r="C42" t="s">
        <v>75</v>
      </c>
      <c r="D42" t="s">
        <v>127</v>
      </c>
      <c r="E42" s="18">
        <v>112716000</v>
      </c>
      <c r="F42" s="18">
        <v>122860440.00000001</v>
      </c>
      <c r="G42" s="18">
        <v>128642770.79999998</v>
      </c>
      <c r="H42" s="18">
        <v>118431039.34799999</v>
      </c>
      <c r="I42" s="18">
        <v>130067176.41791999</v>
      </c>
      <c r="J42" s="18">
        <v>124330284.8866296</v>
      </c>
      <c r="K42" s="18">
        <v>103065114.46215227</v>
      </c>
      <c r="L42" s="18">
        <v>114864293.08333659</v>
      </c>
      <c r="M42" s="18">
        <v>116012936.01416996</v>
      </c>
      <c r="N42" s="18">
        <v>123275829.19589041</v>
      </c>
      <c r="O42" s="18">
        <v>128206862.36372603</v>
      </c>
      <c r="P42" s="18">
        <v>119528243.98833533</v>
      </c>
      <c r="Q42" s="18">
        <f t="shared" si="0"/>
        <v>1442000990.5601602</v>
      </c>
      <c r="R42" s="26">
        <f ca="1">SUM(OFFSET(E42,,,,List!$D$2))</f>
        <v>840112825.9147017</v>
      </c>
    </row>
    <row r="43" spans="1:18" x14ac:dyDescent="0.25">
      <c r="A43" t="s">
        <v>20</v>
      </c>
      <c r="B43" t="s">
        <v>84</v>
      </c>
      <c r="C43" t="s">
        <v>75</v>
      </c>
      <c r="D43" t="s">
        <v>125</v>
      </c>
      <c r="E43" s="18">
        <v>37968000</v>
      </c>
      <c r="F43" s="18">
        <v>35293440</v>
      </c>
      <c r="G43" s="18">
        <v>29819563.199999999</v>
      </c>
      <c r="H43" s="18">
        <v>39118468.368000001</v>
      </c>
      <c r="I43" s="18">
        <v>36013223.578080006</v>
      </c>
      <c r="J43" s="18">
        <v>31076265.161356803</v>
      </c>
      <c r="K43" s="18">
        <v>32457040.124776181</v>
      </c>
      <c r="L43" s="18">
        <v>34582797.917563722</v>
      </c>
      <c r="M43" s="18">
        <v>32017907.072011076</v>
      </c>
      <c r="N43" s="18">
        <v>33807999.149218976</v>
      </c>
      <c r="O43" s="18">
        <v>34146079.140711166</v>
      </c>
      <c r="P43" s="18">
        <v>40485372.96379102</v>
      </c>
      <c r="Q43" s="18">
        <f t="shared" si="0"/>
        <v>416786156.67550898</v>
      </c>
      <c r="R43" s="26">
        <f ca="1">SUM(OFFSET(E43,,,,List!$D$2))</f>
        <v>241746000.43221301</v>
      </c>
    </row>
    <row r="44" spans="1:18" x14ac:dyDescent="0.25">
      <c r="A44" t="s">
        <v>20</v>
      </c>
      <c r="B44" t="s">
        <v>84</v>
      </c>
      <c r="C44" t="s">
        <v>75</v>
      </c>
      <c r="D44" t="s">
        <v>131</v>
      </c>
      <c r="E44" s="18">
        <v>6156000</v>
      </c>
      <c r="F44" s="18">
        <v>5941224</v>
      </c>
      <c r="G44" s="18">
        <v>7186808.5200000005</v>
      </c>
      <c r="H44" s="18">
        <v>6060642.6024000002</v>
      </c>
      <c r="I44" s="18">
        <v>6121249.0284239994</v>
      </c>
      <c r="J44" s="18">
        <v>6110572.431281399</v>
      </c>
      <c r="K44" s="18">
        <v>6607326.025400864</v>
      </c>
      <c r="L44" s="18">
        <v>7626742.0407484267</v>
      </c>
      <c r="M44" s="18">
        <v>8073346.4544807142</v>
      </c>
      <c r="N44" s="18">
        <v>7705231.4831158593</v>
      </c>
      <c r="O44" s="18">
        <v>8311176.8715939038</v>
      </c>
      <c r="P44" s="18">
        <v>7173301.2017193185</v>
      </c>
      <c r="Q44" s="18">
        <f t="shared" si="0"/>
        <v>83073620.659164473</v>
      </c>
      <c r="R44" s="26">
        <f ca="1">SUM(OFFSET(E44,,,,List!$D$2))</f>
        <v>44183822.60750626</v>
      </c>
    </row>
    <row r="45" spans="1:18" x14ac:dyDescent="0.25">
      <c r="A45" t="s">
        <v>20</v>
      </c>
      <c r="B45" t="s">
        <v>84</v>
      </c>
      <c r="C45" t="s">
        <v>75</v>
      </c>
      <c r="D45" t="s">
        <v>126</v>
      </c>
      <c r="E45" s="18">
        <v>9399300</v>
      </c>
      <c r="F45" s="18">
        <v>8906079</v>
      </c>
      <c r="G45" s="18">
        <v>9884769</v>
      </c>
      <c r="H45" s="18">
        <v>10582633.691400001</v>
      </c>
      <c r="I45" s="18">
        <v>9276776.6283480003</v>
      </c>
      <c r="J45" s="18">
        <v>8860330.0253580287</v>
      </c>
      <c r="K45" s="18">
        <v>9257517.2333913203</v>
      </c>
      <c r="L45" s="18">
        <v>8830642.8276293855</v>
      </c>
      <c r="M45" s="18">
        <v>9443593.3297824841</v>
      </c>
      <c r="N45" s="18">
        <v>9855963.5718496535</v>
      </c>
      <c r="O45" s="18">
        <v>10061561.091520494</v>
      </c>
      <c r="P45" s="18">
        <v>11675692.381521868</v>
      </c>
      <c r="Q45" s="18">
        <f t="shared" si="0"/>
        <v>116034858.78080124</v>
      </c>
      <c r="R45" s="26">
        <f ca="1">SUM(OFFSET(E45,,,,List!$D$2))</f>
        <v>66167405.57849735</v>
      </c>
    </row>
    <row r="46" spans="1:18" x14ac:dyDescent="0.25">
      <c r="E46">
        <v>0</v>
      </c>
      <c r="F46">
        <v>0</v>
      </c>
      <c r="G46">
        <v>0</v>
      </c>
      <c r="H46">
        <v>0</v>
      </c>
      <c r="I46">
        <v>0</v>
      </c>
      <c r="J46">
        <v>0</v>
      </c>
      <c r="K46">
        <v>0</v>
      </c>
      <c r="L46">
        <v>0</v>
      </c>
      <c r="M46">
        <v>0</v>
      </c>
      <c r="N46">
        <v>0</v>
      </c>
      <c r="O46">
        <v>0</v>
      </c>
      <c r="P46">
        <v>0</v>
      </c>
      <c r="Q46" s="18">
        <f t="shared" si="0"/>
        <v>0</v>
      </c>
      <c r="R46" s="26"/>
    </row>
    <row r="47" spans="1:18" x14ac:dyDescent="0.25">
      <c r="A47" t="s">
        <v>20</v>
      </c>
      <c r="B47" t="s">
        <v>86</v>
      </c>
      <c r="C47" t="s">
        <v>99</v>
      </c>
      <c r="D47" t="s">
        <v>116</v>
      </c>
      <c r="E47" s="18">
        <v>22612565.184000004</v>
      </c>
      <c r="F47" s="18">
        <v>24828387.651592802</v>
      </c>
      <c r="G47" s="18">
        <v>28274186.8279224</v>
      </c>
      <c r="H47" s="18">
        <v>21393245.497107424</v>
      </c>
      <c r="I47" s="18">
        <v>22380199.517675992</v>
      </c>
      <c r="J47" s="18">
        <v>21153690.80322982</v>
      </c>
      <c r="K47" s="18">
        <v>21894893.991391595</v>
      </c>
      <c r="L47" s="18">
        <v>21652131.279136483</v>
      </c>
      <c r="M47" s="18">
        <v>24854469.192973454</v>
      </c>
      <c r="N47" s="18">
        <v>21412506.639719397</v>
      </c>
      <c r="O47" s="18">
        <v>21169560.831626672</v>
      </c>
      <c r="P47" s="18">
        <v>28066185.282507692</v>
      </c>
      <c r="Q47" s="18">
        <f t="shared" si="0"/>
        <v>279692022.69888377</v>
      </c>
      <c r="R47" s="26">
        <f ca="1">SUM(OFFSET(E47,,,,List!$D$2))</f>
        <v>162537169.47292003</v>
      </c>
    </row>
    <row r="48" spans="1:18" x14ac:dyDescent="0.25">
      <c r="A48" t="s">
        <v>20</v>
      </c>
      <c r="B48" t="s">
        <v>86</v>
      </c>
      <c r="C48" t="s">
        <v>99</v>
      </c>
      <c r="D48" t="s">
        <v>111</v>
      </c>
      <c r="E48" s="18">
        <v>117137951.70000002</v>
      </c>
      <c r="F48" s="18">
        <v>125275212.06354004</v>
      </c>
      <c r="G48" s="18">
        <v>113692706.73929869</v>
      </c>
      <c r="H48" s="18">
        <v>100946420.16471361</v>
      </c>
      <c r="I48" s="18">
        <v>119529205.73743734</v>
      </c>
      <c r="J48" s="18">
        <v>128832349.49641821</v>
      </c>
      <c r="K48" s="18">
        <v>100991852.86801182</v>
      </c>
      <c r="L48" s="18">
        <v>101007001.64594203</v>
      </c>
      <c r="M48" s="18">
        <v>130051506.91923174</v>
      </c>
      <c r="N48" s="18">
        <v>124264272.92003438</v>
      </c>
      <c r="O48" s="18">
        <v>112667687.08798432</v>
      </c>
      <c r="P48" s="18">
        <v>113846284.01672843</v>
      </c>
      <c r="Q48" s="18">
        <f t="shared" si="0"/>
        <v>1388242451.3593407</v>
      </c>
      <c r="R48" s="26">
        <f ca="1">SUM(OFFSET(E48,,,,List!$D$2))</f>
        <v>806405698.76941979</v>
      </c>
    </row>
    <row r="49" spans="1:18" x14ac:dyDescent="0.25">
      <c r="A49" t="s">
        <v>20</v>
      </c>
      <c r="B49" t="s">
        <v>86</v>
      </c>
      <c r="C49" t="s">
        <v>99</v>
      </c>
      <c r="D49" t="s">
        <v>78</v>
      </c>
      <c r="E49" s="18">
        <v>19602000</v>
      </c>
      <c r="F49" s="18">
        <v>18812821.500000004</v>
      </c>
      <c r="G49" s="18">
        <v>20994296.872230008</v>
      </c>
      <c r="H49" s="18">
        <v>19016554.883104157</v>
      </c>
      <c r="I49" s="18">
        <v>19811882.67326732</v>
      </c>
      <c r="J49" s="18">
        <v>21201894.267565094</v>
      </c>
      <c r="K49" s="18">
        <v>18232400.549129732</v>
      </c>
      <c r="L49" s="18">
        <v>21604671.300044775</v>
      </c>
      <c r="M49" s="18">
        <v>22202625.17507207</v>
      </c>
      <c r="N49" s="18">
        <v>20818083.345795311</v>
      </c>
      <c r="O49" s="18">
        <v>18441639.651634648</v>
      </c>
      <c r="P49" s="18">
        <v>21419310.074611817</v>
      </c>
      <c r="Q49" s="18">
        <f t="shared" si="0"/>
        <v>242158180.29245493</v>
      </c>
      <c r="R49" s="26">
        <f ca="1">SUM(OFFSET(E49,,,,List!$D$2))</f>
        <v>137671850.7452963</v>
      </c>
    </row>
    <row r="50" spans="1:18" x14ac:dyDescent="0.25">
      <c r="A50" t="s">
        <v>20</v>
      </c>
      <c r="B50" t="s">
        <v>86</v>
      </c>
      <c r="C50" t="s">
        <v>99</v>
      </c>
      <c r="D50" t="s">
        <v>112</v>
      </c>
      <c r="E50" s="18">
        <v>9207000</v>
      </c>
      <c r="F50" s="18">
        <v>8812321.6500000022</v>
      </c>
      <c r="G50" s="18">
        <v>11388415.756162502</v>
      </c>
      <c r="H50" s="18">
        <v>11390124.018525928</v>
      </c>
      <c r="I50" s="18">
        <v>8717228.3762376215</v>
      </c>
      <c r="J50" s="18">
        <v>10700021.406060889</v>
      </c>
      <c r="K50" s="18">
        <v>9710735.0750799663</v>
      </c>
      <c r="L50" s="18">
        <v>8522943.7238708735</v>
      </c>
      <c r="M50" s="18">
        <v>8920697.614984313</v>
      </c>
      <c r="N50" s="18">
        <v>8822901.9894084893</v>
      </c>
      <c r="O50" s="18">
        <v>11203791.831369435</v>
      </c>
      <c r="P50" s="18">
        <v>11403799.345279437</v>
      </c>
      <c r="Q50" s="18">
        <f t="shared" si="0"/>
        <v>118799980.78697947</v>
      </c>
      <c r="R50" s="26">
        <f ca="1">SUM(OFFSET(E50,,,,List!$D$2))</f>
        <v>69925846.282066911</v>
      </c>
    </row>
    <row r="51" spans="1:18" x14ac:dyDescent="0.25">
      <c r="A51" t="s">
        <v>20</v>
      </c>
      <c r="B51" t="s">
        <v>86</v>
      </c>
      <c r="C51" t="s">
        <v>99</v>
      </c>
      <c r="D51" t="s">
        <v>110</v>
      </c>
      <c r="E51" s="18">
        <v>24794000.000000004</v>
      </c>
      <c r="F51" s="18">
        <v>25336799.950000007</v>
      </c>
      <c r="G51" s="18">
        <v>24262277.045737509</v>
      </c>
      <c r="H51" s="18">
        <v>23726673.800910052</v>
      </c>
      <c r="I51" s="18">
        <v>25348203.22029702</v>
      </c>
      <c r="J51" s="18">
        <v>24542898.893840279</v>
      </c>
      <c r="K51" s="18">
        <v>24816322.969648801</v>
      </c>
      <c r="L51" s="18">
        <v>26438744.032317787</v>
      </c>
      <c r="M51" s="18">
        <v>27522004.123266421</v>
      </c>
      <c r="N51" s="18">
        <v>24287763.903427865</v>
      </c>
      <c r="O51" s="18">
        <v>25640929.682903014</v>
      </c>
      <c r="P51" s="18">
        <v>27264445.874293692</v>
      </c>
      <c r="Q51" s="18">
        <f t="shared" si="0"/>
        <v>303981063.49664247</v>
      </c>
      <c r="R51" s="26">
        <f ca="1">SUM(OFFSET(E51,,,,List!$D$2))</f>
        <v>172827175.88043368</v>
      </c>
    </row>
    <row r="52" spans="1:18" x14ac:dyDescent="0.25">
      <c r="A52" t="s">
        <v>20</v>
      </c>
      <c r="B52" t="s">
        <v>86</v>
      </c>
      <c r="C52" t="s">
        <v>99</v>
      </c>
      <c r="D52" t="s">
        <v>114</v>
      </c>
      <c r="E52" s="18">
        <v>6413000.0000000009</v>
      </c>
      <c r="F52" s="18">
        <v>6413961.950000002</v>
      </c>
      <c r="G52" s="18">
        <v>5809742.5306800017</v>
      </c>
      <c r="H52" s="18">
        <v>6597467.97015101</v>
      </c>
      <c r="I52" s="18">
        <v>5206122.5024752468</v>
      </c>
      <c r="J52" s="18">
        <v>5993993.4728396656</v>
      </c>
      <c r="K52" s="18">
        <v>6237110.4535519294</v>
      </c>
      <c r="L52" s="18">
        <v>6298609.5737133604</v>
      </c>
      <c r="M52" s="18">
        <v>6844708.1082873465</v>
      </c>
      <c r="N52" s="18">
        <v>6482244.4703706577</v>
      </c>
      <c r="O52" s="18">
        <v>5392582.2039875519</v>
      </c>
      <c r="P52" s="18">
        <v>6181189.7900500149</v>
      </c>
      <c r="Q52" s="18">
        <f t="shared" si="0"/>
        <v>73870733.02610679</v>
      </c>
      <c r="R52" s="26">
        <f ca="1">SUM(OFFSET(E52,,,,List!$D$2))</f>
        <v>42671398.879697859</v>
      </c>
    </row>
    <row r="53" spans="1:18" x14ac:dyDescent="0.25">
      <c r="A53" t="s">
        <v>20</v>
      </c>
      <c r="B53" t="s">
        <v>86</v>
      </c>
      <c r="C53" t="s">
        <v>99</v>
      </c>
      <c r="D53" t="s">
        <v>109</v>
      </c>
      <c r="E53" s="18">
        <v>67925000</v>
      </c>
      <c r="F53" s="18">
        <v>80807119.249999985</v>
      </c>
      <c r="G53" s="18">
        <v>64369306.447875001</v>
      </c>
      <c r="H53" s="18">
        <v>79400719.607405379</v>
      </c>
      <c r="I53" s="18">
        <v>67250335.074257374</v>
      </c>
      <c r="J53" s="18">
        <v>65113813.391821124</v>
      </c>
      <c r="K53" s="18">
        <v>60829718.0156653</v>
      </c>
      <c r="L53" s="18">
        <v>62270344.6492116</v>
      </c>
      <c r="M53" s="18">
        <v>79460288.014952868</v>
      </c>
      <c r="N53" s="18">
        <v>70880617.105922118</v>
      </c>
      <c r="O53" s="18">
        <v>68743029.525806561</v>
      </c>
      <c r="P53" s="18">
        <v>75198966.697132513</v>
      </c>
      <c r="Q53" s="18">
        <f t="shared" si="0"/>
        <v>842249257.7800498</v>
      </c>
      <c r="R53" s="26">
        <f ca="1">SUM(OFFSET(E53,,,,List!$D$2))</f>
        <v>485696011.7870242</v>
      </c>
    </row>
    <row r="54" spans="1:18" x14ac:dyDescent="0.25">
      <c r="A54" t="s">
        <v>20</v>
      </c>
      <c r="B54" t="s">
        <v>86</v>
      </c>
      <c r="C54" t="s">
        <v>99</v>
      </c>
      <c r="D54" t="s">
        <v>115</v>
      </c>
      <c r="E54" s="18">
        <v>1886500.0000000002</v>
      </c>
      <c r="F54" s="18">
        <v>1906035.8625000005</v>
      </c>
      <c r="G54" s="18">
        <v>1636740.9118156256</v>
      </c>
      <c r="H54" s="18">
        <v>2060677.0265400778</v>
      </c>
      <c r="I54" s="18">
        <v>1752801.2865099006</v>
      </c>
      <c r="J54" s="18">
        <v>2080559.7178451733</v>
      </c>
      <c r="K54" s="18">
        <v>1714792.5033375339</v>
      </c>
      <c r="L54" s="18">
        <v>1734319.943810934</v>
      </c>
      <c r="M54" s="18">
        <v>1638214.5311468111</v>
      </c>
      <c r="N54" s="18">
        <v>1657736.2664244419</v>
      </c>
      <c r="O54" s="18">
        <v>2024283.9223344491</v>
      </c>
      <c r="P54" s="18">
        <v>2198123.6419161819</v>
      </c>
      <c r="Q54" s="18">
        <f t="shared" si="0"/>
        <v>22290785.614181131</v>
      </c>
      <c r="R54" s="26">
        <f ca="1">SUM(OFFSET(E54,,,,List!$D$2))</f>
        <v>13038107.308548313</v>
      </c>
    </row>
    <row r="55" spans="1:18" x14ac:dyDescent="0.25">
      <c r="A55" t="s">
        <v>20</v>
      </c>
      <c r="B55" t="s">
        <v>86</v>
      </c>
      <c r="C55" t="s">
        <v>99</v>
      </c>
      <c r="D55" t="s">
        <v>77</v>
      </c>
      <c r="E55" s="18">
        <v>154198000</v>
      </c>
      <c r="F55" s="18">
        <v>164980743.40000004</v>
      </c>
      <c r="G55" s="18">
        <v>200876249.31836009</v>
      </c>
      <c r="H55" s="18">
        <v>168617855.27715388</v>
      </c>
      <c r="I55" s="18">
        <v>186583908.37623757</v>
      </c>
      <c r="J55" s="18">
        <v>190200586.26946506</v>
      </c>
      <c r="K55" s="18">
        <v>165104516.08378589</v>
      </c>
      <c r="L55" s="18">
        <v>168719048.75600713</v>
      </c>
      <c r="M55" s="18">
        <v>206442563.94182831</v>
      </c>
      <c r="N55" s="18">
        <v>161587980.25545886</v>
      </c>
      <c r="O55" s="18">
        <v>184956205.56230235</v>
      </c>
      <c r="P55" s="18">
        <v>152656656.93608367</v>
      </c>
      <c r="Q55" s="18">
        <f t="shared" si="0"/>
        <v>2104924314.1766829</v>
      </c>
      <c r="R55" s="26">
        <f ca="1">SUM(OFFSET(E55,,,,List!$D$2))</f>
        <v>1230561858.7250025</v>
      </c>
    </row>
    <row r="56" spans="1:18" x14ac:dyDescent="0.25">
      <c r="A56" t="s">
        <v>20</v>
      </c>
      <c r="B56" t="s">
        <v>86</v>
      </c>
      <c r="C56" t="s">
        <v>99</v>
      </c>
      <c r="D56" t="s">
        <v>113</v>
      </c>
      <c r="E56" s="18">
        <v>14960000</v>
      </c>
      <c r="F56" s="18">
        <v>19362904</v>
      </c>
      <c r="G56" s="18">
        <v>15492646.748480001</v>
      </c>
      <c r="H56" s="18">
        <v>17607921.188059404</v>
      </c>
      <c r="I56" s="18">
        <v>19371618.613861378</v>
      </c>
      <c r="J56" s="18">
        <v>14971223.366504945</v>
      </c>
      <c r="K56" s="18">
        <v>19201272.075895078</v>
      </c>
      <c r="L56" s="18">
        <v>18147042.967621706</v>
      </c>
      <c r="M56" s="18">
        <v>17444919.780413769</v>
      </c>
      <c r="N56" s="18">
        <v>17095061.033161018</v>
      </c>
      <c r="O56" s="18">
        <v>16745096.935773397</v>
      </c>
      <c r="P56" s="18">
        <v>17452771.171905924</v>
      </c>
      <c r="Q56" s="18">
        <f t="shared" si="0"/>
        <v>207852477.88167664</v>
      </c>
      <c r="R56" s="26">
        <f ca="1">SUM(OFFSET(E56,,,,List!$D$2))</f>
        <v>120967585.9928008</v>
      </c>
    </row>
    <row r="57" spans="1:18" x14ac:dyDescent="0.25">
      <c r="E57" s="18">
        <v>0</v>
      </c>
      <c r="F57" s="18">
        <v>0</v>
      </c>
      <c r="G57" s="18">
        <v>0</v>
      </c>
      <c r="H57" s="18">
        <v>0</v>
      </c>
      <c r="I57" s="18">
        <v>0</v>
      </c>
      <c r="J57" s="18">
        <v>0</v>
      </c>
      <c r="K57" s="18">
        <v>0</v>
      </c>
      <c r="L57" s="18">
        <v>0</v>
      </c>
      <c r="M57" s="18">
        <v>0</v>
      </c>
      <c r="N57" s="18">
        <v>0</v>
      </c>
      <c r="O57" s="18">
        <v>0</v>
      </c>
      <c r="P57" s="18">
        <v>0</v>
      </c>
      <c r="Q57" s="18">
        <f t="shared" si="0"/>
        <v>0</v>
      </c>
      <c r="R57" s="26"/>
    </row>
    <row r="58" spans="1:18" x14ac:dyDescent="0.25">
      <c r="A58" t="s">
        <v>20</v>
      </c>
      <c r="B58" t="s">
        <v>86</v>
      </c>
      <c r="C58" t="s">
        <v>74</v>
      </c>
      <c r="D58" t="s">
        <v>101</v>
      </c>
      <c r="E58" s="18">
        <v>32551750</v>
      </c>
      <c r="F58" s="18">
        <v>32922437.625</v>
      </c>
      <c r="G58" s="18">
        <v>37317692.789396256</v>
      </c>
      <c r="H58" s="18">
        <v>40250607.340829544</v>
      </c>
      <c r="I58" s="18">
        <v>40988583.930693045</v>
      </c>
      <c r="J58" s="18">
        <v>39530634.63905827</v>
      </c>
      <c r="K58" s="18">
        <v>34777533.35420502</v>
      </c>
      <c r="L58" s="18">
        <v>40640897.349969529</v>
      </c>
      <c r="M58" s="18">
        <v>42111750.006538585</v>
      </c>
      <c r="N58" s="18">
        <v>40286846.474733509</v>
      </c>
      <c r="O58" s="18">
        <v>41391786.488114841</v>
      </c>
      <c r="P58" s="18">
        <v>32239146.748103987</v>
      </c>
      <c r="Q58" s="18">
        <f t="shared" si="0"/>
        <v>455009666.74664259</v>
      </c>
      <c r="R58" s="26">
        <f ca="1">SUM(OFFSET(E58,,,,List!$D$2))</f>
        <v>258339239.67918214</v>
      </c>
    </row>
    <row r="59" spans="1:18" x14ac:dyDescent="0.25">
      <c r="A59" t="s">
        <v>20</v>
      </c>
      <c r="B59" t="s">
        <v>86</v>
      </c>
      <c r="C59" t="s">
        <v>74</v>
      </c>
      <c r="D59" t="s">
        <v>82</v>
      </c>
      <c r="E59" s="18">
        <v>36107500</v>
      </c>
      <c r="F59" s="18">
        <v>40046006.000000007</v>
      </c>
      <c r="G59" s="18">
        <v>41124834.675031245</v>
      </c>
      <c r="H59" s="18">
        <v>37912055.308040403</v>
      </c>
      <c r="I59" s="18">
        <v>33267452.988861367</v>
      </c>
      <c r="J59" s="18">
        <v>40785575.421250589</v>
      </c>
      <c r="K59" s="18">
        <v>41149515.128244169</v>
      </c>
      <c r="L59" s="18">
        <v>39366309.835708484</v>
      </c>
      <c r="M59" s="18">
        <v>40446002.458061583</v>
      </c>
      <c r="N59" s="18">
        <v>33292411.064902816</v>
      </c>
      <c r="O59" s="18">
        <v>31865258.478108253</v>
      </c>
      <c r="P59" s="18">
        <v>38315663.983777046</v>
      </c>
      <c r="Q59" s="18">
        <f t="shared" si="0"/>
        <v>453678585.34198594</v>
      </c>
      <c r="R59" s="26">
        <f ca="1">SUM(OFFSET(E59,,,,List!$D$2))</f>
        <v>270392939.52142775</v>
      </c>
    </row>
    <row r="60" spans="1:18" x14ac:dyDescent="0.25">
      <c r="A60" t="s">
        <v>20</v>
      </c>
      <c r="B60" t="s">
        <v>86</v>
      </c>
      <c r="C60" t="s">
        <v>74</v>
      </c>
      <c r="D60" t="s">
        <v>83</v>
      </c>
      <c r="E60" s="18">
        <v>44757900</v>
      </c>
      <c r="F60" s="18">
        <v>43408110.240000002</v>
      </c>
      <c r="G60" s="18">
        <v>44319092.736880511</v>
      </c>
      <c r="H60" s="18">
        <v>48848775.35597381</v>
      </c>
      <c r="I60" s="18">
        <v>39808676.251485132</v>
      </c>
      <c r="J60" s="18">
        <v>44339039.32030046</v>
      </c>
      <c r="K60" s="18">
        <v>51585802.858026832</v>
      </c>
      <c r="L60" s="18">
        <v>38468868.08700633</v>
      </c>
      <c r="M60" s="18">
        <v>42095780.856487095</v>
      </c>
      <c r="N60" s="18">
        <v>40743963.119627975</v>
      </c>
      <c r="O60" s="18">
        <v>39391738.890292719</v>
      </c>
      <c r="P60" s="18">
        <v>51171657.293991588</v>
      </c>
      <c r="Q60" s="18">
        <f t="shared" si="0"/>
        <v>528939405.01007241</v>
      </c>
      <c r="R60" s="26">
        <f ca="1">SUM(OFFSET(E60,,,,List!$D$2))</f>
        <v>317067396.76266676</v>
      </c>
    </row>
    <row r="61" spans="1:18" x14ac:dyDescent="0.25">
      <c r="A61" t="s">
        <v>20</v>
      </c>
      <c r="B61" t="s">
        <v>86</v>
      </c>
      <c r="C61" t="s">
        <v>74</v>
      </c>
      <c r="D61" t="s">
        <v>107</v>
      </c>
      <c r="E61" s="18">
        <v>5544000.0000000009</v>
      </c>
      <c r="F61" s="18">
        <v>6099314.7600000016</v>
      </c>
      <c r="G61" s="18">
        <v>5607281.8061260022</v>
      </c>
      <c r="H61" s="18">
        <v>6594166.4849282485</v>
      </c>
      <c r="I61" s="18">
        <v>5362416.2435643543</v>
      </c>
      <c r="J61" s="18">
        <v>5733097.8891733652</v>
      </c>
      <c r="K61" s="18">
        <v>5857268.775445058</v>
      </c>
      <c r="L61" s="18">
        <v>6906447.4206870971</v>
      </c>
      <c r="M61" s="18">
        <v>6537439.6348823318</v>
      </c>
      <c r="N61" s="18">
        <v>6723469.8805679679</v>
      </c>
      <c r="O61" s="18">
        <v>5490629.1531509608</v>
      </c>
      <c r="P61" s="18">
        <v>6848890.5053388402</v>
      </c>
      <c r="Q61" s="18">
        <f t="shared" si="0"/>
        <v>73304422.553864226</v>
      </c>
      <c r="R61" s="26">
        <f ca="1">SUM(OFFSET(E61,,,,List!$D$2))</f>
        <v>40797545.959237032</v>
      </c>
    </row>
    <row r="62" spans="1:18" x14ac:dyDescent="0.25">
      <c r="A62" t="s">
        <v>20</v>
      </c>
      <c r="B62" t="s">
        <v>86</v>
      </c>
      <c r="C62" t="s">
        <v>74</v>
      </c>
      <c r="D62" t="s">
        <v>104</v>
      </c>
      <c r="E62" s="18">
        <v>2244000</v>
      </c>
      <c r="F62" s="18">
        <v>2561184.1200000006</v>
      </c>
      <c r="G62" s="18">
        <v>2825647.503558001</v>
      </c>
      <c r="H62" s="18">
        <v>2878895.1142477132</v>
      </c>
      <c r="I62" s="18">
        <v>2747247.7306930684</v>
      </c>
      <c r="J62" s="18">
        <v>2800499.4297344545</v>
      </c>
      <c r="K62" s="18">
        <v>2774495.7357371328</v>
      </c>
      <c r="L62" s="18">
        <v>2695628.7126661362</v>
      </c>
      <c r="M62" s="18">
        <v>2696033.0569730368</v>
      </c>
      <c r="N62" s="18">
        <v>2828615.7688890137</v>
      </c>
      <c r="O62" s="18">
        <v>2538204.1671067039</v>
      </c>
      <c r="P62" s="18">
        <v>2300592.5635694168</v>
      </c>
      <c r="Q62" s="18">
        <f t="shared" si="0"/>
        <v>31891043.903174676</v>
      </c>
      <c r="R62" s="26">
        <f ca="1">SUM(OFFSET(E62,,,,List!$D$2))</f>
        <v>18831969.633970372</v>
      </c>
    </row>
    <row r="63" spans="1:18" x14ac:dyDescent="0.25">
      <c r="A63" t="s">
        <v>20</v>
      </c>
      <c r="B63" t="s">
        <v>86</v>
      </c>
      <c r="C63" t="s">
        <v>74</v>
      </c>
      <c r="D63" t="s">
        <v>105</v>
      </c>
      <c r="E63" s="18">
        <v>31330200</v>
      </c>
      <c r="F63" s="18">
        <v>33001649.505000006</v>
      </c>
      <c r="G63" s="18">
        <v>35006999.737421259</v>
      </c>
      <c r="H63" s="18">
        <v>34011900.764885254</v>
      </c>
      <c r="I63" s="18">
        <v>29681502.224999987</v>
      </c>
      <c r="J63" s="18">
        <v>37691155.650423735</v>
      </c>
      <c r="K63" s="18">
        <v>35361608.746192552</v>
      </c>
      <c r="L63" s="18">
        <v>38036113.9676935</v>
      </c>
      <c r="M63" s="18">
        <v>32702616.664116565</v>
      </c>
      <c r="N63" s="18">
        <v>35043773.632088773</v>
      </c>
      <c r="O63" s="18">
        <v>32712428.184924681</v>
      </c>
      <c r="P63" s="18">
        <v>37725090.413818605</v>
      </c>
      <c r="Q63" s="18">
        <f t="shared" si="0"/>
        <v>412305039.49156487</v>
      </c>
      <c r="R63" s="26">
        <f ca="1">SUM(OFFSET(E63,,,,List!$D$2))</f>
        <v>236085016.62892279</v>
      </c>
    </row>
    <row r="64" spans="1:18" x14ac:dyDescent="0.25">
      <c r="A64" t="s">
        <v>20</v>
      </c>
      <c r="B64" t="s">
        <v>86</v>
      </c>
      <c r="C64" t="s">
        <v>74</v>
      </c>
      <c r="D64" t="s">
        <v>108</v>
      </c>
      <c r="E64" s="18">
        <v>4928550</v>
      </c>
      <c r="F64" s="18">
        <v>5779166.745000001</v>
      </c>
      <c r="G64" s="18">
        <v>5723366.6237371266</v>
      </c>
      <c r="H64" s="18">
        <v>6007602.6103510186</v>
      </c>
      <c r="I64" s="18">
        <v>5951819.7530940566</v>
      </c>
      <c r="J64" s="18">
        <v>5952712.5260570208</v>
      </c>
      <c r="K64" s="18">
        <v>5556698.4040735345</v>
      </c>
      <c r="L64" s="18">
        <v>5897788.9644770529</v>
      </c>
      <c r="M64" s="18">
        <v>5671801.5700208899</v>
      </c>
      <c r="N64" s="18">
        <v>6523550.1912948526</v>
      </c>
      <c r="O64" s="18">
        <v>5446563.1085831355</v>
      </c>
      <c r="P64" s="18">
        <v>5277149.4651416289</v>
      </c>
      <c r="Q64" s="18">
        <f t="shared" si="0"/>
        <v>68716769.961830318</v>
      </c>
      <c r="R64" s="26">
        <f ca="1">SUM(OFFSET(E64,,,,List!$D$2))</f>
        <v>39899916.662312761</v>
      </c>
    </row>
    <row r="65" spans="1:18" x14ac:dyDescent="0.25">
      <c r="A65" t="s">
        <v>20</v>
      </c>
      <c r="B65" t="s">
        <v>86</v>
      </c>
      <c r="C65" t="s">
        <v>74</v>
      </c>
      <c r="D65" t="s">
        <v>102</v>
      </c>
      <c r="E65" s="18">
        <v>2856700.0000000005</v>
      </c>
      <c r="F65" s="18">
        <v>3119517.8575000013</v>
      </c>
      <c r="G65" s="18">
        <v>3207462.0221462515</v>
      </c>
      <c r="H65" s="18">
        <v>3178780.0219818503</v>
      </c>
      <c r="I65" s="18">
        <v>3150089.3450495042</v>
      </c>
      <c r="J65" s="18">
        <v>2596296.3463163176</v>
      </c>
      <c r="K65" s="18">
        <v>3326091.9117705869</v>
      </c>
      <c r="L65" s="18">
        <v>3063965.234065983</v>
      </c>
      <c r="M65" s="18">
        <v>3064424.8288510931</v>
      </c>
      <c r="N65" s="18">
        <v>3210831.3731742506</v>
      </c>
      <c r="O65" s="18">
        <v>2977762.9616707559</v>
      </c>
      <c r="P65" s="18">
        <v>2832218.9581681923</v>
      </c>
      <c r="Q65" s="18">
        <f t="shared" si="0"/>
        <v>36584140.860694788</v>
      </c>
      <c r="R65" s="26">
        <f ca="1">SUM(OFFSET(E65,,,,List!$D$2))</f>
        <v>21434937.504764512</v>
      </c>
    </row>
    <row r="66" spans="1:18" x14ac:dyDescent="0.25">
      <c r="A66" t="s">
        <v>20</v>
      </c>
      <c r="B66" t="s">
        <v>86</v>
      </c>
      <c r="C66" t="s">
        <v>74</v>
      </c>
      <c r="D66" t="s">
        <v>106</v>
      </c>
      <c r="E66" s="18">
        <v>26689520.000000004</v>
      </c>
      <c r="F66" s="18">
        <v>27463528.911500007</v>
      </c>
      <c r="G66" s="18">
        <v>22590215.540127408</v>
      </c>
      <c r="H66" s="18">
        <v>25161059.080692343</v>
      </c>
      <c r="I66" s="18">
        <v>23624129.163663365</v>
      </c>
      <c r="J66" s="18">
        <v>26709543.146042861</v>
      </c>
      <c r="K66" s="18">
        <v>27227271.684774667</v>
      </c>
      <c r="L66" s="18">
        <v>22864062.868131485</v>
      </c>
      <c r="M66" s="18">
        <v>23638306.830737945</v>
      </c>
      <c r="N66" s="18">
        <v>25954642.502750199</v>
      </c>
      <c r="O66" s="18">
        <v>24159429.264532749</v>
      </c>
      <c r="P66" s="18">
        <v>22877784.392809536</v>
      </c>
      <c r="Q66" s="18">
        <f t="shared" si="0"/>
        <v>298959493.38576251</v>
      </c>
      <c r="R66" s="26">
        <f ca="1">SUM(OFFSET(E66,,,,List!$D$2))</f>
        <v>179465267.52680063</v>
      </c>
    </row>
    <row r="67" spans="1:18" x14ac:dyDescent="0.25">
      <c r="A67" t="s">
        <v>20</v>
      </c>
      <c r="B67" t="s">
        <v>86</v>
      </c>
      <c r="C67" t="s">
        <v>74</v>
      </c>
      <c r="D67" t="s">
        <v>103</v>
      </c>
      <c r="E67" s="18">
        <v>1848000.0000000005</v>
      </c>
      <c r="F67" s="18">
        <v>1617242.5500000005</v>
      </c>
      <c r="G67" s="18">
        <v>1848554.441580001</v>
      </c>
      <c r="H67" s="18">
        <v>1452653.4980149013</v>
      </c>
      <c r="I67" s="18">
        <v>1452871.3960396037</v>
      </c>
      <c r="J67" s="18">
        <v>1585188.3564534651</v>
      </c>
      <c r="K67" s="18">
        <v>1783604.4015453001</v>
      </c>
      <c r="L67" s="18">
        <v>1701285.2782145354</v>
      </c>
      <c r="M67" s="18">
        <v>1883258.3853855776</v>
      </c>
      <c r="N67" s="18">
        <v>1404394.5114226998</v>
      </c>
      <c r="O67" s="18">
        <v>1718575.7381451647</v>
      </c>
      <c r="P67" s="18">
        <v>1801469.7516455927</v>
      </c>
      <c r="Q67" s="18">
        <f t="shared" si="0"/>
        <v>20097098.308446839</v>
      </c>
      <c r="R67" s="26">
        <f ca="1">SUM(OFFSET(E67,,,,List!$D$2))</f>
        <v>11588114.643633272</v>
      </c>
    </row>
    <row r="68" spans="1:18" x14ac:dyDescent="0.25">
      <c r="E68" s="18">
        <v>0</v>
      </c>
      <c r="F68" s="18">
        <v>0</v>
      </c>
      <c r="G68" s="18">
        <v>0</v>
      </c>
      <c r="H68" s="18">
        <v>0</v>
      </c>
      <c r="I68" s="18">
        <v>0</v>
      </c>
      <c r="J68" s="18">
        <v>0</v>
      </c>
      <c r="K68" s="18">
        <v>0</v>
      </c>
      <c r="L68" s="18">
        <v>0</v>
      </c>
      <c r="M68" s="18">
        <v>0</v>
      </c>
      <c r="N68" s="18">
        <v>0</v>
      </c>
      <c r="O68" s="18">
        <v>0</v>
      </c>
      <c r="P68" s="18">
        <v>0</v>
      </c>
      <c r="Q68" s="18">
        <f t="shared" ref="Q68:Q131" si="1">SUM(E68:P68)</f>
        <v>0</v>
      </c>
      <c r="R68" s="26"/>
    </row>
    <row r="69" spans="1:18" x14ac:dyDescent="0.25">
      <c r="A69" t="s">
        <v>20</v>
      </c>
      <c r="B69" t="s">
        <v>86</v>
      </c>
      <c r="C69" t="s">
        <v>76</v>
      </c>
      <c r="D69" t="s">
        <v>79</v>
      </c>
      <c r="E69" s="18">
        <v>15164600</v>
      </c>
      <c r="F69" s="18">
        <v>15032654.560000006</v>
      </c>
      <c r="G69" s="18">
        <v>12215863.934774505</v>
      </c>
      <c r="H69" s="18">
        <v>13694560.704013206</v>
      </c>
      <c r="I69" s="18">
        <v>11950967.892574256</v>
      </c>
      <c r="J69" s="18">
        <v>14504473.461549208</v>
      </c>
      <c r="K69" s="18">
        <v>12894799.228949726</v>
      </c>
      <c r="L69" s="18">
        <v>15180529.997065101</v>
      </c>
      <c r="M69" s="18">
        <v>14376640.329136452</v>
      </c>
      <c r="N69" s="18">
        <v>15050703.218886094</v>
      </c>
      <c r="O69" s="18">
        <v>13171340.721322812</v>
      </c>
      <c r="P69" s="18">
        <v>11963522.057105714</v>
      </c>
      <c r="Q69" s="18">
        <f t="shared" si="1"/>
        <v>165200656.10537708</v>
      </c>
      <c r="R69" s="26">
        <f ca="1">SUM(OFFSET(E69,,,,List!$D$2))</f>
        <v>95457919.781860903</v>
      </c>
    </row>
    <row r="70" spans="1:18" x14ac:dyDescent="0.25">
      <c r="A70" t="s">
        <v>20</v>
      </c>
      <c r="B70" t="s">
        <v>86</v>
      </c>
      <c r="C70" t="s">
        <v>76</v>
      </c>
      <c r="D70" t="s">
        <v>120</v>
      </c>
      <c r="E70" s="18">
        <v>96822000</v>
      </c>
      <c r="F70" s="18">
        <v>93249985.400000021</v>
      </c>
      <c r="G70" s="18">
        <v>83399514.22592628</v>
      </c>
      <c r="H70" s="18">
        <v>96865576.435811818</v>
      </c>
      <c r="I70" s="18">
        <v>78042307.830445513</v>
      </c>
      <c r="J70" s="18">
        <v>97791810.864960805</v>
      </c>
      <c r="K70" s="18">
        <v>78963029.431375861</v>
      </c>
      <c r="L70" s="18">
        <v>80769757.383194908</v>
      </c>
      <c r="M70" s="18">
        <v>98733400.146091819</v>
      </c>
      <c r="N70" s="18">
        <v>98748210.156113744</v>
      </c>
      <c r="O70" s="18">
        <v>88886720.148873448</v>
      </c>
      <c r="P70" s="18">
        <v>79022269.472796261</v>
      </c>
      <c r="Q70" s="18">
        <f t="shared" si="1"/>
        <v>1071294581.4955904</v>
      </c>
      <c r="R70" s="26">
        <f ca="1">SUM(OFFSET(E70,,,,List!$D$2))</f>
        <v>625134224.18852031</v>
      </c>
    </row>
    <row r="71" spans="1:18" x14ac:dyDescent="0.25">
      <c r="A71" t="s">
        <v>20</v>
      </c>
      <c r="B71" t="s">
        <v>86</v>
      </c>
      <c r="C71" t="s">
        <v>76</v>
      </c>
      <c r="D71" t="s">
        <v>122</v>
      </c>
      <c r="E71" s="18">
        <v>9534800</v>
      </c>
      <c r="F71" s="18">
        <v>9709616.2240000013</v>
      </c>
      <c r="G71" s="18">
        <v>8844012.6069306023</v>
      </c>
      <c r="H71" s="18">
        <v>9192215.2562264148</v>
      </c>
      <c r="I71" s="18">
        <v>8499737.9308910873</v>
      </c>
      <c r="J71" s="18">
        <v>9715443.3046636805</v>
      </c>
      <c r="K71" s="18">
        <v>7721465.6721712938</v>
      </c>
      <c r="L71" s="18">
        <v>9110960.7714867704</v>
      </c>
      <c r="M71" s="18">
        <v>9112327.4156024959</v>
      </c>
      <c r="N71" s="18">
        <v>9634476.7941271123</v>
      </c>
      <c r="O71" s="18">
        <v>7378859.1628822498</v>
      </c>
      <c r="P71" s="18">
        <v>8595489.8021636661</v>
      </c>
      <c r="Q71" s="18">
        <f t="shared" si="1"/>
        <v>107049404.94114536</v>
      </c>
      <c r="R71" s="26">
        <f ca="1">SUM(OFFSET(E71,,,,List!$D$2))</f>
        <v>63217290.994883083</v>
      </c>
    </row>
    <row r="72" spans="1:18" x14ac:dyDescent="0.25">
      <c r="A72" t="s">
        <v>20</v>
      </c>
      <c r="B72" t="s">
        <v>86</v>
      </c>
      <c r="C72" t="s">
        <v>76</v>
      </c>
      <c r="D72" t="s">
        <v>80</v>
      </c>
      <c r="E72" s="18">
        <v>735696500.00000012</v>
      </c>
      <c r="F72" s="18">
        <v>743392492.15000021</v>
      </c>
      <c r="G72" s="18">
        <v>789024654.14773035</v>
      </c>
      <c r="H72" s="18">
        <v>698088045.40210044</v>
      </c>
      <c r="I72" s="18">
        <v>774083275.84900987</v>
      </c>
      <c r="J72" s="18">
        <v>690707297.4409337</v>
      </c>
      <c r="K72" s="18">
        <v>660445589.09442675</v>
      </c>
      <c r="L72" s="18">
        <v>850356338.67209888</v>
      </c>
      <c r="M72" s="18">
        <v>653050131.45151222</v>
      </c>
      <c r="N72" s="18">
        <v>675932324.63301718</v>
      </c>
      <c r="O72" s="18">
        <v>691225483.34646976</v>
      </c>
      <c r="P72" s="18">
        <v>729314286.24418998</v>
      </c>
      <c r="Q72" s="18">
        <f t="shared" si="1"/>
        <v>8691316418.4314899</v>
      </c>
      <c r="R72" s="26">
        <f ca="1">SUM(OFFSET(E72,,,,List!$D$2))</f>
        <v>5091437854.0842018</v>
      </c>
    </row>
    <row r="73" spans="1:18" x14ac:dyDescent="0.25">
      <c r="A73" t="s">
        <v>20</v>
      </c>
      <c r="B73" t="s">
        <v>86</v>
      </c>
      <c r="C73" t="s">
        <v>76</v>
      </c>
      <c r="D73" t="s">
        <v>118</v>
      </c>
      <c r="E73" s="18">
        <v>3596356.5000000005</v>
      </c>
      <c r="F73" s="18">
        <v>3637310.514750001</v>
      </c>
      <c r="G73" s="18">
        <v>4122903.5928375088</v>
      </c>
      <c r="H73" s="18">
        <v>4163948.7149291448</v>
      </c>
      <c r="I73" s="18">
        <v>4002842.3050136119</v>
      </c>
      <c r="J73" s="18">
        <v>4326953.2551055755</v>
      </c>
      <c r="K73" s="18">
        <v>3761373.9600254889</v>
      </c>
      <c r="L73" s="18">
        <v>4004643.8542562346</v>
      </c>
      <c r="M73" s="18">
        <v>4490728.7388142981</v>
      </c>
      <c r="N73" s="18">
        <v>4167697.6743863728</v>
      </c>
      <c r="O73" s="18">
        <v>3965977.060637651</v>
      </c>
      <c r="P73" s="18">
        <v>4573700.3179921666</v>
      </c>
      <c r="Q73" s="18">
        <f t="shared" si="1"/>
        <v>48814436.488748066</v>
      </c>
      <c r="R73" s="26">
        <f ca="1">SUM(OFFSET(E73,,,,List!$D$2))</f>
        <v>27611688.842661336</v>
      </c>
    </row>
    <row r="74" spans="1:18" x14ac:dyDescent="0.25">
      <c r="A74" t="s">
        <v>20</v>
      </c>
      <c r="B74" t="s">
        <v>86</v>
      </c>
      <c r="C74" t="s">
        <v>76</v>
      </c>
      <c r="D74" t="s">
        <v>81</v>
      </c>
      <c r="E74" s="18">
        <v>808302000.00000012</v>
      </c>
      <c r="F74" s="18">
        <v>801140153.00000024</v>
      </c>
      <c r="G74" s="18">
        <v>793976139.25910521</v>
      </c>
      <c r="H74" s="18">
        <v>655674965.24036217</v>
      </c>
      <c r="I74" s="18">
        <v>663059686.6683166</v>
      </c>
      <c r="J74" s="18">
        <v>816195871.53392851</v>
      </c>
      <c r="K74" s="18">
        <v>830895413.43099165</v>
      </c>
      <c r="L74" s="18">
        <v>809151099.11819065</v>
      </c>
      <c r="M74" s="18">
        <v>758237270.85980237</v>
      </c>
      <c r="N74" s="18">
        <v>700016313.64655197</v>
      </c>
      <c r="O74" s="18">
        <v>670949594.58969915</v>
      </c>
      <c r="P74" s="18">
        <v>649168164.08229351</v>
      </c>
      <c r="Q74" s="18">
        <f t="shared" si="1"/>
        <v>8956766671.4292431</v>
      </c>
      <c r="R74" s="26">
        <f ca="1">SUM(OFFSET(E74,,,,List!$D$2))</f>
        <v>5369244229.1327057</v>
      </c>
    </row>
    <row r="75" spans="1:18" x14ac:dyDescent="0.25">
      <c r="A75" t="s">
        <v>20</v>
      </c>
      <c r="B75" t="s">
        <v>86</v>
      </c>
      <c r="C75" t="s">
        <v>76</v>
      </c>
      <c r="D75" t="s">
        <v>123</v>
      </c>
      <c r="E75" s="18">
        <v>4014252.0000000009</v>
      </c>
      <c r="F75" s="18">
        <v>4237901.5899</v>
      </c>
      <c r="G75" s="18">
        <v>3234673.1836583186</v>
      </c>
      <c r="H75" s="18">
        <v>3830130.0415803948</v>
      </c>
      <c r="I75" s="18">
        <v>3942278.4803415826</v>
      </c>
      <c r="J75" s="18">
        <v>3496507.2007422792</v>
      </c>
      <c r="K75" s="18">
        <v>3980663.7172339987</v>
      </c>
      <c r="L75" s="18">
        <v>3348724.0515069398</v>
      </c>
      <c r="M75" s="18">
        <v>3795789.8747966215</v>
      </c>
      <c r="N75" s="18">
        <v>3833578.4515452711</v>
      </c>
      <c r="O75" s="18">
        <v>4094727.0263536931</v>
      </c>
      <c r="P75" s="18">
        <v>3276272.9883261169</v>
      </c>
      <c r="Q75" s="18">
        <f t="shared" si="1"/>
        <v>45085498.605985217</v>
      </c>
      <c r="R75" s="26">
        <f ca="1">SUM(OFFSET(E75,,,,List!$D$2))</f>
        <v>26736406.213456571</v>
      </c>
    </row>
    <row r="76" spans="1:18" x14ac:dyDescent="0.25">
      <c r="A76" t="s">
        <v>20</v>
      </c>
      <c r="B76" t="s">
        <v>86</v>
      </c>
      <c r="C76" t="s">
        <v>76</v>
      </c>
      <c r="D76" t="s">
        <v>117</v>
      </c>
      <c r="E76" s="18">
        <v>2813453.5</v>
      </c>
      <c r="F76" s="18">
        <v>2426644.94215</v>
      </c>
      <c r="G76" s="18">
        <v>2375370.4508298058</v>
      </c>
      <c r="H76" s="18">
        <v>2814719.743992608</v>
      </c>
      <c r="I76" s="18">
        <v>2970103.8942636126</v>
      </c>
      <c r="J76" s="18">
        <v>2686409.9010797068</v>
      </c>
      <c r="K76" s="18">
        <v>2350961.2547442606</v>
      </c>
      <c r="L76" s="18">
        <v>2428829.741754422</v>
      </c>
      <c r="M76" s="18">
        <v>2971886.3576042959</v>
      </c>
      <c r="N76" s="18">
        <v>2584636.6439634236</v>
      </c>
      <c r="O76" s="18">
        <v>2404072.635697817</v>
      </c>
      <c r="P76" s="18">
        <v>2740536.8186975936</v>
      </c>
      <c r="Q76" s="18">
        <f t="shared" si="1"/>
        <v>31567625.884777546</v>
      </c>
      <c r="R76" s="26">
        <f ca="1">SUM(OFFSET(E76,,,,List!$D$2))</f>
        <v>18437663.687059995</v>
      </c>
    </row>
    <row r="77" spans="1:18" x14ac:dyDescent="0.25">
      <c r="A77" t="s">
        <v>20</v>
      </c>
      <c r="B77" t="s">
        <v>86</v>
      </c>
      <c r="C77" t="s">
        <v>76</v>
      </c>
      <c r="D77" t="s">
        <v>119</v>
      </c>
      <c r="E77" s="18">
        <v>97658000.000000015</v>
      </c>
      <c r="F77" s="18">
        <v>114659196.30000004</v>
      </c>
      <c r="G77" s="18">
        <v>112552758.23167755</v>
      </c>
      <c r="H77" s="18">
        <v>121065463.11865096</v>
      </c>
      <c r="I77" s="18">
        <v>116835074.76485147</v>
      </c>
      <c r="J77" s="18">
        <v>90295190.92923297</v>
      </c>
      <c r="K77" s="18">
        <v>105183115.12446311</v>
      </c>
      <c r="L77" s="18">
        <v>92447511.671521872</v>
      </c>
      <c r="M77" s="18">
        <v>116905191.58402285</v>
      </c>
      <c r="N77" s="18">
        <v>116922727.36276047</v>
      </c>
      <c r="O77" s="18">
        <v>112687892.4710698</v>
      </c>
      <c r="P77" s="18">
        <v>121210817.96852088</v>
      </c>
      <c r="Q77" s="18">
        <f t="shared" si="1"/>
        <v>1318422939.526772</v>
      </c>
      <c r="R77" s="26">
        <f ca="1">SUM(OFFSET(E77,,,,List!$D$2))</f>
        <v>758248798.46887612</v>
      </c>
    </row>
    <row r="78" spans="1:18" x14ac:dyDescent="0.25">
      <c r="A78" t="s">
        <v>20</v>
      </c>
      <c r="B78" t="s">
        <v>86</v>
      </c>
      <c r="C78" t="s">
        <v>76</v>
      </c>
      <c r="D78" t="s">
        <v>121</v>
      </c>
      <c r="E78" s="18">
        <v>48070000.000000007</v>
      </c>
      <c r="F78" s="18">
        <v>45546831.000000015</v>
      </c>
      <c r="G78" s="18">
        <v>44035207.59049502</v>
      </c>
      <c r="H78" s="18">
        <v>45054268.339947008</v>
      </c>
      <c r="I78" s="18">
        <v>45567330.148514837</v>
      </c>
      <c r="J78" s="18">
        <v>57220896.366979934</v>
      </c>
      <c r="K78" s="18">
        <v>47100368.085251808</v>
      </c>
      <c r="L78" s="18">
        <v>57744595.46250499</v>
      </c>
      <c r="M78" s="18">
        <v>53193789.481943503</v>
      </c>
      <c r="N78" s="18">
        <v>53201768.550365806</v>
      </c>
      <c r="O78" s="18">
        <v>53209748.815648369</v>
      </c>
      <c r="P78" s="18">
        <v>47642539.486945212</v>
      </c>
      <c r="Q78" s="18">
        <f t="shared" si="1"/>
        <v>597587343.32859659</v>
      </c>
      <c r="R78" s="26">
        <f ca="1">SUM(OFFSET(E78,,,,List!$D$2))</f>
        <v>332594901.53118867</v>
      </c>
    </row>
    <row r="79" spans="1:18" x14ac:dyDescent="0.25">
      <c r="E79" s="18">
        <v>0</v>
      </c>
      <c r="F79" s="18">
        <v>0</v>
      </c>
      <c r="G79" s="18">
        <v>0</v>
      </c>
      <c r="H79" s="18">
        <v>0</v>
      </c>
      <c r="I79" s="18">
        <v>0</v>
      </c>
      <c r="J79" s="18">
        <v>0</v>
      </c>
      <c r="K79" s="18">
        <v>0</v>
      </c>
      <c r="L79" s="18">
        <v>0</v>
      </c>
      <c r="M79" s="18">
        <v>0</v>
      </c>
      <c r="N79" s="18">
        <v>0</v>
      </c>
      <c r="O79" s="18">
        <v>0</v>
      </c>
      <c r="P79" s="18">
        <v>0</v>
      </c>
      <c r="Q79" s="18">
        <f t="shared" si="1"/>
        <v>0</v>
      </c>
      <c r="R79" s="26"/>
    </row>
    <row r="80" spans="1:18" x14ac:dyDescent="0.25">
      <c r="A80" t="s">
        <v>20</v>
      </c>
      <c r="B80" t="s">
        <v>86</v>
      </c>
      <c r="C80" t="s">
        <v>75</v>
      </c>
      <c r="D80" t="s">
        <v>129</v>
      </c>
      <c r="E80" s="18">
        <v>23226500</v>
      </c>
      <c r="F80" s="18">
        <v>20072510.425000004</v>
      </c>
      <c r="G80" s="18">
        <v>21203359.576932505</v>
      </c>
      <c r="H80" s="18">
        <v>25944171.375531279</v>
      </c>
      <c r="I80" s="18">
        <v>19404638.418316822</v>
      </c>
      <c r="J80" s="18">
        <v>21889910.047275797</v>
      </c>
      <c r="K80" s="18">
        <v>25730144.97784793</v>
      </c>
      <c r="L80" s="18">
        <v>23025161.920689914</v>
      </c>
      <c r="M80" s="18">
        <v>25060552.37394667</v>
      </c>
      <c r="N80" s="18">
        <v>21451437.733299661</v>
      </c>
      <c r="O80" s="18">
        <v>21454655.44895966</v>
      </c>
      <c r="P80" s="18">
        <v>22587235.418186322</v>
      </c>
      <c r="Q80" s="18">
        <f t="shared" si="1"/>
        <v>271050277.71598655</v>
      </c>
      <c r="R80" s="26">
        <f ca="1">SUM(OFFSET(E80,,,,List!$D$2))</f>
        <v>157471234.82090434</v>
      </c>
    </row>
    <row r="81" spans="1:18" x14ac:dyDescent="0.25">
      <c r="A81" t="s">
        <v>20</v>
      </c>
      <c r="B81" t="s">
        <v>86</v>
      </c>
      <c r="C81" t="s">
        <v>75</v>
      </c>
      <c r="D81" t="s">
        <v>133</v>
      </c>
      <c r="E81" s="18">
        <v>50160000.000000007</v>
      </c>
      <c r="F81" s="18">
        <v>44419161.875000015</v>
      </c>
      <c r="G81" s="18">
        <v>45993795.034550019</v>
      </c>
      <c r="H81" s="18">
        <v>44955223.783264175</v>
      </c>
      <c r="I81" s="18">
        <v>58032306.330445528</v>
      </c>
      <c r="J81" s="18">
        <v>46537387.339632109</v>
      </c>
      <c r="K81" s="18">
        <v>47590308.800491102</v>
      </c>
      <c r="L81" s="18">
        <v>44459154.115153298</v>
      </c>
      <c r="M81" s="18">
        <v>59113388.207936175</v>
      </c>
      <c r="N81" s="18">
        <v>53366991.434062585</v>
      </c>
      <c r="O81" s="18">
        <v>49188722.248834349</v>
      </c>
      <c r="P81" s="18">
        <v>59663355.994867779</v>
      </c>
      <c r="Q81" s="18">
        <f t="shared" si="1"/>
        <v>603479795.16423714</v>
      </c>
      <c r="R81" s="26">
        <f ca="1">SUM(OFFSET(E81,,,,List!$D$2))</f>
        <v>337688183.16338295</v>
      </c>
    </row>
    <row r="82" spans="1:18" x14ac:dyDescent="0.25">
      <c r="A82" t="s">
        <v>20</v>
      </c>
      <c r="B82" t="s">
        <v>86</v>
      </c>
      <c r="C82" t="s">
        <v>75</v>
      </c>
      <c r="D82" t="s">
        <v>130</v>
      </c>
      <c r="E82" s="18">
        <v>51051000.000000007</v>
      </c>
      <c r="F82" s="18">
        <v>57791667.450000018</v>
      </c>
      <c r="G82" s="18">
        <v>60606177.763230026</v>
      </c>
      <c r="H82" s="18">
        <v>63982783.617110863</v>
      </c>
      <c r="I82" s="18">
        <v>51081637.492574237</v>
      </c>
      <c r="J82" s="18">
        <v>56142087.624393545</v>
      </c>
      <c r="K82" s="18">
        <v>50535458.043783486</v>
      </c>
      <c r="L82" s="18">
        <v>50543038.362490065</v>
      </c>
      <c r="M82" s="18">
        <v>60660743.781893335</v>
      </c>
      <c r="N82" s="18">
        <v>52243475.824924424</v>
      </c>
      <c r="O82" s="18">
        <v>56746048.892216288</v>
      </c>
      <c r="P82" s="18">
        <v>62373824.245050147</v>
      </c>
      <c r="Q82" s="18">
        <f t="shared" si="1"/>
        <v>673757943.0976665</v>
      </c>
      <c r="R82" s="26">
        <f ca="1">SUM(OFFSET(E82,,,,List!$D$2))</f>
        <v>391190811.99109215</v>
      </c>
    </row>
    <row r="83" spans="1:18" x14ac:dyDescent="0.25">
      <c r="A83" t="s">
        <v>20</v>
      </c>
      <c r="B83" t="s">
        <v>86</v>
      </c>
      <c r="C83" t="s">
        <v>75</v>
      </c>
      <c r="D83" t="s">
        <v>128</v>
      </c>
      <c r="E83" s="18">
        <v>29832000</v>
      </c>
      <c r="F83" s="18">
        <v>29308395.600000013</v>
      </c>
      <c r="G83" s="18">
        <v>23238970.122720011</v>
      </c>
      <c r="H83" s="18">
        <v>24298931.239521988</v>
      </c>
      <c r="I83" s="18">
        <v>28000794.178217817</v>
      </c>
      <c r="J83" s="18">
        <v>26155607.881482176</v>
      </c>
      <c r="K83" s="18">
        <v>28273432.73560698</v>
      </c>
      <c r="L83" s="18">
        <v>24842068.528491855</v>
      </c>
      <c r="M83" s="18">
        <v>25638745.737880848</v>
      </c>
      <c r="N83" s="18">
        <v>25378234.93582667</v>
      </c>
      <c r="O83" s="18">
        <v>25382041.671067044</v>
      </c>
      <c r="P83" s="18">
        <v>28030208.245788306</v>
      </c>
      <c r="Q83" s="18">
        <f t="shared" si="1"/>
        <v>318379430.87660372</v>
      </c>
      <c r="R83" s="26">
        <f ca="1">SUM(OFFSET(E83,,,,List!$D$2))</f>
        <v>189108131.75754899</v>
      </c>
    </row>
    <row r="84" spans="1:18" x14ac:dyDescent="0.25">
      <c r="A84" t="s">
        <v>20</v>
      </c>
      <c r="B84" t="s">
        <v>86</v>
      </c>
      <c r="C84" t="s">
        <v>75</v>
      </c>
      <c r="D84" t="s">
        <v>132</v>
      </c>
      <c r="E84" s="18">
        <v>3011200.5000000005</v>
      </c>
      <c r="F84" s="18">
        <v>3115502.2552500009</v>
      </c>
      <c r="G84" s="18">
        <v>3808407.265163464</v>
      </c>
      <c r="H84" s="18">
        <v>3220318.2085595564</v>
      </c>
      <c r="I84" s="18">
        <v>3359330.3425829196</v>
      </c>
      <c r="J84" s="18">
        <v>3013459.5779967499</v>
      </c>
      <c r="K84" s="18">
        <v>3221767.5691357567</v>
      </c>
      <c r="L84" s="18">
        <v>3534081.5601683334</v>
      </c>
      <c r="M84" s="18">
        <v>3465305.5611787834</v>
      </c>
      <c r="N84" s="18">
        <v>3673774.8784337384</v>
      </c>
      <c r="O84" s="18">
        <v>3570335.5877410085</v>
      </c>
      <c r="P84" s="18">
        <v>3085510.0125150108</v>
      </c>
      <c r="Q84" s="18">
        <f t="shared" si="1"/>
        <v>40078993.318725318</v>
      </c>
      <c r="R84" s="26">
        <f ca="1">SUM(OFFSET(E84,,,,List!$D$2))</f>
        <v>22749985.718688447</v>
      </c>
    </row>
    <row r="85" spans="1:18" x14ac:dyDescent="0.25">
      <c r="A85" t="s">
        <v>20</v>
      </c>
      <c r="B85" t="s">
        <v>86</v>
      </c>
      <c r="C85" t="s">
        <v>75</v>
      </c>
      <c r="D85" t="s">
        <v>134</v>
      </c>
      <c r="E85" s="18">
        <v>590452.5</v>
      </c>
      <c r="F85" s="18">
        <v>653068.94565000001</v>
      </c>
      <c r="G85" s="18">
        <v>632321.15367295884</v>
      </c>
      <c r="H85" s="18">
        <v>611567.12266427325</v>
      </c>
      <c r="I85" s="18">
        <v>778474.90984158381</v>
      </c>
      <c r="J85" s="18">
        <v>716026.27813428745</v>
      </c>
      <c r="K85" s="18">
        <v>660511.64851670596</v>
      </c>
      <c r="L85" s="18">
        <v>618887.94261573208</v>
      </c>
      <c r="M85" s="18">
        <v>695484.01776081393</v>
      </c>
      <c r="N85" s="18">
        <v>612117.73951986083</v>
      </c>
      <c r="O85" s="18">
        <v>737434.23933140479</v>
      </c>
      <c r="P85" s="18">
        <v>779292.67641828407</v>
      </c>
      <c r="Q85" s="18">
        <f t="shared" si="1"/>
        <v>8085639.1741259042</v>
      </c>
      <c r="R85" s="26">
        <f ca="1">SUM(OFFSET(E85,,,,List!$D$2))</f>
        <v>4642422.5584798092</v>
      </c>
    </row>
    <row r="86" spans="1:18" x14ac:dyDescent="0.25">
      <c r="A86" t="s">
        <v>20</v>
      </c>
      <c r="B86" t="s">
        <v>86</v>
      </c>
      <c r="C86" t="s">
        <v>75</v>
      </c>
      <c r="D86" t="s">
        <v>127</v>
      </c>
      <c r="E86" s="18">
        <v>108438000.00000001</v>
      </c>
      <c r="F86" s="18">
        <v>96176424.300000027</v>
      </c>
      <c r="G86" s="18">
        <v>109493840.76287255</v>
      </c>
      <c r="H86" s="18">
        <v>90064516.876923874</v>
      </c>
      <c r="I86" s="18">
        <v>112597533.19306928</v>
      </c>
      <c r="J86" s="18">
        <v>111590655.34283872</v>
      </c>
      <c r="K86" s="18">
        <v>113655236.03180328</v>
      </c>
      <c r="L86" s="18">
        <v>91142642.380464107</v>
      </c>
      <c r="M86" s="18">
        <v>98325911.489604875</v>
      </c>
      <c r="N86" s="18">
        <v>97316278.497408241</v>
      </c>
      <c r="O86" s="18">
        <v>92208198.258173242</v>
      </c>
      <c r="P86" s="18">
        <v>94271407.920976683</v>
      </c>
      <c r="Q86" s="18">
        <f t="shared" si="1"/>
        <v>1215280645.0541348</v>
      </c>
      <c r="R86" s="26">
        <f ca="1">SUM(OFFSET(E86,,,,List!$D$2))</f>
        <v>742016206.50750768</v>
      </c>
    </row>
    <row r="87" spans="1:18" x14ac:dyDescent="0.25">
      <c r="A87" t="s">
        <v>20</v>
      </c>
      <c r="B87" t="s">
        <v>86</v>
      </c>
      <c r="C87" t="s">
        <v>75</v>
      </c>
      <c r="D87" t="s">
        <v>125</v>
      </c>
      <c r="E87" s="18">
        <v>35420000</v>
      </c>
      <c r="F87" s="18">
        <v>28032204.200000007</v>
      </c>
      <c r="G87" s="18">
        <v>34198257.169230014</v>
      </c>
      <c r="H87" s="18">
        <v>32970832.424641244</v>
      </c>
      <c r="I87" s="18">
        <v>28353005.42574257</v>
      </c>
      <c r="J87" s="18">
        <v>34213648.69345396</v>
      </c>
      <c r="K87" s="18">
        <v>29594621.181196086</v>
      </c>
      <c r="L87" s="18">
        <v>28365766.192107722</v>
      </c>
      <c r="M87" s="18">
        <v>33612307.556706339</v>
      </c>
      <c r="N87" s="18">
        <v>33925765.452407189</v>
      </c>
      <c r="O87" s="18">
        <v>33313929.693275508</v>
      </c>
      <c r="P87" s="18">
        <v>30233840.969513804</v>
      </c>
      <c r="Q87" s="18">
        <f t="shared" si="1"/>
        <v>382234178.95827436</v>
      </c>
      <c r="R87" s="26">
        <f ca="1">SUM(OFFSET(E87,,,,List!$D$2))</f>
        <v>222782569.09426388</v>
      </c>
    </row>
    <row r="88" spans="1:18" x14ac:dyDescent="0.25">
      <c r="A88" t="s">
        <v>20</v>
      </c>
      <c r="B88" t="s">
        <v>86</v>
      </c>
      <c r="C88" t="s">
        <v>75</v>
      </c>
      <c r="D88" t="s">
        <v>131</v>
      </c>
      <c r="E88" s="18">
        <v>5643000.0000000009</v>
      </c>
      <c r="F88" s="18">
        <v>7086162.7650000015</v>
      </c>
      <c r="G88" s="18">
        <v>7149944.500825502</v>
      </c>
      <c r="H88" s="18">
        <v>5833724.388618933</v>
      </c>
      <c r="I88" s="18">
        <v>6211025.2180693047</v>
      </c>
      <c r="J88" s="18">
        <v>5835474.6371943187</v>
      </c>
      <c r="K88" s="18">
        <v>5522567.702562484</v>
      </c>
      <c r="L88" s="18">
        <v>5460630.2230847115</v>
      </c>
      <c r="M88" s="18">
        <v>5900876.2742081434</v>
      </c>
      <c r="N88" s="18">
        <v>5901761.4056492746</v>
      </c>
      <c r="O88" s="18">
        <v>6153823.1238967236</v>
      </c>
      <c r="P88" s="18">
        <v>5966335.5994867785</v>
      </c>
      <c r="Q88" s="18">
        <f t="shared" si="1"/>
        <v>72665325.838596165</v>
      </c>
      <c r="R88" s="26">
        <f ca="1">SUM(OFFSET(E88,,,,List!$D$2))</f>
        <v>43281899.212270536</v>
      </c>
    </row>
    <row r="89" spans="1:18" x14ac:dyDescent="0.25">
      <c r="A89" t="s">
        <v>20</v>
      </c>
      <c r="B89" t="s">
        <v>86</v>
      </c>
      <c r="C89" t="s">
        <v>75</v>
      </c>
      <c r="D89" t="s">
        <v>126</v>
      </c>
      <c r="E89" s="18">
        <v>10037224.999999998</v>
      </c>
      <c r="F89" s="18">
        <v>8261964.1087500006</v>
      </c>
      <c r="G89" s="18">
        <v>8263203.4033663142</v>
      </c>
      <c r="H89" s="18">
        <v>7553523.06590892</v>
      </c>
      <c r="I89" s="18">
        <v>9332222.2342202924</v>
      </c>
      <c r="J89" s="18">
        <v>9155838.790078178</v>
      </c>
      <c r="K89" s="18">
        <v>8001447.5235990509</v>
      </c>
      <c r="L89" s="18">
        <v>9158585.7477215752</v>
      </c>
      <c r="M89" s="18">
        <v>7914916.4919121591</v>
      </c>
      <c r="N89" s="18">
        <v>8449773.6437265724</v>
      </c>
      <c r="O89" s="18">
        <v>9874374.3493138719</v>
      </c>
      <c r="P89" s="18">
        <v>8007450.4098375151</v>
      </c>
      <c r="Q89" s="18">
        <f t="shared" si="1"/>
        <v>104010524.76843445</v>
      </c>
      <c r="R89" s="26">
        <f ca="1">SUM(OFFSET(E89,,,,List!$D$2))</f>
        <v>60605424.125922762</v>
      </c>
    </row>
    <row r="90" spans="1:18" x14ac:dyDescent="0.25">
      <c r="E90">
        <v>0</v>
      </c>
      <c r="F90">
        <v>0</v>
      </c>
      <c r="G90">
        <v>0</v>
      </c>
      <c r="H90">
        <v>0</v>
      </c>
      <c r="I90">
        <v>0</v>
      </c>
      <c r="J90">
        <v>0</v>
      </c>
      <c r="K90">
        <v>0</v>
      </c>
      <c r="L90">
        <v>0</v>
      </c>
      <c r="M90">
        <v>0</v>
      </c>
      <c r="N90">
        <v>0</v>
      </c>
      <c r="O90">
        <v>0</v>
      </c>
      <c r="P90">
        <v>0</v>
      </c>
      <c r="Q90" s="18">
        <f t="shared" si="1"/>
        <v>0</v>
      </c>
      <c r="R90" s="26"/>
    </row>
    <row r="91" spans="1:18" x14ac:dyDescent="0.25">
      <c r="A91" t="s">
        <v>20</v>
      </c>
      <c r="B91" t="s">
        <v>87</v>
      </c>
      <c r="C91" t="s">
        <v>99</v>
      </c>
      <c r="D91" t="s">
        <v>116</v>
      </c>
      <c r="E91" s="18">
        <v>33404925.84</v>
      </c>
      <c r="F91" s="18">
        <v>33442005.307682395</v>
      </c>
      <c r="G91" s="18">
        <v>28530037.752089083</v>
      </c>
      <c r="H91" s="18">
        <v>26230138.249586236</v>
      </c>
      <c r="I91" s="18">
        <v>28009870.616579492</v>
      </c>
      <c r="J91" s="18">
        <v>27456774.873527147</v>
      </c>
      <c r="K91" s="18">
        <v>28072087.040309884</v>
      </c>
      <c r="L91" s="18">
        <v>33372605.880097989</v>
      </c>
      <c r="M91" s="18">
        <v>27255240.35924663</v>
      </c>
      <c r="N91" s="18">
        <v>33740126.588658273</v>
      </c>
      <c r="O91" s="18">
        <v>32015269.705040991</v>
      </c>
      <c r="P91" s="18">
        <v>31168674.361172844</v>
      </c>
      <c r="Q91" s="18">
        <f t="shared" si="1"/>
        <v>362697756.57399094</v>
      </c>
      <c r="R91" s="26">
        <f ca="1">SUM(OFFSET(E91,,,,List!$D$2))</f>
        <v>205145839.67977422</v>
      </c>
    </row>
    <row r="92" spans="1:18" x14ac:dyDescent="0.25">
      <c r="A92" t="s">
        <v>20</v>
      </c>
      <c r="B92" t="s">
        <v>87</v>
      </c>
      <c r="C92" t="s">
        <v>99</v>
      </c>
      <c r="D92" t="s">
        <v>111</v>
      </c>
      <c r="E92" s="18">
        <v>132953156.7</v>
      </c>
      <c r="F92" s="18">
        <v>130356389.65849499</v>
      </c>
      <c r="G92" s="18">
        <v>118137824.54302494</v>
      </c>
      <c r="H92" s="18">
        <v>149899027.56489745</v>
      </c>
      <c r="I92" s="18">
        <v>147311921.6233753</v>
      </c>
      <c r="J92" s="18">
        <v>158501638.81760168</v>
      </c>
      <c r="K92" s="18">
        <v>126942060.50935139</v>
      </c>
      <c r="L92" s="18">
        <v>158853707.74564594</v>
      </c>
      <c r="M92" s="18">
        <v>143818466.76147249</v>
      </c>
      <c r="N92" s="18">
        <v>123212032.38560018</v>
      </c>
      <c r="O92" s="18">
        <v>138594154.76578447</v>
      </c>
      <c r="P92" s="18">
        <v>149847833.81978044</v>
      </c>
      <c r="Q92" s="18">
        <f t="shared" si="1"/>
        <v>1678428214.8950291</v>
      </c>
      <c r="R92" s="26">
        <f ca="1">SUM(OFFSET(E92,,,,List!$D$2))</f>
        <v>964102019.41674578</v>
      </c>
    </row>
    <row r="93" spans="1:18" x14ac:dyDescent="0.25">
      <c r="A93" t="s">
        <v>20</v>
      </c>
      <c r="B93" t="s">
        <v>87</v>
      </c>
      <c r="C93" t="s">
        <v>99</v>
      </c>
      <c r="D93" t="s">
        <v>78</v>
      </c>
      <c r="E93" s="18">
        <v>24102000</v>
      </c>
      <c r="F93" s="18">
        <v>26237090.880000003</v>
      </c>
      <c r="G93" s="18">
        <v>25093615.2093198</v>
      </c>
      <c r="H93" s="18">
        <v>26295369.548473276</v>
      </c>
      <c r="I93" s="18">
        <v>20683580.82109949</v>
      </c>
      <c r="J93" s="18">
        <v>23294857.045287274</v>
      </c>
      <c r="K93" s="18">
        <v>24262965.420914918</v>
      </c>
      <c r="L93" s="18">
        <v>21460006.363499261</v>
      </c>
      <c r="M93" s="18">
        <v>23136429.045221414</v>
      </c>
      <c r="N93" s="18">
        <v>25998287.275109969</v>
      </c>
      <c r="O93" s="18">
        <v>23661041.249077581</v>
      </c>
      <c r="P93" s="18">
        <v>26766654.655496381</v>
      </c>
      <c r="Q93" s="18">
        <f t="shared" si="1"/>
        <v>290991897.51349938</v>
      </c>
      <c r="R93" s="26">
        <f ca="1">SUM(OFFSET(E93,,,,List!$D$2))</f>
        <v>169969478.92509475</v>
      </c>
    </row>
    <row r="94" spans="1:18" x14ac:dyDescent="0.25">
      <c r="A94" t="s">
        <v>20</v>
      </c>
      <c r="B94" t="s">
        <v>87</v>
      </c>
      <c r="C94" t="s">
        <v>99</v>
      </c>
      <c r="D94" t="s">
        <v>112</v>
      </c>
      <c r="E94" s="18">
        <v>11817000</v>
      </c>
      <c r="F94" s="18">
        <v>13469935.049999999</v>
      </c>
      <c r="G94" s="18">
        <v>9967090.1532345004</v>
      </c>
      <c r="H94" s="18">
        <v>12912904.688982412</v>
      </c>
      <c r="I94" s="18">
        <v>12927238.013187183</v>
      </c>
      <c r="J94" s="18">
        <v>12235682.488433721</v>
      </c>
      <c r="K94" s="18">
        <v>10835887.469534818</v>
      </c>
      <c r="L94" s="18">
        <v>13559894.130782498</v>
      </c>
      <c r="M94" s="18">
        <v>10505827.474615846</v>
      </c>
      <c r="N94" s="18">
        <v>10399314.910043988</v>
      </c>
      <c r="O94" s="18">
        <v>12658657.068256507</v>
      </c>
      <c r="P94" s="18">
        <v>11488342.927359067</v>
      </c>
      <c r="Q94" s="18">
        <f t="shared" si="1"/>
        <v>142777774.37443054</v>
      </c>
      <c r="R94" s="26">
        <f ca="1">SUM(OFFSET(E94,,,,List!$D$2))</f>
        <v>84165737.863372624</v>
      </c>
    </row>
    <row r="95" spans="1:18" x14ac:dyDescent="0.25">
      <c r="A95" t="s">
        <v>20</v>
      </c>
      <c r="B95" t="s">
        <v>87</v>
      </c>
      <c r="C95" t="s">
        <v>99</v>
      </c>
      <c r="D95" t="s">
        <v>110</v>
      </c>
      <c r="E95" s="18">
        <v>28983500</v>
      </c>
      <c r="F95" s="18">
        <v>29334525.220000003</v>
      </c>
      <c r="G95" s="18">
        <v>29367086.542994201</v>
      </c>
      <c r="H95" s="18">
        <v>36430043.22861401</v>
      </c>
      <c r="I95" s="18">
        <v>33911148.606310211</v>
      </c>
      <c r="J95" s="18">
        <v>30105530.738101333</v>
      </c>
      <c r="K95" s="18">
        <v>34627727.348296046</v>
      </c>
      <c r="L95" s="18">
        <v>35629113.129143</v>
      </c>
      <c r="M95" s="18">
        <v>35668661.444716349</v>
      </c>
      <c r="N95" s="18">
        <v>31526205.933100525</v>
      </c>
      <c r="O95" s="18">
        <v>29306828.591565818</v>
      </c>
      <c r="P95" s="18">
        <v>36432391.058870077</v>
      </c>
      <c r="Q95" s="18">
        <f t="shared" si="1"/>
        <v>391322761.84171152</v>
      </c>
      <c r="R95" s="26">
        <f ca="1">SUM(OFFSET(E95,,,,List!$D$2))</f>
        <v>222759561.6843158</v>
      </c>
    </row>
    <row r="96" spans="1:18" x14ac:dyDescent="0.25">
      <c r="A96" t="s">
        <v>20</v>
      </c>
      <c r="B96" t="s">
        <v>87</v>
      </c>
      <c r="C96" t="s">
        <v>99</v>
      </c>
      <c r="D96" t="s">
        <v>114</v>
      </c>
      <c r="E96" s="18">
        <v>7865000.0000000009</v>
      </c>
      <c r="F96" s="18">
        <v>6513722.2149999999</v>
      </c>
      <c r="G96" s="18">
        <v>7309199.4457052993</v>
      </c>
      <c r="H96" s="18">
        <v>6671667.4226409122</v>
      </c>
      <c r="I96" s="18">
        <v>6535436.9955557408</v>
      </c>
      <c r="J96" s="18">
        <v>7333566.1068496956</v>
      </c>
      <c r="K96" s="18">
        <v>6549953.7179977959</v>
      </c>
      <c r="L96" s="18">
        <v>6989568.6171714608</v>
      </c>
      <c r="M96" s="18">
        <v>6853052.254040923</v>
      </c>
      <c r="N96" s="18">
        <v>7582833.788573741</v>
      </c>
      <c r="O96" s="18">
        <v>6795976.8476517266</v>
      </c>
      <c r="P96" s="18">
        <v>7020654.0111638736</v>
      </c>
      <c r="Q96" s="18">
        <f t="shared" si="1"/>
        <v>84020631.422351167</v>
      </c>
      <c r="R96" s="26">
        <f ca="1">SUM(OFFSET(E96,,,,List!$D$2))</f>
        <v>48778545.903749444</v>
      </c>
    </row>
    <row r="97" spans="1:18" x14ac:dyDescent="0.25">
      <c r="A97" t="s">
        <v>20</v>
      </c>
      <c r="B97" t="s">
        <v>87</v>
      </c>
      <c r="C97" t="s">
        <v>99</v>
      </c>
      <c r="D97" t="s">
        <v>109</v>
      </c>
      <c r="E97" s="18">
        <v>71825000</v>
      </c>
      <c r="F97" s="18">
        <v>90515360.650000006</v>
      </c>
      <c r="G97" s="18">
        <v>73678293.877831489</v>
      </c>
      <c r="H97" s="18">
        <v>72064442.834977582</v>
      </c>
      <c r="I97" s="18">
        <v>80632014.880233154</v>
      </c>
      <c r="J97" s="18">
        <v>87519117.799213395</v>
      </c>
      <c r="K97" s="18">
        <v>84213690.659971654</v>
      </c>
      <c r="L97" s="18">
        <v>83455580.302497104</v>
      </c>
      <c r="M97" s="18">
        <v>79285551.915172026</v>
      </c>
      <c r="N97" s="18">
        <v>86201391.899543896</v>
      </c>
      <c r="O97" s="18">
        <v>89714781.402752489</v>
      </c>
      <c r="P97" s="18">
        <v>95801989.130783513</v>
      </c>
      <c r="Q97" s="18">
        <f t="shared" si="1"/>
        <v>994907215.35297644</v>
      </c>
      <c r="R97" s="26">
        <f ca="1">SUM(OFFSET(E97,,,,List!$D$2))</f>
        <v>560447920.70222735</v>
      </c>
    </row>
    <row r="98" spans="1:18" x14ac:dyDescent="0.25">
      <c r="A98" t="s">
        <v>20</v>
      </c>
      <c r="B98" t="s">
        <v>87</v>
      </c>
      <c r="C98" t="s">
        <v>99</v>
      </c>
      <c r="D98" t="s">
        <v>115</v>
      </c>
      <c r="E98" s="18">
        <v>2138500</v>
      </c>
      <c r="F98" s="18">
        <v>2186424.2399999998</v>
      </c>
      <c r="G98" s="18">
        <v>2599260.7654513498</v>
      </c>
      <c r="H98" s="18">
        <v>2442365.0535474308</v>
      </c>
      <c r="I98" s="18">
        <v>2559331.9702875628</v>
      </c>
      <c r="J98" s="18">
        <v>2058888.880265289</v>
      </c>
      <c r="K98" s="18">
        <v>1992468.4386916372</v>
      </c>
      <c r="L98" s="18">
        <v>1948825.3642066633</v>
      </c>
      <c r="M98" s="18">
        <v>2501855.9185804902</v>
      </c>
      <c r="N98" s="18">
        <v>2573567.831273512</v>
      </c>
      <c r="O98" s="18">
        <v>2553420.7014629552</v>
      </c>
      <c r="P98" s="18">
        <v>2325961.755338734</v>
      </c>
      <c r="Q98" s="18">
        <f t="shared" si="1"/>
        <v>27880870.919105619</v>
      </c>
      <c r="R98" s="26">
        <f ca="1">SUM(OFFSET(E98,,,,List!$D$2))</f>
        <v>15977239.348243268</v>
      </c>
    </row>
    <row r="99" spans="1:18" x14ac:dyDescent="0.25">
      <c r="A99" t="s">
        <v>20</v>
      </c>
      <c r="B99" t="s">
        <v>87</v>
      </c>
      <c r="C99" t="s">
        <v>99</v>
      </c>
      <c r="D99" t="s">
        <v>77</v>
      </c>
      <c r="E99" s="18">
        <v>205543000</v>
      </c>
      <c r="F99" s="18">
        <v>195164392.28</v>
      </c>
      <c r="G99" s="18">
        <v>201752145.12789047</v>
      </c>
      <c r="H99" s="18">
        <v>240245243.9054212</v>
      </c>
      <c r="I99" s="18">
        <v>236255068.05312693</v>
      </c>
      <c r="J99" s="18">
        <v>202424725.78354287</v>
      </c>
      <c r="K99" s="18">
        <v>241046148.91468811</v>
      </c>
      <c r="L99" s="18">
        <v>196467799.40600422</v>
      </c>
      <c r="M99" s="18">
        <v>233030008.41635427</v>
      </c>
      <c r="N99" s="18">
        <v>233288671.72569641</v>
      </c>
      <c r="O99" s="18">
        <v>199265402.38598174</v>
      </c>
      <c r="P99" s="18">
        <v>201631604.04695949</v>
      </c>
      <c r="Q99" s="18">
        <f t="shared" si="1"/>
        <v>2586114210.0456653</v>
      </c>
      <c r="R99" s="26">
        <f ca="1">SUM(OFFSET(E99,,,,List!$D$2))</f>
        <v>1522430724.0646694</v>
      </c>
    </row>
    <row r="100" spans="1:18" x14ac:dyDescent="0.25">
      <c r="A100" t="s">
        <v>20</v>
      </c>
      <c r="B100" t="s">
        <v>87</v>
      </c>
      <c r="C100" t="s">
        <v>99</v>
      </c>
      <c r="D100" t="s">
        <v>113</v>
      </c>
      <c r="E100" s="18">
        <v>19344000</v>
      </c>
      <c r="F100" s="18">
        <v>19365471.84</v>
      </c>
      <c r="G100" s="18">
        <v>23556207.839278396</v>
      </c>
      <c r="H100" s="18">
        <v>22121501.366175927</v>
      </c>
      <c r="I100" s="18">
        <v>22563906.350290351</v>
      </c>
      <c r="J100" s="18">
        <v>19242440.836511146</v>
      </c>
      <c r="K100" s="18">
        <v>19891967.33537792</v>
      </c>
      <c r="L100" s="18">
        <v>21591019.83336189</v>
      </c>
      <c r="M100" s="18">
        <v>18677026.621539284</v>
      </c>
      <c r="N100" s="18">
        <v>21218804.159887731</v>
      </c>
      <c r="O100" s="18">
        <v>21662997.765822142</v>
      </c>
      <c r="P100" s="18">
        <v>19370951.648422163</v>
      </c>
      <c r="Q100" s="18">
        <f t="shared" si="1"/>
        <v>248606295.59666696</v>
      </c>
      <c r="R100" s="26">
        <f ca="1">SUM(OFFSET(E100,,,,List!$D$2))</f>
        <v>146085495.56763375</v>
      </c>
    </row>
    <row r="101" spans="1:18" x14ac:dyDescent="0.25">
      <c r="E101" s="18">
        <v>0</v>
      </c>
      <c r="F101" s="18">
        <v>0</v>
      </c>
      <c r="G101" s="18">
        <v>0</v>
      </c>
      <c r="H101" s="18">
        <v>0</v>
      </c>
      <c r="I101" s="18">
        <v>0</v>
      </c>
      <c r="J101" s="18">
        <v>0</v>
      </c>
      <c r="K101" s="18">
        <v>0</v>
      </c>
      <c r="L101" s="18">
        <v>0</v>
      </c>
      <c r="M101" s="18">
        <v>0</v>
      </c>
      <c r="N101" s="18">
        <v>0</v>
      </c>
      <c r="O101" s="18">
        <v>0</v>
      </c>
      <c r="P101" s="18">
        <v>0</v>
      </c>
      <c r="Q101" s="18">
        <f t="shared" si="1"/>
        <v>0</v>
      </c>
      <c r="R101" s="26"/>
    </row>
    <row r="102" spans="1:18" x14ac:dyDescent="0.25">
      <c r="A102" t="s">
        <v>20</v>
      </c>
      <c r="B102" t="s">
        <v>87</v>
      </c>
      <c r="C102" t="s">
        <v>74</v>
      </c>
      <c r="D102" t="s">
        <v>101</v>
      </c>
      <c r="E102" s="18">
        <v>44954000</v>
      </c>
      <c r="F102" s="18">
        <v>44571169.142499998</v>
      </c>
      <c r="G102" s="18">
        <v>39855331.736920699</v>
      </c>
      <c r="H102" s="18">
        <v>47272317.999034852</v>
      </c>
      <c r="I102" s="18">
        <v>36904652.96441441</v>
      </c>
      <c r="J102" s="18">
        <v>42596123.278377421</v>
      </c>
      <c r="K102" s="18">
        <v>47865046.400753126</v>
      </c>
      <c r="L102" s="18">
        <v>43126358.942032158</v>
      </c>
      <c r="M102" s="18">
        <v>41429815.899429217</v>
      </c>
      <c r="N102" s="18">
        <v>49770963.594093084</v>
      </c>
      <c r="O102" s="18">
        <v>43707201.196212746</v>
      </c>
      <c r="P102" s="18">
        <v>45068387.675226763</v>
      </c>
      <c r="Q102" s="18">
        <f t="shared" si="1"/>
        <v>527121368.82899445</v>
      </c>
      <c r="R102" s="26">
        <f ca="1">SUM(OFFSET(E102,,,,List!$D$2))</f>
        <v>304018641.52200049</v>
      </c>
    </row>
    <row r="103" spans="1:18" x14ac:dyDescent="0.25">
      <c r="A103" t="s">
        <v>20</v>
      </c>
      <c r="B103" t="s">
        <v>87</v>
      </c>
      <c r="C103" t="s">
        <v>74</v>
      </c>
      <c r="D103" t="s">
        <v>82</v>
      </c>
      <c r="E103" s="18">
        <v>40982500</v>
      </c>
      <c r="F103" s="18">
        <v>36798300.825000003</v>
      </c>
      <c r="G103" s="18">
        <v>47848547.173534237</v>
      </c>
      <c r="H103" s="18">
        <v>40695214.777399108</v>
      </c>
      <c r="I103" s="18">
        <v>46681692.825398147</v>
      </c>
      <c r="J103" s="18">
        <v>40360758.208375104</v>
      </c>
      <c r="K103" s="18">
        <v>40405558.649986401</v>
      </c>
      <c r="L103" s="18">
        <v>39173027.488927215</v>
      </c>
      <c r="M103" s="18">
        <v>37511443.916855581</v>
      </c>
      <c r="N103" s="18">
        <v>38833300.311180666</v>
      </c>
      <c r="O103" s="18">
        <v>43148537.722276196</v>
      </c>
      <c r="P103" s="18">
        <v>49184056.919821888</v>
      </c>
      <c r="Q103" s="18">
        <f t="shared" si="1"/>
        <v>501622938.81875455</v>
      </c>
      <c r="R103" s="26">
        <f ca="1">SUM(OFFSET(E103,,,,List!$D$2))</f>
        <v>293772572.45969296</v>
      </c>
    </row>
    <row r="104" spans="1:18" x14ac:dyDescent="0.25">
      <c r="A104" t="s">
        <v>20</v>
      </c>
      <c r="B104" t="s">
        <v>87</v>
      </c>
      <c r="C104" t="s">
        <v>74</v>
      </c>
      <c r="D104" t="s">
        <v>83</v>
      </c>
      <c r="E104" s="18">
        <v>51292800</v>
      </c>
      <c r="F104" s="18">
        <v>50814841.934999995</v>
      </c>
      <c r="G104" s="18">
        <v>53013193.626791961</v>
      </c>
      <c r="H104" s="18">
        <v>49319469.909070991</v>
      </c>
      <c r="I104" s="18">
        <v>58497710.682098225</v>
      </c>
      <c r="J104" s="18">
        <v>50503563.809631214</v>
      </c>
      <c r="K104" s="18">
        <v>58089779.347549684</v>
      </c>
      <c r="L104" s="18">
        <v>46846486.418781616</v>
      </c>
      <c r="M104" s="18">
        <v>57679747.172432087</v>
      </c>
      <c r="N104" s="18">
        <v>58823094.527154103</v>
      </c>
      <c r="O104" s="18">
        <v>58888388.162079245</v>
      </c>
      <c r="P104" s="18">
        <v>47595691.523106828</v>
      </c>
      <c r="Q104" s="18">
        <f t="shared" si="1"/>
        <v>641364767.11369598</v>
      </c>
      <c r="R104" s="26">
        <f ca="1">SUM(OFFSET(E104,,,,List!$D$2))</f>
        <v>371531359.3101421</v>
      </c>
    </row>
    <row r="105" spans="1:18" x14ac:dyDescent="0.25">
      <c r="A105" t="s">
        <v>20</v>
      </c>
      <c r="B105" t="s">
        <v>87</v>
      </c>
      <c r="C105" t="s">
        <v>74</v>
      </c>
      <c r="D105" t="s">
        <v>107</v>
      </c>
      <c r="E105" s="18">
        <v>6770400</v>
      </c>
      <c r="F105" s="18">
        <v>7871127.2640000004</v>
      </c>
      <c r="G105" s="18">
        <v>7952825.9209599206</v>
      </c>
      <c r="H105" s="18">
        <v>8034696.2509223893</v>
      </c>
      <c r="I105" s="18">
        <v>7093005.7462255312</v>
      </c>
      <c r="J105" s="18">
        <v>6442034.5409189491</v>
      </c>
      <c r="K105" s="18">
        <v>6815616.1764900154</v>
      </c>
      <c r="L105" s="18">
        <v>6529711.3379536206</v>
      </c>
      <c r="M105" s="18">
        <v>7565245.0528819226</v>
      </c>
      <c r="N105" s="18">
        <v>8235417.0600752383</v>
      </c>
      <c r="O105" s="18">
        <v>7066764.3197245039</v>
      </c>
      <c r="P105" s="18">
        <v>7664159.1304626809</v>
      </c>
      <c r="Q105" s="18">
        <f t="shared" si="1"/>
        <v>88041002.800614759</v>
      </c>
      <c r="R105" s="26">
        <f ca="1">SUM(OFFSET(E105,,,,List!$D$2))</f>
        <v>50979705.899516806</v>
      </c>
    </row>
    <row r="106" spans="1:18" x14ac:dyDescent="0.25">
      <c r="A106" t="s">
        <v>20</v>
      </c>
      <c r="B106" t="s">
        <v>87</v>
      </c>
      <c r="C106" t="s">
        <v>74</v>
      </c>
      <c r="D106" t="s">
        <v>104</v>
      </c>
      <c r="E106" s="18">
        <v>3244800</v>
      </c>
      <c r="F106" s="18">
        <v>3060993.9359999998</v>
      </c>
      <c r="G106" s="18">
        <v>3439623.2685671998</v>
      </c>
      <c r="H106" s="18">
        <v>3474745.2617625399</v>
      </c>
      <c r="I106" s="18">
        <v>3478602.229003096</v>
      </c>
      <c r="J106" s="18">
        <v>2729498.401265983</v>
      </c>
      <c r="K106" s="18">
        <v>2701119.7750144755</v>
      </c>
      <c r="L106" s="18">
        <v>3332982.6733053792</v>
      </c>
      <c r="M106" s="18">
        <v>3462594.8230943615</v>
      </c>
      <c r="N106" s="18">
        <v>2867689.8691333421</v>
      </c>
      <c r="O106" s="18">
        <v>3596478.2698597917</v>
      </c>
      <c r="P106" s="18">
        <v>3537304.2140596993</v>
      </c>
      <c r="Q106" s="18">
        <f t="shared" si="1"/>
        <v>38926432.721065864</v>
      </c>
      <c r="R106" s="26">
        <f ca="1">SUM(OFFSET(E106,,,,List!$D$2))</f>
        <v>22129382.871613294</v>
      </c>
    </row>
    <row r="107" spans="1:18" x14ac:dyDescent="0.25">
      <c r="A107" t="s">
        <v>20</v>
      </c>
      <c r="B107" t="s">
        <v>87</v>
      </c>
      <c r="C107" t="s">
        <v>74</v>
      </c>
      <c r="D107" t="s">
        <v>105</v>
      </c>
      <c r="E107" s="18">
        <v>38208300</v>
      </c>
      <c r="F107" s="18">
        <v>35490350.609999999</v>
      </c>
      <c r="G107" s="18">
        <v>33950645.125880331</v>
      </c>
      <c r="H107" s="18">
        <v>34383543.485481337</v>
      </c>
      <c r="I107" s="18">
        <v>45499960.461566381</v>
      </c>
      <c r="J107" s="18">
        <v>35648190.326878995</v>
      </c>
      <c r="K107" s="18">
        <v>43618373.111062236</v>
      </c>
      <c r="L107" s="18">
        <v>36918285.672591299</v>
      </c>
      <c r="M107" s="18">
        <v>34972207.713253036</v>
      </c>
      <c r="N107" s="18">
        <v>39785257.799789488</v>
      </c>
      <c r="O107" s="18">
        <v>43812361.379541986</v>
      </c>
      <c r="P107" s="18">
        <v>42664784.197927631</v>
      </c>
      <c r="Q107" s="18">
        <f t="shared" si="1"/>
        <v>464952259.88397276</v>
      </c>
      <c r="R107" s="26">
        <f ca="1">SUM(OFFSET(E107,,,,List!$D$2))</f>
        <v>266799363.12086928</v>
      </c>
    </row>
    <row r="108" spans="1:18" x14ac:dyDescent="0.25">
      <c r="A108" t="s">
        <v>20</v>
      </c>
      <c r="B108" t="s">
        <v>87</v>
      </c>
      <c r="C108" t="s">
        <v>74</v>
      </c>
      <c r="D108" t="s">
        <v>108</v>
      </c>
      <c r="E108" s="18">
        <v>6427200</v>
      </c>
      <c r="F108" s="18">
        <v>7037553.0225</v>
      </c>
      <c r="G108" s="18">
        <v>6441476.3029531185</v>
      </c>
      <c r="H108" s="18">
        <v>7724916.9717675066</v>
      </c>
      <c r="I108" s="18">
        <v>7464500.6164024761</v>
      </c>
      <c r="J108" s="18">
        <v>6193660.6442520246</v>
      </c>
      <c r="K108" s="18">
        <v>6200535.6075671446</v>
      </c>
      <c r="L108" s="18">
        <v>6612249.8239670787</v>
      </c>
      <c r="M108" s="18">
        <v>7159964.0679061059</v>
      </c>
      <c r="N108" s="18">
        <v>7776507.8983251909</v>
      </c>
      <c r="O108" s="18">
        <v>5957324.3856010893</v>
      </c>
      <c r="P108" s="18">
        <v>6302797.0733775776</v>
      </c>
      <c r="Q108" s="18">
        <f t="shared" si="1"/>
        <v>81298686.414619312</v>
      </c>
      <c r="R108" s="26">
        <f ca="1">SUM(OFFSET(E108,,,,List!$D$2))</f>
        <v>47489843.165442273</v>
      </c>
    </row>
    <row r="109" spans="1:18" x14ac:dyDescent="0.25">
      <c r="A109" t="s">
        <v>20</v>
      </c>
      <c r="B109" t="s">
        <v>87</v>
      </c>
      <c r="C109" t="s">
        <v>74</v>
      </c>
      <c r="D109" t="s">
        <v>102</v>
      </c>
      <c r="E109" s="18">
        <v>3479450</v>
      </c>
      <c r="F109" s="18">
        <v>3586776.9079999998</v>
      </c>
      <c r="G109" s="18">
        <v>2934754.3228968242</v>
      </c>
      <c r="H109" s="18">
        <v>3802133.0473114871</v>
      </c>
      <c r="I109" s="18">
        <v>2941273.093404456</v>
      </c>
      <c r="J109" s="18">
        <v>3117746.0186874373</v>
      </c>
      <c r="K109" s="18">
        <v>3051846.5675066649</v>
      </c>
      <c r="L109" s="18">
        <v>3159389.8257373902</v>
      </c>
      <c r="M109" s="18">
        <v>3579982.033953052</v>
      </c>
      <c r="N109" s="18">
        <v>3688342.8765547415</v>
      </c>
      <c r="O109" s="18">
        <v>3309259.5191418217</v>
      </c>
      <c r="P109" s="18">
        <v>3975519.3566496829</v>
      </c>
      <c r="Q109" s="18">
        <f t="shared" si="1"/>
        <v>40626473.569843553</v>
      </c>
      <c r="R109" s="26">
        <f ca="1">SUM(OFFSET(E109,,,,List!$D$2))</f>
        <v>22913979.957806867</v>
      </c>
    </row>
    <row r="110" spans="1:18" x14ac:dyDescent="0.25">
      <c r="A110" t="s">
        <v>20</v>
      </c>
      <c r="B110" t="s">
        <v>87</v>
      </c>
      <c r="C110" t="s">
        <v>74</v>
      </c>
      <c r="D110" t="s">
        <v>106</v>
      </c>
      <c r="E110" s="18">
        <v>31845450</v>
      </c>
      <c r="F110" s="18">
        <v>32791678.405200001</v>
      </c>
      <c r="G110" s="18">
        <v>28572585.683459241</v>
      </c>
      <c r="H110" s="18">
        <v>26778494.790574186</v>
      </c>
      <c r="I110" s="18">
        <v>33510273.649739657</v>
      </c>
      <c r="J110" s="18">
        <v>31717608.050573181</v>
      </c>
      <c r="K110" s="18">
        <v>31752814.595509317</v>
      </c>
      <c r="L110" s="18">
        <v>33621986.77084747</v>
      </c>
      <c r="M110" s="18">
        <v>32741326.071358655</v>
      </c>
      <c r="N110" s="18">
        <v>33084002.29790812</v>
      </c>
      <c r="O110" s="18">
        <v>33120725.540458795</v>
      </c>
      <c r="P110" s="18">
        <v>29780337.832809664</v>
      </c>
      <c r="Q110" s="18">
        <f t="shared" si="1"/>
        <v>379317283.6884383</v>
      </c>
      <c r="R110" s="26">
        <f ca="1">SUM(OFFSET(E110,,,,List!$D$2))</f>
        <v>216968905.17505556</v>
      </c>
    </row>
    <row r="111" spans="1:18" x14ac:dyDescent="0.25">
      <c r="A111" t="s">
        <v>20</v>
      </c>
      <c r="B111" t="s">
        <v>87</v>
      </c>
      <c r="C111" t="s">
        <v>74</v>
      </c>
      <c r="D111" t="s">
        <v>103</v>
      </c>
      <c r="E111" s="18">
        <v>2184000</v>
      </c>
      <c r="F111" s="18">
        <v>2244989.1749999998</v>
      </c>
      <c r="G111" s="18">
        <v>2208394.4849323495</v>
      </c>
      <c r="H111" s="18">
        <v>1897805.6891383238</v>
      </c>
      <c r="I111" s="18">
        <v>2193713.1173893395</v>
      </c>
      <c r="J111" s="18">
        <v>1725544.9663175754</v>
      </c>
      <c r="K111" s="18">
        <v>1747090.5521532581</v>
      </c>
      <c r="L111" s="18">
        <v>1788333.8636249381</v>
      </c>
      <c r="M111" s="18">
        <v>2242817.1013224837</v>
      </c>
      <c r="N111" s="18">
        <v>2186219.6117706108</v>
      </c>
      <c r="O111" s="18">
        <v>2247798.9186623697</v>
      </c>
      <c r="P111" s="18">
        <v>2072639.1879256046</v>
      </c>
      <c r="Q111" s="18">
        <f t="shared" si="1"/>
        <v>24739346.668236852</v>
      </c>
      <c r="R111" s="26">
        <f ca="1">SUM(OFFSET(E111,,,,List!$D$2))</f>
        <v>14201537.984930845</v>
      </c>
    </row>
    <row r="112" spans="1:18" x14ac:dyDescent="0.25">
      <c r="E112" s="18">
        <v>0</v>
      </c>
      <c r="F112" s="18">
        <v>0</v>
      </c>
      <c r="G112" s="18">
        <v>0</v>
      </c>
      <c r="H112" s="18">
        <v>0</v>
      </c>
      <c r="I112" s="18">
        <v>0</v>
      </c>
      <c r="J112" s="18">
        <v>0</v>
      </c>
      <c r="K112" s="18">
        <v>0</v>
      </c>
      <c r="L112" s="18">
        <v>0</v>
      </c>
      <c r="M112" s="18">
        <v>0</v>
      </c>
      <c r="N112" s="18">
        <v>0</v>
      </c>
      <c r="O112" s="18">
        <v>0</v>
      </c>
      <c r="P112" s="18">
        <v>0</v>
      </c>
      <c r="Q112" s="18">
        <f t="shared" si="1"/>
        <v>0</v>
      </c>
      <c r="R112" s="26"/>
    </row>
    <row r="113" spans="1:18" x14ac:dyDescent="0.25">
      <c r="A113" t="s">
        <v>20</v>
      </c>
      <c r="B113" t="s">
        <v>87</v>
      </c>
      <c r="C113" t="s">
        <v>76</v>
      </c>
      <c r="D113" t="s">
        <v>79</v>
      </c>
      <c r="E113" s="18">
        <v>18239000</v>
      </c>
      <c r="F113" s="18">
        <v>17465365.060000002</v>
      </c>
      <c r="G113" s="18">
        <v>16372085.603339178</v>
      </c>
      <c r="H113" s="18">
        <v>14958100.098308107</v>
      </c>
      <c r="I113" s="18">
        <v>15930535.733422583</v>
      </c>
      <c r="J113" s="18">
        <v>15948218.628086681</v>
      </c>
      <c r="K113" s="18">
        <v>15806261.939256217</v>
      </c>
      <c r="L113" s="18">
        <v>14704951.857381908</v>
      </c>
      <c r="M113" s="18">
        <v>18241579.0907562</v>
      </c>
      <c r="N113" s="18">
        <v>16339529.638963051</v>
      </c>
      <c r="O113" s="18">
        <v>15395450.839399811</v>
      </c>
      <c r="P113" s="18">
        <v>16857465.395128254</v>
      </c>
      <c r="Q113" s="18">
        <f t="shared" si="1"/>
        <v>196258543.88404199</v>
      </c>
      <c r="R113" s="26">
        <f ca="1">SUM(OFFSET(E113,,,,List!$D$2))</f>
        <v>114719567.06241278</v>
      </c>
    </row>
    <row r="114" spans="1:18" x14ac:dyDescent="0.25">
      <c r="A114" t="s">
        <v>20</v>
      </c>
      <c r="B114" t="s">
        <v>87</v>
      </c>
      <c r="C114" t="s">
        <v>76</v>
      </c>
      <c r="D114" t="s">
        <v>120</v>
      </c>
      <c r="E114" s="18">
        <v>116545000.00000001</v>
      </c>
      <c r="F114" s="18">
        <v>97582196.140000001</v>
      </c>
      <c r="G114" s="18">
        <v>96628658.982305437</v>
      </c>
      <c r="H114" s="18">
        <v>119059589.90003176</v>
      </c>
      <c r="I114" s="18">
        <v>112806473.93527682</v>
      </c>
      <c r="J114" s="18">
        <v>96950789.71738106</v>
      </c>
      <c r="K114" s="18">
        <v>97058405.093967348</v>
      </c>
      <c r="L114" s="18">
        <v>90759581.247338906</v>
      </c>
      <c r="M114" s="18">
        <v>91929269.375259012</v>
      </c>
      <c r="N114" s="18">
        <v>111293678.25446068</v>
      </c>
      <c r="O114" s="18">
        <v>101775339.928324</v>
      </c>
      <c r="P114" s="18">
        <v>105105836.15213847</v>
      </c>
      <c r="Q114" s="18">
        <f t="shared" si="1"/>
        <v>1237494818.7264836</v>
      </c>
      <c r="R114" s="26">
        <f ca="1">SUM(OFFSET(E114,,,,List!$D$2))</f>
        <v>736631113.7689625</v>
      </c>
    </row>
    <row r="115" spans="1:18" x14ac:dyDescent="0.25">
      <c r="A115" t="s">
        <v>20</v>
      </c>
      <c r="B115" t="s">
        <v>87</v>
      </c>
      <c r="C115" t="s">
        <v>76</v>
      </c>
      <c r="D115" t="s">
        <v>122</v>
      </c>
      <c r="E115" s="18">
        <v>10346440</v>
      </c>
      <c r="F115" s="18">
        <v>9127280.0475999992</v>
      </c>
      <c r="G115" s="18">
        <v>9856084.1295671016</v>
      </c>
      <c r="H115" s="18">
        <v>9764242.87896185</v>
      </c>
      <c r="I115" s="18">
        <v>9466394.414181998</v>
      </c>
      <c r="J115" s="18">
        <v>11228068.806587061</v>
      </c>
      <c r="K115" s="18">
        <v>9590545.6197752338</v>
      </c>
      <c r="L115" s="18">
        <v>9497952.5111614279</v>
      </c>
      <c r="M115" s="18">
        <v>10542027.329584559</v>
      </c>
      <c r="N115" s="18">
        <v>9725985.5305148754</v>
      </c>
      <c r="O115" s="18">
        <v>10358278.057929518</v>
      </c>
      <c r="P115" s="18">
        <v>9643891.4443136528</v>
      </c>
      <c r="Q115" s="18">
        <f t="shared" si="1"/>
        <v>119147190.77017727</v>
      </c>
      <c r="R115" s="26">
        <f ca="1">SUM(OFFSET(E115,,,,List!$D$2))</f>
        <v>69379055.896673247</v>
      </c>
    </row>
    <row r="116" spans="1:18" x14ac:dyDescent="0.25">
      <c r="A116" t="s">
        <v>20</v>
      </c>
      <c r="B116" t="s">
        <v>87</v>
      </c>
      <c r="C116" t="s">
        <v>76</v>
      </c>
      <c r="D116" t="s">
        <v>80</v>
      </c>
      <c r="E116" s="18">
        <v>1030802499.9999999</v>
      </c>
      <c r="F116" s="18">
        <v>1013999791.8049999</v>
      </c>
      <c r="G116" s="18">
        <v>853423951.32319307</v>
      </c>
      <c r="H116" s="18">
        <v>962291831.0976876</v>
      </c>
      <c r="I116" s="18">
        <v>954356610.77758718</v>
      </c>
      <c r="J116" s="18">
        <v>793175502.85064542</v>
      </c>
      <c r="K116" s="18">
        <v>776009202.03020024</v>
      </c>
      <c r="L116" s="18">
        <v>867204359.71473908</v>
      </c>
      <c r="M116" s="18">
        <v>850080144.95914686</v>
      </c>
      <c r="N116" s="18">
        <v>995878837.56601787</v>
      </c>
      <c r="O116" s="18">
        <v>788523917.15988445</v>
      </c>
      <c r="P116" s="18">
        <v>771252071.15142775</v>
      </c>
      <c r="Q116" s="18">
        <f t="shared" si="1"/>
        <v>10656998720.435528</v>
      </c>
      <c r="R116" s="26">
        <f ca="1">SUM(OFFSET(E116,,,,List!$D$2))</f>
        <v>6384059389.8843126</v>
      </c>
    </row>
    <row r="117" spans="1:18" x14ac:dyDescent="0.25">
      <c r="A117" t="s">
        <v>20</v>
      </c>
      <c r="B117" t="s">
        <v>87</v>
      </c>
      <c r="C117" t="s">
        <v>76</v>
      </c>
      <c r="D117" t="s">
        <v>118</v>
      </c>
      <c r="E117" s="18">
        <v>4297995</v>
      </c>
      <c r="F117" s="18">
        <v>4637425.3346849997</v>
      </c>
      <c r="G117" s="18">
        <v>5169050.2133515673</v>
      </c>
      <c r="H117" s="18">
        <v>4072749.7039121557</v>
      </c>
      <c r="I117" s="18">
        <v>4077270.456083498</v>
      </c>
      <c r="J117" s="18">
        <v>5378366.7922876719</v>
      </c>
      <c r="K117" s="18">
        <v>4182475.8911621301</v>
      </c>
      <c r="L117" s="18">
        <v>5342185.5950982366</v>
      </c>
      <c r="M117" s="18">
        <v>4818122.0009989142</v>
      </c>
      <c r="N117" s="18">
        <v>4775235.4152558232</v>
      </c>
      <c r="O117" s="18">
        <v>4587382.9598367866</v>
      </c>
      <c r="P117" s="18">
        <v>4882526.0047067655</v>
      </c>
      <c r="Q117" s="18">
        <f t="shared" si="1"/>
        <v>56220785.367378548</v>
      </c>
      <c r="R117" s="26">
        <f ca="1">SUM(OFFSET(E117,,,,List!$D$2))</f>
        <v>31815333.391482022</v>
      </c>
    </row>
    <row r="118" spans="1:18" x14ac:dyDescent="0.25">
      <c r="A118" t="s">
        <v>20</v>
      </c>
      <c r="B118" t="s">
        <v>87</v>
      </c>
      <c r="C118" t="s">
        <v>76</v>
      </c>
      <c r="D118" t="s">
        <v>81</v>
      </c>
      <c r="E118" s="18">
        <v>920842000</v>
      </c>
      <c r="F118" s="18">
        <v>844324160.67999995</v>
      </c>
      <c r="G118" s="18">
        <v>991888331.19704878</v>
      </c>
      <c r="H118" s="18">
        <v>941181188.43191183</v>
      </c>
      <c r="I118" s="18">
        <v>942225899.55107117</v>
      </c>
      <c r="J118" s="18">
        <v>908656292.49041414</v>
      </c>
      <c r="K118" s="18">
        <v>857684049.49078822</v>
      </c>
      <c r="L118" s="18">
        <v>997405546.06422353</v>
      </c>
      <c r="M118" s="18">
        <v>816175570.64968121</v>
      </c>
      <c r="N118" s="18">
        <v>921389805.38839209</v>
      </c>
      <c r="O118" s="18">
        <v>948518563.58385551</v>
      </c>
      <c r="P118" s="18">
        <v>879878104.01956677</v>
      </c>
      <c r="Q118" s="18">
        <f t="shared" si="1"/>
        <v>10970169511.546951</v>
      </c>
      <c r="R118" s="26">
        <f ca="1">SUM(OFFSET(E118,,,,List!$D$2))</f>
        <v>6406801921.8412333</v>
      </c>
    </row>
    <row r="119" spans="1:18" x14ac:dyDescent="0.25">
      <c r="A119" t="s">
        <v>20</v>
      </c>
      <c r="B119" t="s">
        <v>87</v>
      </c>
      <c r="C119" t="s">
        <v>76</v>
      </c>
      <c r="D119" t="s">
        <v>123</v>
      </c>
      <c r="E119" s="18">
        <v>4524481</v>
      </c>
      <c r="F119" s="18">
        <v>4089745.58421</v>
      </c>
      <c r="G119" s="18">
        <v>4534530.9224330401</v>
      </c>
      <c r="H119" s="18">
        <v>4804004.8877816172</v>
      </c>
      <c r="I119" s="18">
        <v>4632847.8897866122</v>
      </c>
      <c r="J119" s="18">
        <v>3887077.6274580592</v>
      </c>
      <c r="K119" s="18">
        <v>3979833.0173432771</v>
      </c>
      <c r="L119" s="18">
        <v>4249867.3407920292</v>
      </c>
      <c r="M119" s="18">
        <v>3811398.7879631929</v>
      </c>
      <c r="N119" s="18">
        <v>4880456.2612553658</v>
      </c>
      <c r="O119" s="18">
        <v>4352869.1785011385</v>
      </c>
      <c r="P119" s="18">
        <v>4135369.186590842</v>
      </c>
      <c r="Q119" s="18">
        <f t="shared" si="1"/>
        <v>51882481.684115171</v>
      </c>
      <c r="R119" s="26">
        <f ca="1">SUM(OFFSET(E119,,,,List!$D$2))</f>
        <v>30452520.929012604</v>
      </c>
    </row>
    <row r="120" spans="1:18" x14ac:dyDescent="0.25">
      <c r="A120" t="s">
        <v>20</v>
      </c>
      <c r="B120" t="s">
        <v>87</v>
      </c>
      <c r="C120" t="s">
        <v>76</v>
      </c>
      <c r="D120" t="s">
        <v>117</v>
      </c>
      <c r="E120" s="18">
        <v>3111459</v>
      </c>
      <c r="F120" s="18">
        <v>3084374.359495</v>
      </c>
      <c r="G120" s="18">
        <v>2812647.6968626897</v>
      </c>
      <c r="H120" s="18">
        <v>2968800.6997087179</v>
      </c>
      <c r="I120" s="18">
        <v>2849535.4058674402</v>
      </c>
      <c r="J120" s="18">
        <v>3098091.800074873</v>
      </c>
      <c r="K120" s="18">
        <v>3132238.9065469457</v>
      </c>
      <c r="L120" s="18">
        <v>3443138.7987658805</v>
      </c>
      <c r="M120" s="18">
        <v>3231525.6401554788</v>
      </c>
      <c r="N120" s="18">
        <v>2865385.4754885025</v>
      </c>
      <c r="O120" s="18">
        <v>3084479.6272755857</v>
      </c>
      <c r="P120" s="18">
        <v>2655596.9237092007</v>
      </c>
      <c r="Q120" s="18">
        <f t="shared" si="1"/>
        <v>36337274.333950311</v>
      </c>
      <c r="R120" s="26">
        <f ca="1">SUM(OFFSET(E120,,,,List!$D$2))</f>
        <v>21057147.868555669</v>
      </c>
    </row>
    <row r="121" spans="1:18" x14ac:dyDescent="0.25">
      <c r="A121" t="s">
        <v>20</v>
      </c>
      <c r="B121" t="s">
        <v>87</v>
      </c>
      <c r="C121" t="s">
        <v>76</v>
      </c>
      <c r="D121" t="s">
        <v>119</v>
      </c>
      <c r="E121" s="18">
        <v>135486000</v>
      </c>
      <c r="F121" s="18">
        <v>141915851.93499997</v>
      </c>
      <c r="G121" s="18">
        <v>139558805.45930895</v>
      </c>
      <c r="H121" s="18">
        <v>132161622.99102451</v>
      </c>
      <c r="I121" s="18">
        <v>124747846.82725628</v>
      </c>
      <c r="J121" s="18">
        <v>127409272.83495644</v>
      </c>
      <c r="K121" s="18">
        <v>119973427.99149808</v>
      </c>
      <c r="L121" s="18">
        <v>123899438.44909187</v>
      </c>
      <c r="M121" s="18">
        <v>122771283.49081351</v>
      </c>
      <c r="N121" s="18">
        <v>112770853.66781917</v>
      </c>
      <c r="O121" s="18">
        <v>115433018.7382082</v>
      </c>
      <c r="P121" s="18">
        <v>113021343.90793052</v>
      </c>
      <c r="Q121" s="18">
        <f t="shared" si="1"/>
        <v>1509148766.292908</v>
      </c>
      <c r="R121" s="26">
        <f ca="1">SUM(OFFSET(E121,,,,List!$D$2))</f>
        <v>921252828.03904426</v>
      </c>
    </row>
    <row r="122" spans="1:18" x14ac:dyDescent="0.25">
      <c r="A122" t="s">
        <v>20</v>
      </c>
      <c r="B122" t="s">
        <v>87</v>
      </c>
      <c r="C122" t="s">
        <v>76</v>
      </c>
      <c r="D122" t="s">
        <v>121</v>
      </c>
      <c r="E122" s="18">
        <v>56212000</v>
      </c>
      <c r="F122" s="18">
        <v>53879740.200000003</v>
      </c>
      <c r="G122" s="18">
        <v>56336859.898805194</v>
      </c>
      <c r="H122" s="18">
        <v>65999290.632576764</v>
      </c>
      <c r="I122" s="18">
        <v>57062656.684472695</v>
      </c>
      <c r="J122" s="18">
        <v>59531301.337956354</v>
      </c>
      <c r="K122" s="18">
        <v>51771462.354444116</v>
      </c>
      <c r="L122" s="18">
        <v>53034252.600393765</v>
      </c>
      <c r="M122" s="18">
        <v>53093120.6207802</v>
      </c>
      <c r="N122" s="18">
        <v>62212063.186601527</v>
      </c>
      <c r="O122" s="18">
        <v>66513815.955740318</v>
      </c>
      <c r="P122" s="18">
        <v>68403673.008490756</v>
      </c>
      <c r="Q122" s="18">
        <f t="shared" si="1"/>
        <v>704050236.4802618</v>
      </c>
      <c r="R122" s="26">
        <f ca="1">SUM(OFFSET(E122,,,,List!$D$2))</f>
        <v>400793311.10825515</v>
      </c>
    </row>
    <row r="123" spans="1:18" x14ac:dyDescent="0.25">
      <c r="E123" s="18">
        <v>0</v>
      </c>
      <c r="F123" s="18">
        <v>0</v>
      </c>
      <c r="G123" s="18">
        <v>0</v>
      </c>
      <c r="H123" s="18">
        <v>0</v>
      </c>
      <c r="I123" s="18">
        <v>0</v>
      </c>
      <c r="J123" s="18">
        <v>0</v>
      </c>
      <c r="K123" s="18">
        <v>0</v>
      </c>
      <c r="L123" s="18">
        <v>0</v>
      </c>
      <c r="M123" s="18">
        <v>0</v>
      </c>
      <c r="N123" s="18">
        <v>0</v>
      </c>
      <c r="O123" s="18">
        <v>0</v>
      </c>
      <c r="P123" s="18">
        <v>0</v>
      </c>
      <c r="Q123" s="18">
        <f t="shared" si="1"/>
        <v>0</v>
      </c>
      <c r="R123" s="26"/>
    </row>
    <row r="124" spans="1:18" x14ac:dyDescent="0.25">
      <c r="A124" t="s">
        <v>20</v>
      </c>
      <c r="B124" t="s">
        <v>87</v>
      </c>
      <c r="C124" t="s">
        <v>75</v>
      </c>
      <c r="D124" t="s">
        <v>129</v>
      </c>
      <c r="E124" s="18">
        <v>27183000</v>
      </c>
      <c r="F124" s="18">
        <v>25879194.055</v>
      </c>
      <c r="G124" s="18">
        <v>28845931.5023022</v>
      </c>
      <c r="H124" s="18">
        <v>25401900.890700243</v>
      </c>
      <c r="I124" s="18">
        <v>25162411.769102719</v>
      </c>
      <c r="J124" s="18">
        <v>23582447.873006865</v>
      </c>
      <c r="K124" s="18">
        <v>30583899.778143547</v>
      </c>
      <c r="L124" s="18">
        <v>26857761.321839727</v>
      </c>
      <c r="M124" s="18">
        <v>30651833.718073942</v>
      </c>
      <c r="N124" s="18">
        <v>28801637.948461469</v>
      </c>
      <c r="O124" s="18">
        <v>30180972.615490068</v>
      </c>
      <c r="P124" s="18">
        <v>24009715.545208033</v>
      </c>
      <c r="Q124" s="18">
        <f t="shared" si="1"/>
        <v>327140707.0173288</v>
      </c>
      <c r="R124" s="26">
        <f ca="1">SUM(OFFSET(E124,,,,List!$D$2))</f>
        <v>186638785.86825559</v>
      </c>
    </row>
    <row r="125" spans="1:18" x14ac:dyDescent="0.25">
      <c r="A125" t="s">
        <v>20</v>
      </c>
      <c r="B125" t="s">
        <v>87</v>
      </c>
      <c r="C125" t="s">
        <v>75</v>
      </c>
      <c r="D125" t="s">
        <v>133</v>
      </c>
      <c r="E125" s="18">
        <v>62985000</v>
      </c>
      <c r="F125" s="18">
        <v>53782131.975000001</v>
      </c>
      <c r="G125" s="18">
        <v>71170235.244501233</v>
      </c>
      <c r="H125" s="18">
        <v>57618945.922807872</v>
      </c>
      <c r="I125" s="18">
        <v>68847335.782352939</v>
      </c>
      <c r="J125" s="18">
        <v>63335343.650065556</v>
      </c>
      <c r="K125" s="18">
        <v>62162397.923055999</v>
      </c>
      <c r="L125" s="18">
        <v>54763630.402580515</v>
      </c>
      <c r="M125" s="18">
        <v>53578408.53159266</v>
      </c>
      <c r="N125" s="18">
        <v>70477680.277349859</v>
      </c>
      <c r="O125" s="18">
        <v>55570584.378041916</v>
      </c>
      <c r="P125" s="18">
        <v>68758982.583563715</v>
      </c>
      <c r="Q125" s="18">
        <f t="shared" si="1"/>
        <v>743050676.67091215</v>
      </c>
      <c r="R125" s="26">
        <f ca="1">SUM(OFFSET(E125,,,,List!$D$2))</f>
        <v>439901390.4977836</v>
      </c>
    </row>
    <row r="126" spans="1:18" x14ac:dyDescent="0.25">
      <c r="A126" t="s">
        <v>20</v>
      </c>
      <c r="B126" t="s">
        <v>87</v>
      </c>
      <c r="C126" t="s">
        <v>75</v>
      </c>
      <c r="D126" t="s">
        <v>130</v>
      </c>
      <c r="E126" s="18">
        <v>64311000</v>
      </c>
      <c r="F126" s="18">
        <v>57081289.979999997</v>
      </c>
      <c r="G126" s="18">
        <v>63124904.303818494</v>
      </c>
      <c r="H126" s="18">
        <v>71842706.087793037</v>
      </c>
      <c r="I126" s="18">
        <v>58603478.993115209</v>
      </c>
      <c r="J126" s="18">
        <v>69335534.101124406</v>
      </c>
      <c r="K126" s="18">
        <v>60735934.475979567</v>
      </c>
      <c r="L126" s="18">
        <v>65480532.237343892</v>
      </c>
      <c r="M126" s="18">
        <v>74917960.71785982</v>
      </c>
      <c r="N126" s="18">
        <v>62947368.281251103</v>
      </c>
      <c r="O126" s="18">
        <v>65028428.366214879</v>
      </c>
      <c r="P126" s="18">
        <v>62416048.687816784</v>
      </c>
      <c r="Q126" s="18">
        <f t="shared" si="1"/>
        <v>775825186.23231709</v>
      </c>
      <c r="R126" s="26">
        <f ca="1">SUM(OFFSET(E126,,,,List!$D$2))</f>
        <v>445034847.94183069</v>
      </c>
    </row>
    <row r="127" spans="1:18" x14ac:dyDescent="0.25">
      <c r="A127" t="s">
        <v>20</v>
      </c>
      <c r="B127" t="s">
        <v>87</v>
      </c>
      <c r="C127" t="s">
        <v>75</v>
      </c>
      <c r="D127" t="s">
        <v>128</v>
      </c>
      <c r="E127" s="18">
        <v>35256000</v>
      </c>
      <c r="F127" s="18">
        <v>29985246.719999999</v>
      </c>
      <c r="G127" s="18">
        <v>31894688.490350399</v>
      </c>
      <c r="H127" s="18">
        <v>27547530.003162473</v>
      </c>
      <c r="I127" s="18">
        <v>34472634.701832481</v>
      </c>
      <c r="J127" s="18">
        <v>34197163.877930135</v>
      </c>
      <c r="K127" s="18">
        <v>31722453.171681631</v>
      </c>
      <c r="L127" s="18">
        <v>33644259.060724109</v>
      </c>
      <c r="M127" s="18">
        <v>35570292.273605704</v>
      </c>
      <c r="N127" s="18">
        <v>32458467.749531228</v>
      </c>
      <c r="O127" s="18">
        <v>33125457.748708609</v>
      </c>
      <c r="P127" s="18">
        <v>30003919.672827795</v>
      </c>
      <c r="Q127" s="18">
        <f t="shared" si="1"/>
        <v>389878113.47035456</v>
      </c>
      <c r="R127" s="26">
        <f ca="1">SUM(OFFSET(E127,,,,List!$D$2))</f>
        <v>225075716.96495712</v>
      </c>
    </row>
    <row r="128" spans="1:18" x14ac:dyDescent="0.25">
      <c r="A128" t="s">
        <v>20</v>
      </c>
      <c r="B128" t="s">
        <v>87</v>
      </c>
      <c r="C128" t="s">
        <v>75</v>
      </c>
      <c r="D128" t="s">
        <v>132</v>
      </c>
      <c r="E128" s="18">
        <v>3804118.5</v>
      </c>
      <c r="F128" s="18">
        <v>3521691.7435699999</v>
      </c>
      <c r="G128" s="18">
        <v>4509489.4227277897</v>
      </c>
      <c r="H128" s="18">
        <v>4309290.6398057891</v>
      </c>
      <c r="I128" s="18">
        <v>4231901.1152270976</v>
      </c>
      <c r="J128" s="18">
        <v>4359994.599022232</v>
      </c>
      <c r="K128" s="18">
        <v>4488367.2362260278</v>
      </c>
      <c r="L128" s="18">
        <v>4081115.4409354646</v>
      </c>
      <c r="M128" s="18">
        <v>3755492.309048648</v>
      </c>
      <c r="N128" s="18">
        <v>4007550.6355454293</v>
      </c>
      <c r="O128" s="18">
        <v>3722473.3145111301</v>
      </c>
      <c r="P128" s="18">
        <v>3933638.8854396944</v>
      </c>
      <c r="Q128" s="18">
        <f t="shared" si="1"/>
        <v>48725123.842059299</v>
      </c>
      <c r="R128" s="26">
        <f ca="1">SUM(OFFSET(E128,,,,List!$D$2))</f>
        <v>29224853.256578937</v>
      </c>
    </row>
    <row r="129" spans="1:18" x14ac:dyDescent="0.25">
      <c r="A129" t="s">
        <v>20</v>
      </c>
      <c r="B129" t="s">
        <v>87</v>
      </c>
      <c r="C129" t="s">
        <v>75</v>
      </c>
      <c r="D129" t="s">
        <v>134</v>
      </c>
      <c r="E129" s="18">
        <v>796321.5</v>
      </c>
      <c r="F129" s="18">
        <v>747893.74159499991</v>
      </c>
      <c r="G129" s="18">
        <v>773407.10926294513</v>
      </c>
      <c r="H129" s="18">
        <v>881344.87503725849</v>
      </c>
      <c r="I129" s="18">
        <v>940045.24424985668</v>
      </c>
      <c r="J129" s="18">
        <v>825516.39865874918</v>
      </c>
      <c r="K129" s="18">
        <v>727260.79523790907</v>
      </c>
      <c r="L129" s="18">
        <v>827350.06218252634</v>
      </c>
      <c r="M129" s="18">
        <v>770289.63129894051</v>
      </c>
      <c r="N129" s="18">
        <v>895522.82259446976</v>
      </c>
      <c r="O129" s="18">
        <v>830108.19715513836</v>
      </c>
      <c r="P129" s="18">
        <v>806098.72873636102</v>
      </c>
      <c r="Q129" s="18">
        <f t="shared" si="1"/>
        <v>9821159.1060091536</v>
      </c>
      <c r="R129" s="26">
        <f ca="1">SUM(OFFSET(E129,,,,List!$D$2))</f>
        <v>5691789.6640417185</v>
      </c>
    </row>
    <row r="130" spans="1:18" x14ac:dyDescent="0.25">
      <c r="A130" t="s">
        <v>20</v>
      </c>
      <c r="B130" t="s">
        <v>87</v>
      </c>
      <c r="C130" t="s">
        <v>75</v>
      </c>
      <c r="D130" t="s">
        <v>127</v>
      </c>
      <c r="E130" s="18">
        <v>129363000.00000001</v>
      </c>
      <c r="F130" s="18">
        <v>122244540.98999999</v>
      </c>
      <c r="G130" s="18">
        <v>116321805.0824544</v>
      </c>
      <c r="H130" s="18">
        <v>116450922.28609592</v>
      </c>
      <c r="I130" s="18">
        <v>133581459.46960086</v>
      </c>
      <c r="J130" s="18">
        <v>111846687.36222103</v>
      </c>
      <c r="K130" s="18">
        <v>135095249.21256992</v>
      </c>
      <c r="L130" s="18">
        <v>104784573.19613373</v>
      </c>
      <c r="M130" s="18">
        <v>129296438.50781898</v>
      </c>
      <c r="N130" s="18">
        <v>133103352.57969178</v>
      </c>
      <c r="O130" s="18">
        <v>135696071.5634599</v>
      </c>
      <c r="P130" s="18">
        <v>122384409.1917976</v>
      </c>
      <c r="Q130" s="18">
        <f t="shared" si="1"/>
        <v>1490168509.4418442</v>
      </c>
      <c r="R130" s="26">
        <f ca="1">SUM(OFFSET(E130,,,,List!$D$2))</f>
        <v>864903664.40294218</v>
      </c>
    </row>
    <row r="131" spans="1:18" x14ac:dyDescent="0.25">
      <c r="A131" t="s">
        <v>20</v>
      </c>
      <c r="B131" t="s">
        <v>87</v>
      </c>
      <c r="C131" t="s">
        <v>75</v>
      </c>
      <c r="D131" t="s">
        <v>125</v>
      </c>
      <c r="E131" s="18">
        <v>31304000</v>
      </c>
      <c r="F131" s="18">
        <v>37533616.119999997</v>
      </c>
      <c r="G131" s="18">
        <v>40493746.661768399</v>
      </c>
      <c r="H131" s="18">
        <v>32138785.003689554</v>
      </c>
      <c r="I131" s="18">
        <v>35830647.584025875</v>
      </c>
      <c r="J131" s="18">
        <v>31478123.324944861</v>
      </c>
      <c r="K131" s="18">
        <v>36643097.723064594</v>
      </c>
      <c r="L131" s="18">
        <v>39618473.286460169</v>
      </c>
      <c r="M131" s="18">
        <v>34153776.209612563</v>
      </c>
      <c r="N131" s="18">
        <v>40809432.7530514</v>
      </c>
      <c r="O131" s="18">
        <v>39382488.656798013</v>
      </c>
      <c r="P131" s="18">
        <v>42005487.541958913</v>
      </c>
      <c r="Q131" s="18">
        <f t="shared" si="1"/>
        <v>441391674.86537433</v>
      </c>
      <c r="R131" s="26">
        <f ca="1">SUM(OFFSET(E131,,,,List!$D$2))</f>
        <v>245422016.41749328</v>
      </c>
    </row>
    <row r="132" spans="1:18" x14ac:dyDescent="0.25">
      <c r="A132" t="s">
        <v>20</v>
      </c>
      <c r="B132" t="s">
        <v>87</v>
      </c>
      <c r="C132" t="s">
        <v>75</v>
      </c>
      <c r="D132" t="s">
        <v>131</v>
      </c>
      <c r="E132" s="18">
        <v>7187700</v>
      </c>
      <c r="F132" s="18">
        <v>6824767.0920000002</v>
      </c>
      <c r="G132" s="18">
        <v>6461019.6169790691</v>
      </c>
      <c r="H132" s="18">
        <v>6914273.5107369451</v>
      </c>
      <c r="I132" s="18">
        <v>7815102.9806995224</v>
      </c>
      <c r="J132" s="18">
        <v>7078656.0550073264</v>
      </c>
      <c r="K132" s="18">
        <v>6489754.343167047</v>
      </c>
      <c r="L132" s="18">
        <v>6347602.6148445606</v>
      </c>
      <c r="M132" s="18">
        <v>8148902.1348050255</v>
      </c>
      <c r="N132" s="18">
        <v>8307634.5247283215</v>
      </c>
      <c r="O132" s="18">
        <v>8466709.2602949254</v>
      </c>
      <c r="P132" s="18">
        <v>6525852.5288400473</v>
      </c>
      <c r="Q132" s="18">
        <f t="shared" ref="Q132:Q195" si="2">SUM(E132:P132)</f>
        <v>86567974.662102789</v>
      </c>
      <c r="R132" s="26">
        <f ca="1">SUM(OFFSET(E132,,,,List!$D$2))</f>
        <v>48771273.598589905</v>
      </c>
    </row>
    <row r="133" spans="1:18" x14ac:dyDescent="0.25">
      <c r="A133" t="s">
        <v>20</v>
      </c>
      <c r="B133" t="s">
        <v>87</v>
      </c>
      <c r="C133" t="s">
        <v>75</v>
      </c>
      <c r="D133" t="s">
        <v>126</v>
      </c>
      <c r="E133" s="18">
        <v>11862174.999999998</v>
      </c>
      <c r="F133" s="18">
        <v>10509152.225</v>
      </c>
      <c r="G133" s="18">
        <v>9047902.9502139837</v>
      </c>
      <c r="H133" s="18">
        <v>9373920.9872267004</v>
      </c>
      <c r="I133" s="18">
        <v>10755070.292486485</v>
      </c>
      <c r="J133" s="18">
        <v>11400361.857011801</v>
      </c>
      <c r="K133" s="18">
        <v>8982466.4998815916</v>
      </c>
      <c r="L133" s="18">
        <v>11425684.706720209</v>
      </c>
      <c r="M133" s="18">
        <v>10591080.756245062</v>
      </c>
      <c r="N133" s="18">
        <v>9436524.8017371986</v>
      </c>
      <c r="O133" s="18">
        <v>11569920.545226032</v>
      </c>
      <c r="P133" s="18">
        <v>12220346.450078821</v>
      </c>
      <c r="Q133" s="18">
        <f t="shared" si="2"/>
        <v>127174607.07182787</v>
      </c>
      <c r="R133" s="26">
        <f ca="1">SUM(OFFSET(E133,,,,List!$D$2))</f>
        <v>71931049.811820552</v>
      </c>
    </row>
    <row r="134" spans="1:18" x14ac:dyDescent="0.25">
      <c r="E134">
        <v>0</v>
      </c>
      <c r="F134">
        <v>0</v>
      </c>
      <c r="G134">
        <v>0</v>
      </c>
      <c r="H134">
        <v>0</v>
      </c>
      <c r="I134">
        <v>0</v>
      </c>
      <c r="J134">
        <v>0</v>
      </c>
      <c r="K134">
        <v>0</v>
      </c>
      <c r="L134">
        <v>0</v>
      </c>
      <c r="M134">
        <v>0</v>
      </c>
      <c r="N134">
        <v>0</v>
      </c>
      <c r="O134">
        <v>0</v>
      </c>
      <c r="P134">
        <v>0</v>
      </c>
      <c r="Q134" s="18">
        <f t="shared" si="2"/>
        <v>0</v>
      </c>
      <c r="R134" s="26"/>
    </row>
    <row r="135" spans="1:18" x14ac:dyDescent="0.25">
      <c r="A135" t="s">
        <v>20</v>
      </c>
      <c r="B135" t="s">
        <v>88</v>
      </c>
      <c r="C135" t="s">
        <v>99</v>
      </c>
      <c r="D135" t="s">
        <v>116</v>
      </c>
      <c r="E135" s="18">
        <v>34186980.960000001</v>
      </c>
      <c r="F135" s="18">
        <v>32352279.648479998</v>
      </c>
      <c r="G135" s="18">
        <v>33179736.777371712</v>
      </c>
      <c r="H135" s="18">
        <v>39360320.848797992</v>
      </c>
      <c r="I135" s="18">
        <v>41353558.067704111</v>
      </c>
      <c r="J135" s="18">
        <v>37599573.963113636</v>
      </c>
      <c r="K135" s="18">
        <v>36521463.730089657</v>
      </c>
      <c r="L135" s="18">
        <v>39290943.990211412</v>
      </c>
      <c r="M135" s="18">
        <v>40141477.365999512</v>
      </c>
      <c r="N135" s="18">
        <v>37901274.148381613</v>
      </c>
      <c r="O135" s="18">
        <v>36814513.124331087</v>
      </c>
      <c r="P135" s="18">
        <v>37276438.383743748</v>
      </c>
      <c r="Q135" s="18">
        <f t="shared" si="2"/>
        <v>445978561.00822449</v>
      </c>
      <c r="R135" s="26">
        <f ca="1">SUM(OFFSET(E135,,,,List!$D$2))</f>
        <v>254553913.99555713</v>
      </c>
    </row>
    <row r="136" spans="1:18" x14ac:dyDescent="0.25">
      <c r="A136" t="s">
        <v>20</v>
      </c>
      <c r="B136" t="s">
        <v>88</v>
      </c>
      <c r="C136" t="s">
        <v>99</v>
      </c>
      <c r="D136" t="s">
        <v>111</v>
      </c>
      <c r="E136" s="18">
        <v>157730311.19999999</v>
      </c>
      <c r="F136" s="18">
        <v>206537088.17699999</v>
      </c>
      <c r="G136" s="18">
        <v>196152762.57839641</v>
      </c>
      <c r="H136" s="18">
        <v>167694415.90486649</v>
      </c>
      <c r="I136" s="18">
        <v>160802716.3609052</v>
      </c>
      <c r="J136" s="18">
        <v>191900877.64184788</v>
      </c>
      <c r="K136" s="18">
        <v>170516602.48424873</v>
      </c>
      <c r="L136" s="18">
        <v>201757420.86705443</v>
      </c>
      <c r="M136" s="18">
        <v>173020620.65166584</v>
      </c>
      <c r="N136" s="18">
        <v>156942451.81889841</v>
      </c>
      <c r="O136" s="18">
        <v>191999015.76588723</v>
      </c>
      <c r="P136" s="18">
        <v>161235287.75402737</v>
      </c>
      <c r="Q136" s="18">
        <f t="shared" si="2"/>
        <v>2136289571.204798</v>
      </c>
      <c r="R136" s="26">
        <f ca="1">SUM(OFFSET(E136,,,,List!$D$2))</f>
        <v>1251334774.3472645</v>
      </c>
    </row>
    <row r="137" spans="1:18" x14ac:dyDescent="0.25">
      <c r="A137" t="s">
        <v>20</v>
      </c>
      <c r="B137" t="s">
        <v>88</v>
      </c>
      <c r="C137" t="s">
        <v>99</v>
      </c>
      <c r="D137" t="s">
        <v>78</v>
      </c>
      <c r="E137" s="18">
        <v>30600000</v>
      </c>
      <c r="F137" s="18">
        <v>27595080</v>
      </c>
      <c r="G137" s="18">
        <v>32565873.743999999</v>
      </c>
      <c r="H137" s="18">
        <v>31707486.468143996</v>
      </c>
      <c r="I137" s="18">
        <v>35163910.332846135</v>
      </c>
      <c r="J137" s="18">
        <v>26271142.482881628</v>
      </c>
      <c r="K137" s="18">
        <v>30039969.676249377</v>
      </c>
      <c r="L137" s="18">
        <v>28238190.876492482</v>
      </c>
      <c r="M137" s="18">
        <v>30782110.53369562</v>
      </c>
      <c r="N137" s="18">
        <v>31778331.565513406</v>
      </c>
      <c r="O137" s="18">
        <v>26534906.857203692</v>
      </c>
      <c r="P137" s="18">
        <v>32843971.181722362</v>
      </c>
      <c r="Q137" s="18">
        <f t="shared" si="2"/>
        <v>364120973.71874875</v>
      </c>
      <c r="R137" s="26">
        <f ca="1">SUM(OFFSET(E137,,,,List!$D$2))</f>
        <v>213943462.70412114</v>
      </c>
    </row>
    <row r="138" spans="1:18" x14ac:dyDescent="0.25">
      <c r="A138" t="s">
        <v>20</v>
      </c>
      <c r="B138" t="s">
        <v>88</v>
      </c>
      <c r="C138" t="s">
        <v>99</v>
      </c>
      <c r="D138" t="s">
        <v>112</v>
      </c>
      <c r="E138" s="18">
        <v>14535000</v>
      </c>
      <c r="F138" s="18">
        <v>13797540</v>
      </c>
      <c r="G138" s="18">
        <v>13517909.855999999</v>
      </c>
      <c r="H138" s="18">
        <v>16161582.908519998</v>
      </c>
      <c r="I138" s="18">
        <v>16810816.78193083</v>
      </c>
      <c r="J138" s="18">
        <v>13135571.241440814</v>
      </c>
      <c r="K138" s="18">
        <v>15484520.451674936</v>
      </c>
      <c r="L138" s="18">
        <v>15980954.177355636</v>
      </c>
      <c r="M138" s="18">
        <v>14769194.447985271</v>
      </c>
      <c r="N138" s="18">
        <v>16200718.053006833</v>
      </c>
      <c r="O138" s="18">
        <v>14828330.302555004</v>
      </c>
      <c r="P138" s="18">
        <v>15483586.414240541</v>
      </c>
      <c r="Q138" s="18">
        <f t="shared" si="2"/>
        <v>180705724.63470986</v>
      </c>
      <c r="R138" s="26">
        <f ca="1">SUM(OFFSET(E138,,,,List!$D$2))</f>
        <v>103442941.23956658</v>
      </c>
    </row>
    <row r="139" spans="1:18" x14ac:dyDescent="0.25">
      <c r="A139" t="s">
        <v>20</v>
      </c>
      <c r="B139" t="s">
        <v>88</v>
      </c>
      <c r="C139" t="s">
        <v>99</v>
      </c>
      <c r="D139" t="s">
        <v>110</v>
      </c>
      <c r="E139" s="18">
        <v>43732500</v>
      </c>
      <c r="F139" s="18">
        <v>42567966</v>
      </c>
      <c r="G139" s="18">
        <v>45162107.928000003</v>
      </c>
      <c r="H139" s="18">
        <v>41481396.131868005</v>
      </c>
      <c r="I139" s="18">
        <v>41984200.933466405</v>
      </c>
      <c r="J139" s="18">
        <v>37861352.401800007</v>
      </c>
      <c r="K139" s="18">
        <v>41730782.617263965</v>
      </c>
      <c r="L139" s="18">
        <v>38012949.256816812</v>
      </c>
      <c r="M139" s="18">
        <v>36396131.81509354</v>
      </c>
      <c r="N139" s="18">
        <v>37317038.592182413</v>
      </c>
      <c r="O139" s="18">
        <v>38241483.41185239</v>
      </c>
      <c r="P139" s="18">
        <v>47258825.200367182</v>
      </c>
      <c r="Q139" s="18">
        <f t="shared" si="2"/>
        <v>491746734.28871071</v>
      </c>
      <c r="R139" s="26">
        <f ca="1">SUM(OFFSET(E139,,,,List!$D$2))</f>
        <v>294520306.01239836</v>
      </c>
    </row>
    <row r="140" spans="1:18" x14ac:dyDescent="0.25">
      <c r="A140" t="s">
        <v>20</v>
      </c>
      <c r="B140" t="s">
        <v>88</v>
      </c>
      <c r="C140" t="s">
        <v>99</v>
      </c>
      <c r="D140" t="s">
        <v>114</v>
      </c>
      <c r="E140" s="18">
        <v>9817500</v>
      </c>
      <c r="F140" s="18">
        <v>10680318</v>
      </c>
      <c r="G140" s="18">
        <v>10795553.01</v>
      </c>
      <c r="H140" s="18">
        <v>10158709.256784001</v>
      </c>
      <c r="I140" s="18">
        <v>8765272.9703951292</v>
      </c>
      <c r="J140" s="18">
        <v>10577139.718598098</v>
      </c>
      <c r="K140" s="18">
        <v>9746645.3731931727</v>
      </c>
      <c r="L140" s="18">
        <v>9766138.663939558</v>
      </c>
      <c r="M140" s="18">
        <v>9310638.3713029977</v>
      </c>
      <c r="N140" s="18">
        <v>8662883.9588994887</v>
      </c>
      <c r="O140" s="18">
        <v>8966370.487042034</v>
      </c>
      <c r="P140" s="18">
        <v>10800279.412402352</v>
      </c>
      <c r="Q140" s="18">
        <f t="shared" si="2"/>
        <v>118047449.22255683</v>
      </c>
      <c r="R140" s="26">
        <f ca="1">SUM(OFFSET(E140,,,,List!$D$2))</f>
        <v>70541138.328970402</v>
      </c>
    </row>
    <row r="141" spans="1:18" x14ac:dyDescent="0.25">
      <c r="A141" t="s">
        <v>20</v>
      </c>
      <c r="B141" t="s">
        <v>88</v>
      </c>
      <c r="C141" t="s">
        <v>99</v>
      </c>
      <c r="D141" t="s">
        <v>109</v>
      </c>
      <c r="E141" s="18">
        <v>111605000</v>
      </c>
      <c r="F141" s="18">
        <v>98541690</v>
      </c>
      <c r="G141" s="18">
        <v>96519924.540000007</v>
      </c>
      <c r="H141" s="18">
        <v>108941040.34632</v>
      </c>
      <c r="I141" s="18">
        <v>94678657.207102805</v>
      </c>
      <c r="J141" s="18">
        <v>121654277.44523947</v>
      </c>
      <c r="K141" s="18">
        <v>120779259.52306452</v>
      </c>
      <c r="L141" s="18">
        <v>108694623.61189567</v>
      </c>
      <c r="M141" s="18">
        <v>117894446.90935612</v>
      </c>
      <c r="N141" s="18">
        <v>99004388.101708442</v>
      </c>
      <c r="O141" s="18">
        <v>110475396.52312911</v>
      </c>
      <c r="P141" s="18">
        <v>109566792.7517246</v>
      </c>
      <c r="Q141" s="18">
        <f t="shared" si="2"/>
        <v>1298355496.9595408</v>
      </c>
      <c r="R141" s="26">
        <f ca="1">SUM(OFFSET(E141,,,,List!$D$2))</f>
        <v>752719849.06172669</v>
      </c>
    </row>
    <row r="142" spans="1:18" x14ac:dyDescent="0.25">
      <c r="A142" t="s">
        <v>20</v>
      </c>
      <c r="B142" t="s">
        <v>88</v>
      </c>
      <c r="C142" t="s">
        <v>99</v>
      </c>
      <c r="D142" t="s">
        <v>115</v>
      </c>
      <c r="E142" s="18">
        <v>3361749.9999999995</v>
      </c>
      <c r="F142" s="18">
        <v>3249235.5000000005</v>
      </c>
      <c r="G142" s="18">
        <v>2986911.9</v>
      </c>
      <c r="H142" s="18">
        <v>2693597.15142</v>
      </c>
      <c r="I142" s="18">
        <v>3238781.2148674079</v>
      </c>
      <c r="J142" s="18">
        <v>3215210.0849147616</v>
      </c>
      <c r="K142" s="18">
        <v>2619464.7097416767</v>
      </c>
      <c r="L142" s="18">
        <v>2594534.6318144803</v>
      </c>
      <c r="M142" s="18">
        <v>2871787.809330469</v>
      </c>
      <c r="N142" s="18">
        <v>3331878.4457305721</v>
      </c>
      <c r="O142" s="18">
        <v>3247491.0516414321</v>
      </c>
      <c r="P142" s="18">
        <v>3041108.4427520698</v>
      </c>
      <c r="Q142" s="18">
        <f t="shared" si="2"/>
        <v>36451750.942212865</v>
      </c>
      <c r="R142" s="26">
        <f ca="1">SUM(OFFSET(E142,,,,List!$D$2))</f>
        <v>21364950.560943846</v>
      </c>
    </row>
    <row r="143" spans="1:18" x14ac:dyDescent="0.25">
      <c r="A143" t="s">
        <v>20</v>
      </c>
      <c r="B143" t="s">
        <v>88</v>
      </c>
      <c r="C143" t="s">
        <v>99</v>
      </c>
      <c r="D143" t="s">
        <v>77</v>
      </c>
      <c r="E143" s="18">
        <v>313123000</v>
      </c>
      <c r="F143" s="18">
        <v>316525788</v>
      </c>
      <c r="G143" s="18">
        <v>319940934.65999997</v>
      </c>
      <c r="H143" s="18">
        <v>264827631.04595995</v>
      </c>
      <c r="I143" s="18">
        <v>259770817.12261924</v>
      </c>
      <c r="J143" s="18">
        <v>279882106.19017684</v>
      </c>
      <c r="K143" s="18">
        <v>243984427.25022477</v>
      </c>
      <c r="L143" s="18">
        <v>297862919.39196402</v>
      </c>
      <c r="M143" s="18">
        <v>250592636.08996761</v>
      </c>
      <c r="N143" s="18">
        <v>313161956.97975713</v>
      </c>
      <c r="O143" s="18">
        <v>274211380.60081536</v>
      </c>
      <c r="P143" s="18">
        <v>263429502.1924493</v>
      </c>
      <c r="Q143" s="18">
        <f t="shared" si="2"/>
        <v>3397313099.5239344</v>
      </c>
      <c r="R143" s="26">
        <f ca="1">SUM(OFFSET(E143,,,,List!$D$2))</f>
        <v>1998054704.2689807</v>
      </c>
    </row>
    <row r="144" spans="1:18" x14ac:dyDescent="0.25">
      <c r="A144" t="s">
        <v>20</v>
      </c>
      <c r="B144" t="s">
        <v>88</v>
      </c>
      <c r="C144" t="s">
        <v>99</v>
      </c>
      <c r="D144" t="s">
        <v>113</v>
      </c>
      <c r="E144" s="18">
        <v>30464000.000000004</v>
      </c>
      <c r="F144" s="18">
        <v>24528960</v>
      </c>
      <c r="G144" s="18">
        <v>28128176.064000003</v>
      </c>
      <c r="H144" s="18">
        <v>30099879.279360004</v>
      </c>
      <c r="I144" s="18">
        <v>28240801.280960258</v>
      </c>
      <c r="J144" s="18">
        <v>28022551.981740411</v>
      </c>
      <c r="K144" s="18">
        <v>31381961.448727876</v>
      </c>
      <c r="L144" s="18">
        <v>26755599.658312783</v>
      </c>
      <c r="M144" s="18">
        <v>27361876.029951666</v>
      </c>
      <c r="N144" s="18">
        <v>24924181.620010518</v>
      </c>
      <c r="O144" s="18">
        <v>26083986.871395007</v>
      </c>
      <c r="P144" s="18">
        <v>23911801.24129628</v>
      </c>
      <c r="Q144" s="18">
        <f t="shared" si="2"/>
        <v>329903775.4757548</v>
      </c>
      <c r="R144" s="26">
        <f ca="1">SUM(OFFSET(E144,,,,List!$D$2))</f>
        <v>200866330.05478856</v>
      </c>
    </row>
    <row r="145" spans="1:18" x14ac:dyDescent="0.25">
      <c r="E145" s="18">
        <v>0</v>
      </c>
      <c r="F145" s="18">
        <v>0</v>
      </c>
      <c r="G145" s="18">
        <v>0</v>
      </c>
      <c r="H145" s="18">
        <v>0</v>
      </c>
      <c r="I145" s="18">
        <v>0</v>
      </c>
      <c r="J145" s="18">
        <v>0</v>
      </c>
      <c r="K145" s="18">
        <v>0</v>
      </c>
      <c r="L145" s="18">
        <v>0</v>
      </c>
      <c r="M145" s="18">
        <v>0</v>
      </c>
      <c r="N145" s="18">
        <v>0</v>
      </c>
      <c r="O145" s="18">
        <v>0</v>
      </c>
      <c r="P145" s="18">
        <v>0</v>
      </c>
      <c r="Q145" s="18">
        <f t="shared" si="2"/>
        <v>0</v>
      </c>
      <c r="R145" s="26"/>
    </row>
    <row r="146" spans="1:18" x14ac:dyDescent="0.25">
      <c r="A146" t="s">
        <v>20</v>
      </c>
      <c r="B146" t="s">
        <v>88</v>
      </c>
      <c r="C146" t="s">
        <v>74</v>
      </c>
      <c r="D146" t="s">
        <v>101</v>
      </c>
      <c r="E146" s="18">
        <v>52003000</v>
      </c>
      <c r="F146" s="18">
        <v>52673386.5</v>
      </c>
      <c r="G146" s="18">
        <v>55048786.317000002</v>
      </c>
      <c r="H146" s="18">
        <v>63688608.202464007</v>
      </c>
      <c r="I146" s="18">
        <v>51280702.56873396</v>
      </c>
      <c r="J146" s="18">
        <v>61088991.613380484</v>
      </c>
      <c r="K146" s="18">
        <v>65215638.635637619</v>
      </c>
      <c r="L146" s="18">
        <v>54455058.260757416</v>
      </c>
      <c r="M146" s="18">
        <v>49969107.882350177</v>
      </c>
      <c r="N146" s="18">
        <v>57550627.698982619</v>
      </c>
      <c r="O146" s="18">
        <v>64008959.139362454</v>
      </c>
      <c r="P146" s="18">
        <v>52002954.371060416</v>
      </c>
      <c r="Q146" s="18">
        <f t="shared" si="2"/>
        <v>678985821.18972909</v>
      </c>
      <c r="R146" s="26">
        <f ca="1">SUM(OFFSET(E146,,,,List!$D$2))</f>
        <v>400999113.83721608</v>
      </c>
    </row>
    <row r="147" spans="1:18" x14ac:dyDescent="0.25">
      <c r="A147" t="s">
        <v>20</v>
      </c>
      <c r="B147" t="s">
        <v>88</v>
      </c>
      <c r="C147" t="s">
        <v>74</v>
      </c>
      <c r="D147" t="s">
        <v>82</v>
      </c>
      <c r="E147" s="18">
        <v>57460000</v>
      </c>
      <c r="F147" s="18">
        <v>55360500</v>
      </c>
      <c r="G147" s="18">
        <v>62127767.520000003</v>
      </c>
      <c r="H147" s="18">
        <v>60028736.517360009</v>
      </c>
      <c r="I147" s="18">
        <v>61819593.823461249</v>
      </c>
      <c r="J147" s="18">
        <v>59152997.289887078</v>
      </c>
      <c r="K147" s="18">
        <v>55357160.614737906</v>
      </c>
      <c r="L147" s="18">
        <v>63872098.411113948</v>
      </c>
      <c r="M147" s="18">
        <v>57263017.070258684</v>
      </c>
      <c r="N147" s="18">
        <v>59627642.833983496</v>
      </c>
      <c r="O147" s="18">
        <v>48473898.474434204</v>
      </c>
      <c r="P147" s="18">
        <v>50829955.400284611</v>
      </c>
      <c r="Q147" s="18">
        <f t="shared" si="2"/>
        <v>691373367.95552123</v>
      </c>
      <c r="R147" s="26">
        <f ca="1">SUM(OFFSET(E147,,,,List!$D$2))</f>
        <v>411306755.76544625</v>
      </c>
    </row>
    <row r="148" spans="1:18" x14ac:dyDescent="0.25">
      <c r="A148" t="s">
        <v>20</v>
      </c>
      <c r="B148" t="s">
        <v>88</v>
      </c>
      <c r="C148" t="s">
        <v>74</v>
      </c>
      <c r="D148" t="s">
        <v>83</v>
      </c>
      <c r="E148" s="18">
        <v>74062200</v>
      </c>
      <c r="F148" s="18">
        <v>79811103.599999994</v>
      </c>
      <c r="G148" s="18">
        <v>68045266.695600003</v>
      </c>
      <c r="H148" s="18">
        <v>64666854.279043205</v>
      </c>
      <c r="I148" s="18">
        <v>65500494.378770865</v>
      </c>
      <c r="J148" s="18">
        <v>62102920.347768813</v>
      </c>
      <c r="K148" s="18">
        <v>68591264.094102755</v>
      </c>
      <c r="L148" s="18">
        <v>68019905.93546322</v>
      </c>
      <c r="M148" s="18">
        <v>74545565.66114673</v>
      </c>
      <c r="N148" s="18">
        <v>78962922.894895822</v>
      </c>
      <c r="O148" s="18">
        <v>75556846.545159236</v>
      </c>
      <c r="P148" s="18">
        <v>70708377.958365142</v>
      </c>
      <c r="Q148" s="18">
        <f t="shared" si="2"/>
        <v>850573722.39031577</v>
      </c>
      <c r="R148" s="26">
        <f ca="1">SUM(OFFSET(E148,,,,List!$D$2))</f>
        <v>482780103.39528561</v>
      </c>
    </row>
    <row r="149" spans="1:18" x14ac:dyDescent="0.25">
      <c r="A149" t="s">
        <v>20</v>
      </c>
      <c r="B149" t="s">
        <v>88</v>
      </c>
      <c r="C149" t="s">
        <v>74</v>
      </c>
      <c r="D149" t="s">
        <v>107</v>
      </c>
      <c r="E149" s="18">
        <v>9710400</v>
      </c>
      <c r="F149" s="18">
        <v>9920601.5999999996</v>
      </c>
      <c r="G149" s="18">
        <v>9366955.7183999997</v>
      </c>
      <c r="H149" s="18">
        <v>9673006.6593216006</v>
      </c>
      <c r="I149" s="18">
        <v>9884280.4483360909</v>
      </c>
      <c r="J149" s="18">
        <v>8461711.7748784777</v>
      </c>
      <c r="K149" s="18">
        <v>9634812.7254866287</v>
      </c>
      <c r="L149" s="18">
        <v>8881755.7628625929</v>
      </c>
      <c r="M149" s="18">
        <v>8222381.9382935548</v>
      </c>
      <c r="N149" s="18">
        <v>10662011.026337832</v>
      </c>
      <c r="O149" s="18">
        <v>9517880.3158388138</v>
      </c>
      <c r="P149" s="18">
        <v>10607386.248319222</v>
      </c>
      <c r="Q149" s="18">
        <f t="shared" si="2"/>
        <v>114543184.21807483</v>
      </c>
      <c r="R149" s="26">
        <f ca="1">SUM(OFFSET(E149,,,,List!$D$2))</f>
        <v>66651768.926422805</v>
      </c>
    </row>
    <row r="150" spans="1:18" x14ac:dyDescent="0.25">
      <c r="A150" t="s">
        <v>20</v>
      </c>
      <c r="B150" t="s">
        <v>88</v>
      </c>
      <c r="C150" t="s">
        <v>74</v>
      </c>
      <c r="D150" t="s">
        <v>104</v>
      </c>
      <c r="E150" s="18">
        <v>4610400</v>
      </c>
      <c r="F150" s="18">
        <v>4537857.6000000006</v>
      </c>
      <c r="G150" s="18">
        <v>3850556.1407999997</v>
      </c>
      <c r="H150" s="18">
        <v>3858257.2530815997</v>
      </c>
      <c r="I150" s="18">
        <v>4400629.7141690496</v>
      </c>
      <c r="J150" s="18">
        <v>3750076.8093211427</v>
      </c>
      <c r="K150" s="18">
        <v>4294373.671931183</v>
      </c>
      <c r="L150" s="18">
        <v>4137463.8646875434</v>
      </c>
      <c r="M150" s="18">
        <v>4518855.2837344417</v>
      </c>
      <c r="N150" s="18">
        <v>4154030.2700017523</v>
      </c>
      <c r="O150" s="18">
        <v>4245585.0971525908</v>
      </c>
      <c r="P150" s="18">
        <v>4128956.3771308111</v>
      </c>
      <c r="Q150" s="18">
        <f t="shared" si="2"/>
        <v>50487042.082010128</v>
      </c>
      <c r="R150" s="26">
        <f ca="1">SUM(OFFSET(E150,,,,List!$D$2))</f>
        <v>29302151.189302981</v>
      </c>
    </row>
    <row r="151" spans="1:18" x14ac:dyDescent="0.25">
      <c r="A151" t="s">
        <v>20</v>
      </c>
      <c r="B151" t="s">
        <v>88</v>
      </c>
      <c r="C151" t="s">
        <v>74</v>
      </c>
      <c r="D151" t="s">
        <v>105</v>
      </c>
      <c r="E151" s="18">
        <v>52540200</v>
      </c>
      <c r="F151" s="18">
        <v>48516238.799999997</v>
      </c>
      <c r="G151" s="18">
        <v>53784895.8816</v>
      </c>
      <c r="H151" s="18">
        <v>45083120.322909601</v>
      </c>
      <c r="I151" s="18">
        <v>52961784.246927045</v>
      </c>
      <c r="J151" s="18">
        <v>45783904.78193175</v>
      </c>
      <c r="K151" s="18">
        <v>47439409.157114789</v>
      </c>
      <c r="L151" s="18">
        <v>59026093.859598666</v>
      </c>
      <c r="M151" s="18">
        <v>57050547.95714733</v>
      </c>
      <c r="N151" s="18">
        <v>50346846.872421242</v>
      </c>
      <c r="O151" s="18">
        <v>51498530.994627871</v>
      </c>
      <c r="P151" s="18">
        <v>58973174.921848156</v>
      </c>
      <c r="Q151" s="18">
        <f t="shared" si="2"/>
        <v>623004747.79612648</v>
      </c>
      <c r="R151" s="26">
        <f ca="1">SUM(OFFSET(E151,,,,List!$D$2))</f>
        <v>346109553.19048321</v>
      </c>
    </row>
    <row r="152" spans="1:18" x14ac:dyDescent="0.25">
      <c r="A152" t="s">
        <v>20</v>
      </c>
      <c r="B152" t="s">
        <v>88</v>
      </c>
      <c r="C152" t="s">
        <v>74</v>
      </c>
      <c r="D152" t="s">
        <v>108</v>
      </c>
      <c r="E152" s="18">
        <v>10068250</v>
      </c>
      <c r="F152" s="18">
        <v>7895259</v>
      </c>
      <c r="G152" s="18">
        <v>9581159.9717999995</v>
      </c>
      <c r="H152" s="18">
        <v>8807635.1300399993</v>
      </c>
      <c r="I152" s="18">
        <v>7854472.8562670713</v>
      </c>
      <c r="J152" s="18">
        <v>8135468.8290126259</v>
      </c>
      <c r="K152" s="18">
        <v>8328951.5007287078</v>
      </c>
      <c r="L152" s="18">
        <v>9322223.2701241225</v>
      </c>
      <c r="M152" s="18">
        <v>8184379.3326963997</v>
      </c>
      <c r="N152" s="18">
        <v>10250935.11420224</v>
      </c>
      <c r="O152" s="18">
        <v>10271436.984430647</v>
      </c>
      <c r="P152" s="18">
        <v>7786106.5015718015</v>
      </c>
      <c r="Q152" s="18">
        <f t="shared" si="2"/>
        <v>106486278.49087361</v>
      </c>
      <c r="R152" s="26">
        <f ca="1">SUM(OFFSET(E152,,,,List!$D$2))</f>
        <v>60671197.287848398</v>
      </c>
    </row>
    <row r="153" spans="1:18" x14ac:dyDescent="0.25">
      <c r="A153" t="s">
        <v>20</v>
      </c>
      <c r="B153" t="s">
        <v>88</v>
      </c>
      <c r="C153" t="s">
        <v>74</v>
      </c>
      <c r="D153" t="s">
        <v>102</v>
      </c>
      <c r="E153" s="18">
        <v>4099550</v>
      </c>
      <c r="F153" s="18">
        <v>4378589.7</v>
      </c>
      <c r="G153" s="18">
        <v>5020572.2022000002</v>
      </c>
      <c r="H153" s="18">
        <v>4124196.5273963995</v>
      </c>
      <c r="I153" s="18">
        <v>5086086.0559399296</v>
      </c>
      <c r="J153" s="18">
        <v>4277216.7271149112</v>
      </c>
      <c r="K153" s="18">
        <v>5152044.0547267329</v>
      </c>
      <c r="L153" s="18">
        <v>4842556.664961379</v>
      </c>
      <c r="M153" s="18">
        <v>5035345.2416230487</v>
      </c>
      <c r="N153" s="18">
        <v>4265669.8335080482</v>
      </c>
      <c r="O153" s="18">
        <v>5009547.6115707746</v>
      </c>
      <c r="P153" s="18">
        <v>4513004.9290440707</v>
      </c>
      <c r="Q153" s="18">
        <f t="shared" si="2"/>
        <v>55804379.548085302</v>
      </c>
      <c r="R153" s="26">
        <f ca="1">SUM(OFFSET(E153,,,,List!$D$2))</f>
        <v>32138255.267377973</v>
      </c>
    </row>
    <row r="154" spans="1:18" x14ac:dyDescent="0.25">
      <c r="A154" t="s">
        <v>20</v>
      </c>
      <c r="B154" t="s">
        <v>88</v>
      </c>
      <c r="C154" t="s">
        <v>74</v>
      </c>
      <c r="D154" t="s">
        <v>106</v>
      </c>
      <c r="E154" s="18">
        <v>34901680</v>
      </c>
      <c r="F154" s="18">
        <v>34971483.359999999</v>
      </c>
      <c r="G154" s="18">
        <v>45792773.040599994</v>
      </c>
      <c r="H154" s="18">
        <v>40697431.094273761</v>
      </c>
      <c r="I154" s="18">
        <v>36381109.431745782</v>
      </c>
      <c r="J154" s="18">
        <v>44065119.577659562</v>
      </c>
      <c r="K154" s="18">
        <v>41343497.555744849</v>
      </c>
      <c r="L154" s="18">
        <v>42230576.483882673</v>
      </c>
      <c r="M154" s="18">
        <v>36673032.618603714</v>
      </c>
      <c r="N154" s="18">
        <v>39976829.55714561</v>
      </c>
      <c r="O154" s="18">
        <v>45721378.822599687</v>
      </c>
      <c r="P154" s="18">
        <v>34460971.985139959</v>
      </c>
      <c r="Q154" s="18">
        <f t="shared" si="2"/>
        <v>477215883.52739555</v>
      </c>
      <c r="R154" s="26">
        <f ca="1">SUM(OFFSET(E154,,,,List!$D$2))</f>
        <v>278153094.0600239</v>
      </c>
    </row>
    <row r="155" spans="1:18" x14ac:dyDescent="0.25">
      <c r="A155" t="s">
        <v>20</v>
      </c>
      <c r="B155" t="s">
        <v>88</v>
      </c>
      <c r="C155" t="s">
        <v>74</v>
      </c>
      <c r="D155" t="s">
        <v>103</v>
      </c>
      <c r="E155" s="18">
        <v>2269500</v>
      </c>
      <c r="F155" s="18">
        <v>2350692</v>
      </c>
      <c r="G155" s="18">
        <v>2355393.3840000001</v>
      </c>
      <c r="H155" s="18">
        <v>2565330.6204000004</v>
      </c>
      <c r="I155" s="18">
        <v>2673279.7329064324</v>
      </c>
      <c r="J155" s="18">
        <v>2395310.0499097961</v>
      </c>
      <c r="K155" s="18">
        <v>2219447.931406741</v>
      </c>
      <c r="L155" s="18">
        <v>2223886.8272695546</v>
      </c>
      <c r="M155" s="18">
        <v>2850195.4197866316</v>
      </c>
      <c r="N155" s="18">
        <v>2726082.3646886498</v>
      </c>
      <c r="O155" s="18">
        <v>2523417.6128909392</v>
      </c>
      <c r="P155" s="18">
        <v>2632731.0232967921</v>
      </c>
      <c r="Q155" s="18">
        <f t="shared" si="2"/>
        <v>29785266.96655554</v>
      </c>
      <c r="R155" s="26">
        <f ca="1">SUM(OFFSET(E155,,,,List!$D$2))</f>
        <v>16828953.718622971</v>
      </c>
    </row>
    <row r="156" spans="1:18" x14ac:dyDescent="0.25">
      <c r="E156" s="18">
        <v>0</v>
      </c>
      <c r="F156" s="18">
        <v>0</v>
      </c>
      <c r="G156" s="18">
        <v>0</v>
      </c>
      <c r="H156" s="18">
        <v>0</v>
      </c>
      <c r="I156" s="18">
        <v>0</v>
      </c>
      <c r="J156" s="18">
        <v>0</v>
      </c>
      <c r="K156" s="18">
        <v>0</v>
      </c>
      <c r="L156" s="18">
        <v>0</v>
      </c>
      <c r="M156" s="18">
        <v>0</v>
      </c>
      <c r="N156" s="18">
        <v>0</v>
      </c>
      <c r="O156" s="18">
        <v>0</v>
      </c>
      <c r="P156" s="18">
        <v>0</v>
      </c>
      <c r="Q156" s="18">
        <f t="shared" si="2"/>
        <v>0</v>
      </c>
      <c r="R156" s="26"/>
    </row>
    <row r="157" spans="1:18" x14ac:dyDescent="0.25">
      <c r="A157" t="s">
        <v>20</v>
      </c>
      <c r="B157" t="s">
        <v>88</v>
      </c>
      <c r="C157" t="s">
        <v>76</v>
      </c>
      <c r="D157" t="s">
        <v>79</v>
      </c>
      <c r="E157" s="18">
        <v>23228800.000000004</v>
      </c>
      <c r="F157" s="18">
        <v>20989294.800000001</v>
      </c>
      <c r="G157" s="18">
        <v>23946499.403999999</v>
      </c>
      <c r="H157" s="18">
        <v>18986867.031787202</v>
      </c>
      <c r="I157" s="18">
        <v>17770455.660410061</v>
      </c>
      <c r="J157" s="18">
        <v>18224961.196948081</v>
      </c>
      <c r="K157" s="18">
        <v>19940621.337212503</v>
      </c>
      <c r="L157" s="18">
        <v>24186924.175652593</v>
      </c>
      <c r="M157" s="18">
        <v>19388238.419203121</v>
      </c>
      <c r="N157" s="18">
        <v>22594462.976917867</v>
      </c>
      <c r="O157" s="18">
        <v>18407941.266820915</v>
      </c>
      <c r="P157" s="18">
        <v>23956983.423874307</v>
      </c>
      <c r="Q157" s="18">
        <f t="shared" si="2"/>
        <v>251622049.69282666</v>
      </c>
      <c r="R157" s="26">
        <f ca="1">SUM(OFFSET(E157,,,,List!$D$2))</f>
        <v>143087499.43035784</v>
      </c>
    </row>
    <row r="158" spans="1:18" x14ac:dyDescent="0.25">
      <c r="A158" t="s">
        <v>20</v>
      </c>
      <c r="B158" t="s">
        <v>88</v>
      </c>
      <c r="C158" t="s">
        <v>76</v>
      </c>
      <c r="D158" t="s">
        <v>120</v>
      </c>
      <c r="E158" s="18">
        <v>148248500</v>
      </c>
      <c r="F158" s="18">
        <v>131885745</v>
      </c>
      <c r="G158" s="18">
        <v>158579419.78799999</v>
      </c>
      <c r="H158" s="18">
        <v>157502748.99049196</v>
      </c>
      <c r="I158" s="18">
        <v>132678643.15402594</v>
      </c>
      <c r="J158" s="18">
        <v>160932211.05935168</v>
      </c>
      <c r="K158" s="18">
        <v>136014307.14524025</v>
      </c>
      <c r="L158" s="18">
        <v>141906390.84239796</v>
      </c>
      <c r="M158" s="18">
        <v>145005851.22059923</v>
      </c>
      <c r="N158" s="18">
        <v>128368189.57278331</v>
      </c>
      <c r="O158" s="18">
        <v>135692229.57566121</v>
      </c>
      <c r="P158" s="18">
        <v>155791641.08155605</v>
      </c>
      <c r="Q158" s="18">
        <f t="shared" si="2"/>
        <v>1732605877.4301074</v>
      </c>
      <c r="R158" s="26">
        <f ca="1">SUM(OFFSET(E158,,,,List!$D$2))</f>
        <v>1025841575.1371098</v>
      </c>
    </row>
    <row r="159" spans="1:18" x14ac:dyDescent="0.25">
      <c r="A159" t="s">
        <v>20</v>
      </c>
      <c r="B159" t="s">
        <v>88</v>
      </c>
      <c r="C159" t="s">
        <v>76</v>
      </c>
      <c r="D159" t="s">
        <v>122</v>
      </c>
      <c r="E159" s="18">
        <v>12726200</v>
      </c>
      <c r="F159" s="18">
        <v>13557019.92</v>
      </c>
      <c r="G159" s="18">
        <v>14391112.214880001</v>
      </c>
      <c r="H159" s="18">
        <v>12667944.647617919</v>
      </c>
      <c r="I159" s="18">
        <v>14178664.429530654</v>
      </c>
      <c r="J159" s="18">
        <v>14477631.696644757</v>
      </c>
      <c r="K159" s="18">
        <v>13150831.169380285</v>
      </c>
      <c r="L159" s="18">
        <v>12769592.641047321</v>
      </c>
      <c r="M159" s="18">
        <v>13747960.792119903</v>
      </c>
      <c r="N159" s="18">
        <v>13229894.071577245</v>
      </c>
      <c r="O159" s="18">
        <v>12026382.883045312</v>
      </c>
      <c r="P159" s="18">
        <v>13419803.336176334</v>
      </c>
      <c r="Q159" s="18">
        <f t="shared" si="2"/>
        <v>160343037.80201975</v>
      </c>
      <c r="R159" s="26">
        <f ca="1">SUM(OFFSET(E159,,,,List!$D$2))</f>
        <v>95149404.078053623</v>
      </c>
    </row>
    <row r="160" spans="1:18" x14ac:dyDescent="0.25">
      <c r="A160" t="s">
        <v>20</v>
      </c>
      <c r="B160" t="s">
        <v>88</v>
      </c>
      <c r="C160" t="s">
        <v>76</v>
      </c>
      <c r="D160" t="s">
        <v>80</v>
      </c>
      <c r="E160" s="18">
        <v>1242479000</v>
      </c>
      <c r="F160" s="18">
        <v>1057044870</v>
      </c>
      <c r="G160" s="18">
        <v>1153306422.8279998</v>
      </c>
      <c r="H160" s="18">
        <v>1108445156.6665678</v>
      </c>
      <c r="I160" s="18">
        <v>1299710906.0403097</v>
      </c>
      <c r="J160" s="18">
        <v>1136561740.6711769</v>
      </c>
      <c r="K160" s="18">
        <v>1364229264.3493719</v>
      </c>
      <c r="L160" s="18">
        <v>1176772300.5645998</v>
      </c>
      <c r="M160" s="18">
        <v>1071932586.5142993</v>
      </c>
      <c r="N160" s="18">
        <v>1062142268.8908019</v>
      </c>
      <c r="O160" s="18">
        <v>1231679269.6982484</v>
      </c>
      <c r="P160" s="18">
        <v>1102340988.3287702</v>
      </c>
      <c r="Q160" s="18">
        <f t="shared" si="2"/>
        <v>14006644774.552145</v>
      </c>
      <c r="R160" s="26">
        <f ca="1">SUM(OFFSET(E160,,,,List!$D$2))</f>
        <v>8361777360.5554266</v>
      </c>
    </row>
    <row r="161" spans="1:18" x14ac:dyDescent="0.25">
      <c r="A161" t="s">
        <v>20</v>
      </c>
      <c r="B161" t="s">
        <v>88</v>
      </c>
      <c r="C161" t="s">
        <v>76</v>
      </c>
      <c r="D161" t="s">
        <v>118</v>
      </c>
      <c r="E161" s="18">
        <v>7181692.4999999991</v>
      </c>
      <c r="F161" s="18">
        <v>6382588.6980000008</v>
      </c>
      <c r="G161" s="18">
        <v>7085048.9011740005</v>
      </c>
      <c r="H161" s="18">
        <v>6596619.4238275811</v>
      </c>
      <c r="I161" s="18">
        <v>6295059.6787383202</v>
      </c>
      <c r="J161" s="18">
        <v>6370726.296076755</v>
      </c>
      <c r="K161" s="18">
        <v>5498630.6349920304</v>
      </c>
      <c r="L161" s="18">
        <v>5572956.9525408885</v>
      </c>
      <c r="M161" s="18">
        <v>6472482.8679260099</v>
      </c>
      <c r="N161" s="18">
        <v>7184836.7176842196</v>
      </c>
      <c r="O161" s="18">
        <v>5542751.8232513648</v>
      </c>
      <c r="P161" s="18">
        <v>7341279.2252098238</v>
      </c>
      <c r="Q161" s="18">
        <f t="shared" si="2"/>
        <v>77524673.719420984</v>
      </c>
      <c r="R161" s="26">
        <f ca="1">SUM(OFFSET(E161,,,,List!$D$2))</f>
        <v>45410366.132808685</v>
      </c>
    </row>
    <row r="162" spans="1:18" x14ac:dyDescent="0.25">
      <c r="A162" t="s">
        <v>20</v>
      </c>
      <c r="B162" t="s">
        <v>88</v>
      </c>
      <c r="C162" t="s">
        <v>76</v>
      </c>
      <c r="D162" t="s">
        <v>81</v>
      </c>
      <c r="E162" s="18">
        <v>990352000</v>
      </c>
      <c r="F162" s="18">
        <v>1003609212</v>
      </c>
      <c r="G162" s="18">
        <v>1197700467.6959999</v>
      </c>
      <c r="H162" s="18">
        <v>1166130891.2172961</v>
      </c>
      <c r="I162" s="18">
        <v>1191151757.9123468</v>
      </c>
      <c r="J162" s="18">
        <v>1068497159.7547441</v>
      </c>
      <c r="K162" s="18">
        <v>1298428654.9411159</v>
      </c>
      <c r="L162" s="18">
        <v>992887890.92839336</v>
      </c>
      <c r="M162" s="18">
        <v>1303627563.2755001</v>
      </c>
      <c r="N162" s="18">
        <v>1283318418.0792084</v>
      </c>
      <c r="O162" s="18">
        <v>1102187189.9274571</v>
      </c>
      <c r="P162" s="18">
        <v>1150407879.4867833</v>
      </c>
      <c r="Q162" s="18">
        <f t="shared" si="2"/>
        <v>13748299085.218847</v>
      </c>
      <c r="R162" s="26">
        <f ca="1">SUM(OFFSET(E162,,,,List!$D$2))</f>
        <v>7915870143.5215034</v>
      </c>
    </row>
    <row r="163" spans="1:18" x14ac:dyDescent="0.25">
      <c r="A163" t="s">
        <v>20</v>
      </c>
      <c r="B163" t="s">
        <v>88</v>
      </c>
      <c r="C163" t="s">
        <v>76</v>
      </c>
      <c r="D163" t="s">
        <v>123</v>
      </c>
      <c r="E163" s="18">
        <v>5399642</v>
      </c>
      <c r="F163" s="18">
        <v>6331367.46</v>
      </c>
      <c r="G163" s="18">
        <v>6459376.1984640006</v>
      </c>
      <c r="H163" s="18">
        <v>5432104.690901136</v>
      </c>
      <c r="I163" s="18">
        <v>5327161.0513407486</v>
      </c>
      <c r="J163" s="18">
        <v>5221775.9088033549</v>
      </c>
      <c r="K163" s="18">
        <v>6685613.7552378951</v>
      </c>
      <c r="L163" s="18">
        <v>5300935.9428704502</v>
      </c>
      <c r="M163" s="18">
        <v>6303803.1208095467</v>
      </c>
      <c r="N163" s="18">
        <v>6374896.0115608992</v>
      </c>
      <c r="O163" s="18">
        <v>5332805.2121664761</v>
      </c>
      <c r="P163" s="18">
        <v>5989384.8780688187</v>
      </c>
      <c r="Q163" s="18">
        <f t="shared" si="2"/>
        <v>70158866.230223328</v>
      </c>
      <c r="R163" s="26">
        <f ca="1">SUM(OFFSET(E163,,,,List!$D$2))</f>
        <v>40857041.064747132</v>
      </c>
    </row>
    <row r="164" spans="1:18" x14ac:dyDescent="0.25">
      <c r="A164" t="s">
        <v>20</v>
      </c>
      <c r="B164" t="s">
        <v>88</v>
      </c>
      <c r="C164" t="s">
        <v>76</v>
      </c>
      <c r="D164" t="s">
        <v>117</v>
      </c>
      <c r="E164" s="18">
        <v>3869378.5</v>
      </c>
      <c r="F164" s="18">
        <v>4516641.7529999996</v>
      </c>
      <c r="G164" s="18">
        <v>3764720.8268279997</v>
      </c>
      <c r="H164" s="18">
        <v>4494596.0645738887</v>
      </c>
      <c r="I164" s="18">
        <v>3618952.4384220825</v>
      </c>
      <c r="J164" s="18">
        <v>4472301.4234020095</v>
      </c>
      <c r="K164" s="18">
        <v>3431584.7948752176</v>
      </c>
      <c r="L164" s="18">
        <v>3842971.2544020228</v>
      </c>
      <c r="M164" s="18">
        <v>4620788.6362929922</v>
      </c>
      <c r="N164" s="18">
        <v>4548801.613327587</v>
      </c>
      <c r="O164" s="18">
        <v>4557899.2165542422</v>
      </c>
      <c r="P164" s="18">
        <v>4240799.6567739677</v>
      </c>
      <c r="Q164" s="18">
        <f t="shared" si="2"/>
        <v>49979436.178452007</v>
      </c>
      <c r="R164" s="26">
        <f ca="1">SUM(OFFSET(E164,,,,List!$D$2))</f>
        <v>28168175.8011012</v>
      </c>
    </row>
    <row r="165" spans="1:18" x14ac:dyDescent="0.25">
      <c r="A165" t="s">
        <v>20</v>
      </c>
      <c r="B165" t="s">
        <v>88</v>
      </c>
      <c r="C165" t="s">
        <v>76</v>
      </c>
      <c r="D165" t="s">
        <v>119</v>
      </c>
      <c r="E165" s="18">
        <v>185376499.99999997</v>
      </c>
      <c r="F165" s="18">
        <v>189034815</v>
      </c>
      <c r="G165" s="18">
        <v>140000827.76999998</v>
      </c>
      <c r="H165" s="18">
        <v>163385907.21327597</v>
      </c>
      <c r="I165" s="18">
        <v>167020005.87674704</v>
      </c>
      <c r="J165" s="18">
        <v>145813426.12067375</v>
      </c>
      <c r="K165" s="18">
        <v>185951885.60189193</v>
      </c>
      <c r="L165" s="18">
        <v>184660184.11083594</v>
      </c>
      <c r="M165" s="18">
        <v>165026314.80564597</v>
      </c>
      <c r="N165" s="18">
        <v>175377965.46163651</v>
      </c>
      <c r="O165" s="18">
        <v>143930190.85485849</v>
      </c>
      <c r="P165" s="18">
        <v>176080178.83534491</v>
      </c>
      <c r="Q165" s="18">
        <f t="shared" si="2"/>
        <v>2021658201.6509104</v>
      </c>
      <c r="R165" s="26">
        <f ca="1">SUM(OFFSET(E165,,,,List!$D$2))</f>
        <v>1176583367.5825887</v>
      </c>
    </row>
    <row r="166" spans="1:18" x14ac:dyDescent="0.25">
      <c r="A166" t="s">
        <v>20</v>
      </c>
      <c r="B166" t="s">
        <v>88</v>
      </c>
      <c r="C166" t="s">
        <v>76</v>
      </c>
      <c r="D166" t="s">
        <v>121</v>
      </c>
      <c r="E166" s="18">
        <v>85238000</v>
      </c>
      <c r="F166" s="18">
        <v>74438580</v>
      </c>
      <c r="G166" s="18">
        <v>81653637.312000006</v>
      </c>
      <c r="H166" s="18">
        <v>69229722.342528</v>
      </c>
      <c r="I166" s="18">
        <v>76462654.924541667</v>
      </c>
      <c r="J166" s="18">
        <v>81354688.290126264</v>
      </c>
      <c r="K166" s="18">
        <v>75185949.304243863</v>
      </c>
      <c r="L166" s="18">
        <v>90403585.443422809</v>
      </c>
      <c r="M166" s="18">
        <v>85022193.067816973</v>
      </c>
      <c r="N166" s="18">
        <v>89173183.129370958</v>
      </c>
      <c r="O166" s="18">
        <v>81373714.362091333</v>
      </c>
      <c r="P166" s="18">
        <v>77539576.408912778</v>
      </c>
      <c r="Q166" s="18">
        <f t="shared" si="2"/>
        <v>967075484.58505452</v>
      </c>
      <c r="R166" s="26">
        <f ca="1">SUM(OFFSET(E166,,,,List!$D$2))</f>
        <v>543563232.17343974</v>
      </c>
    </row>
    <row r="167" spans="1:18" x14ac:dyDescent="0.25">
      <c r="E167" s="18">
        <v>0</v>
      </c>
      <c r="F167" s="18">
        <v>0</v>
      </c>
      <c r="G167" s="18">
        <v>0</v>
      </c>
      <c r="H167" s="18">
        <v>0</v>
      </c>
      <c r="I167" s="18">
        <v>0</v>
      </c>
      <c r="J167" s="18">
        <v>0</v>
      </c>
      <c r="K167" s="18">
        <v>0</v>
      </c>
      <c r="L167" s="18">
        <v>0</v>
      </c>
      <c r="M167" s="18">
        <v>0</v>
      </c>
      <c r="N167" s="18">
        <v>0</v>
      </c>
      <c r="O167" s="18">
        <v>0</v>
      </c>
      <c r="P167" s="18">
        <v>0</v>
      </c>
      <c r="Q167" s="18">
        <f t="shared" si="2"/>
        <v>0</v>
      </c>
      <c r="R167" s="26"/>
    </row>
    <row r="168" spans="1:18" x14ac:dyDescent="0.25">
      <c r="A168" t="s">
        <v>20</v>
      </c>
      <c r="B168" t="s">
        <v>88</v>
      </c>
      <c r="C168" t="s">
        <v>75</v>
      </c>
      <c r="D168" t="s">
        <v>129</v>
      </c>
      <c r="E168" s="18">
        <v>29971000</v>
      </c>
      <c r="F168" s="18">
        <v>32824518</v>
      </c>
      <c r="G168" s="18">
        <v>30790794.671999998</v>
      </c>
      <c r="H168" s="18">
        <v>32254757.000496</v>
      </c>
      <c r="I168" s="18">
        <v>36183526.64123033</v>
      </c>
      <c r="J168" s="18">
        <v>31679907.111710202</v>
      </c>
      <c r="K168" s="18">
        <v>36681108.447745517</v>
      </c>
      <c r="L168" s="18">
        <v>32160161.831560884</v>
      </c>
      <c r="M168" s="18">
        <v>38244440.360046074</v>
      </c>
      <c r="N168" s="18">
        <v>40449869.754142061</v>
      </c>
      <c r="O168" s="18">
        <v>34131174.310442396</v>
      </c>
      <c r="P168" s="18">
        <v>38118122.109580949</v>
      </c>
      <c r="Q168" s="18">
        <f t="shared" si="2"/>
        <v>413489380.23895431</v>
      </c>
      <c r="R168" s="26">
        <f ca="1">SUM(OFFSET(E168,,,,List!$D$2))</f>
        <v>230385611.873182</v>
      </c>
    </row>
    <row r="169" spans="1:18" x14ac:dyDescent="0.25">
      <c r="A169" t="s">
        <v>20</v>
      </c>
      <c r="B169" t="s">
        <v>88</v>
      </c>
      <c r="C169" t="s">
        <v>75</v>
      </c>
      <c r="D169" t="s">
        <v>133</v>
      </c>
      <c r="E169" s="18">
        <v>91247499.999999985</v>
      </c>
      <c r="F169" s="18">
        <v>81720615</v>
      </c>
      <c r="G169" s="18">
        <v>70533791.010000005</v>
      </c>
      <c r="H169" s="18">
        <v>69862503.895559996</v>
      </c>
      <c r="I169" s="18">
        <v>70002228.903351113</v>
      </c>
      <c r="J169" s="18">
        <v>79929521.737133324</v>
      </c>
      <c r="K169" s="18">
        <v>86627289.415759236</v>
      </c>
      <c r="L169" s="18">
        <v>89257163.164248973</v>
      </c>
      <c r="M169" s="18">
        <v>89435677.490577474</v>
      </c>
      <c r="N169" s="18">
        <v>93725307.96691452</v>
      </c>
      <c r="O169" s="18">
        <v>88146185.687410295</v>
      </c>
      <c r="P169" s="18">
        <v>84195259.457907304</v>
      </c>
      <c r="Q169" s="18">
        <f t="shared" si="2"/>
        <v>994683043.72886217</v>
      </c>
      <c r="R169" s="26">
        <f ca="1">SUM(OFFSET(E169,,,,List!$D$2))</f>
        <v>549923449.96180367</v>
      </c>
    </row>
    <row r="170" spans="1:18" x14ac:dyDescent="0.25">
      <c r="A170" t="s">
        <v>20</v>
      </c>
      <c r="B170" t="s">
        <v>88</v>
      </c>
      <c r="C170" t="s">
        <v>75</v>
      </c>
      <c r="D170" t="s">
        <v>130</v>
      </c>
      <c r="E170" s="18">
        <v>98837999.999999985</v>
      </c>
      <c r="F170" s="18">
        <v>87742134</v>
      </c>
      <c r="G170" s="18">
        <v>98363275.883999988</v>
      </c>
      <c r="H170" s="18">
        <v>89837878.326407999</v>
      </c>
      <c r="I170" s="18">
        <v>83899856.232755691</v>
      </c>
      <c r="J170" s="18">
        <v>78813427.448644891</v>
      </c>
      <c r="K170" s="18">
        <v>98275089.799963593</v>
      </c>
      <c r="L170" s="18">
        <v>94075584.623333022</v>
      </c>
      <c r="M170" s="18">
        <v>77525315.418196365</v>
      </c>
      <c r="N170" s="18">
        <v>98865920.426041707</v>
      </c>
      <c r="O170" s="18">
        <v>84911701.943051815</v>
      </c>
      <c r="P170" s="18">
        <v>97489247.793366373</v>
      </c>
      <c r="Q170" s="18">
        <f t="shared" si="2"/>
        <v>1088637431.8957613</v>
      </c>
      <c r="R170" s="26">
        <f ca="1">SUM(OFFSET(E170,,,,List!$D$2))</f>
        <v>635769661.6917721</v>
      </c>
    </row>
    <row r="171" spans="1:18" x14ac:dyDescent="0.25">
      <c r="A171" t="s">
        <v>20</v>
      </c>
      <c r="B171" t="s">
        <v>88</v>
      </c>
      <c r="C171" t="s">
        <v>75</v>
      </c>
      <c r="D171" t="s">
        <v>128</v>
      </c>
      <c r="E171" s="18">
        <v>39168000</v>
      </c>
      <c r="F171" s="18">
        <v>47013840</v>
      </c>
      <c r="G171" s="18">
        <v>39324828.671999998</v>
      </c>
      <c r="H171" s="18">
        <v>34888496.43744</v>
      </c>
      <c r="I171" s="18">
        <v>47296487.582190722</v>
      </c>
      <c r="J171" s="18">
        <v>39149153.50390204</v>
      </c>
      <c r="K171" s="18">
        <v>36749928.538641855</v>
      </c>
      <c r="L171" s="18">
        <v>40547145.873937927</v>
      </c>
      <c r="M171" s="18">
        <v>38140796.890235648</v>
      </c>
      <c r="N171" s="18">
        <v>45278929.9430191</v>
      </c>
      <c r="O171" s="18">
        <v>39542214.140146673</v>
      </c>
      <c r="P171" s="18">
        <v>41706630.072028391</v>
      </c>
      <c r="Q171" s="18">
        <f t="shared" si="2"/>
        <v>488806451.65354234</v>
      </c>
      <c r="R171" s="26">
        <f ca="1">SUM(OFFSET(E171,,,,List!$D$2))</f>
        <v>283590734.73417461</v>
      </c>
    </row>
    <row r="172" spans="1:18" x14ac:dyDescent="0.25">
      <c r="A172" t="s">
        <v>20</v>
      </c>
      <c r="B172" t="s">
        <v>88</v>
      </c>
      <c r="C172" t="s">
        <v>75</v>
      </c>
      <c r="D172" t="s">
        <v>132</v>
      </c>
      <c r="E172" s="18">
        <v>4707164</v>
      </c>
      <c r="F172" s="18">
        <v>6002917.8720000004</v>
      </c>
      <c r="G172" s="18">
        <v>4887125.512542</v>
      </c>
      <c r="H172" s="18">
        <v>5381208.5313923992</v>
      </c>
      <c r="I172" s="18">
        <v>5499810.3674242878</v>
      </c>
      <c r="J172" s="18">
        <v>5132617.1458344897</v>
      </c>
      <c r="K172" s="18">
        <v>5738374.0241407668</v>
      </c>
      <c r="L172" s="18">
        <v>5315899.7705144035</v>
      </c>
      <c r="M172" s="18">
        <v>5217826.8441359336</v>
      </c>
      <c r="N172" s="18">
        <v>4629190.7532818485</v>
      </c>
      <c r="O172" s="18">
        <v>5020439.063535694</v>
      </c>
      <c r="P172" s="18">
        <v>5249196.4608654939</v>
      </c>
      <c r="Q172" s="18">
        <f t="shared" si="2"/>
        <v>62781770.345667318</v>
      </c>
      <c r="R172" s="26">
        <f ca="1">SUM(OFFSET(E172,,,,List!$D$2))</f>
        <v>37349217.453333944</v>
      </c>
    </row>
    <row r="173" spans="1:18" x14ac:dyDescent="0.25">
      <c r="A173" t="s">
        <v>20</v>
      </c>
      <c r="B173" t="s">
        <v>88</v>
      </c>
      <c r="C173" t="s">
        <v>75</v>
      </c>
      <c r="D173" t="s">
        <v>134</v>
      </c>
      <c r="E173" s="18">
        <v>1073550</v>
      </c>
      <c r="F173" s="18">
        <v>1043426.187</v>
      </c>
      <c r="G173" s="18">
        <v>1013177.584548</v>
      </c>
      <c r="H173" s="18">
        <v>1134004.4007478203</v>
      </c>
      <c r="I173" s="18">
        <v>1082164.1995707769</v>
      </c>
      <c r="J173" s="18">
        <v>1160231.5249278129</v>
      </c>
      <c r="K173" s="18">
        <v>1140822.0442771511</v>
      </c>
      <c r="L173" s="18">
        <v>1034236.6704261143</v>
      </c>
      <c r="M173" s="18">
        <v>1167206.8461375309</v>
      </c>
      <c r="N173" s="18">
        <v>1191401.8441256902</v>
      </c>
      <c r="O173" s="18">
        <v>985693.74590141955</v>
      </c>
      <c r="P173" s="18">
        <v>1075457.589694842</v>
      </c>
      <c r="Q173" s="18">
        <f t="shared" si="2"/>
        <v>13101372.637357157</v>
      </c>
      <c r="R173" s="26">
        <f ca="1">SUM(OFFSET(E173,,,,List!$D$2))</f>
        <v>7647375.9410715606</v>
      </c>
    </row>
    <row r="174" spans="1:18" x14ac:dyDescent="0.25">
      <c r="A174" t="s">
        <v>20</v>
      </c>
      <c r="B174" t="s">
        <v>88</v>
      </c>
      <c r="C174" t="s">
        <v>75</v>
      </c>
      <c r="D174" t="s">
        <v>127</v>
      </c>
      <c r="E174" s="18">
        <v>170748000</v>
      </c>
      <c r="F174" s="18">
        <v>148911228</v>
      </c>
      <c r="G174" s="18">
        <v>142859729.16</v>
      </c>
      <c r="H174" s="18">
        <v>174955548.31128001</v>
      </c>
      <c r="I174" s="18">
        <v>148212797.49940851</v>
      </c>
      <c r="J174" s="18">
        <v>172462323.59350532</v>
      </c>
      <c r="K174" s="18">
        <v>142405973.08723718</v>
      </c>
      <c r="L174" s="18">
        <v>174756129.98474014</v>
      </c>
      <c r="M174" s="18">
        <v>168679747.11646339</v>
      </c>
      <c r="N174" s="18">
        <v>141652432.20705974</v>
      </c>
      <c r="O174" s="18">
        <v>150000267.58689851</v>
      </c>
      <c r="P174" s="18">
        <v>184239038.3431854</v>
      </c>
      <c r="Q174" s="18">
        <f t="shared" si="2"/>
        <v>1919883214.8897779</v>
      </c>
      <c r="R174" s="26">
        <f ca="1">SUM(OFFSET(E174,,,,List!$D$2))</f>
        <v>1100555599.6514308</v>
      </c>
    </row>
    <row r="175" spans="1:18" x14ac:dyDescent="0.25">
      <c r="A175" t="s">
        <v>20</v>
      </c>
      <c r="B175" t="s">
        <v>88</v>
      </c>
      <c r="C175" t="s">
        <v>75</v>
      </c>
      <c r="D175" t="s">
        <v>125</v>
      </c>
      <c r="E175" s="18">
        <v>45220000</v>
      </c>
      <c r="F175" s="18">
        <v>42448728</v>
      </c>
      <c r="G175" s="18">
        <v>44923154.975999996</v>
      </c>
      <c r="H175" s="18">
        <v>40703245.843679994</v>
      </c>
      <c r="I175" s="18">
        <v>46542485.606242746</v>
      </c>
      <c r="J175" s="18">
        <v>45193233.343100943</v>
      </c>
      <c r="K175" s="18">
        <v>51546248.081353456</v>
      </c>
      <c r="L175" s="18">
        <v>49718524.107328646</v>
      </c>
      <c r="M175" s="18">
        <v>47883283.052415401</v>
      </c>
      <c r="N175" s="18">
        <v>47979049.61852023</v>
      </c>
      <c r="O175" s="18">
        <v>45161370.88637805</v>
      </c>
      <c r="P175" s="18">
        <v>51577199.189075105</v>
      </c>
      <c r="Q175" s="18">
        <f t="shared" si="2"/>
        <v>558896522.70409453</v>
      </c>
      <c r="R175" s="26">
        <f ca="1">SUM(OFFSET(E175,,,,List!$D$2))</f>
        <v>316577095.85037708</v>
      </c>
    </row>
    <row r="176" spans="1:18" x14ac:dyDescent="0.25">
      <c r="A176" t="s">
        <v>20</v>
      </c>
      <c r="B176" t="s">
        <v>88</v>
      </c>
      <c r="C176" t="s">
        <v>75</v>
      </c>
      <c r="D176" t="s">
        <v>131</v>
      </c>
      <c r="E176" s="18">
        <v>9302400</v>
      </c>
      <c r="F176" s="18">
        <v>8252973</v>
      </c>
      <c r="G176" s="18">
        <v>9631510.7723999992</v>
      </c>
      <c r="H176" s="18">
        <v>10723081.993271999</v>
      </c>
      <c r="I176" s="18">
        <v>9963107.9276397396</v>
      </c>
      <c r="J176" s="18">
        <v>10863890.097332815</v>
      </c>
      <c r="K176" s="18">
        <v>8433902.1393456142</v>
      </c>
      <c r="L176" s="18">
        <v>9236888.0779149402</v>
      </c>
      <c r="M176" s="18">
        <v>10535358.706229495</v>
      </c>
      <c r="N176" s="18">
        <v>10359112.985816872</v>
      </c>
      <c r="O176" s="18">
        <v>9885553.53503667</v>
      </c>
      <c r="P176" s="18">
        <v>9211951.9171592724</v>
      </c>
      <c r="Q176" s="18">
        <f t="shared" si="2"/>
        <v>116399731.1521474</v>
      </c>
      <c r="R176" s="26">
        <f ca="1">SUM(OFFSET(E176,,,,List!$D$2))</f>
        <v>67170865.929990157</v>
      </c>
    </row>
    <row r="177" spans="1:18" x14ac:dyDescent="0.25">
      <c r="A177" t="s">
        <v>20</v>
      </c>
      <c r="B177" t="s">
        <v>88</v>
      </c>
      <c r="C177" t="s">
        <v>75</v>
      </c>
      <c r="D177" t="s">
        <v>126</v>
      </c>
      <c r="E177" s="18">
        <v>14688425</v>
      </c>
      <c r="F177" s="18">
        <v>15405549.600000001</v>
      </c>
      <c r="G177" s="18">
        <v>13644640.2609</v>
      </c>
      <c r="H177" s="18">
        <v>12981428.049430799</v>
      </c>
      <c r="I177" s="18">
        <v>11900378.913569691</v>
      </c>
      <c r="J177" s="18">
        <v>13726671.947305653</v>
      </c>
      <c r="K177" s="18">
        <v>15560222.551660907</v>
      </c>
      <c r="L177" s="18">
        <v>13364008.282940766</v>
      </c>
      <c r="M177" s="18">
        <v>15204065.173398174</v>
      </c>
      <c r="N177" s="18">
        <v>14116346.822736165</v>
      </c>
      <c r="O177" s="18">
        <v>14844806.225113401</v>
      </c>
      <c r="P177" s="18">
        <v>14593844.972703936</v>
      </c>
      <c r="Q177" s="18">
        <f t="shared" si="2"/>
        <v>170030387.79975948</v>
      </c>
      <c r="R177" s="26">
        <f ca="1">SUM(OFFSET(E177,,,,List!$D$2))</f>
        <v>97907316.322867051</v>
      </c>
    </row>
    <row r="178" spans="1:18" x14ac:dyDescent="0.25">
      <c r="E178">
        <v>0</v>
      </c>
      <c r="F178">
        <v>0</v>
      </c>
      <c r="G178">
        <v>0</v>
      </c>
      <c r="H178">
        <v>0</v>
      </c>
      <c r="I178">
        <v>0</v>
      </c>
      <c r="J178">
        <v>0</v>
      </c>
      <c r="K178">
        <v>0</v>
      </c>
      <c r="L178">
        <v>0</v>
      </c>
      <c r="M178">
        <v>0</v>
      </c>
      <c r="N178">
        <v>0</v>
      </c>
      <c r="O178">
        <v>0</v>
      </c>
      <c r="P178">
        <v>0</v>
      </c>
      <c r="Q178" s="18">
        <f t="shared" si="2"/>
        <v>0</v>
      </c>
      <c r="R178" s="26"/>
    </row>
    <row r="179" spans="1:18" x14ac:dyDescent="0.25">
      <c r="A179" t="s">
        <v>20</v>
      </c>
      <c r="B179" t="s">
        <v>89</v>
      </c>
      <c r="C179" t="s">
        <v>99</v>
      </c>
      <c r="D179" t="s">
        <v>116</v>
      </c>
      <c r="E179" s="18">
        <v>13607759.088</v>
      </c>
      <c r="F179" s="18">
        <v>16892559.51590592</v>
      </c>
      <c r="G179" s="18">
        <v>17049142.593737204</v>
      </c>
      <c r="H179" s="18">
        <v>13920998.757610269</v>
      </c>
      <c r="I179" s="18">
        <v>17049483.578293994</v>
      </c>
      <c r="J179" s="18">
        <v>13295601.800147071</v>
      </c>
      <c r="K179" s="18">
        <v>17988347.023046866</v>
      </c>
      <c r="L179" s="18">
        <v>17832104.933416948</v>
      </c>
      <c r="M179" s="18">
        <v>14860236.04538857</v>
      </c>
      <c r="N179" s="18">
        <v>17206761.171077821</v>
      </c>
      <c r="O179" s="18">
        <v>13921973.256757895</v>
      </c>
      <c r="P179" s="18">
        <v>15486394.777219728</v>
      </c>
      <c r="Q179" s="18">
        <f t="shared" si="2"/>
        <v>189111362.54060227</v>
      </c>
      <c r="R179" s="26">
        <f ca="1">SUM(OFFSET(E179,,,,List!$D$2))</f>
        <v>109803892.35674132</v>
      </c>
    </row>
    <row r="180" spans="1:18" x14ac:dyDescent="0.25">
      <c r="A180" t="s">
        <v>20</v>
      </c>
      <c r="B180" t="s">
        <v>89</v>
      </c>
      <c r="C180" t="s">
        <v>99</v>
      </c>
      <c r="D180" t="s">
        <v>111</v>
      </c>
      <c r="E180" s="18">
        <v>84136890.599999994</v>
      </c>
      <c r="F180" s="18">
        <v>69376726.360326007</v>
      </c>
      <c r="G180" s="18">
        <v>73067708.432248637</v>
      </c>
      <c r="H180" s="18">
        <v>63473593.569723591</v>
      </c>
      <c r="I180" s="18">
        <v>67164590.416453436</v>
      </c>
      <c r="J180" s="18">
        <v>78974538.908486411</v>
      </c>
      <c r="K180" s="18">
        <v>66427846.531297155</v>
      </c>
      <c r="L180" s="18">
        <v>70118983.632527038</v>
      </c>
      <c r="M180" s="18">
        <v>78238806.222847566</v>
      </c>
      <c r="N180" s="18">
        <v>72334713.998765662</v>
      </c>
      <c r="O180" s="18">
        <v>62739920.146958984</v>
      </c>
      <c r="P180" s="18">
        <v>66431167.99005226</v>
      </c>
      <c r="Q180" s="18">
        <f t="shared" si="2"/>
        <v>852485486.80968678</v>
      </c>
      <c r="R180" s="26">
        <f ca="1">SUM(OFFSET(E180,,,,List!$D$2))</f>
        <v>502621894.81853527</v>
      </c>
    </row>
    <row r="181" spans="1:18" x14ac:dyDescent="0.25">
      <c r="A181" t="s">
        <v>20</v>
      </c>
      <c r="B181" t="s">
        <v>89</v>
      </c>
      <c r="C181" t="s">
        <v>99</v>
      </c>
      <c r="D181" t="s">
        <v>78</v>
      </c>
      <c r="E181" s="18">
        <v>12096000</v>
      </c>
      <c r="F181" s="18">
        <v>12348123.48</v>
      </c>
      <c r="G181" s="18">
        <v>11844236.881184401</v>
      </c>
      <c r="H181" s="18">
        <v>12978389.343893416</v>
      </c>
      <c r="I181" s="18">
        <v>12474498.967484454</v>
      </c>
      <c r="J181" s="18">
        <v>14112705.614112146</v>
      </c>
      <c r="K181" s="18">
        <v>13734824.060601281</v>
      </c>
      <c r="L181" s="18">
        <v>13230926.12778347</v>
      </c>
      <c r="M181" s="18">
        <v>11844947.553163869</v>
      </c>
      <c r="N181" s="18">
        <v>10962986.619464127</v>
      </c>
      <c r="O181" s="18">
        <v>14491449.065206748</v>
      </c>
      <c r="P181" s="18">
        <v>14491593.979697399</v>
      </c>
      <c r="Q181" s="18">
        <f t="shared" si="2"/>
        <v>154610681.69259131</v>
      </c>
      <c r="R181" s="26">
        <f ca="1">SUM(OFFSET(E181,,,,List!$D$2))</f>
        <v>89588778.347275689</v>
      </c>
    </row>
    <row r="182" spans="1:18" x14ac:dyDescent="0.25">
      <c r="A182" t="s">
        <v>20</v>
      </c>
      <c r="B182" t="s">
        <v>89</v>
      </c>
      <c r="C182" t="s">
        <v>99</v>
      </c>
      <c r="D182" t="s">
        <v>112</v>
      </c>
      <c r="E182" s="18">
        <v>7181999.9999999991</v>
      </c>
      <c r="F182" s="18">
        <v>5733057.3300000001</v>
      </c>
      <c r="G182" s="18">
        <v>6930138.6006930014</v>
      </c>
      <c r="H182" s="18">
        <v>5544166.3216632064</v>
      </c>
      <c r="I182" s="18">
        <v>7056282.2442336306</v>
      </c>
      <c r="J182" s="18">
        <v>5922296.1059220601</v>
      </c>
      <c r="K182" s="18">
        <v>5607336.4284106139</v>
      </c>
      <c r="L182" s="18">
        <v>7056493.9348178506</v>
      </c>
      <c r="M182" s="18">
        <v>6300504.017640356</v>
      </c>
      <c r="N182" s="18">
        <v>6111550.0120001165</v>
      </c>
      <c r="O182" s="18">
        <v>6363636.3286342677</v>
      </c>
      <c r="P182" s="18">
        <v>5985658.382918491</v>
      </c>
      <c r="Q182" s="18">
        <f t="shared" si="2"/>
        <v>75793119.706933588</v>
      </c>
      <c r="R182" s="26">
        <f ca="1">SUM(OFFSET(E182,,,,List!$D$2))</f>
        <v>43975277.03092251</v>
      </c>
    </row>
    <row r="183" spans="1:18" x14ac:dyDescent="0.25">
      <c r="A183" t="s">
        <v>20</v>
      </c>
      <c r="B183" t="s">
        <v>89</v>
      </c>
      <c r="C183" t="s">
        <v>99</v>
      </c>
      <c r="D183" t="s">
        <v>110</v>
      </c>
      <c r="E183" s="18">
        <v>19036500</v>
      </c>
      <c r="F183" s="18">
        <v>15778157.780000001</v>
      </c>
      <c r="G183" s="18">
        <v>19036880.731903654</v>
      </c>
      <c r="H183" s="18">
        <v>17150514.505145021</v>
      </c>
      <c r="I183" s="18">
        <v>17836713.45070168</v>
      </c>
      <c r="J183" s="18">
        <v>15607280.340606663</v>
      </c>
      <c r="K183" s="18">
        <v>19552173.089326896</v>
      </c>
      <c r="L183" s="18">
        <v>16293640.509214826</v>
      </c>
      <c r="M183" s="18">
        <v>18180454.370902229</v>
      </c>
      <c r="N183" s="18">
        <v>16636997.254889209</v>
      </c>
      <c r="O183" s="18">
        <v>15093509.267915823</v>
      </c>
      <c r="P183" s="18">
        <v>18695556.387817353</v>
      </c>
      <c r="Q183" s="18">
        <f t="shared" si="2"/>
        <v>208898377.68842337</v>
      </c>
      <c r="R183" s="26">
        <f ca="1">SUM(OFFSET(E183,,,,List!$D$2))</f>
        <v>123998219.89768392</v>
      </c>
    </row>
    <row r="184" spans="1:18" x14ac:dyDescent="0.25">
      <c r="A184" t="s">
        <v>20</v>
      </c>
      <c r="B184" t="s">
        <v>89</v>
      </c>
      <c r="C184" t="s">
        <v>99</v>
      </c>
      <c r="D184" t="s">
        <v>114</v>
      </c>
      <c r="E184" s="18">
        <v>3811499.9999999995</v>
      </c>
      <c r="F184" s="18">
        <v>3811538.1149999998</v>
      </c>
      <c r="G184" s="18">
        <v>4312086.2404312007</v>
      </c>
      <c r="H184" s="18">
        <v>4312129.3612936055</v>
      </c>
      <c r="I184" s="18">
        <v>4119664.7824717173</v>
      </c>
      <c r="J184" s="18">
        <v>3388169.403388035</v>
      </c>
      <c r="K184" s="18">
        <v>3773226.3856595764</v>
      </c>
      <c r="L184" s="18">
        <v>4196793.763812799</v>
      </c>
      <c r="M184" s="18">
        <v>4350848.0521816453</v>
      </c>
      <c r="N184" s="18">
        <v>4235381.1652463591</v>
      </c>
      <c r="O184" s="18">
        <v>3811881.1671522101</v>
      </c>
      <c r="P184" s="18">
        <v>3888927.7563873949</v>
      </c>
      <c r="Q184" s="18">
        <f t="shared" si="2"/>
        <v>48012146.193024546</v>
      </c>
      <c r="R184" s="26">
        <f ca="1">SUM(OFFSET(E184,,,,List!$D$2))</f>
        <v>27528314.288244132</v>
      </c>
    </row>
    <row r="185" spans="1:18" x14ac:dyDescent="0.25">
      <c r="A185" t="s">
        <v>20</v>
      </c>
      <c r="B185" t="s">
        <v>89</v>
      </c>
      <c r="C185" t="s">
        <v>99</v>
      </c>
      <c r="D185" t="s">
        <v>109</v>
      </c>
      <c r="E185" s="18">
        <v>44590000</v>
      </c>
      <c r="F185" s="18">
        <v>39585395.850000001</v>
      </c>
      <c r="G185" s="18">
        <v>50506010.105050504</v>
      </c>
      <c r="H185" s="18">
        <v>46411392.313923053</v>
      </c>
      <c r="I185" s="18">
        <v>51872074.83112222</v>
      </c>
      <c r="J185" s="18">
        <v>41862093.041860439</v>
      </c>
      <c r="K185" s="18">
        <v>39587375.159378313</v>
      </c>
      <c r="L185" s="18">
        <v>49143439.903195754</v>
      </c>
      <c r="M185" s="18">
        <v>39133130.50956621</v>
      </c>
      <c r="N185" s="18">
        <v>42773849.453975618</v>
      </c>
      <c r="O185" s="18">
        <v>50055005.225231044</v>
      </c>
      <c r="P185" s="18">
        <v>43229754.987744667</v>
      </c>
      <c r="Q185" s="18">
        <f t="shared" si="2"/>
        <v>538749521.38104773</v>
      </c>
      <c r="R185" s="26">
        <f ca="1">SUM(OFFSET(E185,,,,List!$D$2))</f>
        <v>314414341.3013345</v>
      </c>
    </row>
    <row r="186" spans="1:18" x14ac:dyDescent="0.25">
      <c r="A186" t="s">
        <v>20</v>
      </c>
      <c r="B186" t="s">
        <v>89</v>
      </c>
      <c r="C186" t="s">
        <v>99</v>
      </c>
      <c r="D186" t="s">
        <v>115</v>
      </c>
      <c r="E186" s="18">
        <v>1384249.9999999998</v>
      </c>
      <c r="F186" s="18">
        <v>1212762.1274999999</v>
      </c>
      <c r="G186" s="18">
        <v>1188273.765118825</v>
      </c>
      <c r="H186" s="18">
        <v>1163784.9128491264</v>
      </c>
      <c r="I186" s="18">
        <v>1151546.060690905</v>
      </c>
      <c r="J186" s="18">
        <v>1053552.676053511</v>
      </c>
      <c r="K186" s="18">
        <v>1188321.2967823993</v>
      </c>
      <c r="L186" s="18">
        <v>1372096.0428812488</v>
      </c>
      <c r="M186" s="18">
        <v>1151592.1232242649</v>
      </c>
      <c r="N186" s="18">
        <v>1200608.0493219015</v>
      </c>
      <c r="O186" s="18">
        <v>1163866.3802370154</v>
      </c>
      <c r="P186" s="18">
        <v>1041364.5432270475</v>
      </c>
      <c r="Q186" s="18">
        <f t="shared" si="2"/>
        <v>14272017.977886243</v>
      </c>
      <c r="R186" s="26">
        <f ca="1">SUM(OFFSET(E186,,,,List!$D$2))</f>
        <v>8342490.8389947666</v>
      </c>
    </row>
    <row r="187" spans="1:18" x14ac:dyDescent="0.25">
      <c r="A187" t="s">
        <v>20</v>
      </c>
      <c r="B187" t="s">
        <v>89</v>
      </c>
      <c r="C187" t="s">
        <v>99</v>
      </c>
      <c r="D187" t="s">
        <v>77</v>
      </c>
      <c r="E187" s="18">
        <v>130073999.99999999</v>
      </c>
      <c r="F187" s="18">
        <v>123229232.28000003</v>
      </c>
      <c r="G187" s="18">
        <v>108397167.91083953</v>
      </c>
      <c r="H187" s="18">
        <v>98128943.809437916</v>
      </c>
      <c r="I187" s="18">
        <v>130079203.03804496</v>
      </c>
      <c r="J187" s="18">
        <v>127798389.72779334</v>
      </c>
      <c r="K187" s="18">
        <v>125517530.78826758</v>
      </c>
      <c r="L187" s="18">
        <v>101556108.64325652</v>
      </c>
      <c r="M187" s="18">
        <v>103839306.77073267</v>
      </c>
      <c r="N187" s="18">
        <v>98134831.693261907</v>
      </c>
      <c r="O187" s="18">
        <v>114111410.51346377</v>
      </c>
      <c r="P187" s="18">
        <v>128947183.33915284</v>
      </c>
      <c r="Q187" s="18">
        <f t="shared" si="2"/>
        <v>1389813308.514251</v>
      </c>
      <c r="R187" s="26">
        <f ca="1">SUM(OFFSET(E187,,,,List!$D$2))</f>
        <v>843224467.5543834</v>
      </c>
    </row>
    <row r="188" spans="1:18" x14ac:dyDescent="0.25">
      <c r="A188" t="s">
        <v>20</v>
      </c>
      <c r="B188" t="s">
        <v>89</v>
      </c>
      <c r="C188" t="s">
        <v>99</v>
      </c>
      <c r="D188" t="s">
        <v>113</v>
      </c>
      <c r="E188" s="18">
        <v>11536000</v>
      </c>
      <c r="F188" s="18">
        <v>11424114.24</v>
      </c>
      <c r="G188" s="18">
        <v>12432248.641243203</v>
      </c>
      <c r="H188" s="18">
        <v>11984359.523595214</v>
      </c>
      <c r="I188" s="18">
        <v>10640425.606384045</v>
      </c>
      <c r="J188" s="18">
        <v>10640532.010640109</v>
      </c>
      <c r="K188" s="18">
        <v>10080604.815120205</v>
      </c>
      <c r="L188" s="18">
        <v>9632674.2602275405</v>
      </c>
      <c r="M188" s="18">
        <v>12320985.634496698</v>
      </c>
      <c r="N188" s="18">
        <v>11425028.201127367</v>
      </c>
      <c r="O188" s="18">
        <v>10753075.248385297</v>
      </c>
      <c r="P188" s="18">
        <v>11537269.023449913</v>
      </c>
      <c r="Q188" s="18">
        <f t="shared" si="2"/>
        <v>134407317.20466959</v>
      </c>
      <c r="R188" s="26">
        <f ca="1">SUM(OFFSET(E188,,,,List!$D$2))</f>
        <v>78738284.836982787</v>
      </c>
    </row>
    <row r="189" spans="1:18" x14ac:dyDescent="0.25">
      <c r="E189" s="18">
        <v>0</v>
      </c>
      <c r="F189" s="18">
        <v>0</v>
      </c>
      <c r="G189" s="18">
        <v>0</v>
      </c>
      <c r="H189" s="18">
        <v>0</v>
      </c>
      <c r="I189" s="18">
        <v>0</v>
      </c>
      <c r="J189" s="18">
        <v>0</v>
      </c>
      <c r="K189" s="18">
        <v>0</v>
      </c>
      <c r="L189" s="18">
        <v>0</v>
      </c>
      <c r="M189" s="18">
        <v>0</v>
      </c>
      <c r="N189" s="18">
        <v>0</v>
      </c>
      <c r="O189" s="18">
        <v>0</v>
      </c>
      <c r="P189" s="18">
        <v>0</v>
      </c>
      <c r="Q189" s="18">
        <f t="shared" si="2"/>
        <v>0</v>
      </c>
      <c r="R189" s="26"/>
    </row>
    <row r="190" spans="1:18" x14ac:dyDescent="0.25">
      <c r="A190" t="s">
        <v>20</v>
      </c>
      <c r="B190" t="s">
        <v>89</v>
      </c>
      <c r="C190" t="s">
        <v>74</v>
      </c>
      <c r="D190" t="s">
        <v>101</v>
      </c>
      <c r="E190" s="18">
        <v>22344000</v>
      </c>
      <c r="F190" s="18">
        <v>24206242.060000002</v>
      </c>
      <c r="G190" s="18">
        <v>23740974.812374052</v>
      </c>
      <c r="H190" s="18">
        <v>26534296.01296008</v>
      </c>
      <c r="I190" s="18">
        <v>25603524.115361612</v>
      </c>
      <c r="J190" s="18">
        <v>24905495.23740451</v>
      </c>
      <c r="K190" s="18">
        <v>25836800.153753407</v>
      </c>
      <c r="L190" s="18">
        <v>21414498.954968061</v>
      </c>
      <c r="M190" s="18">
        <v>20250869.996699046</v>
      </c>
      <c r="N190" s="18">
        <v>25372033.368833251</v>
      </c>
      <c r="O190" s="18">
        <v>19785728.464029264</v>
      </c>
      <c r="P190" s="18">
        <v>25139765.208257671</v>
      </c>
      <c r="Q190" s="18">
        <f t="shared" si="2"/>
        <v>285134228.38464093</v>
      </c>
      <c r="R190" s="26">
        <f ca="1">SUM(OFFSET(E190,,,,List!$D$2))</f>
        <v>173171332.39185366</v>
      </c>
    </row>
    <row r="191" spans="1:18" x14ac:dyDescent="0.25">
      <c r="A191" t="s">
        <v>20</v>
      </c>
      <c r="B191" t="s">
        <v>89</v>
      </c>
      <c r="C191" t="s">
        <v>74</v>
      </c>
      <c r="D191" t="s">
        <v>82</v>
      </c>
      <c r="E191" s="18">
        <v>23432500</v>
      </c>
      <c r="F191" s="18">
        <v>19337693.375</v>
      </c>
      <c r="G191" s="18">
        <v>20475409.502047502</v>
      </c>
      <c r="H191" s="18">
        <v>19565586.955869522</v>
      </c>
      <c r="I191" s="18">
        <v>20703328.112421587</v>
      </c>
      <c r="J191" s="18">
        <v>25481274.025480267</v>
      </c>
      <c r="K191" s="18">
        <v>24116446.936172996</v>
      </c>
      <c r="L191" s="18">
        <v>25254267.728031151</v>
      </c>
      <c r="M191" s="18">
        <v>21159192.659242198</v>
      </c>
      <c r="N191" s="18">
        <v>23662129.485178005</v>
      </c>
      <c r="O191" s="18">
        <v>25710070.865686852</v>
      </c>
      <c r="P191" s="18">
        <v>21159827.441369761</v>
      </c>
      <c r="Q191" s="18">
        <f t="shared" si="2"/>
        <v>270057727.08649981</v>
      </c>
      <c r="R191" s="26">
        <f ca="1">SUM(OFFSET(E191,,,,List!$D$2))</f>
        <v>153112238.90699187</v>
      </c>
    </row>
    <row r="192" spans="1:18" x14ac:dyDescent="0.25">
      <c r="A192" t="s">
        <v>20</v>
      </c>
      <c r="B192" t="s">
        <v>89</v>
      </c>
      <c r="C192" t="s">
        <v>74</v>
      </c>
      <c r="D192" t="s">
        <v>83</v>
      </c>
      <c r="E192" s="18">
        <v>26468400</v>
      </c>
      <c r="F192" s="18">
        <v>24742447.422000002</v>
      </c>
      <c r="G192" s="18">
        <v>26756635.124675617</v>
      </c>
      <c r="H192" s="18">
        <v>27620028.584285796</v>
      </c>
      <c r="I192" s="18">
        <v>30497419.866297852</v>
      </c>
      <c r="J192" s="18">
        <v>30210010.455208816</v>
      </c>
      <c r="K192" s="18">
        <v>24743684.569113806</v>
      </c>
      <c r="L192" s="18">
        <v>28772013.960418019</v>
      </c>
      <c r="M192" s="18">
        <v>29060024.697363205</v>
      </c>
      <c r="N192" s="18">
        <v>31937574.237967625</v>
      </c>
      <c r="O192" s="18">
        <v>32801079.927594054</v>
      </c>
      <c r="P192" s="18">
        <v>26759043.318162985</v>
      </c>
      <c r="Q192" s="18">
        <f t="shared" si="2"/>
        <v>340368362.16308779</v>
      </c>
      <c r="R192" s="26">
        <f ca="1">SUM(OFFSET(E192,,,,List!$D$2))</f>
        <v>191038626.02158189</v>
      </c>
    </row>
    <row r="193" spans="1:18" x14ac:dyDescent="0.25">
      <c r="A193" t="s">
        <v>20</v>
      </c>
      <c r="B193" t="s">
        <v>89</v>
      </c>
      <c r="C193" t="s">
        <v>74</v>
      </c>
      <c r="D193" t="s">
        <v>107</v>
      </c>
      <c r="E193" s="18">
        <v>3880799.9999999995</v>
      </c>
      <c r="F193" s="18">
        <v>4155241.5520000001</v>
      </c>
      <c r="G193" s="18">
        <v>3724074.4803724</v>
      </c>
      <c r="H193" s="18">
        <v>3998519.9531995244</v>
      </c>
      <c r="I193" s="18">
        <v>3567342.6901403349</v>
      </c>
      <c r="J193" s="18">
        <v>3371368.5633712346</v>
      </c>
      <c r="K193" s="18">
        <v>3959437.5579388803</v>
      </c>
      <c r="L193" s="18">
        <v>3567449.7114912462</v>
      </c>
      <c r="M193" s="18">
        <v>3332266.569329788</v>
      </c>
      <c r="N193" s="18">
        <v>4351591.6236646883</v>
      </c>
      <c r="O193" s="18">
        <v>4194819.458875306</v>
      </c>
      <c r="P193" s="18">
        <v>3567592.4116201913</v>
      </c>
      <c r="Q193" s="18">
        <f t="shared" si="2"/>
        <v>45670504.572003588</v>
      </c>
      <c r="R193" s="26">
        <f ca="1">SUM(OFFSET(E193,,,,List!$D$2))</f>
        <v>26656784.797022372</v>
      </c>
    </row>
    <row r="194" spans="1:18" x14ac:dyDescent="0.25">
      <c r="A194" t="s">
        <v>20</v>
      </c>
      <c r="B194" t="s">
        <v>89</v>
      </c>
      <c r="C194" t="s">
        <v>74</v>
      </c>
      <c r="D194" t="s">
        <v>104</v>
      </c>
      <c r="E194" s="18">
        <v>1696800</v>
      </c>
      <c r="F194" s="18">
        <v>1831218.3120000002</v>
      </c>
      <c r="G194" s="18">
        <v>1764035.2801764002</v>
      </c>
      <c r="H194" s="18">
        <v>1512045.3604536017</v>
      </c>
      <c r="I194" s="18">
        <v>1848073.9211088077</v>
      </c>
      <c r="J194" s="18">
        <v>1478473.9214784151</v>
      </c>
      <c r="K194" s="18">
        <v>1562493.7463436318</v>
      </c>
      <c r="L194" s="18">
        <v>1864930.5399161463</v>
      </c>
      <c r="M194" s="18">
        <v>1848147.8451745044</v>
      </c>
      <c r="N194" s="18">
        <v>1579342.1336852533</v>
      </c>
      <c r="O194" s="18">
        <v>1646564.6474089986</v>
      </c>
      <c r="P194" s="18">
        <v>1696986.6573326811</v>
      </c>
      <c r="Q194" s="18">
        <f t="shared" si="2"/>
        <v>20329112.365078442</v>
      </c>
      <c r="R194" s="26">
        <f ca="1">SUM(OFFSET(E194,,,,List!$D$2))</f>
        <v>11693140.541560857</v>
      </c>
    </row>
    <row r="195" spans="1:18" x14ac:dyDescent="0.25">
      <c r="A195" t="s">
        <v>20</v>
      </c>
      <c r="B195" t="s">
        <v>89</v>
      </c>
      <c r="C195" t="s">
        <v>74</v>
      </c>
      <c r="D195" t="s">
        <v>105</v>
      </c>
      <c r="E195" s="18">
        <v>24179399.999999996</v>
      </c>
      <c r="F195" s="18">
        <v>19725497.253000002</v>
      </c>
      <c r="G195" s="18">
        <v>19937798.749993742</v>
      </c>
      <c r="H195" s="18">
        <v>20574317.217172135</v>
      </c>
      <c r="I195" s="18">
        <v>24180367.190507744</v>
      </c>
      <c r="J195" s="18">
        <v>20574728.705573916</v>
      </c>
      <c r="K195" s="18">
        <v>22271836.26340621</v>
      </c>
      <c r="L195" s="18">
        <v>19726680.812423836</v>
      </c>
      <c r="M195" s="18">
        <v>19938995.047825851</v>
      </c>
      <c r="N195" s="18">
        <v>23969457.14328431</v>
      </c>
      <c r="O195" s="18">
        <v>19939393.829720709</v>
      </c>
      <c r="P195" s="18">
        <v>23757813.202657543</v>
      </c>
      <c r="Q195" s="18">
        <f t="shared" si="2"/>
        <v>258776285.415566</v>
      </c>
      <c r="R195" s="26">
        <f ca="1">SUM(OFFSET(E195,,,,List!$D$2))</f>
        <v>151443945.37965375</v>
      </c>
    </row>
    <row r="196" spans="1:18" x14ac:dyDescent="0.25">
      <c r="A196" t="s">
        <v>20</v>
      </c>
      <c r="B196" t="s">
        <v>89</v>
      </c>
      <c r="C196" t="s">
        <v>74</v>
      </c>
      <c r="D196" t="s">
        <v>108</v>
      </c>
      <c r="E196" s="18">
        <v>3568950</v>
      </c>
      <c r="F196" s="18">
        <v>3316633.1660000002</v>
      </c>
      <c r="G196" s="18">
        <v>3893477.868389341</v>
      </c>
      <c r="H196" s="18">
        <v>3821414.6401463947</v>
      </c>
      <c r="I196" s="18">
        <v>3100424.0138601931</v>
      </c>
      <c r="J196" s="18">
        <v>3100455.018100332</v>
      </c>
      <c r="K196" s="18">
        <v>3497059.8162453468</v>
      </c>
      <c r="L196" s="18">
        <v>4146040.211206222</v>
      </c>
      <c r="M196" s="18">
        <v>3208706.6849838416</v>
      </c>
      <c r="N196" s="18">
        <v>3533217.9737187391</v>
      </c>
      <c r="O196" s="18">
        <v>3857735.7523585409</v>
      </c>
      <c r="P196" s="18">
        <v>3965936.2268109079</v>
      </c>
      <c r="Q196" s="18">
        <f t="shared" ref="Q196:Q221" si="3">SUM(E196:P196)</f>
        <v>43010051.371819861</v>
      </c>
      <c r="R196" s="26">
        <f ca="1">SUM(OFFSET(E196,,,,List!$D$2))</f>
        <v>24298414.522741608</v>
      </c>
    </row>
    <row r="197" spans="1:18" x14ac:dyDescent="0.25">
      <c r="A197" t="s">
        <v>20</v>
      </c>
      <c r="B197" t="s">
        <v>89</v>
      </c>
      <c r="C197" t="s">
        <v>74</v>
      </c>
      <c r="D197" t="s">
        <v>102</v>
      </c>
      <c r="E197" s="18">
        <v>1595299.9999999998</v>
      </c>
      <c r="F197" s="18">
        <v>1929219.2919999999</v>
      </c>
      <c r="G197" s="18">
        <v>2040540.8102040503</v>
      </c>
      <c r="H197" s="18">
        <v>1669550.0855008517</v>
      </c>
      <c r="I197" s="18">
        <v>1836523.4591018776</v>
      </c>
      <c r="J197" s="18">
        <v>1873643.6793735693</v>
      </c>
      <c r="K197" s="18">
        <v>1651049.0594764585</v>
      </c>
      <c r="L197" s="18">
        <v>1725270.7641228761</v>
      </c>
      <c r="M197" s="18">
        <v>1632530.5965708122</v>
      </c>
      <c r="N197" s="18">
        <v>1910821.9653785015</v>
      </c>
      <c r="O197" s="18">
        <v>1910841.0735981553</v>
      </c>
      <c r="P197" s="18">
        <v>1873756.1008048353</v>
      </c>
      <c r="Q197" s="18">
        <f t="shared" si="3"/>
        <v>21649046.886131987</v>
      </c>
      <c r="R197" s="26">
        <f ca="1">SUM(OFFSET(E197,,,,List!$D$2))</f>
        <v>12595826.385656808</v>
      </c>
    </row>
    <row r="198" spans="1:18" x14ac:dyDescent="0.25">
      <c r="A198" t="s">
        <v>20</v>
      </c>
      <c r="B198" t="s">
        <v>89</v>
      </c>
      <c r="C198" t="s">
        <v>74</v>
      </c>
      <c r="D198" t="s">
        <v>106</v>
      </c>
      <c r="E198" s="18">
        <v>14207969.999999998</v>
      </c>
      <c r="F198" s="18">
        <v>15351293.511399997</v>
      </c>
      <c r="G198" s="18">
        <v>14861507.225686122</v>
      </c>
      <c r="H198" s="18">
        <v>18454583.626436226</v>
      </c>
      <c r="I198" s="18">
        <v>14371854.859822826</v>
      </c>
      <c r="J198" s="18">
        <v>15841862.069341229</v>
      </c>
      <c r="K198" s="18">
        <v>15188741.292582052</v>
      </c>
      <c r="L198" s="18">
        <v>14698928.883866107</v>
      </c>
      <c r="M198" s="18">
        <v>14045783.612125838</v>
      </c>
      <c r="N198" s="18">
        <v>16169145.150305048</v>
      </c>
      <c r="O198" s="18">
        <v>15842654.178286722</v>
      </c>
      <c r="P198" s="18">
        <v>17149436.324814364</v>
      </c>
      <c r="Q198" s="18">
        <f t="shared" si="3"/>
        <v>186183760.73466653</v>
      </c>
      <c r="R198" s="26">
        <f ca="1">SUM(OFFSET(E198,,,,List!$D$2))</f>
        <v>108277812.58526845</v>
      </c>
    </row>
    <row r="199" spans="1:18" x14ac:dyDescent="0.25">
      <c r="A199" t="s">
        <v>20</v>
      </c>
      <c r="B199" t="s">
        <v>89</v>
      </c>
      <c r="C199" t="s">
        <v>74</v>
      </c>
      <c r="D199" t="s">
        <v>103</v>
      </c>
      <c r="E199" s="18">
        <v>997500</v>
      </c>
      <c r="F199" s="18">
        <v>955509.55500000005</v>
      </c>
      <c r="G199" s="18">
        <v>903018.06009030004</v>
      </c>
      <c r="H199" s="18">
        <v>1197035.9103591014</v>
      </c>
      <c r="I199" s="18">
        <v>1207548.3007245052</v>
      </c>
      <c r="J199" s="18">
        <v>1197059.8511970125</v>
      </c>
      <c r="K199" s="18">
        <v>1102566.1516537727</v>
      </c>
      <c r="L199" s="18">
        <v>945066.15198453353</v>
      </c>
      <c r="M199" s="18">
        <v>987078.96276365581</v>
      </c>
      <c r="N199" s="18">
        <v>903081.27325087634</v>
      </c>
      <c r="O199" s="18">
        <v>1060606.0547723779</v>
      </c>
      <c r="P199" s="18">
        <v>1144625.9012949399</v>
      </c>
      <c r="Q199" s="18">
        <f t="shared" si="3"/>
        <v>12600696.173091076</v>
      </c>
      <c r="R199" s="26">
        <f ca="1">SUM(OFFSET(E199,,,,List!$D$2))</f>
        <v>7560237.829024693</v>
      </c>
    </row>
    <row r="200" spans="1:18" x14ac:dyDescent="0.25">
      <c r="E200" s="18">
        <v>0</v>
      </c>
      <c r="F200" s="18">
        <v>0</v>
      </c>
      <c r="G200" s="18">
        <v>0</v>
      </c>
      <c r="H200" s="18">
        <v>0</v>
      </c>
      <c r="I200" s="18">
        <v>0</v>
      </c>
      <c r="J200" s="18">
        <v>0</v>
      </c>
      <c r="K200" s="18">
        <v>0</v>
      </c>
      <c r="L200" s="18">
        <v>0</v>
      </c>
      <c r="M200" s="18">
        <v>0</v>
      </c>
      <c r="N200" s="18">
        <v>0</v>
      </c>
      <c r="O200" s="18">
        <v>0</v>
      </c>
      <c r="P200" s="18">
        <v>0</v>
      </c>
      <c r="Q200" s="18">
        <f t="shared" si="3"/>
        <v>0</v>
      </c>
      <c r="R200" s="26"/>
    </row>
    <row r="201" spans="1:18" x14ac:dyDescent="0.25">
      <c r="A201" t="s">
        <v>20</v>
      </c>
      <c r="B201" t="s">
        <v>89</v>
      </c>
      <c r="C201" t="s">
        <v>76</v>
      </c>
      <c r="D201" t="s">
        <v>79</v>
      </c>
      <c r="E201" s="18">
        <v>7856800</v>
      </c>
      <c r="F201" s="18">
        <v>9052490.5240000002</v>
      </c>
      <c r="G201" s="18">
        <v>9650393.0049650203</v>
      </c>
      <c r="H201" s="18">
        <v>7515425.4582545692</v>
      </c>
      <c r="I201" s="18">
        <v>8454938.1890727952</v>
      </c>
      <c r="J201" s="18">
        <v>8198809.9281984847</v>
      </c>
      <c r="K201" s="18">
        <v>7344840.6750167506</v>
      </c>
      <c r="L201" s="18">
        <v>9650875.5342657603</v>
      </c>
      <c r="M201" s="18">
        <v>8028242.2304777335</v>
      </c>
      <c r="N201" s="18">
        <v>9651068.5527415369</v>
      </c>
      <c r="O201" s="18">
        <v>8797079.6595839635</v>
      </c>
      <c r="P201" s="18">
        <v>9736670.9695474133</v>
      </c>
      <c r="Q201" s="18">
        <f t="shared" si="3"/>
        <v>103937634.72612405</v>
      </c>
      <c r="R201" s="26">
        <f ca="1">SUM(OFFSET(E201,,,,List!$D$2))</f>
        <v>58073697.779507622</v>
      </c>
    </row>
    <row r="202" spans="1:18" x14ac:dyDescent="0.25">
      <c r="A202" t="s">
        <v>20</v>
      </c>
      <c r="B202" t="s">
        <v>89</v>
      </c>
      <c r="C202" t="s">
        <v>76</v>
      </c>
      <c r="D202" t="s">
        <v>120</v>
      </c>
      <c r="E202" s="18">
        <v>56479500</v>
      </c>
      <c r="F202" s="18">
        <v>57050570.500000007</v>
      </c>
      <c r="G202" s="18">
        <v>56480629.595647961</v>
      </c>
      <c r="H202" s="18">
        <v>49064471.904718958</v>
      </c>
      <c r="I202" s="18">
        <v>52488099.471491829</v>
      </c>
      <c r="J202" s="18">
        <v>49065453.19906351</v>
      </c>
      <c r="K202" s="18">
        <v>56482888.854720406</v>
      </c>
      <c r="L202" s="18">
        <v>49636974.449232116</v>
      </c>
      <c r="M202" s="18">
        <v>62760020.575717553</v>
      </c>
      <c r="N202" s="18">
        <v>61048994.134761773</v>
      </c>
      <c r="O202" s="18">
        <v>55914591.151597247</v>
      </c>
      <c r="P202" s="18">
        <v>63903028.911438592</v>
      </c>
      <c r="Q202" s="18">
        <f t="shared" si="3"/>
        <v>670375222.74838996</v>
      </c>
      <c r="R202" s="26">
        <f ca="1">SUM(OFFSET(E202,,,,List!$D$2))</f>
        <v>377111613.52564269</v>
      </c>
    </row>
    <row r="203" spans="1:18" x14ac:dyDescent="0.25">
      <c r="A203" t="s">
        <v>20</v>
      </c>
      <c r="B203" t="s">
        <v>89</v>
      </c>
      <c r="C203" t="s">
        <v>76</v>
      </c>
      <c r="D203" t="s">
        <v>122</v>
      </c>
      <c r="E203" s="18">
        <v>6233079.9999999991</v>
      </c>
      <c r="F203" s="18">
        <v>5847018.4696000004</v>
      </c>
      <c r="G203" s="18">
        <v>5957399.1461957283</v>
      </c>
      <c r="H203" s="18">
        <v>4909387.2786727771</v>
      </c>
      <c r="I203" s="18">
        <v>5957518.2947743936</v>
      </c>
      <c r="J203" s="18">
        <v>6123066.1441228231</v>
      </c>
      <c r="K203" s="18">
        <v>6343780.613515228</v>
      </c>
      <c r="L203" s="18">
        <v>5681877.7155313091</v>
      </c>
      <c r="M203" s="18">
        <v>5406112.4695362095</v>
      </c>
      <c r="N203" s="18">
        <v>4689021.9908793559</v>
      </c>
      <c r="O203" s="18">
        <v>6013041.2710567052</v>
      </c>
      <c r="P203" s="18">
        <v>4854613.9754982442</v>
      </c>
      <c r="Q203" s="18">
        <f t="shared" si="3"/>
        <v>68015917.369382769</v>
      </c>
      <c r="R203" s="26">
        <f ca="1">SUM(OFFSET(E203,,,,List!$D$2))</f>
        <v>41371249.946880952</v>
      </c>
    </row>
    <row r="204" spans="1:18" x14ac:dyDescent="0.25">
      <c r="A204" t="s">
        <v>20</v>
      </c>
      <c r="B204" t="s">
        <v>89</v>
      </c>
      <c r="C204" t="s">
        <v>76</v>
      </c>
      <c r="D204" t="s">
        <v>80</v>
      </c>
      <c r="E204" s="18">
        <v>497129499.99999994</v>
      </c>
      <c r="F204" s="18">
        <v>419909699.05500001</v>
      </c>
      <c r="G204" s="18">
        <v>501966039.17019564</v>
      </c>
      <c r="H204" s="18">
        <v>487491124.44124347</v>
      </c>
      <c r="I204" s="18">
        <v>511629464.66696757</v>
      </c>
      <c r="J204" s="18">
        <v>429579978.35456288</v>
      </c>
      <c r="K204" s="18">
        <v>516466486.90466374</v>
      </c>
      <c r="L204" s="18">
        <v>444069083.5924955</v>
      </c>
      <c r="M204" s="18">
        <v>429592865.88278806</v>
      </c>
      <c r="N204" s="18">
        <v>453731833.82332593</v>
      </c>
      <c r="O204" s="18">
        <v>448909388.46994436</v>
      </c>
      <c r="P204" s="18">
        <v>511665279.80393422</v>
      </c>
      <c r="Q204" s="18">
        <f t="shared" si="3"/>
        <v>5652140744.1651201</v>
      </c>
      <c r="R204" s="26">
        <f ca="1">SUM(OFFSET(E204,,,,List!$D$2))</f>
        <v>3364172292.5926328</v>
      </c>
    </row>
    <row r="205" spans="1:18" x14ac:dyDescent="0.25">
      <c r="A205" t="s">
        <v>20</v>
      </c>
      <c r="B205" t="s">
        <v>89</v>
      </c>
      <c r="C205" t="s">
        <v>76</v>
      </c>
      <c r="D205" t="s">
        <v>118</v>
      </c>
      <c r="E205" s="18">
        <v>2185732.5</v>
      </c>
      <c r="F205" s="18">
        <v>2854338.0430950006</v>
      </c>
      <c r="G205" s="18">
        <v>2674361.4864274315</v>
      </c>
      <c r="H205" s="18">
        <v>2957256.2159121539</v>
      </c>
      <c r="I205" s="18">
        <v>2931570.2598788841</v>
      </c>
      <c r="J205" s="18">
        <v>2725873.2895757658</v>
      </c>
      <c r="K205" s="18">
        <v>2623036.3766743722</v>
      </c>
      <c r="L205" s="18">
        <v>2674495.2071761419</v>
      </c>
      <c r="M205" s="18">
        <v>2803104.7382882242</v>
      </c>
      <c r="N205" s="18">
        <v>2263079.6669865455</v>
      </c>
      <c r="O205" s="18">
        <v>2751726.6575318645</v>
      </c>
      <c r="P205" s="18">
        <v>2417428.9012247971</v>
      </c>
      <c r="Q205" s="18">
        <f t="shared" si="3"/>
        <v>31862003.342771184</v>
      </c>
      <c r="R205" s="26">
        <f ca="1">SUM(OFFSET(E205,,,,List!$D$2))</f>
        <v>18952168.17156361</v>
      </c>
    </row>
    <row r="206" spans="1:18" x14ac:dyDescent="0.25">
      <c r="A206" t="s">
        <v>20</v>
      </c>
      <c r="B206" t="s">
        <v>89</v>
      </c>
      <c r="C206" t="s">
        <v>76</v>
      </c>
      <c r="D206" t="s">
        <v>81</v>
      </c>
      <c r="E206" s="18">
        <v>403158000</v>
      </c>
      <c r="F206" s="18">
        <v>500477004.72000009</v>
      </c>
      <c r="G206" s="18">
        <v>444872897.32448649</v>
      </c>
      <c r="H206" s="18">
        <v>407804233.88233817</v>
      </c>
      <c r="I206" s="18">
        <v>449515980.18970072</v>
      </c>
      <c r="J206" s="18">
        <v>430983548.53096652</v>
      </c>
      <c r="K206" s="18">
        <v>430987858.36645186</v>
      </c>
      <c r="L206" s="18">
        <v>393917573.12718296</v>
      </c>
      <c r="M206" s="18">
        <v>430996478.16671801</v>
      </c>
      <c r="N206" s="18">
        <v>412463119.82476854</v>
      </c>
      <c r="O206" s="18">
        <v>495887586.03133088</v>
      </c>
      <c r="P206" s="18">
        <v>435643917.95585018</v>
      </c>
      <c r="Q206" s="18">
        <f t="shared" si="3"/>
        <v>5236708198.1197939</v>
      </c>
      <c r="R206" s="26">
        <f ca="1">SUM(OFFSET(E206,,,,List!$D$2))</f>
        <v>3067799523.0139432</v>
      </c>
    </row>
    <row r="207" spans="1:18" x14ac:dyDescent="0.25">
      <c r="A207" t="s">
        <v>20</v>
      </c>
      <c r="B207" t="s">
        <v>89</v>
      </c>
      <c r="C207" t="s">
        <v>76</v>
      </c>
      <c r="D207" t="s">
        <v>123</v>
      </c>
      <c r="E207" s="18">
        <v>2317994</v>
      </c>
      <c r="F207" s="18">
        <v>2081484.81464</v>
      </c>
      <c r="G207" s="18">
        <v>2294386.8870494342</v>
      </c>
      <c r="H207" s="18">
        <v>2696522.8940689354</v>
      </c>
      <c r="I207" s="18">
        <v>2057893.3136746953</v>
      </c>
      <c r="J207" s="18">
        <v>2578305.9114282038</v>
      </c>
      <c r="K207" s="18">
        <v>2696603.7905647177</v>
      </c>
      <c r="L207" s="18">
        <v>2010645.739572132</v>
      </c>
      <c r="M207" s="18">
        <v>2341834.3383167442</v>
      </c>
      <c r="N207" s="18">
        <v>2081651.3392534466</v>
      </c>
      <c r="O207" s="18">
        <v>2720367.0217407555</v>
      </c>
      <c r="P207" s="18">
        <v>2318248.9920893512</v>
      </c>
      <c r="Q207" s="18">
        <f t="shared" si="3"/>
        <v>28195939.042398419</v>
      </c>
      <c r="R207" s="26">
        <f ca="1">SUM(OFFSET(E207,,,,List!$D$2))</f>
        <v>16723191.611425988</v>
      </c>
    </row>
    <row r="208" spans="1:18" x14ac:dyDescent="0.25">
      <c r="A208" t="s">
        <v>20</v>
      </c>
      <c r="B208" t="s">
        <v>89</v>
      </c>
      <c r="C208" t="s">
        <v>76</v>
      </c>
      <c r="D208" t="s">
        <v>117</v>
      </c>
      <c r="E208" s="18">
        <v>1757528.5</v>
      </c>
      <c r="F208" s="18">
        <v>1445458.4544400002</v>
      </c>
      <c r="G208" s="18">
        <v>1494750.3945594723</v>
      </c>
      <c r="H208" s="18">
        <v>1429061.3709837075</v>
      </c>
      <c r="I208" s="18">
        <v>1593337.2318959711</v>
      </c>
      <c r="J208" s="18">
        <v>1544074.2013940131</v>
      </c>
      <c r="K208" s="18">
        <v>1774060.4399009678</v>
      </c>
      <c r="L208" s="18">
        <v>1806931.4801443552</v>
      </c>
      <c r="M208" s="18">
        <v>1774095.921287172</v>
      </c>
      <c r="N208" s="18">
        <v>1429147.1168095877</v>
      </c>
      <c r="O208" s="18">
        <v>1823412.8312547579</v>
      </c>
      <c r="P208" s="18">
        <v>1609876.0757436117</v>
      </c>
      <c r="Q208" s="18">
        <f t="shared" si="3"/>
        <v>19481734.018413618</v>
      </c>
      <c r="R208" s="26">
        <f ca="1">SUM(OFFSET(E208,,,,List!$D$2))</f>
        <v>11038270.593174133</v>
      </c>
    </row>
    <row r="209" spans="1:18" x14ac:dyDescent="0.25">
      <c r="A209" t="s">
        <v>20</v>
      </c>
      <c r="B209" t="s">
        <v>89</v>
      </c>
      <c r="C209" t="s">
        <v>76</v>
      </c>
      <c r="D209" t="s">
        <v>119</v>
      </c>
      <c r="E209" s="18">
        <v>71603000</v>
      </c>
      <c r="F209" s="18">
        <v>75656756.560000002</v>
      </c>
      <c r="G209" s="18">
        <v>58094161.865809307</v>
      </c>
      <c r="H209" s="18">
        <v>76333789.967899546</v>
      </c>
      <c r="I209" s="18">
        <v>58770850.775261357</v>
      </c>
      <c r="J209" s="18">
        <v>74984249.099981293</v>
      </c>
      <c r="K209" s="18">
        <v>59447566.729167223</v>
      </c>
      <c r="L209" s="18">
        <v>72959106.933206007</v>
      </c>
      <c r="M209" s="18">
        <v>62150971.854012333</v>
      </c>
      <c r="N209" s="18">
        <v>72960566.122640595</v>
      </c>
      <c r="O209" s="18">
        <v>62827782.432704352</v>
      </c>
      <c r="P209" s="18">
        <v>70259728.106397659</v>
      </c>
      <c r="Q209" s="18">
        <f t="shared" si="3"/>
        <v>816048530.44707966</v>
      </c>
      <c r="R209" s="26">
        <f ca="1">SUM(OFFSET(E209,,,,List!$D$2))</f>
        <v>474890374.99811876</v>
      </c>
    </row>
    <row r="210" spans="1:18" x14ac:dyDescent="0.25">
      <c r="A210" t="s">
        <v>20</v>
      </c>
      <c r="B210" t="s">
        <v>89</v>
      </c>
      <c r="C210" t="s">
        <v>76</v>
      </c>
      <c r="D210" t="s">
        <v>121</v>
      </c>
      <c r="E210" s="18">
        <v>33810000</v>
      </c>
      <c r="F210" s="18">
        <v>36708367.079999998</v>
      </c>
      <c r="G210" s="18">
        <v>28980579.602898002</v>
      </c>
      <c r="H210" s="18">
        <v>30268908.049080435</v>
      </c>
      <c r="I210" s="18">
        <v>29303172.097581327</v>
      </c>
      <c r="J210" s="18">
        <v>32845642.232844342</v>
      </c>
      <c r="K210" s="18">
        <v>32201932.048300657</v>
      </c>
      <c r="L210" s="18">
        <v>30592141.364240084</v>
      </c>
      <c r="M210" s="18">
        <v>28982318.481145639</v>
      </c>
      <c r="N210" s="18">
        <v>36067245.88983345</v>
      </c>
      <c r="O210" s="18">
        <v>35745574.360843316</v>
      </c>
      <c r="P210" s="18">
        <v>29949294.224707961</v>
      </c>
      <c r="Q210" s="18">
        <f t="shared" si="3"/>
        <v>385455175.43147516</v>
      </c>
      <c r="R210" s="26">
        <f ca="1">SUM(OFFSET(E210,,,,List!$D$2))</f>
        <v>224118601.11070475</v>
      </c>
    </row>
    <row r="211" spans="1:18" x14ac:dyDescent="0.25">
      <c r="E211" s="18">
        <v>0</v>
      </c>
      <c r="F211" s="18">
        <v>0</v>
      </c>
      <c r="G211" s="18">
        <v>0</v>
      </c>
      <c r="H211" s="18">
        <v>0</v>
      </c>
      <c r="I211" s="18">
        <v>0</v>
      </c>
      <c r="J211" s="18">
        <v>0</v>
      </c>
      <c r="K211" s="18">
        <v>0</v>
      </c>
      <c r="L211" s="18">
        <v>0</v>
      </c>
      <c r="M211" s="18">
        <v>0</v>
      </c>
      <c r="N211" s="18">
        <v>0</v>
      </c>
      <c r="O211" s="18">
        <v>0</v>
      </c>
      <c r="P211" s="18">
        <v>0</v>
      </c>
      <c r="Q211" s="18">
        <f t="shared" si="3"/>
        <v>0</v>
      </c>
      <c r="R211" s="26"/>
    </row>
    <row r="212" spans="1:18" x14ac:dyDescent="0.25">
      <c r="A212" t="s">
        <v>20</v>
      </c>
      <c r="B212" t="s">
        <v>89</v>
      </c>
      <c r="C212" t="s">
        <v>75</v>
      </c>
      <c r="D212" t="s">
        <v>129</v>
      </c>
      <c r="E212" s="18">
        <v>12197500</v>
      </c>
      <c r="F212" s="18">
        <v>12197621.975000001</v>
      </c>
      <c r="G212" s="18">
        <v>12197743.951219752</v>
      </c>
      <c r="H212" s="18">
        <v>15498464.944649421</v>
      </c>
      <c r="I212" s="18">
        <v>16359654.369815469</v>
      </c>
      <c r="J212" s="18">
        <v>14637731.864637153</v>
      </c>
      <c r="K212" s="18">
        <v>13920335.190879535</v>
      </c>
      <c r="L212" s="18">
        <v>14925044.711340932</v>
      </c>
      <c r="M212" s="18">
        <v>13059544.71656454</v>
      </c>
      <c r="N212" s="18">
        <v>13490214.058561541</v>
      </c>
      <c r="O212" s="18">
        <v>12198719.804890223</v>
      </c>
      <c r="P212" s="18">
        <v>13921031.22155956</v>
      </c>
      <c r="Q212" s="18">
        <f t="shared" si="3"/>
        <v>164603606.80911812</v>
      </c>
      <c r="R212" s="26">
        <f ca="1">SUM(OFFSET(E212,,,,List!$D$2))</f>
        <v>97009052.296201333</v>
      </c>
    </row>
    <row r="213" spans="1:18" x14ac:dyDescent="0.25">
      <c r="A213" t="s">
        <v>20</v>
      </c>
      <c r="B213" t="s">
        <v>89</v>
      </c>
      <c r="C213" t="s">
        <v>75</v>
      </c>
      <c r="D213" t="s">
        <v>133</v>
      </c>
      <c r="E213" s="18">
        <v>35910000</v>
      </c>
      <c r="F213" s="18">
        <v>35910359.100000001</v>
      </c>
      <c r="G213" s="18">
        <v>28263065.252826251</v>
      </c>
      <c r="H213" s="18">
        <v>34913547.385473788</v>
      </c>
      <c r="I213" s="18">
        <v>33251330.019950137</v>
      </c>
      <c r="J213" s="18">
        <v>34581729.034580357</v>
      </c>
      <c r="K213" s="18">
        <v>37574754.406359509</v>
      </c>
      <c r="L213" s="18">
        <v>32254757.742731389</v>
      </c>
      <c r="M213" s="18">
        <v>29262340.881929651</v>
      </c>
      <c r="N213" s="18">
        <v>34583112.32449092</v>
      </c>
      <c r="O213" s="18">
        <v>38241323.922073357</v>
      </c>
      <c r="P213" s="18">
        <v>32588584.529222894</v>
      </c>
      <c r="Q213" s="18">
        <f t="shared" si="3"/>
        <v>407334904.59963822</v>
      </c>
      <c r="R213" s="26">
        <f ca="1">SUM(OFFSET(E213,,,,List!$D$2))</f>
        <v>240404785.19919002</v>
      </c>
    </row>
    <row r="214" spans="1:18" x14ac:dyDescent="0.25">
      <c r="A214" t="s">
        <v>20</v>
      </c>
      <c r="B214" t="s">
        <v>89</v>
      </c>
      <c r="C214" t="s">
        <v>75</v>
      </c>
      <c r="D214" t="s">
        <v>130</v>
      </c>
      <c r="E214" s="18">
        <v>37842000</v>
      </c>
      <c r="F214" s="18">
        <v>32844328.440000001</v>
      </c>
      <c r="G214" s="18">
        <v>37128742.563712806</v>
      </c>
      <c r="H214" s="18">
        <v>32130963.909639042</v>
      </c>
      <c r="I214" s="18">
        <v>38914556.543347977</v>
      </c>
      <c r="J214" s="18">
        <v>36415820.73641438</v>
      </c>
      <c r="K214" s="18">
        <v>39986399.09997683</v>
      </c>
      <c r="L214" s="18">
        <v>41057873.936216958</v>
      </c>
      <c r="M214" s="18">
        <v>40701255.953956708</v>
      </c>
      <c r="N214" s="18">
        <v>30704763.290529806</v>
      </c>
      <c r="O214" s="18">
        <v>34989498.75744123</v>
      </c>
      <c r="P214" s="18">
        <v>35346887.924392365</v>
      </c>
      <c r="Q214" s="18">
        <f t="shared" si="3"/>
        <v>438063091.15562809</v>
      </c>
      <c r="R214" s="26">
        <f ca="1">SUM(OFFSET(E214,,,,List!$D$2))</f>
        <v>255262811.29309103</v>
      </c>
    </row>
    <row r="215" spans="1:18" x14ac:dyDescent="0.25">
      <c r="A215" t="s">
        <v>20</v>
      </c>
      <c r="B215" t="s">
        <v>89</v>
      </c>
      <c r="C215" t="s">
        <v>75</v>
      </c>
      <c r="D215" t="s">
        <v>128</v>
      </c>
      <c r="E215" s="18">
        <v>17976000</v>
      </c>
      <c r="F215" s="18">
        <v>14952149.52</v>
      </c>
      <c r="G215" s="18">
        <v>15456309.121545602</v>
      </c>
      <c r="H215" s="18">
        <v>17640529.20529202</v>
      </c>
      <c r="I215" s="18">
        <v>14784591.368870465</v>
      </c>
      <c r="J215" s="18">
        <v>17640882.017640185</v>
      </c>
      <c r="K215" s="18">
        <v>14784887.062176304</v>
      </c>
      <c r="L215" s="18">
        <v>15625093.712810956</v>
      </c>
      <c r="M215" s="18">
        <v>19321545.654097091</v>
      </c>
      <c r="N215" s="18">
        <v>19153723.74894882</v>
      </c>
      <c r="O215" s="18">
        <v>17641764.079382129</v>
      </c>
      <c r="P215" s="18">
        <v>16801848.092402786</v>
      </c>
      <c r="Q215" s="18">
        <f t="shared" si="3"/>
        <v>201779323.58316633</v>
      </c>
      <c r="R215" s="26">
        <f ca="1">SUM(OFFSET(E215,,,,List!$D$2))</f>
        <v>113235348.29552458</v>
      </c>
    </row>
    <row r="216" spans="1:18" x14ac:dyDescent="0.25">
      <c r="A216" t="s">
        <v>20</v>
      </c>
      <c r="B216" t="s">
        <v>89</v>
      </c>
      <c r="C216" t="s">
        <v>75</v>
      </c>
      <c r="D216" t="s">
        <v>132</v>
      </c>
      <c r="E216" s="18">
        <v>2224575.5</v>
      </c>
      <c r="F216" s="18">
        <v>1916237.662185</v>
      </c>
      <c r="G216" s="18">
        <v>2290697.8132690652</v>
      </c>
      <c r="H216" s="18">
        <v>2422877.6848768443</v>
      </c>
      <c r="I216" s="18">
        <v>1982374.2929893853</v>
      </c>
      <c r="J216" s="18">
        <v>2158606.9271085211</v>
      </c>
      <c r="K216" s="18">
        <v>2268762.620992986</v>
      </c>
      <c r="L216" s="18">
        <v>2400947.5596067221</v>
      </c>
      <c r="M216" s="18">
        <v>2246780.7343706097</v>
      </c>
      <c r="N216" s="18">
        <v>2224775.7198036602</v>
      </c>
      <c r="O216" s="18">
        <v>2511158.1019993844</v>
      </c>
      <c r="P216" s="18">
        <v>1982513.0633529511</v>
      </c>
      <c r="Q216" s="18">
        <f t="shared" si="3"/>
        <v>26630307.680555131</v>
      </c>
      <c r="R216" s="26">
        <f ca="1">SUM(OFFSET(E216,,,,List!$D$2))</f>
        <v>15264132.501421802</v>
      </c>
    </row>
    <row r="217" spans="1:18" x14ac:dyDescent="0.25">
      <c r="A217" t="s">
        <v>20</v>
      </c>
      <c r="B217" t="s">
        <v>89</v>
      </c>
      <c r="C217" t="s">
        <v>75</v>
      </c>
      <c r="D217" t="s">
        <v>134</v>
      </c>
      <c r="E217" s="18">
        <v>393424.5</v>
      </c>
      <c r="F217" s="18">
        <v>472998.22993500001</v>
      </c>
      <c r="G217" s="18">
        <v>503947.07879039366</v>
      </c>
      <c r="H217" s="18">
        <v>490690.22041220323</v>
      </c>
      <c r="I217" s="18">
        <v>419964.29815197026</v>
      </c>
      <c r="J217" s="18">
        <v>455334.26603031618</v>
      </c>
      <c r="K217" s="18">
        <v>495125.70650265407</v>
      </c>
      <c r="L217" s="18">
        <v>508393.0860925687</v>
      </c>
      <c r="M217" s="18">
        <v>468610.48715203087</v>
      </c>
      <c r="N217" s="18">
        <v>402301.70534318982</v>
      </c>
      <c r="O217" s="18">
        <v>433252.32284949272</v>
      </c>
      <c r="P217" s="18">
        <v>384625.80630027293</v>
      </c>
      <c r="Q217" s="18">
        <f t="shared" si="3"/>
        <v>5428667.7075600922</v>
      </c>
      <c r="R217" s="26">
        <f ca="1">SUM(OFFSET(E217,,,,List!$D$2))</f>
        <v>3231484.2998225377</v>
      </c>
    </row>
    <row r="218" spans="1:18" x14ac:dyDescent="0.25">
      <c r="A218" t="s">
        <v>20</v>
      </c>
      <c r="B218" t="s">
        <v>89</v>
      </c>
      <c r="C218" t="s">
        <v>75</v>
      </c>
      <c r="D218" t="s">
        <v>127</v>
      </c>
      <c r="E218" s="18">
        <v>74864999.999999985</v>
      </c>
      <c r="F218" s="18">
        <v>57939579.390000001</v>
      </c>
      <c r="G218" s="18">
        <v>74215484.287421405</v>
      </c>
      <c r="H218" s="18">
        <v>65101953.019530073</v>
      </c>
      <c r="I218" s="18">
        <v>70961838.402575701</v>
      </c>
      <c r="J218" s="18">
        <v>62499124.862496644</v>
      </c>
      <c r="K218" s="18">
        <v>61197671.731792241</v>
      </c>
      <c r="L218" s="18">
        <v>65104557.136712305</v>
      </c>
      <c r="M218" s="18">
        <v>74219937.327803388</v>
      </c>
      <c r="N218" s="18">
        <v>58595273.310928956</v>
      </c>
      <c r="O218" s="18">
        <v>61200119.675380379</v>
      </c>
      <c r="P218" s="18">
        <v>65758232.971641399</v>
      </c>
      <c r="Q218" s="18">
        <f t="shared" si="3"/>
        <v>791658772.11628234</v>
      </c>
      <c r="R218" s="26">
        <f ca="1">SUM(OFFSET(E218,,,,List!$D$2))</f>
        <v>466780651.69381595</v>
      </c>
    </row>
    <row r="219" spans="1:18" x14ac:dyDescent="0.25">
      <c r="A219" t="s">
        <v>20</v>
      </c>
      <c r="B219" t="s">
        <v>89</v>
      </c>
      <c r="C219" t="s">
        <v>75</v>
      </c>
      <c r="D219" t="s">
        <v>125</v>
      </c>
      <c r="E219" s="18">
        <v>18424000</v>
      </c>
      <c r="F219" s="18">
        <v>22540225.399999999</v>
      </c>
      <c r="G219" s="18">
        <v>19012380.2419012</v>
      </c>
      <c r="H219" s="18">
        <v>20972629.166291628</v>
      </c>
      <c r="I219" s="18">
        <v>17836713.45070168</v>
      </c>
      <c r="J219" s="18">
        <v>16660833.016660174</v>
      </c>
      <c r="K219" s="18">
        <v>17445046.666166358</v>
      </c>
      <c r="L219" s="18">
        <v>19993399.481983911</v>
      </c>
      <c r="M219" s="18">
        <v>21757740.54091803</v>
      </c>
      <c r="N219" s="18">
        <v>16661499.459977409</v>
      </c>
      <c r="O219" s="18">
        <v>20386038.491730459</v>
      </c>
      <c r="P219" s="18">
        <v>19994199.229959313</v>
      </c>
      <c r="Q219" s="18">
        <f t="shared" si="3"/>
        <v>231684705.14629012</v>
      </c>
      <c r="R219" s="26">
        <f ca="1">SUM(OFFSET(E219,,,,List!$D$2))</f>
        <v>132891827.94172102</v>
      </c>
    </row>
    <row r="220" spans="1:18" x14ac:dyDescent="0.25">
      <c r="A220" t="s">
        <v>20</v>
      </c>
      <c r="B220" t="s">
        <v>89</v>
      </c>
      <c r="C220" t="s">
        <v>75</v>
      </c>
      <c r="D220" t="s">
        <v>131</v>
      </c>
      <c r="E220" s="18">
        <v>3471299.9999999995</v>
      </c>
      <c r="F220" s="18">
        <v>4389043.8900000006</v>
      </c>
      <c r="G220" s="18">
        <v>3710774.2143710703</v>
      </c>
      <c r="H220" s="18">
        <v>4508835.2623526147</v>
      </c>
      <c r="I220" s="18">
        <v>4508880.3507052381</v>
      </c>
      <c r="J220" s="18">
        <v>3910395.5139102396</v>
      </c>
      <c r="K220" s="18">
        <v>4389263.346583589</v>
      </c>
      <c r="L220" s="18">
        <v>3551348.5844574352</v>
      </c>
      <c r="M220" s="18">
        <v>4469157.5165128922</v>
      </c>
      <c r="N220" s="18">
        <v>4429298.6169444146</v>
      </c>
      <c r="O220" s="18">
        <v>3910591.037596371</v>
      </c>
      <c r="P220" s="18">
        <v>4110152.0896040304</v>
      </c>
      <c r="Q220" s="18">
        <f t="shared" si="3"/>
        <v>49359040.423037894</v>
      </c>
      <c r="R220" s="26">
        <f ca="1">SUM(OFFSET(E220,,,,List!$D$2))</f>
        <v>28888492.577922754</v>
      </c>
    </row>
    <row r="221" spans="1:18" x14ac:dyDescent="0.25">
      <c r="A221" t="s">
        <v>20</v>
      </c>
      <c r="B221" t="s">
        <v>89</v>
      </c>
      <c r="C221" t="s">
        <v>75</v>
      </c>
      <c r="D221" t="s">
        <v>126</v>
      </c>
      <c r="E221" s="18">
        <v>5030725</v>
      </c>
      <c r="F221" s="18">
        <v>5935184.3512500003</v>
      </c>
      <c r="G221" s="18">
        <v>4917773.3539917683</v>
      </c>
      <c r="H221" s="18">
        <v>4974349.2274922663</v>
      </c>
      <c r="I221" s="18">
        <v>6500635.0189002529</v>
      </c>
      <c r="J221" s="18">
        <v>5822366.1095721358</v>
      </c>
      <c r="K221" s="18">
        <v>6048537.8995723873</v>
      </c>
      <c r="L221" s="18">
        <v>5483308.8162643379</v>
      </c>
      <c r="M221" s="18">
        <v>4805009.383453222</v>
      </c>
      <c r="N221" s="18">
        <v>6274839.7073379215</v>
      </c>
      <c r="O221" s="18">
        <v>5766126.5809456706</v>
      </c>
      <c r="P221" s="18">
        <v>6048840.3325159652</v>
      </c>
      <c r="Q221" s="18">
        <f t="shared" si="3"/>
        <v>67607695.781295925</v>
      </c>
      <c r="R221" s="26">
        <f ca="1">SUM(OFFSET(E221,,,,List!$D$2))</f>
        <v>39229570.96077881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0.249977111117893"/>
  </sheetPr>
  <dimension ref="A1:I1461"/>
  <sheetViews>
    <sheetView workbookViewId="0">
      <selection activeCell="G1" sqref="D1:G1"/>
    </sheetView>
  </sheetViews>
  <sheetFormatPr defaultRowHeight="15" x14ac:dyDescent="0.25"/>
  <cols>
    <col min="2" max="2" width="10.7109375" style="64" bestFit="1" customWidth="1"/>
  </cols>
  <sheetData>
    <row r="1" spans="1:9" x14ac:dyDescent="0.25">
      <c r="A1" s="13" t="s">
        <v>155</v>
      </c>
      <c r="B1" s="65" t="s">
        <v>156</v>
      </c>
      <c r="C1" s="13" t="s">
        <v>157</v>
      </c>
      <c r="D1" s="13" t="s">
        <v>70</v>
      </c>
      <c r="E1" s="13" t="s">
        <v>72</v>
      </c>
      <c r="F1" s="13" t="s">
        <v>73</v>
      </c>
      <c r="G1" s="13" t="s">
        <v>71</v>
      </c>
      <c r="H1" s="13" t="s">
        <v>158</v>
      </c>
      <c r="I1" s="13" t="s">
        <v>159</v>
      </c>
    </row>
    <row r="2" spans="1:9" x14ac:dyDescent="0.25">
      <c r="A2" t="s">
        <v>75</v>
      </c>
      <c r="B2" s="64">
        <v>42552</v>
      </c>
      <c r="C2">
        <f>CHOOSE(MONTH(B2),7,8,9,10,11,12,1,2,3,4,5,6)</f>
        <v>1</v>
      </c>
      <c r="D2">
        <v>29</v>
      </c>
      <c r="E2">
        <v>66</v>
      </c>
      <c r="F2">
        <v>23</v>
      </c>
      <c r="G2">
        <v>79</v>
      </c>
      <c r="H2">
        <f>SUM(D2:G2)</f>
        <v>197</v>
      </c>
      <c r="I2">
        <f t="shared" ref="I2:I65" si="0">SUMIFS($H$2:$H$1461,$A$2:$A$1461,A2,$C$2:$C$1461,C2)</f>
        <v>6607</v>
      </c>
    </row>
    <row r="3" spans="1:9" x14ac:dyDescent="0.25">
      <c r="A3" t="s">
        <v>75</v>
      </c>
      <c r="B3" s="64">
        <v>42553</v>
      </c>
      <c r="C3">
        <f t="shared" ref="C3:C66" si="1">CHOOSE(MONTH(B3),7,8,9,10,11,12,1,2,3,4,5,6)</f>
        <v>1</v>
      </c>
      <c r="D3">
        <v>64</v>
      </c>
      <c r="E3">
        <v>21</v>
      </c>
      <c r="F3">
        <v>88</v>
      </c>
      <c r="G3">
        <v>33</v>
      </c>
      <c r="H3">
        <f t="shared" ref="H3:H66" si="2">SUM(D3:G3)</f>
        <v>206</v>
      </c>
      <c r="I3">
        <f t="shared" si="0"/>
        <v>6607</v>
      </c>
    </row>
    <row r="4" spans="1:9" x14ac:dyDescent="0.25">
      <c r="A4" t="s">
        <v>75</v>
      </c>
      <c r="B4" s="64">
        <v>42554</v>
      </c>
      <c r="C4">
        <f t="shared" si="1"/>
        <v>1</v>
      </c>
      <c r="D4">
        <v>78</v>
      </c>
      <c r="E4">
        <v>33</v>
      </c>
      <c r="F4">
        <v>46</v>
      </c>
      <c r="G4">
        <v>94</v>
      </c>
      <c r="H4">
        <f t="shared" si="2"/>
        <v>251</v>
      </c>
      <c r="I4">
        <f t="shared" si="0"/>
        <v>6607</v>
      </c>
    </row>
    <row r="5" spans="1:9" x14ac:dyDescent="0.25">
      <c r="A5" t="s">
        <v>75</v>
      </c>
      <c r="B5" s="64">
        <v>42555</v>
      </c>
      <c r="C5">
        <f t="shared" si="1"/>
        <v>1</v>
      </c>
      <c r="D5">
        <v>26</v>
      </c>
      <c r="E5">
        <v>75</v>
      </c>
      <c r="F5">
        <v>52</v>
      </c>
      <c r="G5">
        <v>20</v>
      </c>
      <c r="H5">
        <f t="shared" si="2"/>
        <v>173</v>
      </c>
      <c r="I5">
        <f t="shared" si="0"/>
        <v>6607</v>
      </c>
    </row>
    <row r="6" spans="1:9" x14ac:dyDescent="0.25">
      <c r="A6" t="s">
        <v>75</v>
      </c>
      <c r="B6" s="64">
        <v>42556</v>
      </c>
      <c r="C6">
        <f t="shared" si="1"/>
        <v>1</v>
      </c>
      <c r="D6">
        <v>12</v>
      </c>
      <c r="E6">
        <v>14</v>
      </c>
      <c r="F6">
        <v>43</v>
      </c>
      <c r="G6">
        <v>71</v>
      </c>
      <c r="H6">
        <f t="shared" si="2"/>
        <v>140</v>
      </c>
      <c r="I6">
        <f t="shared" si="0"/>
        <v>6607</v>
      </c>
    </row>
    <row r="7" spans="1:9" x14ac:dyDescent="0.25">
      <c r="A7" t="s">
        <v>75</v>
      </c>
      <c r="B7" s="64">
        <v>42557</v>
      </c>
      <c r="C7">
        <f t="shared" si="1"/>
        <v>1</v>
      </c>
      <c r="D7">
        <v>16</v>
      </c>
      <c r="E7">
        <v>62</v>
      </c>
      <c r="F7">
        <v>74</v>
      </c>
      <c r="G7">
        <v>12</v>
      </c>
      <c r="H7">
        <f t="shared" si="2"/>
        <v>164</v>
      </c>
      <c r="I7">
        <f t="shared" si="0"/>
        <v>6607</v>
      </c>
    </row>
    <row r="8" spans="1:9" x14ac:dyDescent="0.25">
      <c r="A8" t="s">
        <v>75</v>
      </c>
      <c r="B8" s="64">
        <v>42558</v>
      </c>
      <c r="C8">
        <f t="shared" si="1"/>
        <v>1</v>
      </c>
      <c r="D8">
        <v>55</v>
      </c>
      <c r="E8">
        <v>94</v>
      </c>
      <c r="F8">
        <v>43</v>
      </c>
      <c r="G8">
        <v>68</v>
      </c>
      <c r="H8">
        <f t="shared" si="2"/>
        <v>260</v>
      </c>
      <c r="I8">
        <f t="shared" si="0"/>
        <v>6607</v>
      </c>
    </row>
    <row r="9" spans="1:9" x14ac:dyDescent="0.25">
      <c r="A9" t="s">
        <v>75</v>
      </c>
      <c r="B9" s="64">
        <v>42559</v>
      </c>
      <c r="C9">
        <f t="shared" si="1"/>
        <v>1</v>
      </c>
      <c r="D9">
        <v>80</v>
      </c>
      <c r="E9">
        <v>51</v>
      </c>
      <c r="F9">
        <v>61</v>
      </c>
      <c r="G9">
        <v>22</v>
      </c>
      <c r="H9">
        <f t="shared" si="2"/>
        <v>214</v>
      </c>
      <c r="I9">
        <f t="shared" si="0"/>
        <v>6607</v>
      </c>
    </row>
    <row r="10" spans="1:9" x14ac:dyDescent="0.25">
      <c r="A10" t="s">
        <v>75</v>
      </c>
      <c r="B10" s="64">
        <v>42560</v>
      </c>
      <c r="C10">
        <f t="shared" si="1"/>
        <v>1</v>
      </c>
      <c r="D10">
        <v>65</v>
      </c>
      <c r="E10">
        <v>68</v>
      </c>
      <c r="F10">
        <v>85</v>
      </c>
      <c r="G10">
        <v>47</v>
      </c>
      <c r="H10">
        <f t="shared" si="2"/>
        <v>265</v>
      </c>
      <c r="I10">
        <f t="shared" si="0"/>
        <v>6607</v>
      </c>
    </row>
    <row r="11" spans="1:9" x14ac:dyDescent="0.25">
      <c r="A11" t="s">
        <v>75</v>
      </c>
      <c r="B11" s="64">
        <v>42561</v>
      </c>
      <c r="C11">
        <f t="shared" si="1"/>
        <v>1</v>
      </c>
      <c r="D11">
        <v>33</v>
      </c>
      <c r="E11">
        <v>25</v>
      </c>
      <c r="F11">
        <v>32</v>
      </c>
      <c r="G11">
        <v>49</v>
      </c>
      <c r="H11">
        <f t="shared" si="2"/>
        <v>139</v>
      </c>
      <c r="I11">
        <f t="shared" si="0"/>
        <v>6607</v>
      </c>
    </row>
    <row r="12" spans="1:9" x14ac:dyDescent="0.25">
      <c r="A12" t="s">
        <v>75</v>
      </c>
      <c r="B12" s="64">
        <v>42562</v>
      </c>
      <c r="C12">
        <f t="shared" si="1"/>
        <v>1</v>
      </c>
      <c r="D12">
        <v>84</v>
      </c>
      <c r="E12">
        <v>61</v>
      </c>
      <c r="F12">
        <v>54</v>
      </c>
      <c r="G12">
        <v>92</v>
      </c>
      <c r="H12">
        <f t="shared" si="2"/>
        <v>291</v>
      </c>
      <c r="I12">
        <f t="shared" si="0"/>
        <v>6607</v>
      </c>
    </row>
    <row r="13" spans="1:9" x14ac:dyDescent="0.25">
      <c r="A13" t="s">
        <v>75</v>
      </c>
      <c r="B13" s="64">
        <v>42563</v>
      </c>
      <c r="C13">
        <f t="shared" si="1"/>
        <v>1</v>
      </c>
      <c r="D13">
        <v>12</v>
      </c>
      <c r="E13">
        <v>30</v>
      </c>
      <c r="F13">
        <v>98</v>
      </c>
      <c r="G13">
        <v>70</v>
      </c>
      <c r="H13">
        <f t="shared" si="2"/>
        <v>210</v>
      </c>
      <c r="I13">
        <f t="shared" si="0"/>
        <v>6607</v>
      </c>
    </row>
    <row r="14" spans="1:9" x14ac:dyDescent="0.25">
      <c r="A14" t="s">
        <v>75</v>
      </c>
      <c r="B14" s="64">
        <v>42564</v>
      </c>
      <c r="C14">
        <f t="shared" si="1"/>
        <v>1</v>
      </c>
      <c r="D14">
        <v>14</v>
      </c>
      <c r="E14">
        <v>11</v>
      </c>
      <c r="F14">
        <v>67</v>
      </c>
      <c r="G14">
        <v>30</v>
      </c>
      <c r="H14">
        <f t="shared" si="2"/>
        <v>122</v>
      </c>
      <c r="I14">
        <f t="shared" si="0"/>
        <v>6607</v>
      </c>
    </row>
    <row r="15" spans="1:9" x14ac:dyDescent="0.25">
      <c r="A15" t="s">
        <v>75</v>
      </c>
      <c r="B15" s="64">
        <v>42565</v>
      </c>
      <c r="C15">
        <f t="shared" si="1"/>
        <v>1</v>
      </c>
      <c r="D15">
        <v>63</v>
      </c>
      <c r="E15">
        <v>60</v>
      </c>
      <c r="F15">
        <v>71</v>
      </c>
      <c r="G15">
        <v>17</v>
      </c>
      <c r="H15">
        <f t="shared" si="2"/>
        <v>211</v>
      </c>
      <c r="I15">
        <f t="shared" si="0"/>
        <v>6607</v>
      </c>
    </row>
    <row r="16" spans="1:9" x14ac:dyDescent="0.25">
      <c r="A16" t="s">
        <v>75</v>
      </c>
      <c r="B16" s="64">
        <v>42566</v>
      </c>
      <c r="C16">
        <f t="shared" si="1"/>
        <v>1</v>
      </c>
      <c r="D16">
        <v>23</v>
      </c>
      <c r="E16">
        <v>33</v>
      </c>
      <c r="F16">
        <v>80</v>
      </c>
      <c r="G16">
        <v>32</v>
      </c>
      <c r="H16">
        <f t="shared" si="2"/>
        <v>168</v>
      </c>
      <c r="I16">
        <f t="shared" si="0"/>
        <v>6607</v>
      </c>
    </row>
    <row r="17" spans="1:9" x14ac:dyDescent="0.25">
      <c r="A17" t="s">
        <v>75</v>
      </c>
      <c r="B17" s="64">
        <v>42567</v>
      </c>
      <c r="C17">
        <f t="shared" si="1"/>
        <v>1</v>
      </c>
      <c r="D17">
        <v>60</v>
      </c>
      <c r="E17">
        <v>100</v>
      </c>
      <c r="F17">
        <v>78</v>
      </c>
      <c r="G17">
        <v>16</v>
      </c>
      <c r="H17">
        <f t="shared" si="2"/>
        <v>254</v>
      </c>
      <c r="I17">
        <f t="shared" si="0"/>
        <v>6607</v>
      </c>
    </row>
    <row r="18" spans="1:9" x14ac:dyDescent="0.25">
      <c r="A18" t="s">
        <v>75</v>
      </c>
      <c r="B18" s="64">
        <v>42568</v>
      </c>
      <c r="C18">
        <f t="shared" si="1"/>
        <v>1</v>
      </c>
      <c r="D18">
        <v>63</v>
      </c>
      <c r="E18">
        <v>62</v>
      </c>
      <c r="F18">
        <v>16</v>
      </c>
      <c r="G18">
        <v>23</v>
      </c>
      <c r="H18">
        <f t="shared" si="2"/>
        <v>164</v>
      </c>
      <c r="I18">
        <f t="shared" si="0"/>
        <v>6607</v>
      </c>
    </row>
    <row r="19" spans="1:9" x14ac:dyDescent="0.25">
      <c r="A19" t="s">
        <v>75</v>
      </c>
      <c r="B19" s="64">
        <v>42569</v>
      </c>
      <c r="C19">
        <f t="shared" si="1"/>
        <v>1</v>
      </c>
      <c r="D19">
        <v>77</v>
      </c>
      <c r="E19">
        <v>68</v>
      </c>
      <c r="F19">
        <v>18</v>
      </c>
      <c r="G19">
        <v>79</v>
      </c>
      <c r="H19">
        <f t="shared" si="2"/>
        <v>242</v>
      </c>
      <c r="I19">
        <f t="shared" si="0"/>
        <v>6607</v>
      </c>
    </row>
    <row r="20" spans="1:9" x14ac:dyDescent="0.25">
      <c r="A20" t="s">
        <v>75</v>
      </c>
      <c r="B20" s="64">
        <v>42570</v>
      </c>
      <c r="C20">
        <f t="shared" si="1"/>
        <v>1</v>
      </c>
      <c r="D20">
        <v>43</v>
      </c>
      <c r="E20">
        <v>25</v>
      </c>
      <c r="F20">
        <v>99</v>
      </c>
      <c r="G20">
        <v>56</v>
      </c>
      <c r="H20">
        <f t="shared" si="2"/>
        <v>223</v>
      </c>
      <c r="I20">
        <f t="shared" si="0"/>
        <v>6607</v>
      </c>
    </row>
    <row r="21" spans="1:9" x14ac:dyDescent="0.25">
      <c r="A21" t="s">
        <v>75</v>
      </c>
      <c r="B21" s="64">
        <v>42571</v>
      </c>
      <c r="C21">
        <f t="shared" si="1"/>
        <v>1</v>
      </c>
      <c r="D21">
        <v>98</v>
      </c>
      <c r="E21">
        <v>67</v>
      </c>
      <c r="F21">
        <v>45</v>
      </c>
      <c r="G21">
        <v>90</v>
      </c>
      <c r="H21">
        <f t="shared" si="2"/>
        <v>300</v>
      </c>
      <c r="I21">
        <f t="shared" si="0"/>
        <v>6607</v>
      </c>
    </row>
    <row r="22" spans="1:9" x14ac:dyDescent="0.25">
      <c r="A22" t="s">
        <v>75</v>
      </c>
      <c r="B22" s="64">
        <v>42572</v>
      </c>
      <c r="C22">
        <f t="shared" si="1"/>
        <v>1</v>
      </c>
      <c r="D22">
        <v>14</v>
      </c>
      <c r="E22">
        <v>100</v>
      </c>
      <c r="F22">
        <v>36</v>
      </c>
      <c r="G22">
        <v>95</v>
      </c>
      <c r="H22">
        <f t="shared" si="2"/>
        <v>245</v>
      </c>
      <c r="I22">
        <f t="shared" si="0"/>
        <v>6607</v>
      </c>
    </row>
    <row r="23" spans="1:9" x14ac:dyDescent="0.25">
      <c r="A23" t="s">
        <v>75</v>
      </c>
      <c r="B23" s="64">
        <v>42573</v>
      </c>
      <c r="C23">
        <f t="shared" si="1"/>
        <v>1</v>
      </c>
      <c r="D23">
        <v>62</v>
      </c>
      <c r="E23">
        <v>28</v>
      </c>
      <c r="F23">
        <v>16</v>
      </c>
      <c r="G23">
        <v>50</v>
      </c>
      <c r="H23">
        <f t="shared" si="2"/>
        <v>156</v>
      </c>
      <c r="I23">
        <f t="shared" si="0"/>
        <v>6607</v>
      </c>
    </row>
    <row r="24" spans="1:9" x14ac:dyDescent="0.25">
      <c r="A24" t="s">
        <v>75</v>
      </c>
      <c r="B24" s="64">
        <v>42574</v>
      </c>
      <c r="C24">
        <f t="shared" si="1"/>
        <v>1</v>
      </c>
      <c r="D24">
        <v>22</v>
      </c>
      <c r="E24">
        <v>56</v>
      </c>
      <c r="F24">
        <v>97</v>
      </c>
      <c r="G24">
        <v>65</v>
      </c>
      <c r="H24">
        <f t="shared" si="2"/>
        <v>240</v>
      </c>
      <c r="I24">
        <f t="shared" si="0"/>
        <v>6607</v>
      </c>
    </row>
    <row r="25" spans="1:9" x14ac:dyDescent="0.25">
      <c r="A25" t="s">
        <v>75</v>
      </c>
      <c r="B25" s="64">
        <v>42575</v>
      </c>
      <c r="C25">
        <f t="shared" si="1"/>
        <v>1</v>
      </c>
      <c r="D25">
        <v>97</v>
      </c>
      <c r="E25">
        <v>34</v>
      </c>
      <c r="F25">
        <v>91</v>
      </c>
      <c r="G25">
        <v>84</v>
      </c>
      <c r="H25">
        <f t="shared" si="2"/>
        <v>306</v>
      </c>
      <c r="I25">
        <f t="shared" si="0"/>
        <v>6607</v>
      </c>
    </row>
    <row r="26" spans="1:9" x14ac:dyDescent="0.25">
      <c r="A26" t="s">
        <v>75</v>
      </c>
      <c r="B26" s="64">
        <v>42576</v>
      </c>
      <c r="C26">
        <f t="shared" si="1"/>
        <v>1</v>
      </c>
      <c r="D26">
        <v>24</v>
      </c>
      <c r="E26">
        <v>14</v>
      </c>
      <c r="F26">
        <v>93</v>
      </c>
      <c r="G26">
        <v>31</v>
      </c>
      <c r="H26">
        <f t="shared" si="2"/>
        <v>162</v>
      </c>
      <c r="I26">
        <f t="shared" si="0"/>
        <v>6607</v>
      </c>
    </row>
    <row r="27" spans="1:9" x14ac:dyDescent="0.25">
      <c r="A27" t="s">
        <v>75</v>
      </c>
      <c r="B27" s="64">
        <v>42577</v>
      </c>
      <c r="C27">
        <f t="shared" si="1"/>
        <v>1</v>
      </c>
      <c r="D27">
        <v>51</v>
      </c>
      <c r="E27">
        <v>61</v>
      </c>
      <c r="F27">
        <v>64</v>
      </c>
      <c r="G27">
        <v>93</v>
      </c>
      <c r="H27">
        <f t="shared" si="2"/>
        <v>269</v>
      </c>
      <c r="I27">
        <f t="shared" si="0"/>
        <v>6607</v>
      </c>
    </row>
    <row r="28" spans="1:9" x14ac:dyDescent="0.25">
      <c r="A28" t="s">
        <v>75</v>
      </c>
      <c r="B28" s="64">
        <v>42578</v>
      </c>
      <c r="C28">
        <f t="shared" si="1"/>
        <v>1</v>
      </c>
      <c r="D28">
        <v>62</v>
      </c>
      <c r="E28">
        <v>72</v>
      </c>
      <c r="F28">
        <v>56</v>
      </c>
      <c r="G28">
        <v>42</v>
      </c>
      <c r="H28">
        <f t="shared" si="2"/>
        <v>232</v>
      </c>
      <c r="I28">
        <f t="shared" si="0"/>
        <v>6607</v>
      </c>
    </row>
    <row r="29" spans="1:9" x14ac:dyDescent="0.25">
      <c r="A29" t="s">
        <v>75</v>
      </c>
      <c r="B29" s="64">
        <v>42579</v>
      </c>
      <c r="C29">
        <f t="shared" si="1"/>
        <v>1</v>
      </c>
      <c r="D29">
        <v>28</v>
      </c>
      <c r="E29">
        <v>10</v>
      </c>
      <c r="F29">
        <v>99</v>
      </c>
      <c r="G29">
        <v>60</v>
      </c>
      <c r="H29">
        <f t="shared" si="2"/>
        <v>197</v>
      </c>
      <c r="I29">
        <f t="shared" si="0"/>
        <v>6607</v>
      </c>
    </row>
    <row r="30" spans="1:9" x14ac:dyDescent="0.25">
      <c r="A30" t="s">
        <v>75</v>
      </c>
      <c r="B30" s="64">
        <v>42580</v>
      </c>
      <c r="C30">
        <f t="shared" si="1"/>
        <v>1</v>
      </c>
      <c r="D30">
        <v>15</v>
      </c>
      <c r="E30">
        <v>70</v>
      </c>
      <c r="F30">
        <v>52</v>
      </c>
      <c r="G30">
        <v>84</v>
      </c>
      <c r="H30">
        <f t="shared" si="2"/>
        <v>221</v>
      </c>
      <c r="I30">
        <f t="shared" si="0"/>
        <v>6607</v>
      </c>
    </row>
    <row r="31" spans="1:9" x14ac:dyDescent="0.25">
      <c r="A31" t="s">
        <v>75</v>
      </c>
      <c r="B31" s="64">
        <v>42581</v>
      </c>
      <c r="C31">
        <f t="shared" si="1"/>
        <v>1</v>
      </c>
      <c r="D31">
        <v>18</v>
      </c>
      <c r="E31">
        <v>61</v>
      </c>
      <c r="F31">
        <v>23</v>
      </c>
      <c r="G31">
        <v>21</v>
      </c>
      <c r="H31">
        <f t="shared" si="2"/>
        <v>123</v>
      </c>
      <c r="I31">
        <f t="shared" si="0"/>
        <v>6607</v>
      </c>
    </row>
    <row r="32" spans="1:9" x14ac:dyDescent="0.25">
      <c r="A32" t="s">
        <v>75</v>
      </c>
      <c r="B32" s="64">
        <v>42582</v>
      </c>
      <c r="C32">
        <f t="shared" si="1"/>
        <v>1</v>
      </c>
      <c r="D32">
        <v>41</v>
      </c>
      <c r="E32">
        <v>90</v>
      </c>
      <c r="F32">
        <v>78</v>
      </c>
      <c r="G32">
        <v>53</v>
      </c>
      <c r="H32">
        <f t="shared" si="2"/>
        <v>262</v>
      </c>
      <c r="I32">
        <f t="shared" si="0"/>
        <v>6607</v>
      </c>
    </row>
    <row r="33" spans="1:9" x14ac:dyDescent="0.25">
      <c r="A33" t="s">
        <v>75</v>
      </c>
      <c r="B33" s="64">
        <v>42583</v>
      </c>
      <c r="C33">
        <f t="shared" si="1"/>
        <v>2</v>
      </c>
      <c r="D33">
        <v>80</v>
      </c>
      <c r="E33">
        <v>78</v>
      </c>
      <c r="F33">
        <v>81</v>
      </c>
      <c r="G33">
        <v>62</v>
      </c>
      <c r="H33">
        <f t="shared" si="2"/>
        <v>301</v>
      </c>
      <c r="I33">
        <f t="shared" si="0"/>
        <v>7032</v>
      </c>
    </row>
    <row r="34" spans="1:9" x14ac:dyDescent="0.25">
      <c r="A34" t="s">
        <v>75</v>
      </c>
      <c r="B34" s="64">
        <v>42584</v>
      </c>
      <c r="C34">
        <f t="shared" si="1"/>
        <v>2</v>
      </c>
      <c r="D34">
        <v>39</v>
      </c>
      <c r="E34">
        <v>24</v>
      </c>
      <c r="F34">
        <v>43</v>
      </c>
      <c r="G34">
        <v>73</v>
      </c>
      <c r="H34">
        <f t="shared" si="2"/>
        <v>179</v>
      </c>
      <c r="I34">
        <f t="shared" si="0"/>
        <v>7032</v>
      </c>
    </row>
    <row r="35" spans="1:9" x14ac:dyDescent="0.25">
      <c r="A35" t="s">
        <v>75</v>
      </c>
      <c r="B35" s="64">
        <v>42585</v>
      </c>
      <c r="C35">
        <f t="shared" si="1"/>
        <v>2</v>
      </c>
      <c r="D35">
        <v>35</v>
      </c>
      <c r="E35">
        <v>45</v>
      </c>
      <c r="F35">
        <v>99</v>
      </c>
      <c r="G35">
        <v>62</v>
      </c>
      <c r="H35">
        <f t="shared" si="2"/>
        <v>241</v>
      </c>
      <c r="I35">
        <f t="shared" si="0"/>
        <v>7032</v>
      </c>
    </row>
    <row r="36" spans="1:9" x14ac:dyDescent="0.25">
      <c r="A36" t="s">
        <v>75</v>
      </c>
      <c r="B36" s="64">
        <v>42586</v>
      </c>
      <c r="C36">
        <f t="shared" si="1"/>
        <v>2</v>
      </c>
      <c r="D36">
        <v>16</v>
      </c>
      <c r="E36">
        <v>47</v>
      </c>
      <c r="F36">
        <v>52</v>
      </c>
      <c r="G36">
        <v>91</v>
      </c>
      <c r="H36">
        <f t="shared" si="2"/>
        <v>206</v>
      </c>
      <c r="I36">
        <f t="shared" si="0"/>
        <v>7032</v>
      </c>
    </row>
    <row r="37" spans="1:9" x14ac:dyDescent="0.25">
      <c r="A37" t="s">
        <v>75</v>
      </c>
      <c r="B37" s="64">
        <v>42587</v>
      </c>
      <c r="C37">
        <f t="shared" si="1"/>
        <v>2</v>
      </c>
      <c r="D37">
        <v>91</v>
      </c>
      <c r="E37">
        <v>65</v>
      </c>
      <c r="F37">
        <v>85</v>
      </c>
      <c r="G37">
        <v>56</v>
      </c>
      <c r="H37">
        <f t="shared" si="2"/>
        <v>297</v>
      </c>
      <c r="I37">
        <f t="shared" si="0"/>
        <v>7032</v>
      </c>
    </row>
    <row r="38" spans="1:9" x14ac:dyDescent="0.25">
      <c r="A38" t="s">
        <v>75</v>
      </c>
      <c r="B38" s="64">
        <v>42588</v>
      </c>
      <c r="C38">
        <f t="shared" si="1"/>
        <v>2</v>
      </c>
      <c r="D38">
        <v>79</v>
      </c>
      <c r="E38">
        <v>31</v>
      </c>
      <c r="F38">
        <v>44</v>
      </c>
      <c r="G38">
        <v>27</v>
      </c>
      <c r="H38">
        <f t="shared" si="2"/>
        <v>181</v>
      </c>
      <c r="I38">
        <f t="shared" si="0"/>
        <v>7032</v>
      </c>
    </row>
    <row r="39" spans="1:9" x14ac:dyDescent="0.25">
      <c r="A39" t="s">
        <v>75</v>
      </c>
      <c r="B39" s="64">
        <v>42589</v>
      </c>
      <c r="C39">
        <f t="shared" si="1"/>
        <v>2</v>
      </c>
      <c r="D39">
        <v>26</v>
      </c>
      <c r="E39">
        <v>82</v>
      </c>
      <c r="F39">
        <v>92</v>
      </c>
      <c r="G39">
        <v>34</v>
      </c>
      <c r="H39">
        <f t="shared" si="2"/>
        <v>234</v>
      </c>
      <c r="I39">
        <f t="shared" si="0"/>
        <v>7032</v>
      </c>
    </row>
    <row r="40" spans="1:9" x14ac:dyDescent="0.25">
      <c r="A40" t="s">
        <v>75</v>
      </c>
      <c r="B40" s="64">
        <v>42590</v>
      </c>
      <c r="C40">
        <f t="shared" si="1"/>
        <v>2</v>
      </c>
      <c r="D40">
        <v>48</v>
      </c>
      <c r="E40">
        <v>18</v>
      </c>
      <c r="F40">
        <v>48</v>
      </c>
      <c r="G40">
        <v>90</v>
      </c>
      <c r="H40">
        <f t="shared" si="2"/>
        <v>204</v>
      </c>
      <c r="I40">
        <f t="shared" si="0"/>
        <v>7032</v>
      </c>
    </row>
    <row r="41" spans="1:9" x14ac:dyDescent="0.25">
      <c r="A41" t="s">
        <v>75</v>
      </c>
      <c r="B41" s="64">
        <v>42591</v>
      </c>
      <c r="C41">
        <f t="shared" si="1"/>
        <v>2</v>
      </c>
      <c r="D41">
        <v>82</v>
      </c>
      <c r="E41">
        <v>62</v>
      </c>
      <c r="F41">
        <v>25</v>
      </c>
      <c r="G41">
        <v>64</v>
      </c>
      <c r="H41">
        <f t="shared" si="2"/>
        <v>233</v>
      </c>
      <c r="I41">
        <f t="shared" si="0"/>
        <v>7032</v>
      </c>
    </row>
    <row r="42" spans="1:9" x14ac:dyDescent="0.25">
      <c r="A42" t="s">
        <v>75</v>
      </c>
      <c r="B42" s="64">
        <v>42592</v>
      </c>
      <c r="C42">
        <f t="shared" si="1"/>
        <v>2</v>
      </c>
      <c r="D42">
        <v>30</v>
      </c>
      <c r="E42">
        <v>97</v>
      </c>
      <c r="F42">
        <v>65</v>
      </c>
      <c r="G42">
        <v>82</v>
      </c>
      <c r="H42">
        <f t="shared" si="2"/>
        <v>274</v>
      </c>
      <c r="I42">
        <f t="shared" si="0"/>
        <v>7032</v>
      </c>
    </row>
    <row r="43" spans="1:9" x14ac:dyDescent="0.25">
      <c r="A43" t="s">
        <v>75</v>
      </c>
      <c r="B43" s="64">
        <v>42593</v>
      </c>
      <c r="C43">
        <f t="shared" si="1"/>
        <v>2</v>
      </c>
      <c r="D43">
        <v>61</v>
      </c>
      <c r="E43">
        <v>50</v>
      </c>
      <c r="F43">
        <v>59</v>
      </c>
      <c r="G43">
        <v>75</v>
      </c>
      <c r="H43">
        <f t="shared" si="2"/>
        <v>245</v>
      </c>
      <c r="I43">
        <f t="shared" si="0"/>
        <v>7032</v>
      </c>
    </row>
    <row r="44" spans="1:9" x14ac:dyDescent="0.25">
      <c r="A44" t="s">
        <v>75</v>
      </c>
      <c r="B44" s="64">
        <v>42594</v>
      </c>
      <c r="C44">
        <f t="shared" si="1"/>
        <v>2</v>
      </c>
      <c r="D44">
        <v>54</v>
      </c>
      <c r="E44">
        <v>85</v>
      </c>
      <c r="F44">
        <v>31</v>
      </c>
      <c r="G44">
        <v>64</v>
      </c>
      <c r="H44">
        <f t="shared" si="2"/>
        <v>234</v>
      </c>
      <c r="I44">
        <f t="shared" si="0"/>
        <v>7032</v>
      </c>
    </row>
    <row r="45" spans="1:9" x14ac:dyDescent="0.25">
      <c r="A45" t="s">
        <v>75</v>
      </c>
      <c r="B45" s="64">
        <v>42595</v>
      </c>
      <c r="C45">
        <f t="shared" si="1"/>
        <v>2</v>
      </c>
      <c r="D45">
        <v>73</v>
      </c>
      <c r="E45">
        <v>76</v>
      </c>
      <c r="F45">
        <v>70</v>
      </c>
      <c r="G45">
        <v>63</v>
      </c>
      <c r="H45">
        <f t="shared" si="2"/>
        <v>282</v>
      </c>
      <c r="I45">
        <f t="shared" si="0"/>
        <v>7032</v>
      </c>
    </row>
    <row r="46" spans="1:9" x14ac:dyDescent="0.25">
      <c r="A46" t="s">
        <v>75</v>
      </c>
      <c r="B46" s="64">
        <v>42596</v>
      </c>
      <c r="C46">
        <f t="shared" si="1"/>
        <v>2</v>
      </c>
      <c r="D46">
        <v>52</v>
      </c>
      <c r="E46">
        <v>80</v>
      </c>
      <c r="F46">
        <v>76</v>
      </c>
      <c r="G46">
        <v>22</v>
      </c>
      <c r="H46">
        <f t="shared" si="2"/>
        <v>230</v>
      </c>
      <c r="I46">
        <f t="shared" si="0"/>
        <v>7032</v>
      </c>
    </row>
    <row r="47" spans="1:9" x14ac:dyDescent="0.25">
      <c r="A47" t="s">
        <v>75</v>
      </c>
      <c r="B47" s="64">
        <v>42597</v>
      </c>
      <c r="C47">
        <f t="shared" si="1"/>
        <v>2</v>
      </c>
      <c r="D47">
        <v>33</v>
      </c>
      <c r="E47">
        <v>73</v>
      </c>
      <c r="F47">
        <v>44</v>
      </c>
      <c r="G47">
        <v>72</v>
      </c>
      <c r="H47">
        <f t="shared" si="2"/>
        <v>222</v>
      </c>
      <c r="I47">
        <f t="shared" si="0"/>
        <v>7032</v>
      </c>
    </row>
    <row r="48" spans="1:9" x14ac:dyDescent="0.25">
      <c r="A48" t="s">
        <v>75</v>
      </c>
      <c r="B48" s="64">
        <v>42598</v>
      </c>
      <c r="C48">
        <f t="shared" si="1"/>
        <v>2</v>
      </c>
      <c r="D48">
        <v>65</v>
      </c>
      <c r="E48">
        <v>41</v>
      </c>
      <c r="F48">
        <v>53</v>
      </c>
      <c r="G48">
        <v>44</v>
      </c>
      <c r="H48">
        <f t="shared" si="2"/>
        <v>203</v>
      </c>
      <c r="I48">
        <f t="shared" si="0"/>
        <v>7032</v>
      </c>
    </row>
    <row r="49" spans="1:9" x14ac:dyDescent="0.25">
      <c r="A49" t="s">
        <v>75</v>
      </c>
      <c r="B49" s="64">
        <v>42599</v>
      </c>
      <c r="C49">
        <f t="shared" si="1"/>
        <v>2</v>
      </c>
      <c r="D49">
        <v>60</v>
      </c>
      <c r="E49">
        <v>89</v>
      </c>
      <c r="F49">
        <v>34</v>
      </c>
      <c r="G49">
        <v>34</v>
      </c>
      <c r="H49">
        <f t="shared" si="2"/>
        <v>217</v>
      </c>
      <c r="I49">
        <f t="shared" si="0"/>
        <v>7032</v>
      </c>
    </row>
    <row r="50" spans="1:9" x14ac:dyDescent="0.25">
      <c r="A50" t="s">
        <v>75</v>
      </c>
      <c r="B50" s="64">
        <v>42600</v>
      </c>
      <c r="C50">
        <f t="shared" si="1"/>
        <v>2</v>
      </c>
      <c r="D50">
        <v>24</v>
      </c>
      <c r="E50">
        <v>26</v>
      </c>
      <c r="F50">
        <v>50</v>
      </c>
      <c r="G50">
        <v>75</v>
      </c>
      <c r="H50">
        <f t="shared" si="2"/>
        <v>175</v>
      </c>
      <c r="I50">
        <f t="shared" si="0"/>
        <v>7032</v>
      </c>
    </row>
    <row r="51" spans="1:9" x14ac:dyDescent="0.25">
      <c r="A51" t="s">
        <v>75</v>
      </c>
      <c r="B51" s="64">
        <v>42601</v>
      </c>
      <c r="C51">
        <f t="shared" si="1"/>
        <v>2</v>
      </c>
      <c r="D51">
        <v>36</v>
      </c>
      <c r="E51">
        <v>45</v>
      </c>
      <c r="F51">
        <v>68</v>
      </c>
      <c r="G51">
        <v>82</v>
      </c>
      <c r="H51">
        <f t="shared" si="2"/>
        <v>231</v>
      </c>
      <c r="I51">
        <f t="shared" si="0"/>
        <v>7032</v>
      </c>
    </row>
    <row r="52" spans="1:9" x14ac:dyDescent="0.25">
      <c r="A52" t="s">
        <v>75</v>
      </c>
      <c r="B52" s="64">
        <v>42602</v>
      </c>
      <c r="C52">
        <f t="shared" si="1"/>
        <v>2</v>
      </c>
      <c r="D52">
        <v>10</v>
      </c>
      <c r="E52">
        <v>41</v>
      </c>
      <c r="F52">
        <v>30</v>
      </c>
      <c r="G52">
        <v>94</v>
      </c>
      <c r="H52">
        <f t="shared" si="2"/>
        <v>175</v>
      </c>
      <c r="I52">
        <f t="shared" si="0"/>
        <v>7032</v>
      </c>
    </row>
    <row r="53" spans="1:9" x14ac:dyDescent="0.25">
      <c r="A53" t="s">
        <v>75</v>
      </c>
      <c r="B53" s="64">
        <v>42603</v>
      </c>
      <c r="C53">
        <f t="shared" si="1"/>
        <v>2</v>
      </c>
      <c r="D53">
        <v>90</v>
      </c>
      <c r="E53">
        <v>29</v>
      </c>
      <c r="F53">
        <v>76</v>
      </c>
      <c r="G53">
        <v>98</v>
      </c>
      <c r="H53">
        <f t="shared" si="2"/>
        <v>293</v>
      </c>
      <c r="I53">
        <f t="shared" si="0"/>
        <v>7032</v>
      </c>
    </row>
    <row r="54" spans="1:9" x14ac:dyDescent="0.25">
      <c r="A54" t="s">
        <v>75</v>
      </c>
      <c r="B54" s="64">
        <v>42604</v>
      </c>
      <c r="C54">
        <f t="shared" si="1"/>
        <v>2</v>
      </c>
      <c r="D54">
        <v>43</v>
      </c>
      <c r="E54">
        <v>14</v>
      </c>
      <c r="F54">
        <v>43</v>
      </c>
      <c r="G54">
        <v>73</v>
      </c>
      <c r="H54">
        <f t="shared" si="2"/>
        <v>173</v>
      </c>
      <c r="I54">
        <f t="shared" si="0"/>
        <v>7032</v>
      </c>
    </row>
    <row r="55" spans="1:9" x14ac:dyDescent="0.25">
      <c r="A55" t="s">
        <v>75</v>
      </c>
      <c r="B55" s="64">
        <v>42605</v>
      </c>
      <c r="C55">
        <f t="shared" si="1"/>
        <v>2</v>
      </c>
      <c r="D55">
        <v>27</v>
      </c>
      <c r="E55">
        <v>93</v>
      </c>
      <c r="F55">
        <v>16</v>
      </c>
      <c r="G55">
        <v>49</v>
      </c>
      <c r="H55">
        <f t="shared" si="2"/>
        <v>185</v>
      </c>
      <c r="I55">
        <f t="shared" si="0"/>
        <v>7032</v>
      </c>
    </row>
    <row r="56" spans="1:9" x14ac:dyDescent="0.25">
      <c r="A56" t="s">
        <v>75</v>
      </c>
      <c r="B56" s="64">
        <v>42606</v>
      </c>
      <c r="C56">
        <f t="shared" si="1"/>
        <v>2</v>
      </c>
      <c r="D56">
        <v>44</v>
      </c>
      <c r="E56">
        <v>30</v>
      </c>
      <c r="F56">
        <v>61</v>
      </c>
      <c r="G56">
        <v>46</v>
      </c>
      <c r="H56">
        <f t="shared" si="2"/>
        <v>181</v>
      </c>
      <c r="I56">
        <f t="shared" si="0"/>
        <v>7032</v>
      </c>
    </row>
    <row r="57" spans="1:9" x14ac:dyDescent="0.25">
      <c r="A57" t="s">
        <v>75</v>
      </c>
      <c r="B57" s="64">
        <v>42607</v>
      </c>
      <c r="C57">
        <f t="shared" si="1"/>
        <v>2</v>
      </c>
      <c r="D57">
        <v>91</v>
      </c>
      <c r="E57">
        <v>66</v>
      </c>
      <c r="F57">
        <v>25</v>
      </c>
      <c r="G57">
        <v>19</v>
      </c>
      <c r="H57">
        <f t="shared" si="2"/>
        <v>201</v>
      </c>
      <c r="I57">
        <f t="shared" si="0"/>
        <v>7032</v>
      </c>
    </row>
    <row r="58" spans="1:9" x14ac:dyDescent="0.25">
      <c r="A58" t="s">
        <v>75</v>
      </c>
      <c r="B58" s="64">
        <v>42608</v>
      </c>
      <c r="C58">
        <f t="shared" si="1"/>
        <v>2</v>
      </c>
      <c r="D58">
        <v>61</v>
      </c>
      <c r="E58">
        <v>24</v>
      </c>
      <c r="F58">
        <v>66</v>
      </c>
      <c r="G58">
        <v>52</v>
      </c>
      <c r="H58">
        <f t="shared" si="2"/>
        <v>203</v>
      </c>
      <c r="I58">
        <f t="shared" si="0"/>
        <v>7032</v>
      </c>
    </row>
    <row r="59" spans="1:9" x14ac:dyDescent="0.25">
      <c r="A59" t="s">
        <v>75</v>
      </c>
      <c r="B59" s="64">
        <v>42609</v>
      </c>
      <c r="C59">
        <f t="shared" si="1"/>
        <v>2</v>
      </c>
      <c r="D59">
        <v>87</v>
      </c>
      <c r="E59">
        <v>21</v>
      </c>
      <c r="F59">
        <v>77</v>
      </c>
      <c r="G59">
        <v>72</v>
      </c>
      <c r="H59">
        <f t="shared" si="2"/>
        <v>257</v>
      </c>
      <c r="I59">
        <f t="shared" si="0"/>
        <v>7032</v>
      </c>
    </row>
    <row r="60" spans="1:9" x14ac:dyDescent="0.25">
      <c r="A60" t="s">
        <v>75</v>
      </c>
      <c r="B60" s="64">
        <v>42610</v>
      </c>
      <c r="C60">
        <f t="shared" si="1"/>
        <v>2</v>
      </c>
      <c r="D60">
        <v>36</v>
      </c>
      <c r="E60">
        <v>19</v>
      </c>
      <c r="F60">
        <v>34</v>
      </c>
      <c r="G60">
        <v>31</v>
      </c>
      <c r="H60">
        <f t="shared" si="2"/>
        <v>120</v>
      </c>
      <c r="I60">
        <f t="shared" si="0"/>
        <v>7032</v>
      </c>
    </row>
    <row r="61" spans="1:9" x14ac:dyDescent="0.25">
      <c r="A61" t="s">
        <v>75</v>
      </c>
      <c r="B61" s="64">
        <v>42611</v>
      </c>
      <c r="C61">
        <f t="shared" si="1"/>
        <v>2</v>
      </c>
      <c r="D61">
        <v>62</v>
      </c>
      <c r="E61">
        <v>95</v>
      </c>
      <c r="F61">
        <v>93</v>
      </c>
      <c r="G61">
        <v>97</v>
      </c>
      <c r="H61">
        <f t="shared" si="2"/>
        <v>347</v>
      </c>
      <c r="I61">
        <f t="shared" si="0"/>
        <v>7032</v>
      </c>
    </row>
    <row r="62" spans="1:9" x14ac:dyDescent="0.25">
      <c r="A62" t="s">
        <v>75</v>
      </c>
      <c r="B62" s="64">
        <v>42612</v>
      </c>
      <c r="C62">
        <f t="shared" si="1"/>
        <v>2</v>
      </c>
      <c r="D62">
        <v>54</v>
      </c>
      <c r="E62">
        <v>68</v>
      </c>
      <c r="F62">
        <v>24</v>
      </c>
      <c r="G62">
        <v>73</v>
      </c>
      <c r="H62">
        <f t="shared" si="2"/>
        <v>219</v>
      </c>
      <c r="I62">
        <f t="shared" si="0"/>
        <v>7032</v>
      </c>
    </row>
    <row r="63" spans="1:9" x14ac:dyDescent="0.25">
      <c r="A63" t="s">
        <v>75</v>
      </c>
      <c r="B63" s="64">
        <v>42613</v>
      </c>
      <c r="C63">
        <f t="shared" si="1"/>
        <v>2</v>
      </c>
      <c r="D63">
        <v>56</v>
      </c>
      <c r="E63">
        <v>61</v>
      </c>
      <c r="F63">
        <v>81</v>
      </c>
      <c r="G63">
        <v>91</v>
      </c>
      <c r="H63">
        <f t="shared" si="2"/>
        <v>289</v>
      </c>
      <c r="I63">
        <f t="shared" si="0"/>
        <v>7032</v>
      </c>
    </row>
    <row r="64" spans="1:9" x14ac:dyDescent="0.25">
      <c r="A64" t="s">
        <v>75</v>
      </c>
      <c r="B64" s="64">
        <v>42614</v>
      </c>
      <c r="C64">
        <f t="shared" si="1"/>
        <v>3</v>
      </c>
      <c r="D64">
        <v>20</v>
      </c>
      <c r="E64">
        <v>82</v>
      </c>
      <c r="F64">
        <v>60</v>
      </c>
      <c r="G64">
        <v>94</v>
      </c>
      <c r="H64">
        <f t="shared" si="2"/>
        <v>256</v>
      </c>
      <c r="I64">
        <f t="shared" si="0"/>
        <v>6546</v>
      </c>
    </row>
    <row r="65" spans="1:9" x14ac:dyDescent="0.25">
      <c r="A65" t="s">
        <v>75</v>
      </c>
      <c r="B65" s="64">
        <v>42615</v>
      </c>
      <c r="C65">
        <f t="shared" si="1"/>
        <v>3</v>
      </c>
      <c r="D65">
        <v>27</v>
      </c>
      <c r="E65">
        <v>40</v>
      </c>
      <c r="F65">
        <v>32</v>
      </c>
      <c r="G65">
        <v>49</v>
      </c>
      <c r="H65">
        <f t="shared" si="2"/>
        <v>148</v>
      </c>
      <c r="I65">
        <f t="shared" si="0"/>
        <v>6546</v>
      </c>
    </row>
    <row r="66" spans="1:9" x14ac:dyDescent="0.25">
      <c r="A66" t="s">
        <v>75</v>
      </c>
      <c r="B66" s="64">
        <v>42616</v>
      </c>
      <c r="C66">
        <f t="shared" si="1"/>
        <v>3</v>
      </c>
      <c r="D66">
        <v>51</v>
      </c>
      <c r="E66">
        <v>76</v>
      </c>
      <c r="F66">
        <v>54</v>
      </c>
      <c r="G66">
        <v>24</v>
      </c>
      <c r="H66">
        <f t="shared" si="2"/>
        <v>205</v>
      </c>
      <c r="I66">
        <f t="shared" ref="I66:I129" si="3">SUMIFS($H$2:$H$1461,$A$2:$A$1461,A66,$C$2:$C$1461,C66)</f>
        <v>6546</v>
      </c>
    </row>
    <row r="67" spans="1:9" x14ac:dyDescent="0.25">
      <c r="A67" t="s">
        <v>75</v>
      </c>
      <c r="B67" s="64">
        <v>42617</v>
      </c>
      <c r="C67">
        <f t="shared" ref="C67:C130" si="4">CHOOSE(MONTH(B67),7,8,9,10,11,12,1,2,3,4,5,6)</f>
        <v>3</v>
      </c>
      <c r="D67">
        <v>26</v>
      </c>
      <c r="E67">
        <v>60</v>
      </c>
      <c r="F67">
        <v>21</v>
      </c>
      <c r="G67">
        <v>76</v>
      </c>
      <c r="H67">
        <f t="shared" ref="H67:H130" si="5">SUM(D67:G67)</f>
        <v>183</v>
      </c>
      <c r="I67">
        <f t="shared" si="3"/>
        <v>6546</v>
      </c>
    </row>
    <row r="68" spans="1:9" x14ac:dyDescent="0.25">
      <c r="A68" t="s">
        <v>75</v>
      </c>
      <c r="B68" s="64">
        <v>42618</v>
      </c>
      <c r="C68">
        <f t="shared" si="4"/>
        <v>3</v>
      </c>
      <c r="D68">
        <v>86</v>
      </c>
      <c r="E68">
        <v>54</v>
      </c>
      <c r="F68">
        <v>15</v>
      </c>
      <c r="G68">
        <v>53</v>
      </c>
      <c r="H68">
        <f t="shared" si="5"/>
        <v>208</v>
      </c>
      <c r="I68">
        <f t="shared" si="3"/>
        <v>6546</v>
      </c>
    </row>
    <row r="69" spans="1:9" x14ac:dyDescent="0.25">
      <c r="A69" t="s">
        <v>75</v>
      </c>
      <c r="B69" s="64">
        <v>42619</v>
      </c>
      <c r="C69">
        <f t="shared" si="4"/>
        <v>3</v>
      </c>
      <c r="D69">
        <v>81</v>
      </c>
      <c r="E69">
        <v>65</v>
      </c>
      <c r="F69">
        <v>39</v>
      </c>
      <c r="G69">
        <v>82</v>
      </c>
      <c r="H69">
        <f t="shared" si="5"/>
        <v>267</v>
      </c>
      <c r="I69">
        <f t="shared" si="3"/>
        <v>6546</v>
      </c>
    </row>
    <row r="70" spans="1:9" x14ac:dyDescent="0.25">
      <c r="A70" t="s">
        <v>75</v>
      </c>
      <c r="B70" s="64">
        <v>42620</v>
      </c>
      <c r="C70">
        <f t="shared" si="4"/>
        <v>3</v>
      </c>
      <c r="D70">
        <v>29</v>
      </c>
      <c r="E70">
        <v>51</v>
      </c>
      <c r="F70">
        <v>33</v>
      </c>
      <c r="G70">
        <v>31</v>
      </c>
      <c r="H70">
        <f t="shared" si="5"/>
        <v>144</v>
      </c>
      <c r="I70">
        <f t="shared" si="3"/>
        <v>6546</v>
      </c>
    </row>
    <row r="71" spans="1:9" x14ac:dyDescent="0.25">
      <c r="A71" t="s">
        <v>75</v>
      </c>
      <c r="B71" s="64">
        <v>42621</v>
      </c>
      <c r="C71">
        <f t="shared" si="4"/>
        <v>3</v>
      </c>
      <c r="D71">
        <v>19</v>
      </c>
      <c r="E71">
        <v>77</v>
      </c>
      <c r="F71">
        <v>31</v>
      </c>
      <c r="G71">
        <v>16</v>
      </c>
      <c r="H71">
        <f t="shared" si="5"/>
        <v>143</v>
      </c>
      <c r="I71">
        <f t="shared" si="3"/>
        <v>6546</v>
      </c>
    </row>
    <row r="72" spans="1:9" x14ac:dyDescent="0.25">
      <c r="A72" t="s">
        <v>75</v>
      </c>
      <c r="B72" s="64">
        <v>42622</v>
      </c>
      <c r="C72">
        <f t="shared" si="4"/>
        <v>3</v>
      </c>
      <c r="D72">
        <v>24</v>
      </c>
      <c r="E72">
        <v>76</v>
      </c>
      <c r="F72">
        <v>63</v>
      </c>
      <c r="G72">
        <v>55</v>
      </c>
      <c r="H72">
        <f t="shared" si="5"/>
        <v>218</v>
      </c>
      <c r="I72">
        <f t="shared" si="3"/>
        <v>6546</v>
      </c>
    </row>
    <row r="73" spans="1:9" x14ac:dyDescent="0.25">
      <c r="A73" t="s">
        <v>75</v>
      </c>
      <c r="B73" s="64">
        <v>42623</v>
      </c>
      <c r="C73">
        <f t="shared" si="4"/>
        <v>3</v>
      </c>
      <c r="D73">
        <v>90</v>
      </c>
      <c r="E73">
        <v>84</v>
      </c>
      <c r="F73">
        <v>77</v>
      </c>
      <c r="G73">
        <v>17</v>
      </c>
      <c r="H73">
        <f t="shared" si="5"/>
        <v>268</v>
      </c>
      <c r="I73">
        <f t="shared" si="3"/>
        <v>6546</v>
      </c>
    </row>
    <row r="74" spans="1:9" x14ac:dyDescent="0.25">
      <c r="A74" t="s">
        <v>75</v>
      </c>
      <c r="B74" s="64">
        <v>42624</v>
      </c>
      <c r="C74">
        <f t="shared" si="4"/>
        <v>3</v>
      </c>
      <c r="D74">
        <v>28</v>
      </c>
      <c r="E74">
        <v>59</v>
      </c>
      <c r="F74">
        <v>71</v>
      </c>
      <c r="G74">
        <v>54</v>
      </c>
      <c r="H74">
        <f t="shared" si="5"/>
        <v>212</v>
      </c>
      <c r="I74">
        <f t="shared" si="3"/>
        <v>6546</v>
      </c>
    </row>
    <row r="75" spans="1:9" x14ac:dyDescent="0.25">
      <c r="A75" t="s">
        <v>75</v>
      </c>
      <c r="B75" s="64">
        <v>42625</v>
      </c>
      <c r="C75">
        <f t="shared" si="4"/>
        <v>3</v>
      </c>
      <c r="D75">
        <v>96</v>
      </c>
      <c r="E75">
        <v>26</v>
      </c>
      <c r="F75">
        <v>18</v>
      </c>
      <c r="G75">
        <v>20</v>
      </c>
      <c r="H75">
        <f t="shared" si="5"/>
        <v>160</v>
      </c>
      <c r="I75">
        <f t="shared" si="3"/>
        <v>6546</v>
      </c>
    </row>
    <row r="76" spans="1:9" x14ac:dyDescent="0.25">
      <c r="A76" t="s">
        <v>75</v>
      </c>
      <c r="B76" s="64">
        <v>42626</v>
      </c>
      <c r="C76">
        <f t="shared" si="4"/>
        <v>3</v>
      </c>
      <c r="D76">
        <v>65</v>
      </c>
      <c r="E76">
        <v>46</v>
      </c>
      <c r="F76">
        <v>12</v>
      </c>
      <c r="G76">
        <v>38</v>
      </c>
      <c r="H76">
        <f t="shared" si="5"/>
        <v>161</v>
      </c>
      <c r="I76">
        <f t="shared" si="3"/>
        <v>6546</v>
      </c>
    </row>
    <row r="77" spans="1:9" x14ac:dyDescent="0.25">
      <c r="A77" t="s">
        <v>75</v>
      </c>
      <c r="B77" s="64">
        <v>42627</v>
      </c>
      <c r="C77">
        <f t="shared" si="4"/>
        <v>3</v>
      </c>
      <c r="D77">
        <v>81</v>
      </c>
      <c r="E77">
        <v>78</v>
      </c>
      <c r="F77">
        <v>56</v>
      </c>
      <c r="G77">
        <v>29</v>
      </c>
      <c r="H77">
        <f t="shared" si="5"/>
        <v>244</v>
      </c>
      <c r="I77">
        <f t="shared" si="3"/>
        <v>6546</v>
      </c>
    </row>
    <row r="78" spans="1:9" x14ac:dyDescent="0.25">
      <c r="A78" t="s">
        <v>75</v>
      </c>
      <c r="B78" s="64">
        <v>42628</v>
      </c>
      <c r="C78">
        <f t="shared" si="4"/>
        <v>3</v>
      </c>
      <c r="D78">
        <v>25</v>
      </c>
      <c r="E78">
        <v>14</v>
      </c>
      <c r="F78">
        <v>17</v>
      </c>
      <c r="G78">
        <v>74</v>
      </c>
      <c r="H78">
        <f t="shared" si="5"/>
        <v>130</v>
      </c>
      <c r="I78">
        <f t="shared" si="3"/>
        <v>6546</v>
      </c>
    </row>
    <row r="79" spans="1:9" x14ac:dyDescent="0.25">
      <c r="A79" t="s">
        <v>75</v>
      </c>
      <c r="B79" s="64">
        <v>42629</v>
      </c>
      <c r="C79">
        <f t="shared" si="4"/>
        <v>3</v>
      </c>
      <c r="D79">
        <v>45</v>
      </c>
      <c r="E79">
        <v>46</v>
      </c>
      <c r="F79">
        <v>61</v>
      </c>
      <c r="G79">
        <v>87</v>
      </c>
      <c r="H79">
        <f t="shared" si="5"/>
        <v>239</v>
      </c>
      <c r="I79">
        <f t="shared" si="3"/>
        <v>6546</v>
      </c>
    </row>
    <row r="80" spans="1:9" x14ac:dyDescent="0.25">
      <c r="A80" t="s">
        <v>75</v>
      </c>
      <c r="B80" s="64">
        <v>42630</v>
      </c>
      <c r="C80">
        <f t="shared" si="4"/>
        <v>3</v>
      </c>
      <c r="D80">
        <v>62</v>
      </c>
      <c r="E80">
        <v>10</v>
      </c>
      <c r="F80">
        <v>25</v>
      </c>
      <c r="G80">
        <v>21</v>
      </c>
      <c r="H80">
        <f t="shared" si="5"/>
        <v>118</v>
      </c>
      <c r="I80">
        <f t="shared" si="3"/>
        <v>6546</v>
      </c>
    </row>
    <row r="81" spans="1:9" x14ac:dyDescent="0.25">
      <c r="A81" t="s">
        <v>75</v>
      </c>
      <c r="B81" s="64">
        <v>42631</v>
      </c>
      <c r="C81">
        <f t="shared" si="4"/>
        <v>3</v>
      </c>
      <c r="D81">
        <v>24</v>
      </c>
      <c r="E81">
        <v>90</v>
      </c>
      <c r="F81">
        <v>94</v>
      </c>
      <c r="G81">
        <v>100</v>
      </c>
      <c r="H81">
        <f t="shared" si="5"/>
        <v>308</v>
      </c>
      <c r="I81">
        <f t="shared" si="3"/>
        <v>6546</v>
      </c>
    </row>
    <row r="82" spans="1:9" x14ac:dyDescent="0.25">
      <c r="A82" t="s">
        <v>75</v>
      </c>
      <c r="B82" s="64">
        <v>42632</v>
      </c>
      <c r="C82">
        <f t="shared" si="4"/>
        <v>3</v>
      </c>
      <c r="D82">
        <v>32</v>
      </c>
      <c r="E82">
        <v>77</v>
      </c>
      <c r="F82">
        <v>84</v>
      </c>
      <c r="G82">
        <v>37</v>
      </c>
      <c r="H82">
        <f t="shared" si="5"/>
        <v>230</v>
      </c>
      <c r="I82">
        <f t="shared" si="3"/>
        <v>6546</v>
      </c>
    </row>
    <row r="83" spans="1:9" x14ac:dyDescent="0.25">
      <c r="A83" t="s">
        <v>75</v>
      </c>
      <c r="B83" s="64">
        <v>42633</v>
      </c>
      <c r="C83">
        <f t="shared" si="4"/>
        <v>3</v>
      </c>
      <c r="D83">
        <v>47</v>
      </c>
      <c r="E83">
        <v>58</v>
      </c>
      <c r="F83">
        <v>62</v>
      </c>
      <c r="G83">
        <v>57</v>
      </c>
      <c r="H83">
        <f t="shared" si="5"/>
        <v>224</v>
      </c>
      <c r="I83">
        <f t="shared" si="3"/>
        <v>6546</v>
      </c>
    </row>
    <row r="84" spans="1:9" x14ac:dyDescent="0.25">
      <c r="A84" t="s">
        <v>75</v>
      </c>
      <c r="B84" s="64">
        <v>42634</v>
      </c>
      <c r="C84">
        <f t="shared" si="4"/>
        <v>3</v>
      </c>
      <c r="D84">
        <v>80</v>
      </c>
      <c r="E84">
        <v>99</v>
      </c>
      <c r="F84">
        <v>97</v>
      </c>
      <c r="G84">
        <v>83</v>
      </c>
      <c r="H84">
        <f t="shared" si="5"/>
        <v>359</v>
      </c>
      <c r="I84">
        <f t="shared" si="3"/>
        <v>6546</v>
      </c>
    </row>
    <row r="85" spans="1:9" x14ac:dyDescent="0.25">
      <c r="A85" t="s">
        <v>75</v>
      </c>
      <c r="B85" s="64">
        <v>42635</v>
      </c>
      <c r="C85">
        <f t="shared" si="4"/>
        <v>3</v>
      </c>
      <c r="D85">
        <v>75</v>
      </c>
      <c r="E85">
        <v>71</v>
      </c>
      <c r="F85">
        <v>69</v>
      </c>
      <c r="G85">
        <v>97</v>
      </c>
      <c r="H85">
        <f t="shared" si="5"/>
        <v>312</v>
      </c>
      <c r="I85">
        <f t="shared" si="3"/>
        <v>6546</v>
      </c>
    </row>
    <row r="86" spans="1:9" x14ac:dyDescent="0.25">
      <c r="A86" t="s">
        <v>75</v>
      </c>
      <c r="B86" s="64">
        <v>42636</v>
      </c>
      <c r="C86">
        <f t="shared" si="4"/>
        <v>3</v>
      </c>
      <c r="D86">
        <v>16</v>
      </c>
      <c r="E86">
        <v>98</v>
      </c>
      <c r="F86">
        <v>64</v>
      </c>
      <c r="G86">
        <v>13</v>
      </c>
      <c r="H86">
        <f t="shared" si="5"/>
        <v>191</v>
      </c>
      <c r="I86">
        <f t="shared" si="3"/>
        <v>6546</v>
      </c>
    </row>
    <row r="87" spans="1:9" x14ac:dyDescent="0.25">
      <c r="A87" t="s">
        <v>75</v>
      </c>
      <c r="B87" s="64">
        <v>42637</v>
      </c>
      <c r="C87">
        <f t="shared" si="4"/>
        <v>3</v>
      </c>
      <c r="D87">
        <v>63</v>
      </c>
      <c r="E87">
        <v>80</v>
      </c>
      <c r="F87">
        <v>75</v>
      </c>
      <c r="G87">
        <v>46</v>
      </c>
      <c r="H87">
        <f t="shared" si="5"/>
        <v>264</v>
      </c>
      <c r="I87">
        <f t="shared" si="3"/>
        <v>6546</v>
      </c>
    </row>
    <row r="88" spans="1:9" x14ac:dyDescent="0.25">
      <c r="A88" t="s">
        <v>75</v>
      </c>
      <c r="B88" s="64">
        <v>42638</v>
      </c>
      <c r="C88">
        <f t="shared" si="4"/>
        <v>3</v>
      </c>
      <c r="D88">
        <v>65</v>
      </c>
      <c r="E88">
        <v>51</v>
      </c>
      <c r="F88">
        <v>92</v>
      </c>
      <c r="G88">
        <v>82</v>
      </c>
      <c r="H88">
        <f t="shared" si="5"/>
        <v>290</v>
      </c>
      <c r="I88">
        <f t="shared" si="3"/>
        <v>6546</v>
      </c>
    </row>
    <row r="89" spans="1:9" x14ac:dyDescent="0.25">
      <c r="A89" t="s">
        <v>75</v>
      </c>
      <c r="B89" s="64">
        <v>42639</v>
      </c>
      <c r="C89">
        <f t="shared" si="4"/>
        <v>3</v>
      </c>
      <c r="D89">
        <v>89</v>
      </c>
      <c r="E89">
        <v>55</v>
      </c>
      <c r="F89">
        <v>54</v>
      </c>
      <c r="G89">
        <v>24</v>
      </c>
      <c r="H89">
        <f t="shared" si="5"/>
        <v>222</v>
      </c>
      <c r="I89">
        <f t="shared" si="3"/>
        <v>6546</v>
      </c>
    </row>
    <row r="90" spans="1:9" x14ac:dyDescent="0.25">
      <c r="A90" t="s">
        <v>75</v>
      </c>
      <c r="B90" s="64">
        <v>42640</v>
      </c>
      <c r="C90">
        <f t="shared" si="4"/>
        <v>3</v>
      </c>
      <c r="D90">
        <v>34</v>
      </c>
      <c r="E90">
        <v>45</v>
      </c>
      <c r="F90">
        <v>32</v>
      </c>
      <c r="G90">
        <v>71</v>
      </c>
      <c r="H90">
        <f t="shared" si="5"/>
        <v>182</v>
      </c>
      <c r="I90">
        <f t="shared" si="3"/>
        <v>6546</v>
      </c>
    </row>
    <row r="91" spans="1:9" x14ac:dyDescent="0.25">
      <c r="A91" t="s">
        <v>75</v>
      </c>
      <c r="B91" s="64">
        <v>42641</v>
      </c>
      <c r="C91">
        <f t="shared" si="4"/>
        <v>3</v>
      </c>
      <c r="D91">
        <v>43</v>
      </c>
      <c r="E91">
        <v>24</v>
      </c>
      <c r="F91">
        <v>95</v>
      </c>
      <c r="G91">
        <v>12</v>
      </c>
      <c r="H91">
        <f t="shared" si="5"/>
        <v>174</v>
      </c>
      <c r="I91">
        <f t="shared" si="3"/>
        <v>6546</v>
      </c>
    </row>
    <row r="92" spans="1:9" x14ac:dyDescent="0.25">
      <c r="A92" t="s">
        <v>75</v>
      </c>
      <c r="B92" s="64">
        <v>42642</v>
      </c>
      <c r="C92">
        <f t="shared" si="4"/>
        <v>3</v>
      </c>
      <c r="D92">
        <v>100</v>
      </c>
      <c r="E92">
        <v>84</v>
      </c>
      <c r="F92">
        <v>83</v>
      </c>
      <c r="G92">
        <v>80</v>
      </c>
      <c r="H92">
        <f t="shared" si="5"/>
        <v>347</v>
      </c>
      <c r="I92">
        <f t="shared" si="3"/>
        <v>6546</v>
      </c>
    </row>
    <row r="93" spans="1:9" x14ac:dyDescent="0.25">
      <c r="A93" t="s">
        <v>75</v>
      </c>
      <c r="B93" s="64">
        <v>42643</v>
      </c>
      <c r="C93">
        <f t="shared" si="4"/>
        <v>3</v>
      </c>
      <c r="D93">
        <v>34</v>
      </c>
      <c r="E93">
        <v>42</v>
      </c>
      <c r="F93">
        <v>34</v>
      </c>
      <c r="G93">
        <v>29</v>
      </c>
      <c r="H93">
        <f t="shared" si="5"/>
        <v>139</v>
      </c>
      <c r="I93">
        <f t="shared" si="3"/>
        <v>6546</v>
      </c>
    </row>
    <row r="94" spans="1:9" x14ac:dyDescent="0.25">
      <c r="A94" t="s">
        <v>75</v>
      </c>
      <c r="B94" s="64">
        <v>42644</v>
      </c>
      <c r="C94">
        <f t="shared" si="4"/>
        <v>4</v>
      </c>
      <c r="D94">
        <v>49</v>
      </c>
      <c r="E94">
        <v>46</v>
      </c>
      <c r="F94">
        <v>27</v>
      </c>
      <c r="G94">
        <v>11</v>
      </c>
      <c r="H94">
        <f t="shared" si="5"/>
        <v>133</v>
      </c>
      <c r="I94">
        <f t="shared" si="3"/>
        <v>6612</v>
      </c>
    </row>
    <row r="95" spans="1:9" x14ac:dyDescent="0.25">
      <c r="A95" t="s">
        <v>75</v>
      </c>
      <c r="B95" s="64">
        <v>42645</v>
      </c>
      <c r="C95">
        <f t="shared" si="4"/>
        <v>4</v>
      </c>
      <c r="D95">
        <v>42</v>
      </c>
      <c r="E95">
        <v>15</v>
      </c>
      <c r="F95">
        <v>10</v>
      </c>
      <c r="G95">
        <v>91</v>
      </c>
      <c r="H95">
        <f t="shared" si="5"/>
        <v>158</v>
      </c>
      <c r="I95">
        <f t="shared" si="3"/>
        <v>6612</v>
      </c>
    </row>
    <row r="96" spans="1:9" x14ac:dyDescent="0.25">
      <c r="A96" t="s">
        <v>75</v>
      </c>
      <c r="B96" s="64">
        <v>42646</v>
      </c>
      <c r="C96">
        <f t="shared" si="4"/>
        <v>4</v>
      </c>
      <c r="D96">
        <v>63</v>
      </c>
      <c r="E96">
        <v>33</v>
      </c>
      <c r="F96">
        <v>72</v>
      </c>
      <c r="G96">
        <v>22</v>
      </c>
      <c r="H96">
        <f t="shared" si="5"/>
        <v>190</v>
      </c>
      <c r="I96">
        <f t="shared" si="3"/>
        <v>6612</v>
      </c>
    </row>
    <row r="97" spans="1:9" x14ac:dyDescent="0.25">
      <c r="A97" t="s">
        <v>75</v>
      </c>
      <c r="B97" s="64">
        <v>42647</v>
      </c>
      <c r="C97">
        <f t="shared" si="4"/>
        <v>4</v>
      </c>
      <c r="D97">
        <v>17</v>
      </c>
      <c r="E97">
        <v>25</v>
      </c>
      <c r="F97">
        <v>18</v>
      </c>
      <c r="G97">
        <v>12</v>
      </c>
      <c r="H97">
        <f t="shared" si="5"/>
        <v>72</v>
      </c>
      <c r="I97">
        <f t="shared" si="3"/>
        <v>6612</v>
      </c>
    </row>
    <row r="98" spans="1:9" x14ac:dyDescent="0.25">
      <c r="A98" t="s">
        <v>75</v>
      </c>
      <c r="B98" s="64">
        <v>42648</v>
      </c>
      <c r="C98">
        <f t="shared" si="4"/>
        <v>4</v>
      </c>
      <c r="D98">
        <v>12</v>
      </c>
      <c r="E98">
        <v>63</v>
      </c>
      <c r="F98">
        <v>33</v>
      </c>
      <c r="G98">
        <v>49</v>
      </c>
      <c r="H98">
        <f t="shared" si="5"/>
        <v>157</v>
      </c>
      <c r="I98">
        <f t="shared" si="3"/>
        <v>6612</v>
      </c>
    </row>
    <row r="99" spans="1:9" x14ac:dyDescent="0.25">
      <c r="A99" t="s">
        <v>75</v>
      </c>
      <c r="B99" s="64">
        <v>42649</v>
      </c>
      <c r="C99">
        <f t="shared" si="4"/>
        <v>4</v>
      </c>
      <c r="D99">
        <v>33</v>
      </c>
      <c r="E99">
        <v>83</v>
      </c>
      <c r="F99">
        <v>39</v>
      </c>
      <c r="G99">
        <v>25</v>
      </c>
      <c r="H99">
        <f t="shared" si="5"/>
        <v>180</v>
      </c>
      <c r="I99">
        <f t="shared" si="3"/>
        <v>6612</v>
      </c>
    </row>
    <row r="100" spans="1:9" x14ac:dyDescent="0.25">
      <c r="A100" t="s">
        <v>75</v>
      </c>
      <c r="B100" s="64">
        <v>42650</v>
      </c>
      <c r="C100">
        <f t="shared" si="4"/>
        <v>4</v>
      </c>
      <c r="D100">
        <v>95</v>
      </c>
      <c r="E100">
        <v>36</v>
      </c>
      <c r="F100">
        <v>46</v>
      </c>
      <c r="G100">
        <v>92</v>
      </c>
      <c r="H100">
        <f t="shared" si="5"/>
        <v>269</v>
      </c>
      <c r="I100">
        <f t="shared" si="3"/>
        <v>6612</v>
      </c>
    </row>
    <row r="101" spans="1:9" x14ac:dyDescent="0.25">
      <c r="A101" t="s">
        <v>75</v>
      </c>
      <c r="B101" s="64">
        <v>42651</v>
      </c>
      <c r="C101">
        <f t="shared" si="4"/>
        <v>4</v>
      </c>
      <c r="D101">
        <v>63</v>
      </c>
      <c r="E101">
        <v>70</v>
      </c>
      <c r="F101">
        <v>12</v>
      </c>
      <c r="G101">
        <v>99</v>
      </c>
      <c r="H101">
        <f t="shared" si="5"/>
        <v>244</v>
      </c>
      <c r="I101">
        <f t="shared" si="3"/>
        <v>6612</v>
      </c>
    </row>
    <row r="102" spans="1:9" x14ac:dyDescent="0.25">
      <c r="A102" t="s">
        <v>75</v>
      </c>
      <c r="B102" s="64">
        <v>42652</v>
      </c>
      <c r="C102">
        <f t="shared" si="4"/>
        <v>4</v>
      </c>
      <c r="D102">
        <v>11</v>
      </c>
      <c r="E102">
        <v>37</v>
      </c>
      <c r="F102">
        <v>96</v>
      </c>
      <c r="G102">
        <v>85</v>
      </c>
      <c r="H102">
        <f t="shared" si="5"/>
        <v>229</v>
      </c>
      <c r="I102">
        <f t="shared" si="3"/>
        <v>6612</v>
      </c>
    </row>
    <row r="103" spans="1:9" x14ac:dyDescent="0.25">
      <c r="A103" t="s">
        <v>75</v>
      </c>
      <c r="B103" s="64">
        <v>42653</v>
      </c>
      <c r="C103">
        <f t="shared" si="4"/>
        <v>4</v>
      </c>
      <c r="D103">
        <v>91</v>
      </c>
      <c r="E103">
        <v>61</v>
      </c>
      <c r="F103">
        <v>33</v>
      </c>
      <c r="G103">
        <v>81</v>
      </c>
      <c r="H103">
        <f t="shared" si="5"/>
        <v>266</v>
      </c>
      <c r="I103">
        <f t="shared" si="3"/>
        <v>6612</v>
      </c>
    </row>
    <row r="104" spans="1:9" x14ac:dyDescent="0.25">
      <c r="A104" t="s">
        <v>75</v>
      </c>
      <c r="B104" s="64">
        <v>42654</v>
      </c>
      <c r="C104">
        <f t="shared" si="4"/>
        <v>4</v>
      </c>
      <c r="D104">
        <v>56</v>
      </c>
      <c r="E104">
        <v>73</v>
      </c>
      <c r="F104">
        <v>71</v>
      </c>
      <c r="G104">
        <v>95</v>
      </c>
      <c r="H104">
        <f t="shared" si="5"/>
        <v>295</v>
      </c>
      <c r="I104">
        <f t="shared" si="3"/>
        <v>6612</v>
      </c>
    </row>
    <row r="105" spans="1:9" x14ac:dyDescent="0.25">
      <c r="A105" t="s">
        <v>75</v>
      </c>
      <c r="B105" s="64">
        <v>42655</v>
      </c>
      <c r="C105">
        <f t="shared" si="4"/>
        <v>4</v>
      </c>
      <c r="D105">
        <v>28</v>
      </c>
      <c r="E105">
        <v>93</v>
      </c>
      <c r="F105">
        <v>67</v>
      </c>
      <c r="G105">
        <v>36</v>
      </c>
      <c r="H105">
        <f t="shared" si="5"/>
        <v>224</v>
      </c>
      <c r="I105">
        <f t="shared" si="3"/>
        <v>6612</v>
      </c>
    </row>
    <row r="106" spans="1:9" x14ac:dyDescent="0.25">
      <c r="A106" t="s">
        <v>75</v>
      </c>
      <c r="B106" s="64">
        <v>42656</v>
      </c>
      <c r="C106">
        <f t="shared" si="4"/>
        <v>4</v>
      </c>
      <c r="D106">
        <v>60</v>
      </c>
      <c r="E106">
        <v>74</v>
      </c>
      <c r="F106">
        <v>93</v>
      </c>
      <c r="G106">
        <v>73</v>
      </c>
      <c r="H106">
        <f t="shared" si="5"/>
        <v>300</v>
      </c>
      <c r="I106">
        <f t="shared" si="3"/>
        <v>6612</v>
      </c>
    </row>
    <row r="107" spans="1:9" x14ac:dyDescent="0.25">
      <c r="A107" t="s">
        <v>75</v>
      </c>
      <c r="B107" s="64">
        <v>42657</v>
      </c>
      <c r="C107">
        <f t="shared" si="4"/>
        <v>4</v>
      </c>
      <c r="D107">
        <v>69</v>
      </c>
      <c r="E107">
        <v>17</v>
      </c>
      <c r="F107">
        <v>18</v>
      </c>
      <c r="G107">
        <v>12</v>
      </c>
      <c r="H107">
        <f t="shared" si="5"/>
        <v>116</v>
      </c>
      <c r="I107">
        <f t="shared" si="3"/>
        <v>6612</v>
      </c>
    </row>
    <row r="108" spans="1:9" x14ac:dyDescent="0.25">
      <c r="A108" t="s">
        <v>75</v>
      </c>
      <c r="B108" s="64">
        <v>42658</v>
      </c>
      <c r="C108">
        <f t="shared" si="4"/>
        <v>4</v>
      </c>
      <c r="D108">
        <v>36</v>
      </c>
      <c r="E108">
        <v>47</v>
      </c>
      <c r="F108">
        <v>69</v>
      </c>
      <c r="G108">
        <v>22</v>
      </c>
      <c r="H108">
        <f t="shared" si="5"/>
        <v>174</v>
      </c>
      <c r="I108">
        <f t="shared" si="3"/>
        <v>6612</v>
      </c>
    </row>
    <row r="109" spans="1:9" x14ac:dyDescent="0.25">
      <c r="A109" t="s">
        <v>75</v>
      </c>
      <c r="B109" s="64">
        <v>42659</v>
      </c>
      <c r="C109">
        <f t="shared" si="4"/>
        <v>4</v>
      </c>
      <c r="D109">
        <v>37</v>
      </c>
      <c r="E109">
        <v>46</v>
      </c>
      <c r="F109">
        <v>92</v>
      </c>
      <c r="G109">
        <v>88</v>
      </c>
      <c r="H109">
        <f t="shared" si="5"/>
        <v>263</v>
      </c>
      <c r="I109">
        <f t="shared" si="3"/>
        <v>6612</v>
      </c>
    </row>
    <row r="110" spans="1:9" x14ac:dyDescent="0.25">
      <c r="A110" t="s">
        <v>75</v>
      </c>
      <c r="B110" s="64">
        <v>42660</v>
      </c>
      <c r="C110">
        <f t="shared" si="4"/>
        <v>4</v>
      </c>
      <c r="D110">
        <v>31</v>
      </c>
      <c r="E110">
        <v>66</v>
      </c>
      <c r="F110">
        <v>38</v>
      </c>
      <c r="G110">
        <v>74</v>
      </c>
      <c r="H110">
        <f t="shared" si="5"/>
        <v>209</v>
      </c>
      <c r="I110">
        <f t="shared" si="3"/>
        <v>6612</v>
      </c>
    </row>
    <row r="111" spans="1:9" x14ac:dyDescent="0.25">
      <c r="A111" t="s">
        <v>75</v>
      </c>
      <c r="B111" s="64">
        <v>42661</v>
      </c>
      <c r="C111">
        <f t="shared" si="4"/>
        <v>4</v>
      </c>
      <c r="D111">
        <v>30</v>
      </c>
      <c r="E111">
        <v>85</v>
      </c>
      <c r="F111">
        <v>27</v>
      </c>
      <c r="G111">
        <v>43</v>
      </c>
      <c r="H111">
        <f t="shared" si="5"/>
        <v>185</v>
      </c>
      <c r="I111">
        <f t="shared" si="3"/>
        <v>6612</v>
      </c>
    </row>
    <row r="112" spans="1:9" x14ac:dyDescent="0.25">
      <c r="A112" t="s">
        <v>75</v>
      </c>
      <c r="B112" s="64">
        <v>42662</v>
      </c>
      <c r="C112">
        <f t="shared" si="4"/>
        <v>4</v>
      </c>
      <c r="D112">
        <v>38</v>
      </c>
      <c r="E112">
        <v>95</v>
      </c>
      <c r="F112">
        <v>23</v>
      </c>
      <c r="G112">
        <v>37</v>
      </c>
      <c r="H112">
        <f t="shared" si="5"/>
        <v>193</v>
      </c>
      <c r="I112">
        <f t="shared" si="3"/>
        <v>6612</v>
      </c>
    </row>
    <row r="113" spans="1:9" x14ac:dyDescent="0.25">
      <c r="A113" t="s">
        <v>75</v>
      </c>
      <c r="B113" s="64">
        <v>42663</v>
      </c>
      <c r="C113">
        <f t="shared" si="4"/>
        <v>4</v>
      </c>
      <c r="D113">
        <v>98</v>
      </c>
      <c r="E113">
        <v>13</v>
      </c>
      <c r="F113">
        <v>23</v>
      </c>
      <c r="G113">
        <v>12</v>
      </c>
      <c r="H113">
        <f t="shared" si="5"/>
        <v>146</v>
      </c>
      <c r="I113">
        <f t="shared" si="3"/>
        <v>6612</v>
      </c>
    </row>
    <row r="114" spans="1:9" x14ac:dyDescent="0.25">
      <c r="A114" t="s">
        <v>75</v>
      </c>
      <c r="B114" s="64">
        <v>42664</v>
      </c>
      <c r="C114">
        <f t="shared" si="4"/>
        <v>4</v>
      </c>
      <c r="D114">
        <v>54</v>
      </c>
      <c r="E114">
        <v>52</v>
      </c>
      <c r="F114">
        <v>73</v>
      </c>
      <c r="G114">
        <v>97</v>
      </c>
      <c r="H114">
        <f t="shared" si="5"/>
        <v>276</v>
      </c>
      <c r="I114">
        <f t="shared" si="3"/>
        <v>6612</v>
      </c>
    </row>
    <row r="115" spans="1:9" x14ac:dyDescent="0.25">
      <c r="A115" t="s">
        <v>75</v>
      </c>
      <c r="B115" s="64">
        <v>42665</v>
      </c>
      <c r="C115">
        <f t="shared" si="4"/>
        <v>4</v>
      </c>
      <c r="D115">
        <v>82</v>
      </c>
      <c r="E115">
        <v>78</v>
      </c>
      <c r="F115">
        <v>85</v>
      </c>
      <c r="G115">
        <v>26</v>
      </c>
      <c r="H115">
        <f t="shared" si="5"/>
        <v>271</v>
      </c>
      <c r="I115">
        <f t="shared" si="3"/>
        <v>6612</v>
      </c>
    </row>
    <row r="116" spans="1:9" x14ac:dyDescent="0.25">
      <c r="A116" t="s">
        <v>75</v>
      </c>
      <c r="B116" s="64">
        <v>42666</v>
      </c>
      <c r="C116">
        <f t="shared" si="4"/>
        <v>4</v>
      </c>
      <c r="D116">
        <v>28</v>
      </c>
      <c r="E116">
        <v>90</v>
      </c>
      <c r="F116">
        <v>64</v>
      </c>
      <c r="G116">
        <v>39</v>
      </c>
      <c r="H116">
        <f t="shared" si="5"/>
        <v>221</v>
      </c>
      <c r="I116">
        <f t="shared" si="3"/>
        <v>6612</v>
      </c>
    </row>
    <row r="117" spans="1:9" x14ac:dyDescent="0.25">
      <c r="A117" t="s">
        <v>75</v>
      </c>
      <c r="B117" s="64">
        <v>42667</v>
      </c>
      <c r="C117">
        <f t="shared" si="4"/>
        <v>4</v>
      </c>
      <c r="D117">
        <v>26</v>
      </c>
      <c r="E117">
        <v>37</v>
      </c>
      <c r="F117">
        <v>34</v>
      </c>
      <c r="G117">
        <v>94</v>
      </c>
      <c r="H117">
        <f t="shared" si="5"/>
        <v>191</v>
      </c>
      <c r="I117">
        <f t="shared" si="3"/>
        <v>6612</v>
      </c>
    </row>
    <row r="118" spans="1:9" x14ac:dyDescent="0.25">
      <c r="A118" t="s">
        <v>75</v>
      </c>
      <c r="B118" s="64">
        <v>42668</v>
      </c>
      <c r="C118">
        <f t="shared" si="4"/>
        <v>4</v>
      </c>
      <c r="D118">
        <v>32</v>
      </c>
      <c r="E118">
        <v>82</v>
      </c>
      <c r="F118">
        <v>55</v>
      </c>
      <c r="G118">
        <v>76</v>
      </c>
      <c r="H118">
        <f t="shared" si="5"/>
        <v>245</v>
      </c>
      <c r="I118">
        <f t="shared" si="3"/>
        <v>6612</v>
      </c>
    </row>
    <row r="119" spans="1:9" x14ac:dyDescent="0.25">
      <c r="A119" t="s">
        <v>75</v>
      </c>
      <c r="B119" s="64">
        <v>42669</v>
      </c>
      <c r="C119">
        <f t="shared" si="4"/>
        <v>4</v>
      </c>
      <c r="D119">
        <v>24</v>
      </c>
      <c r="E119">
        <v>15</v>
      </c>
      <c r="F119">
        <v>82</v>
      </c>
      <c r="G119">
        <v>75</v>
      </c>
      <c r="H119">
        <f t="shared" si="5"/>
        <v>196</v>
      </c>
      <c r="I119">
        <f t="shared" si="3"/>
        <v>6612</v>
      </c>
    </row>
    <row r="120" spans="1:9" x14ac:dyDescent="0.25">
      <c r="A120" t="s">
        <v>75</v>
      </c>
      <c r="B120" s="64">
        <v>42670</v>
      </c>
      <c r="C120">
        <f t="shared" si="4"/>
        <v>4</v>
      </c>
      <c r="D120">
        <v>46</v>
      </c>
      <c r="E120">
        <v>83</v>
      </c>
      <c r="F120">
        <v>76</v>
      </c>
      <c r="G120">
        <v>19</v>
      </c>
      <c r="H120">
        <f t="shared" si="5"/>
        <v>224</v>
      </c>
      <c r="I120">
        <f t="shared" si="3"/>
        <v>6612</v>
      </c>
    </row>
    <row r="121" spans="1:9" x14ac:dyDescent="0.25">
      <c r="A121" t="s">
        <v>75</v>
      </c>
      <c r="B121" s="64">
        <v>42671</v>
      </c>
      <c r="C121">
        <f t="shared" si="4"/>
        <v>4</v>
      </c>
      <c r="D121">
        <v>48</v>
      </c>
      <c r="E121">
        <v>72</v>
      </c>
      <c r="F121">
        <v>91</v>
      </c>
      <c r="G121">
        <v>13</v>
      </c>
      <c r="H121">
        <f t="shared" si="5"/>
        <v>224</v>
      </c>
      <c r="I121">
        <f t="shared" si="3"/>
        <v>6612</v>
      </c>
    </row>
    <row r="122" spans="1:9" x14ac:dyDescent="0.25">
      <c r="A122" t="s">
        <v>75</v>
      </c>
      <c r="B122" s="64">
        <v>42672</v>
      </c>
      <c r="C122">
        <f t="shared" si="4"/>
        <v>4</v>
      </c>
      <c r="D122">
        <v>40</v>
      </c>
      <c r="E122">
        <v>70</v>
      </c>
      <c r="F122">
        <v>23</v>
      </c>
      <c r="G122">
        <v>76</v>
      </c>
      <c r="H122">
        <f t="shared" si="5"/>
        <v>209</v>
      </c>
      <c r="I122">
        <f t="shared" si="3"/>
        <v>6612</v>
      </c>
    </row>
    <row r="123" spans="1:9" x14ac:dyDescent="0.25">
      <c r="A123" t="s">
        <v>75</v>
      </c>
      <c r="B123" s="64">
        <v>42673</v>
      </c>
      <c r="C123">
        <f t="shared" si="4"/>
        <v>4</v>
      </c>
      <c r="D123">
        <v>65</v>
      </c>
      <c r="E123">
        <v>59</v>
      </c>
      <c r="F123">
        <v>77</v>
      </c>
      <c r="G123">
        <v>85</v>
      </c>
      <c r="H123">
        <f t="shared" si="5"/>
        <v>286</v>
      </c>
      <c r="I123">
        <f t="shared" si="3"/>
        <v>6612</v>
      </c>
    </row>
    <row r="124" spans="1:9" x14ac:dyDescent="0.25">
      <c r="A124" t="s">
        <v>75</v>
      </c>
      <c r="B124" s="64">
        <v>42674</v>
      </c>
      <c r="C124">
        <f t="shared" si="4"/>
        <v>4</v>
      </c>
      <c r="D124">
        <v>74</v>
      </c>
      <c r="E124">
        <v>24</v>
      </c>
      <c r="F124">
        <v>70</v>
      </c>
      <c r="G124">
        <v>98</v>
      </c>
      <c r="H124">
        <f t="shared" si="5"/>
        <v>266</v>
      </c>
      <c r="I124">
        <f t="shared" si="3"/>
        <v>6612</v>
      </c>
    </row>
    <row r="125" spans="1:9" x14ac:dyDescent="0.25">
      <c r="A125" t="s">
        <v>75</v>
      </c>
      <c r="B125" s="64">
        <v>42675</v>
      </c>
      <c r="C125">
        <f t="shared" si="4"/>
        <v>5</v>
      </c>
      <c r="D125">
        <v>78</v>
      </c>
      <c r="E125">
        <v>72</v>
      </c>
      <c r="F125">
        <v>28</v>
      </c>
      <c r="G125">
        <v>46</v>
      </c>
      <c r="H125">
        <f t="shared" si="5"/>
        <v>224</v>
      </c>
      <c r="I125">
        <f t="shared" si="3"/>
        <v>6886</v>
      </c>
    </row>
    <row r="126" spans="1:9" x14ac:dyDescent="0.25">
      <c r="A126" t="s">
        <v>75</v>
      </c>
      <c r="B126" s="64">
        <v>42676</v>
      </c>
      <c r="C126">
        <f t="shared" si="4"/>
        <v>5</v>
      </c>
      <c r="D126">
        <v>95</v>
      </c>
      <c r="E126">
        <v>75</v>
      </c>
      <c r="F126">
        <v>28</v>
      </c>
      <c r="G126">
        <v>75</v>
      </c>
      <c r="H126">
        <f t="shared" si="5"/>
        <v>273</v>
      </c>
      <c r="I126">
        <f t="shared" si="3"/>
        <v>6886</v>
      </c>
    </row>
    <row r="127" spans="1:9" x14ac:dyDescent="0.25">
      <c r="A127" t="s">
        <v>75</v>
      </c>
      <c r="B127" s="64">
        <v>42677</v>
      </c>
      <c r="C127">
        <f t="shared" si="4"/>
        <v>5</v>
      </c>
      <c r="D127">
        <v>43</v>
      </c>
      <c r="E127">
        <v>90</v>
      </c>
      <c r="F127">
        <v>55</v>
      </c>
      <c r="G127">
        <v>41</v>
      </c>
      <c r="H127">
        <f t="shared" si="5"/>
        <v>229</v>
      </c>
      <c r="I127">
        <f t="shared" si="3"/>
        <v>6886</v>
      </c>
    </row>
    <row r="128" spans="1:9" x14ac:dyDescent="0.25">
      <c r="A128" t="s">
        <v>75</v>
      </c>
      <c r="B128" s="64">
        <v>42678</v>
      </c>
      <c r="C128">
        <f t="shared" si="4"/>
        <v>5</v>
      </c>
      <c r="D128">
        <v>35</v>
      </c>
      <c r="E128">
        <v>13</v>
      </c>
      <c r="F128">
        <v>40</v>
      </c>
      <c r="G128">
        <v>24</v>
      </c>
      <c r="H128">
        <f t="shared" si="5"/>
        <v>112</v>
      </c>
      <c r="I128">
        <f t="shared" si="3"/>
        <v>6886</v>
      </c>
    </row>
    <row r="129" spans="1:9" x14ac:dyDescent="0.25">
      <c r="A129" t="s">
        <v>75</v>
      </c>
      <c r="B129" s="64">
        <v>42679</v>
      </c>
      <c r="C129">
        <f t="shared" si="4"/>
        <v>5</v>
      </c>
      <c r="D129">
        <v>43</v>
      </c>
      <c r="E129">
        <v>53</v>
      </c>
      <c r="F129">
        <v>51</v>
      </c>
      <c r="G129">
        <v>95</v>
      </c>
      <c r="H129">
        <f t="shared" si="5"/>
        <v>242</v>
      </c>
      <c r="I129">
        <f t="shared" si="3"/>
        <v>6886</v>
      </c>
    </row>
    <row r="130" spans="1:9" x14ac:dyDescent="0.25">
      <c r="A130" t="s">
        <v>75</v>
      </c>
      <c r="B130" s="64">
        <v>42680</v>
      </c>
      <c r="C130">
        <f t="shared" si="4"/>
        <v>5</v>
      </c>
      <c r="D130">
        <v>69</v>
      </c>
      <c r="E130">
        <v>27</v>
      </c>
      <c r="F130">
        <v>86</v>
      </c>
      <c r="G130">
        <v>39</v>
      </c>
      <c r="H130">
        <f t="shared" si="5"/>
        <v>221</v>
      </c>
      <c r="I130">
        <f t="shared" ref="I130:I193" si="6">SUMIFS($H$2:$H$1461,$A$2:$A$1461,A130,$C$2:$C$1461,C130)</f>
        <v>6886</v>
      </c>
    </row>
    <row r="131" spans="1:9" x14ac:dyDescent="0.25">
      <c r="A131" t="s">
        <v>75</v>
      </c>
      <c r="B131" s="64">
        <v>42681</v>
      </c>
      <c r="C131">
        <f t="shared" ref="C131:C194" si="7">CHOOSE(MONTH(B131),7,8,9,10,11,12,1,2,3,4,5,6)</f>
        <v>5</v>
      </c>
      <c r="D131">
        <v>68</v>
      </c>
      <c r="E131">
        <v>91</v>
      </c>
      <c r="F131">
        <v>36</v>
      </c>
      <c r="G131">
        <v>49</v>
      </c>
      <c r="H131">
        <f t="shared" ref="H131:H194" si="8">SUM(D131:G131)</f>
        <v>244</v>
      </c>
      <c r="I131">
        <f t="shared" si="6"/>
        <v>6886</v>
      </c>
    </row>
    <row r="132" spans="1:9" x14ac:dyDescent="0.25">
      <c r="A132" t="s">
        <v>75</v>
      </c>
      <c r="B132" s="64">
        <v>42682</v>
      </c>
      <c r="C132">
        <f t="shared" si="7"/>
        <v>5</v>
      </c>
      <c r="D132">
        <v>25</v>
      </c>
      <c r="E132">
        <v>75</v>
      </c>
      <c r="F132">
        <v>48</v>
      </c>
      <c r="G132">
        <v>95</v>
      </c>
      <c r="H132">
        <f t="shared" si="8"/>
        <v>243</v>
      </c>
      <c r="I132">
        <f t="shared" si="6"/>
        <v>6886</v>
      </c>
    </row>
    <row r="133" spans="1:9" x14ac:dyDescent="0.25">
      <c r="A133" t="s">
        <v>75</v>
      </c>
      <c r="B133" s="64">
        <v>42683</v>
      </c>
      <c r="C133">
        <f t="shared" si="7"/>
        <v>5</v>
      </c>
      <c r="D133">
        <v>21</v>
      </c>
      <c r="E133">
        <v>48</v>
      </c>
      <c r="F133">
        <v>30</v>
      </c>
      <c r="G133">
        <v>21</v>
      </c>
      <c r="H133">
        <f t="shared" si="8"/>
        <v>120</v>
      </c>
      <c r="I133">
        <f t="shared" si="6"/>
        <v>6886</v>
      </c>
    </row>
    <row r="134" spans="1:9" x14ac:dyDescent="0.25">
      <c r="A134" t="s">
        <v>75</v>
      </c>
      <c r="B134" s="64">
        <v>42684</v>
      </c>
      <c r="C134">
        <f t="shared" si="7"/>
        <v>5</v>
      </c>
      <c r="D134">
        <v>86</v>
      </c>
      <c r="E134">
        <v>84</v>
      </c>
      <c r="F134">
        <v>46</v>
      </c>
      <c r="G134">
        <v>48</v>
      </c>
      <c r="H134">
        <f t="shared" si="8"/>
        <v>264</v>
      </c>
      <c r="I134">
        <f t="shared" si="6"/>
        <v>6886</v>
      </c>
    </row>
    <row r="135" spans="1:9" x14ac:dyDescent="0.25">
      <c r="A135" t="s">
        <v>75</v>
      </c>
      <c r="B135" s="64">
        <v>42685</v>
      </c>
      <c r="C135">
        <f t="shared" si="7"/>
        <v>5</v>
      </c>
      <c r="D135">
        <v>51</v>
      </c>
      <c r="E135">
        <v>33</v>
      </c>
      <c r="F135">
        <v>14</v>
      </c>
      <c r="G135">
        <v>47</v>
      </c>
      <c r="H135">
        <f t="shared" si="8"/>
        <v>145</v>
      </c>
      <c r="I135">
        <f t="shared" si="6"/>
        <v>6886</v>
      </c>
    </row>
    <row r="136" spans="1:9" x14ac:dyDescent="0.25">
      <c r="A136" t="s">
        <v>75</v>
      </c>
      <c r="B136" s="64">
        <v>42686</v>
      </c>
      <c r="C136">
        <f t="shared" si="7"/>
        <v>5</v>
      </c>
      <c r="D136">
        <v>61</v>
      </c>
      <c r="E136">
        <v>92</v>
      </c>
      <c r="F136">
        <v>19</v>
      </c>
      <c r="G136">
        <v>98</v>
      </c>
      <c r="H136">
        <f t="shared" si="8"/>
        <v>270</v>
      </c>
      <c r="I136">
        <f t="shared" si="6"/>
        <v>6886</v>
      </c>
    </row>
    <row r="137" spans="1:9" x14ac:dyDescent="0.25">
      <c r="A137" t="s">
        <v>75</v>
      </c>
      <c r="B137" s="64">
        <v>42687</v>
      </c>
      <c r="C137">
        <f t="shared" si="7"/>
        <v>5</v>
      </c>
      <c r="D137">
        <v>69</v>
      </c>
      <c r="E137">
        <v>54</v>
      </c>
      <c r="F137">
        <v>76</v>
      </c>
      <c r="G137">
        <v>61</v>
      </c>
      <c r="H137">
        <f t="shared" si="8"/>
        <v>260</v>
      </c>
      <c r="I137">
        <f t="shared" si="6"/>
        <v>6886</v>
      </c>
    </row>
    <row r="138" spans="1:9" x14ac:dyDescent="0.25">
      <c r="A138" t="s">
        <v>75</v>
      </c>
      <c r="B138" s="64">
        <v>42688</v>
      </c>
      <c r="C138">
        <f t="shared" si="7"/>
        <v>5</v>
      </c>
      <c r="D138">
        <v>98</v>
      </c>
      <c r="E138">
        <v>25</v>
      </c>
      <c r="F138">
        <v>65</v>
      </c>
      <c r="G138">
        <v>70</v>
      </c>
      <c r="H138">
        <f t="shared" si="8"/>
        <v>258</v>
      </c>
      <c r="I138">
        <f t="shared" si="6"/>
        <v>6886</v>
      </c>
    </row>
    <row r="139" spans="1:9" x14ac:dyDescent="0.25">
      <c r="A139" t="s">
        <v>75</v>
      </c>
      <c r="B139" s="64">
        <v>42689</v>
      </c>
      <c r="C139">
        <f t="shared" si="7"/>
        <v>5</v>
      </c>
      <c r="D139">
        <v>38</v>
      </c>
      <c r="E139">
        <v>89</v>
      </c>
      <c r="F139">
        <v>40</v>
      </c>
      <c r="G139">
        <v>18</v>
      </c>
      <c r="H139">
        <f t="shared" si="8"/>
        <v>185</v>
      </c>
      <c r="I139">
        <f t="shared" si="6"/>
        <v>6886</v>
      </c>
    </row>
    <row r="140" spans="1:9" x14ac:dyDescent="0.25">
      <c r="A140" t="s">
        <v>75</v>
      </c>
      <c r="B140" s="64">
        <v>42690</v>
      </c>
      <c r="C140">
        <f t="shared" si="7"/>
        <v>5</v>
      </c>
      <c r="D140">
        <v>31</v>
      </c>
      <c r="E140">
        <v>17</v>
      </c>
      <c r="F140">
        <v>55</v>
      </c>
      <c r="G140">
        <v>70</v>
      </c>
      <c r="H140">
        <f t="shared" si="8"/>
        <v>173</v>
      </c>
      <c r="I140">
        <f t="shared" si="6"/>
        <v>6886</v>
      </c>
    </row>
    <row r="141" spans="1:9" x14ac:dyDescent="0.25">
      <c r="A141" t="s">
        <v>75</v>
      </c>
      <c r="B141" s="64">
        <v>42691</v>
      </c>
      <c r="C141">
        <f t="shared" si="7"/>
        <v>5</v>
      </c>
      <c r="D141">
        <v>29</v>
      </c>
      <c r="E141">
        <v>94</v>
      </c>
      <c r="F141">
        <v>25</v>
      </c>
      <c r="G141">
        <v>99</v>
      </c>
      <c r="H141">
        <f t="shared" si="8"/>
        <v>247</v>
      </c>
      <c r="I141">
        <f t="shared" si="6"/>
        <v>6886</v>
      </c>
    </row>
    <row r="142" spans="1:9" x14ac:dyDescent="0.25">
      <c r="A142" t="s">
        <v>75</v>
      </c>
      <c r="B142" s="64">
        <v>42692</v>
      </c>
      <c r="C142">
        <f t="shared" si="7"/>
        <v>5</v>
      </c>
      <c r="D142">
        <v>75</v>
      </c>
      <c r="E142">
        <v>97</v>
      </c>
      <c r="F142">
        <v>92</v>
      </c>
      <c r="G142">
        <v>22</v>
      </c>
      <c r="H142">
        <f t="shared" si="8"/>
        <v>286</v>
      </c>
      <c r="I142">
        <f t="shared" si="6"/>
        <v>6886</v>
      </c>
    </row>
    <row r="143" spans="1:9" x14ac:dyDescent="0.25">
      <c r="A143" t="s">
        <v>75</v>
      </c>
      <c r="B143" s="64">
        <v>42693</v>
      </c>
      <c r="C143">
        <f t="shared" si="7"/>
        <v>5</v>
      </c>
      <c r="D143">
        <v>94</v>
      </c>
      <c r="E143">
        <v>81</v>
      </c>
      <c r="F143">
        <v>65</v>
      </c>
      <c r="G143">
        <v>50</v>
      </c>
      <c r="H143">
        <f t="shared" si="8"/>
        <v>290</v>
      </c>
      <c r="I143">
        <f t="shared" si="6"/>
        <v>6886</v>
      </c>
    </row>
    <row r="144" spans="1:9" x14ac:dyDescent="0.25">
      <c r="A144" t="s">
        <v>75</v>
      </c>
      <c r="B144" s="64">
        <v>42694</v>
      </c>
      <c r="C144">
        <f t="shared" si="7"/>
        <v>5</v>
      </c>
      <c r="D144">
        <v>24</v>
      </c>
      <c r="E144">
        <v>54</v>
      </c>
      <c r="F144">
        <v>86</v>
      </c>
      <c r="G144">
        <v>15</v>
      </c>
      <c r="H144">
        <f t="shared" si="8"/>
        <v>179</v>
      </c>
      <c r="I144">
        <f t="shared" si="6"/>
        <v>6886</v>
      </c>
    </row>
    <row r="145" spans="1:9" x14ac:dyDescent="0.25">
      <c r="A145" t="s">
        <v>75</v>
      </c>
      <c r="B145" s="64">
        <v>42695</v>
      </c>
      <c r="C145">
        <f t="shared" si="7"/>
        <v>5</v>
      </c>
      <c r="D145">
        <v>74</v>
      </c>
      <c r="E145">
        <v>94</v>
      </c>
      <c r="F145">
        <v>39</v>
      </c>
      <c r="G145">
        <v>68</v>
      </c>
      <c r="H145">
        <f t="shared" si="8"/>
        <v>275</v>
      </c>
      <c r="I145">
        <f t="shared" si="6"/>
        <v>6886</v>
      </c>
    </row>
    <row r="146" spans="1:9" x14ac:dyDescent="0.25">
      <c r="A146" t="s">
        <v>75</v>
      </c>
      <c r="B146" s="64">
        <v>42696</v>
      </c>
      <c r="C146">
        <f t="shared" si="7"/>
        <v>5</v>
      </c>
      <c r="D146">
        <v>80</v>
      </c>
      <c r="E146">
        <v>38</v>
      </c>
      <c r="F146">
        <v>72</v>
      </c>
      <c r="G146">
        <v>37</v>
      </c>
      <c r="H146">
        <f t="shared" si="8"/>
        <v>227</v>
      </c>
      <c r="I146">
        <f t="shared" si="6"/>
        <v>6886</v>
      </c>
    </row>
    <row r="147" spans="1:9" x14ac:dyDescent="0.25">
      <c r="A147" t="s">
        <v>75</v>
      </c>
      <c r="B147" s="64">
        <v>42697</v>
      </c>
      <c r="C147">
        <f t="shared" si="7"/>
        <v>5</v>
      </c>
      <c r="D147">
        <v>98</v>
      </c>
      <c r="E147">
        <v>41</v>
      </c>
      <c r="F147">
        <v>47</v>
      </c>
      <c r="G147">
        <v>89</v>
      </c>
      <c r="H147">
        <f t="shared" si="8"/>
        <v>275</v>
      </c>
      <c r="I147">
        <f t="shared" si="6"/>
        <v>6886</v>
      </c>
    </row>
    <row r="148" spans="1:9" x14ac:dyDescent="0.25">
      <c r="A148" t="s">
        <v>75</v>
      </c>
      <c r="B148" s="64">
        <v>42698</v>
      </c>
      <c r="C148">
        <f t="shared" si="7"/>
        <v>5</v>
      </c>
      <c r="D148">
        <v>27</v>
      </c>
      <c r="E148">
        <v>93</v>
      </c>
      <c r="F148">
        <v>55</v>
      </c>
      <c r="G148">
        <v>71</v>
      </c>
      <c r="H148">
        <f t="shared" si="8"/>
        <v>246</v>
      </c>
      <c r="I148">
        <f t="shared" si="6"/>
        <v>6886</v>
      </c>
    </row>
    <row r="149" spans="1:9" x14ac:dyDescent="0.25">
      <c r="A149" t="s">
        <v>75</v>
      </c>
      <c r="B149" s="64">
        <v>42699</v>
      </c>
      <c r="C149">
        <f t="shared" si="7"/>
        <v>5</v>
      </c>
      <c r="D149">
        <v>17</v>
      </c>
      <c r="E149">
        <v>55</v>
      </c>
      <c r="F149">
        <v>90</v>
      </c>
      <c r="G149">
        <v>68</v>
      </c>
      <c r="H149">
        <f t="shared" si="8"/>
        <v>230</v>
      </c>
      <c r="I149">
        <f t="shared" si="6"/>
        <v>6886</v>
      </c>
    </row>
    <row r="150" spans="1:9" x14ac:dyDescent="0.25">
      <c r="A150" t="s">
        <v>75</v>
      </c>
      <c r="B150" s="64">
        <v>42700</v>
      </c>
      <c r="C150">
        <f t="shared" si="7"/>
        <v>5</v>
      </c>
      <c r="D150">
        <v>51</v>
      </c>
      <c r="E150">
        <v>74</v>
      </c>
      <c r="F150">
        <v>63</v>
      </c>
      <c r="G150">
        <v>92</v>
      </c>
      <c r="H150">
        <f t="shared" si="8"/>
        <v>280</v>
      </c>
      <c r="I150">
        <f t="shared" si="6"/>
        <v>6886</v>
      </c>
    </row>
    <row r="151" spans="1:9" x14ac:dyDescent="0.25">
      <c r="A151" t="s">
        <v>75</v>
      </c>
      <c r="B151" s="64">
        <v>42701</v>
      </c>
      <c r="C151">
        <f t="shared" si="7"/>
        <v>5</v>
      </c>
      <c r="D151">
        <v>90</v>
      </c>
      <c r="E151">
        <v>46</v>
      </c>
      <c r="F151">
        <v>22</v>
      </c>
      <c r="G151">
        <v>85</v>
      </c>
      <c r="H151">
        <f t="shared" si="8"/>
        <v>243</v>
      </c>
      <c r="I151">
        <f t="shared" si="6"/>
        <v>6886</v>
      </c>
    </row>
    <row r="152" spans="1:9" x14ac:dyDescent="0.25">
      <c r="A152" t="s">
        <v>75</v>
      </c>
      <c r="B152" s="64">
        <v>42702</v>
      </c>
      <c r="C152">
        <f t="shared" si="7"/>
        <v>5</v>
      </c>
      <c r="D152">
        <v>91</v>
      </c>
      <c r="E152">
        <v>67</v>
      </c>
      <c r="F152">
        <v>14</v>
      </c>
      <c r="G152">
        <v>38</v>
      </c>
      <c r="H152">
        <f t="shared" si="8"/>
        <v>210</v>
      </c>
      <c r="I152">
        <f t="shared" si="6"/>
        <v>6886</v>
      </c>
    </row>
    <row r="153" spans="1:9" x14ac:dyDescent="0.25">
      <c r="A153" t="s">
        <v>75</v>
      </c>
      <c r="B153" s="64">
        <v>42703</v>
      </c>
      <c r="C153">
        <f t="shared" si="7"/>
        <v>5</v>
      </c>
      <c r="D153">
        <v>21</v>
      </c>
      <c r="E153">
        <v>62</v>
      </c>
      <c r="F153">
        <v>77</v>
      </c>
      <c r="G153">
        <v>45</v>
      </c>
      <c r="H153">
        <f t="shared" si="8"/>
        <v>205</v>
      </c>
      <c r="I153">
        <f t="shared" si="6"/>
        <v>6886</v>
      </c>
    </row>
    <row r="154" spans="1:9" x14ac:dyDescent="0.25">
      <c r="A154" t="s">
        <v>75</v>
      </c>
      <c r="B154" s="64">
        <v>42704</v>
      </c>
      <c r="C154">
        <f t="shared" si="7"/>
        <v>5</v>
      </c>
      <c r="D154">
        <v>42</v>
      </c>
      <c r="E154">
        <v>60</v>
      </c>
      <c r="F154">
        <v>82</v>
      </c>
      <c r="G154">
        <v>46</v>
      </c>
      <c r="H154">
        <f t="shared" si="8"/>
        <v>230</v>
      </c>
      <c r="I154">
        <f t="shared" si="6"/>
        <v>6886</v>
      </c>
    </row>
    <row r="155" spans="1:9" x14ac:dyDescent="0.25">
      <c r="A155" t="s">
        <v>75</v>
      </c>
      <c r="B155" s="64">
        <v>42705</v>
      </c>
      <c r="C155">
        <f t="shared" si="7"/>
        <v>6</v>
      </c>
      <c r="D155">
        <v>72</v>
      </c>
      <c r="E155">
        <v>27</v>
      </c>
      <c r="F155">
        <v>42</v>
      </c>
      <c r="G155">
        <v>37</v>
      </c>
      <c r="H155">
        <f t="shared" si="8"/>
        <v>178</v>
      </c>
      <c r="I155">
        <f t="shared" si="6"/>
        <v>7423</v>
      </c>
    </row>
    <row r="156" spans="1:9" x14ac:dyDescent="0.25">
      <c r="A156" t="s">
        <v>75</v>
      </c>
      <c r="B156" s="64">
        <v>42706</v>
      </c>
      <c r="C156">
        <f t="shared" si="7"/>
        <v>6</v>
      </c>
      <c r="D156">
        <v>61</v>
      </c>
      <c r="E156">
        <v>52</v>
      </c>
      <c r="F156">
        <v>73</v>
      </c>
      <c r="G156">
        <v>23</v>
      </c>
      <c r="H156">
        <f t="shared" si="8"/>
        <v>209</v>
      </c>
      <c r="I156">
        <f t="shared" si="6"/>
        <v>7423</v>
      </c>
    </row>
    <row r="157" spans="1:9" x14ac:dyDescent="0.25">
      <c r="A157" t="s">
        <v>75</v>
      </c>
      <c r="B157" s="64">
        <v>42707</v>
      </c>
      <c r="C157">
        <f t="shared" si="7"/>
        <v>6</v>
      </c>
      <c r="D157">
        <v>31</v>
      </c>
      <c r="E157">
        <v>85</v>
      </c>
      <c r="F157">
        <v>46</v>
      </c>
      <c r="G157">
        <v>10</v>
      </c>
      <c r="H157">
        <f t="shared" si="8"/>
        <v>172</v>
      </c>
      <c r="I157">
        <f t="shared" si="6"/>
        <v>7423</v>
      </c>
    </row>
    <row r="158" spans="1:9" x14ac:dyDescent="0.25">
      <c r="A158" t="s">
        <v>75</v>
      </c>
      <c r="B158" s="64">
        <v>42708</v>
      </c>
      <c r="C158">
        <f t="shared" si="7"/>
        <v>6</v>
      </c>
      <c r="D158">
        <v>82</v>
      </c>
      <c r="E158">
        <v>45</v>
      </c>
      <c r="F158">
        <v>62</v>
      </c>
      <c r="G158">
        <v>38</v>
      </c>
      <c r="H158">
        <f t="shared" si="8"/>
        <v>227</v>
      </c>
      <c r="I158">
        <f t="shared" si="6"/>
        <v>7423</v>
      </c>
    </row>
    <row r="159" spans="1:9" x14ac:dyDescent="0.25">
      <c r="A159" t="s">
        <v>75</v>
      </c>
      <c r="B159" s="64">
        <v>42709</v>
      </c>
      <c r="C159">
        <f t="shared" si="7"/>
        <v>6</v>
      </c>
      <c r="D159">
        <v>100</v>
      </c>
      <c r="E159">
        <v>50</v>
      </c>
      <c r="F159">
        <v>80</v>
      </c>
      <c r="G159">
        <v>91</v>
      </c>
      <c r="H159">
        <f t="shared" si="8"/>
        <v>321</v>
      </c>
      <c r="I159">
        <f t="shared" si="6"/>
        <v>7423</v>
      </c>
    </row>
    <row r="160" spans="1:9" x14ac:dyDescent="0.25">
      <c r="A160" t="s">
        <v>75</v>
      </c>
      <c r="B160" s="64">
        <v>42710</v>
      </c>
      <c r="C160">
        <f t="shared" si="7"/>
        <v>6</v>
      </c>
      <c r="D160">
        <v>75</v>
      </c>
      <c r="E160">
        <v>51</v>
      </c>
      <c r="F160">
        <v>26</v>
      </c>
      <c r="G160">
        <v>87</v>
      </c>
      <c r="H160">
        <f t="shared" si="8"/>
        <v>239</v>
      </c>
      <c r="I160">
        <f t="shared" si="6"/>
        <v>7423</v>
      </c>
    </row>
    <row r="161" spans="1:9" x14ac:dyDescent="0.25">
      <c r="A161" t="s">
        <v>75</v>
      </c>
      <c r="B161" s="64">
        <v>42711</v>
      </c>
      <c r="C161">
        <f t="shared" si="7"/>
        <v>6</v>
      </c>
      <c r="D161">
        <v>91</v>
      </c>
      <c r="E161">
        <v>54</v>
      </c>
      <c r="F161">
        <v>23</v>
      </c>
      <c r="G161">
        <v>98</v>
      </c>
      <c r="H161">
        <f t="shared" si="8"/>
        <v>266</v>
      </c>
      <c r="I161">
        <f t="shared" si="6"/>
        <v>7423</v>
      </c>
    </row>
    <row r="162" spans="1:9" x14ac:dyDescent="0.25">
      <c r="A162" t="s">
        <v>75</v>
      </c>
      <c r="B162" s="64">
        <v>42712</v>
      </c>
      <c r="C162">
        <f t="shared" si="7"/>
        <v>6</v>
      </c>
      <c r="D162">
        <v>85</v>
      </c>
      <c r="E162">
        <v>56</v>
      </c>
      <c r="F162">
        <v>45</v>
      </c>
      <c r="G162">
        <v>81</v>
      </c>
      <c r="H162">
        <f t="shared" si="8"/>
        <v>267</v>
      </c>
      <c r="I162">
        <f t="shared" si="6"/>
        <v>7423</v>
      </c>
    </row>
    <row r="163" spans="1:9" x14ac:dyDescent="0.25">
      <c r="A163" t="s">
        <v>75</v>
      </c>
      <c r="B163" s="64">
        <v>42713</v>
      </c>
      <c r="C163">
        <f t="shared" si="7"/>
        <v>6</v>
      </c>
      <c r="D163">
        <v>85</v>
      </c>
      <c r="E163">
        <v>43</v>
      </c>
      <c r="F163">
        <v>43</v>
      </c>
      <c r="G163">
        <v>96</v>
      </c>
      <c r="H163">
        <f t="shared" si="8"/>
        <v>267</v>
      </c>
      <c r="I163">
        <f t="shared" si="6"/>
        <v>7423</v>
      </c>
    </row>
    <row r="164" spans="1:9" x14ac:dyDescent="0.25">
      <c r="A164" t="s">
        <v>75</v>
      </c>
      <c r="B164" s="64">
        <v>42714</v>
      </c>
      <c r="C164">
        <f t="shared" si="7"/>
        <v>6</v>
      </c>
      <c r="D164">
        <v>98</v>
      </c>
      <c r="E164">
        <v>46</v>
      </c>
      <c r="F164">
        <v>40</v>
      </c>
      <c r="G164">
        <v>10</v>
      </c>
      <c r="H164">
        <f t="shared" si="8"/>
        <v>194</v>
      </c>
      <c r="I164">
        <f t="shared" si="6"/>
        <v>7423</v>
      </c>
    </row>
    <row r="165" spans="1:9" x14ac:dyDescent="0.25">
      <c r="A165" t="s">
        <v>75</v>
      </c>
      <c r="B165" s="64">
        <v>42715</v>
      </c>
      <c r="C165">
        <f t="shared" si="7"/>
        <v>6</v>
      </c>
      <c r="D165">
        <v>75</v>
      </c>
      <c r="E165">
        <v>41</v>
      </c>
      <c r="F165">
        <v>81</v>
      </c>
      <c r="G165">
        <v>19</v>
      </c>
      <c r="H165">
        <f t="shared" si="8"/>
        <v>216</v>
      </c>
      <c r="I165">
        <f t="shared" si="6"/>
        <v>7423</v>
      </c>
    </row>
    <row r="166" spans="1:9" x14ac:dyDescent="0.25">
      <c r="A166" t="s">
        <v>75</v>
      </c>
      <c r="B166" s="64">
        <v>42716</v>
      </c>
      <c r="C166">
        <f t="shared" si="7"/>
        <v>6</v>
      </c>
      <c r="D166">
        <v>43</v>
      </c>
      <c r="E166">
        <v>24</v>
      </c>
      <c r="F166">
        <v>94</v>
      </c>
      <c r="G166">
        <v>46</v>
      </c>
      <c r="H166">
        <f t="shared" si="8"/>
        <v>207</v>
      </c>
      <c r="I166">
        <f t="shared" si="6"/>
        <v>7423</v>
      </c>
    </row>
    <row r="167" spans="1:9" x14ac:dyDescent="0.25">
      <c r="A167" t="s">
        <v>75</v>
      </c>
      <c r="B167" s="64">
        <v>42717</v>
      </c>
      <c r="C167">
        <f t="shared" si="7"/>
        <v>6</v>
      </c>
      <c r="D167">
        <v>22</v>
      </c>
      <c r="E167">
        <v>59</v>
      </c>
      <c r="F167">
        <v>57</v>
      </c>
      <c r="G167">
        <v>53</v>
      </c>
      <c r="H167">
        <f t="shared" si="8"/>
        <v>191</v>
      </c>
      <c r="I167">
        <f t="shared" si="6"/>
        <v>7423</v>
      </c>
    </row>
    <row r="168" spans="1:9" x14ac:dyDescent="0.25">
      <c r="A168" t="s">
        <v>75</v>
      </c>
      <c r="B168" s="64">
        <v>42718</v>
      </c>
      <c r="C168">
        <f t="shared" si="7"/>
        <v>6</v>
      </c>
      <c r="D168">
        <v>41</v>
      </c>
      <c r="E168">
        <v>79</v>
      </c>
      <c r="F168">
        <v>65</v>
      </c>
      <c r="G168">
        <v>18</v>
      </c>
      <c r="H168">
        <f t="shared" si="8"/>
        <v>203</v>
      </c>
      <c r="I168">
        <f t="shared" si="6"/>
        <v>7423</v>
      </c>
    </row>
    <row r="169" spans="1:9" x14ac:dyDescent="0.25">
      <c r="A169" t="s">
        <v>75</v>
      </c>
      <c r="B169" s="64">
        <v>42719</v>
      </c>
      <c r="C169">
        <f t="shared" si="7"/>
        <v>6</v>
      </c>
      <c r="D169">
        <v>66</v>
      </c>
      <c r="E169">
        <v>84</v>
      </c>
      <c r="F169">
        <v>18</v>
      </c>
      <c r="G169">
        <v>68</v>
      </c>
      <c r="H169">
        <f t="shared" si="8"/>
        <v>236</v>
      </c>
      <c r="I169">
        <f t="shared" si="6"/>
        <v>7423</v>
      </c>
    </row>
    <row r="170" spans="1:9" x14ac:dyDescent="0.25">
      <c r="A170" t="s">
        <v>75</v>
      </c>
      <c r="B170" s="64">
        <v>42720</v>
      </c>
      <c r="C170">
        <f t="shared" si="7"/>
        <v>6</v>
      </c>
      <c r="D170">
        <v>85</v>
      </c>
      <c r="E170">
        <v>85</v>
      </c>
      <c r="F170">
        <v>23</v>
      </c>
      <c r="G170">
        <v>40</v>
      </c>
      <c r="H170">
        <f t="shared" si="8"/>
        <v>233</v>
      </c>
      <c r="I170">
        <f t="shared" si="6"/>
        <v>7423</v>
      </c>
    </row>
    <row r="171" spans="1:9" x14ac:dyDescent="0.25">
      <c r="A171" t="s">
        <v>75</v>
      </c>
      <c r="B171" s="64">
        <v>42721</v>
      </c>
      <c r="C171">
        <f t="shared" si="7"/>
        <v>6</v>
      </c>
      <c r="D171">
        <v>81</v>
      </c>
      <c r="E171">
        <v>84</v>
      </c>
      <c r="F171">
        <v>68</v>
      </c>
      <c r="G171">
        <v>61</v>
      </c>
      <c r="H171">
        <f t="shared" si="8"/>
        <v>294</v>
      </c>
      <c r="I171">
        <f t="shared" si="6"/>
        <v>7423</v>
      </c>
    </row>
    <row r="172" spans="1:9" x14ac:dyDescent="0.25">
      <c r="A172" t="s">
        <v>75</v>
      </c>
      <c r="B172" s="64">
        <v>42722</v>
      </c>
      <c r="C172">
        <f t="shared" si="7"/>
        <v>6</v>
      </c>
      <c r="D172">
        <v>55</v>
      </c>
      <c r="E172">
        <v>87</v>
      </c>
      <c r="F172">
        <v>38</v>
      </c>
      <c r="G172">
        <v>57</v>
      </c>
      <c r="H172">
        <f t="shared" si="8"/>
        <v>237</v>
      </c>
      <c r="I172">
        <f t="shared" si="6"/>
        <v>7423</v>
      </c>
    </row>
    <row r="173" spans="1:9" x14ac:dyDescent="0.25">
      <c r="A173" t="s">
        <v>75</v>
      </c>
      <c r="B173" s="64">
        <v>42723</v>
      </c>
      <c r="C173">
        <f t="shared" si="7"/>
        <v>6</v>
      </c>
      <c r="D173">
        <v>98</v>
      </c>
      <c r="E173">
        <v>29</v>
      </c>
      <c r="F173">
        <v>89</v>
      </c>
      <c r="G173">
        <v>21</v>
      </c>
      <c r="H173">
        <f t="shared" si="8"/>
        <v>237</v>
      </c>
      <c r="I173">
        <f t="shared" si="6"/>
        <v>7423</v>
      </c>
    </row>
    <row r="174" spans="1:9" x14ac:dyDescent="0.25">
      <c r="A174" t="s">
        <v>75</v>
      </c>
      <c r="B174" s="64">
        <v>42724</v>
      </c>
      <c r="C174">
        <f t="shared" si="7"/>
        <v>6</v>
      </c>
      <c r="D174">
        <v>32</v>
      </c>
      <c r="E174">
        <v>92</v>
      </c>
      <c r="F174">
        <v>51</v>
      </c>
      <c r="G174">
        <v>77</v>
      </c>
      <c r="H174">
        <f t="shared" si="8"/>
        <v>252</v>
      </c>
      <c r="I174">
        <f t="shared" si="6"/>
        <v>7423</v>
      </c>
    </row>
    <row r="175" spans="1:9" x14ac:dyDescent="0.25">
      <c r="A175" t="s">
        <v>75</v>
      </c>
      <c r="B175" s="64">
        <v>42725</v>
      </c>
      <c r="C175">
        <f t="shared" si="7"/>
        <v>6</v>
      </c>
      <c r="D175">
        <v>21</v>
      </c>
      <c r="E175">
        <v>89</v>
      </c>
      <c r="F175">
        <v>59</v>
      </c>
      <c r="G175">
        <v>13</v>
      </c>
      <c r="H175">
        <f t="shared" si="8"/>
        <v>182</v>
      </c>
      <c r="I175">
        <f t="shared" si="6"/>
        <v>7423</v>
      </c>
    </row>
    <row r="176" spans="1:9" x14ac:dyDescent="0.25">
      <c r="A176" t="s">
        <v>75</v>
      </c>
      <c r="B176" s="64">
        <v>42726</v>
      </c>
      <c r="C176">
        <f t="shared" si="7"/>
        <v>6</v>
      </c>
      <c r="D176">
        <v>60</v>
      </c>
      <c r="E176">
        <v>94</v>
      </c>
      <c r="F176">
        <v>71</v>
      </c>
      <c r="G176">
        <v>95</v>
      </c>
      <c r="H176">
        <f t="shared" si="8"/>
        <v>320</v>
      </c>
      <c r="I176">
        <f t="shared" si="6"/>
        <v>7423</v>
      </c>
    </row>
    <row r="177" spans="1:9" x14ac:dyDescent="0.25">
      <c r="A177" t="s">
        <v>75</v>
      </c>
      <c r="B177" s="64">
        <v>42727</v>
      </c>
      <c r="C177">
        <f t="shared" si="7"/>
        <v>6</v>
      </c>
      <c r="D177">
        <v>35</v>
      </c>
      <c r="E177">
        <v>52</v>
      </c>
      <c r="F177">
        <v>41</v>
      </c>
      <c r="G177">
        <v>72</v>
      </c>
      <c r="H177">
        <f t="shared" si="8"/>
        <v>200</v>
      </c>
      <c r="I177">
        <f t="shared" si="6"/>
        <v>7423</v>
      </c>
    </row>
    <row r="178" spans="1:9" x14ac:dyDescent="0.25">
      <c r="A178" t="s">
        <v>75</v>
      </c>
      <c r="B178" s="64">
        <v>42728</v>
      </c>
      <c r="C178">
        <f t="shared" si="7"/>
        <v>6</v>
      </c>
      <c r="D178">
        <v>77</v>
      </c>
      <c r="E178">
        <v>67</v>
      </c>
      <c r="F178">
        <v>83</v>
      </c>
      <c r="G178">
        <v>90</v>
      </c>
      <c r="H178">
        <f t="shared" si="8"/>
        <v>317</v>
      </c>
      <c r="I178">
        <f t="shared" si="6"/>
        <v>7423</v>
      </c>
    </row>
    <row r="179" spans="1:9" x14ac:dyDescent="0.25">
      <c r="A179" t="s">
        <v>75</v>
      </c>
      <c r="B179" s="64">
        <v>42729</v>
      </c>
      <c r="C179">
        <f t="shared" si="7"/>
        <v>6</v>
      </c>
      <c r="D179">
        <v>86</v>
      </c>
      <c r="E179">
        <v>83</v>
      </c>
      <c r="F179">
        <v>95</v>
      </c>
      <c r="G179">
        <v>89</v>
      </c>
      <c r="H179">
        <f t="shared" si="8"/>
        <v>353</v>
      </c>
      <c r="I179">
        <f t="shared" si="6"/>
        <v>7423</v>
      </c>
    </row>
    <row r="180" spans="1:9" x14ac:dyDescent="0.25">
      <c r="A180" t="s">
        <v>75</v>
      </c>
      <c r="B180" s="64">
        <v>42730</v>
      </c>
      <c r="C180">
        <f t="shared" si="7"/>
        <v>6</v>
      </c>
      <c r="D180">
        <v>75</v>
      </c>
      <c r="E180">
        <v>93</v>
      </c>
      <c r="F180">
        <v>94</v>
      </c>
      <c r="G180">
        <v>20</v>
      </c>
      <c r="H180">
        <f t="shared" si="8"/>
        <v>282</v>
      </c>
      <c r="I180">
        <f t="shared" si="6"/>
        <v>7423</v>
      </c>
    </row>
    <row r="181" spans="1:9" x14ac:dyDescent="0.25">
      <c r="A181" t="s">
        <v>75</v>
      </c>
      <c r="B181" s="64">
        <v>42731</v>
      </c>
      <c r="C181">
        <f t="shared" si="7"/>
        <v>6</v>
      </c>
      <c r="D181">
        <v>19</v>
      </c>
      <c r="E181">
        <v>81</v>
      </c>
      <c r="F181">
        <v>49</v>
      </c>
      <c r="G181">
        <v>90</v>
      </c>
      <c r="H181">
        <f t="shared" si="8"/>
        <v>239</v>
      </c>
      <c r="I181">
        <f t="shared" si="6"/>
        <v>7423</v>
      </c>
    </row>
    <row r="182" spans="1:9" x14ac:dyDescent="0.25">
      <c r="A182" t="s">
        <v>75</v>
      </c>
      <c r="B182" s="64">
        <v>42732</v>
      </c>
      <c r="C182">
        <f t="shared" si="7"/>
        <v>6</v>
      </c>
      <c r="D182">
        <v>73</v>
      </c>
      <c r="E182">
        <v>47</v>
      </c>
      <c r="F182">
        <v>65</v>
      </c>
      <c r="G182">
        <v>96</v>
      </c>
      <c r="H182">
        <f t="shared" si="8"/>
        <v>281</v>
      </c>
      <c r="I182">
        <f t="shared" si="6"/>
        <v>7423</v>
      </c>
    </row>
    <row r="183" spans="1:9" x14ac:dyDescent="0.25">
      <c r="A183" t="s">
        <v>75</v>
      </c>
      <c r="B183" s="64">
        <v>42733</v>
      </c>
      <c r="C183">
        <f t="shared" si="7"/>
        <v>6</v>
      </c>
      <c r="D183">
        <v>45</v>
      </c>
      <c r="E183">
        <v>13</v>
      </c>
      <c r="F183">
        <v>31</v>
      </c>
      <c r="G183">
        <v>69</v>
      </c>
      <c r="H183">
        <f t="shared" si="8"/>
        <v>158</v>
      </c>
      <c r="I183">
        <f t="shared" si="6"/>
        <v>7423</v>
      </c>
    </row>
    <row r="184" spans="1:9" x14ac:dyDescent="0.25">
      <c r="A184" t="s">
        <v>75</v>
      </c>
      <c r="B184" s="64">
        <v>42734</v>
      </c>
      <c r="C184">
        <f t="shared" si="7"/>
        <v>6</v>
      </c>
      <c r="D184">
        <v>82</v>
      </c>
      <c r="E184">
        <v>73</v>
      </c>
      <c r="F184">
        <v>22</v>
      </c>
      <c r="G184">
        <v>62</v>
      </c>
      <c r="H184">
        <f t="shared" si="8"/>
        <v>239</v>
      </c>
      <c r="I184">
        <f t="shared" si="6"/>
        <v>7423</v>
      </c>
    </row>
    <row r="185" spans="1:9" x14ac:dyDescent="0.25">
      <c r="A185" t="s">
        <v>75</v>
      </c>
      <c r="B185" s="64">
        <v>42735</v>
      </c>
      <c r="C185">
        <f t="shared" si="7"/>
        <v>6</v>
      </c>
      <c r="D185">
        <v>46</v>
      </c>
      <c r="E185">
        <v>43</v>
      </c>
      <c r="F185">
        <v>78</v>
      </c>
      <c r="G185">
        <v>39</v>
      </c>
      <c r="H185">
        <f t="shared" si="8"/>
        <v>206</v>
      </c>
      <c r="I185">
        <f t="shared" si="6"/>
        <v>7423</v>
      </c>
    </row>
    <row r="186" spans="1:9" x14ac:dyDescent="0.25">
      <c r="A186" t="s">
        <v>75</v>
      </c>
      <c r="B186" s="64">
        <v>42736</v>
      </c>
      <c r="C186">
        <f t="shared" si="7"/>
        <v>7</v>
      </c>
      <c r="D186">
        <v>12</v>
      </c>
      <c r="E186">
        <v>82</v>
      </c>
      <c r="F186">
        <v>80</v>
      </c>
      <c r="G186">
        <v>78</v>
      </c>
      <c r="H186">
        <f t="shared" si="8"/>
        <v>252</v>
      </c>
      <c r="I186">
        <f t="shared" si="6"/>
        <v>6789</v>
      </c>
    </row>
    <row r="187" spans="1:9" x14ac:dyDescent="0.25">
      <c r="A187" t="s">
        <v>75</v>
      </c>
      <c r="B187" s="64">
        <v>42737</v>
      </c>
      <c r="C187">
        <f t="shared" si="7"/>
        <v>7</v>
      </c>
      <c r="D187">
        <v>23</v>
      </c>
      <c r="E187">
        <v>80</v>
      </c>
      <c r="F187">
        <v>68</v>
      </c>
      <c r="G187">
        <v>71</v>
      </c>
      <c r="H187">
        <f t="shared" si="8"/>
        <v>242</v>
      </c>
      <c r="I187">
        <f t="shared" si="6"/>
        <v>6789</v>
      </c>
    </row>
    <row r="188" spans="1:9" x14ac:dyDescent="0.25">
      <c r="A188" t="s">
        <v>75</v>
      </c>
      <c r="B188" s="64">
        <v>42738</v>
      </c>
      <c r="C188">
        <f t="shared" si="7"/>
        <v>7</v>
      </c>
      <c r="D188">
        <v>75</v>
      </c>
      <c r="E188">
        <v>80</v>
      </c>
      <c r="F188">
        <v>10</v>
      </c>
      <c r="G188">
        <v>26</v>
      </c>
      <c r="H188">
        <f t="shared" si="8"/>
        <v>191</v>
      </c>
      <c r="I188">
        <f t="shared" si="6"/>
        <v>6789</v>
      </c>
    </row>
    <row r="189" spans="1:9" x14ac:dyDescent="0.25">
      <c r="A189" t="s">
        <v>75</v>
      </c>
      <c r="B189" s="64">
        <v>42739</v>
      </c>
      <c r="C189">
        <f t="shared" si="7"/>
        <v>7</v>
      </c>
      <c r="D189">
        <v>43</v>
      </c>
      <c r="E189">
        <v>37</v>
      </c>
      <c r="F189">
        <v>21</v>
      </c>
      <c r="G189">
        <v>21</v>
      </c>
      <c r="H189">
        <f t="shared" si="8"/>
        <v>122</v>
      </c>
      <c r="I189">
        <f t="shared" si="6"/>
        <v>6789</v>
      </c>
    </row>
    <row r="190" spans="1:9" x14ac:dyDescent="0.25">
      <c r="A190" t="s">
        <v>75</v>
      </c>
      <c r="B190" s="64">
        <v>42740</v>
      </c>
      <c r="C190">
        <f t="shared" si="7"/>
        <v>7</v>
      </c>
      <c r="D190">
        <v>46</v>
      </c>
      <c r="E190">
        <v>50</v>
      </c>
      <c r="F190">
        <v>53</v>
      </c>
      <c r="G190">
        <v>49</v>
      </c>
      <c r="H190">
        <f t="shared" si="8"/>
        <v>198</v>
      </c>
      <c r="I190">
        <f t="shared" si="6"/>
        <v>6789</v>
      </c>
    </row>
    <row r="191" spans="1:9" x14ac:dyDescent="0.25">
      <c r="A191" t="s">
        <v>75</v>
      </c>
      <c r="B191" s="64">
        <v>42741</v>
      </c>
      <c r="C191">
        <f t="shared" si="7"/>
        <v>7</v>
      </c>
      <c r="D191">
        <v>58</v>
      </c>
      <c r="E191">
        <v>21</v>
      </c>
      <c r="F191">
        <v>63</v>
      </c>
      <c r="G191">
        <v>50</v>
      </c>
      <c r="H191">
        <f t="shared" si="8"/>
        <v>192</v>
      </c>
      <c r="I191">
        <f t="shared" si="6"/>
        <v>6789</v>
      </c>
    </row>
    <row r="192" spans="1:9" x14ac:dyDescent="0.25">
      <c r="A192" t="s">
        <v>75</v>
      </c>
      <c r="B192" s="64">
        <v>42742</v>
      </c>
      <c r="C192">
        <f t="shared" si="7"/>
        <v>7</v>
      </c>
      <c r="D192">
        <v>94</v>
      </c>
      <c r="E192">
        <v>82</v>
      </c>
      <c r="F192">
        <v>28</v>
      </c>
      <c r="G192">
        <v>77</v>
      </c>
      <c r="H192">
        <f t="shared" si="8"/>
        <v>281</v>
      </c>
      <c r="I192">
        <f t="shared" si="6"/>
        <v>6789</v>
      </c>
    </row>
    <row r="193" spans="1:9" x14ac:dyDescent="0.25">
      <c r="A193" t="s">
        <v>75</v>
      </c>
      <c r="B193" s="64">
        <v>42743</v>
      </c>
      <c r="C193">
        <f t="shared" si="7"/>
        <v>7</v>
      </c>
      <c r="D193">
        <v>45</v>
      </c>
      <c r="E193">
        <v>78</v>
      </c>
      <c r="F193">
        <v>15</v>
      </c>
      <c r="G193">
        <v>29</v>
      </c>
      <c r="H193">
        <f t="shared" si="8"/>
        <v>167</v>
      </c>
      <c r="I193">
        <f t="shared" si="6"/>
        <v>6789</v>
      </c>
    </row>
    <row r="194" spans="1:9" x14ac:dyDescent="0.25">
      <c r="A194" t="s">
        <v>75</v>
      </c>
      <c r="B194" s="64">
        <v>42744</v>
      </c>
      <c r="C194">
        <f t="shared" si="7"/>
        <v>7</v>
      </c>
      <c r="D194">
        <v>41</v>
      </c>
      <c r="E194">
        <v>37</v>
      </c>
      <c r="F194">
        <v>53</v>
      </c>
      <c r="G194">
        <v>20</v>
      </c>
      <c r="H194">
        <f t="shared" si="8"/>
        <v>151</v>
      </c>
      <c r="I194">
        <f t="shared" ref="I194:I257" si="9">SUMIFS($H$2:$H$1461,$A$2:$A$1461,A194,$C$2:$C$1461,C194)</f>
        <v>6789</v>
      </c>
    </row>
    <row r="195" spans="1:9" x14ac:dyDescent="0.25">
      <c r="A195" t="s">
        <v>75</v>
      </c>
      <c r="B195" s="64">
        <v>42745</v>
      </c>
      <c r="C195">
        <f t="shared" ref="C195:C258" si="10">CHOOSE(MONTH(B195),7,8,9,10,11,12,1,2,3,4,5,6)</f>
        <v>7</v>
      </c>
      <c r="D195">
        <v>17</v>
      </c>
      <c r="E195">
        <v>39</v>
      </c>
      <c r="F195">
        <v>16</v>
      </c>
      <c r="G195">
        <v>15</v>
      </c>
      <c r="H195">
        <f t="shared" ref="H195:H258" si="11">SUM(D195:G195)</f>
        <v>87</v>
      </c>
      <c r="I195">
        <f t="shared" si="9"/>
        <v>6789</v>
      </c>
    </row>
    <row r="196" spans="1:9" x14ac:dyDescent="0.25">
      <c r="A196" t="s">
        <v>75</v>
      </c>
      <c r="B196" s="64">
        <v>42746</v>
      </c>
      <c r="C196">
        <f t="shared" si="10"/>
        <v>7</v>
      </c>
      <c r="D196">
        <v>72</v>
      </c>
      <c r="E196">
        <v>61</v>
      </c>
      <c r="F196">
        <v>26</v>
      </c>
      <c r="G196">
        <v>45</v>
      </c>
      <c r="H196">
        <f t="shared" si="11"/>
        <v>204</v>
      </c>
      <c r="I196">
        <f t="shared" si="9"/>
        <v>6789</v>
      </c>
    </row>
    <row r="197" spans="1:9" x14ac:dyDescent="0.25">
      <c r="A197" t="s">
        <v>75</v>
      </c>
      <c r="B197" s="64">
        <v>42747</v>
      </c>
      <c r="C197">
        <f t="shared" si="10"/>
        <v>7</v>
      </c>
      <c r="D197">
        <v>24</v>
      </c>
      <c r="E197">
        <v>90</v>
      </c>
      <c r="F197">
        <v>51</v>
      </c>
      <c r="G197">
        <v>35</v>
      </c>
      <c r="H197">
        <f t="shared" si="11"/>
        <v>200</v>
      </c>
      <c r="I197">
        <f t="shared" si="9"/>
        <v>6789</v>
      </c>
    </row>
    <row r="198" spans="1:9" x14ac:dyDescent="0.25">
      <c r="A198" t="s">
        <v>75</v>
      </c>
      <c r="B198" s="64">
        <v>42748</v>
      </c>
      <c r="C198">
        <f t="shared" si="10"/>
        <v>7</v>
      </c>
      <c r="D198">
        <v>51</v>
      </c>
      <c r="E198">
        <v>77</v>
      </c>
      <c r="F198">
        <v>33</v>
      </c>
      <c r="G198">
        <v>40</v>
      </c>
      <c r="H198">
        <f t="shared" si="11"/>
        <v>201</v>
      </c>
      <c r="I198">
        <f t="shared" si="9"/>
        <v>6789</v>
      </c>
    </row>
    <row r="199" spans="1:9" x14ac:dyDescent="0.25">
      <c r="A199" t="s">
        <v>75</v>
      </c>
      <c r="B199" s="64">
        <v>42749</v>
      </c>
      <c r="C199">
        <f t="shared" si="10"/>
        <v>7</v>
      </c>
      <c r="D199">
        <v>46</v>
      </c>
      <c r="E199">
        <v>48</v>
      </c>
      <c r="F199">
        <v>73</v>
      </c>
      <c r="G199">
        <v>56</v>
      </c>
      <c r="H199">
        <f t="shared" si="11"/>
        <v>223</v>
      </c>
      <c r="I199">
        <f t="shared" si="9"/>
        <v>6789</v>
      </c>
    </row>
    <row r="200" spans="1:9" x14ac:dyDescent="0.25">
      <c r="A200" t="s">
        <v>75</v>
      </c>
      <c r="B200" s="64">
        <v>42750</v>
      </c>
      <c r="C200">
        <f t="shared" si="10"/>
        <v>7</v>
      </c>
      <c r="D200">
        <v>38</v>
      </c>
      <c r="E200">
        <v>15</v>
      </c>
      <c r="F200">
        <v>54</v>
      </c>
      <c r="G200">
        <v>97</v>
      </c>
      <c r="H200">
        <f t="shared" si="11"/>
        <v>204</v>
      </c>
      <c r="I200">
        <f t="shared" si="9"/>
        <v>6789</v>
      </c>
    </row>
    <row r="201" spans="1:9" x14ac:dyDescent="0.25">
      <c r="A201" t="s">
        <v>75</v>
      </c>
      <c r="B201" s="64">
        <v>42751</v>
      </c>
      <c r="C201">
        <f t="shared" si="10"/>
        <v>7</v>
      </c>
      <c r="D201">
        <v>43</v>
      </c>
      <c r="E201">
        <v>72</v>
      </c>
      <c r="F201">
        <v>69</v>
      </c>
      <c r="G201">
        <v>93</v>
      </c>
      <c r="H201">
        <f t="shared" si="11"/>
        <v>277</v>
      </c>
      <c r="I201">
        <f t="shared" si="9"/>
        <v>6789</v>
      </c>
    </row>
    <row r="202" spans="1:9" x14ac:dyDescent="0.25">
      <c r="A202" t="s">
        <v>75</v>
      </c>
      <c r="B202" s="64">
        <v>42752</v>
      </c>
      <c r="C202">
        <f t="shared" si="10"/>
        <v>7</v>
      </c>
      <c r="D202">
        <v>88</v>
      </c>
      <c r="E202">
        <v>66</v>
      </c>
      <c r="F202">
        <v>55</v>
      </c>
      <c r="G202">
        <v>88</v>
      </c>
      <c r="H202">
        <f t="shared" si="11"/>
        <v>297</v>
      </c>
      <c r="I202">
        <f t="shared" si="9"/>
        <v>6789</v>
      </c>
    </row>
    <row r="203" spans="1:9" x14ac:dyDescent="0.25">
      <c r="A203" t="s">
        <v>75</v>
      </c>
      <c r="B203" s="64">
        <v>42753</v>
      </c>
      <c r="C203">
        <f t="shared" si="10"/>
        <v>7</v>
      </c>
      <c r="D203">
        <v>81</v>
      </c>
      <c r="E203">
        <v>89</v>
      </c>
      <c r="F203">
        <v>89</v>
      </c>
      <c r="G203">
        <v>55</v>
      </c>
      <c r="H203">
        <f t="shared" si="11"/>
        <v>314</v>
      </c>
      <c r="I203">
        <f t="shared" si="9"/>
        <v>6789</v>
      </c>
    </row>
    <row r="204" spans="1:9" x14ac:dyDescent="0.25">
      <c r="A204" t="s">
        <v>75</v>
      </c>
      <c r="B204" s="64">
        <v>42754</v>
      </c>
      <c r="C204">
        <f t="shared" si="10"/>
        <v>7</v>
      </c>
      <c r="D204">
        <v>33</v>
      </c>
      <c r="E204">
        <v>95</v>
      </c>
      <c r="F204">
        <v>79</v>
      </c>
      <c r="G204">
        <v>98</v>
      </c>
      <c r="H204">
        <f t="shared" si="11"/>
        <v>305</v>
      </c>
      <c r="I204">
        <f t="shared" si="9"/>
        <v>6789</v>
      </c>
    </row>
    <row r="205" spans="1:9" x14ac:dyDescent="0.25">
      <c r="A205" t="s">
        <v>75</v>
      </c>
      <c r="B205" s="64">
        <v>42755</v>
      </c>
      <c r="C205">
        <f t="shared" si="10"/>
        <v>7</v>
      </c>
      <c r="D205">
        <v>35</v>
      </c>
      <c r="E205">
        <v>88</v>
      </c>
      <c r="F205">
        <v>94</v>
      </c>
      <c r="G205">
        <v>30</v>
      </c>
      <c r="H205">
        <f t="shared" si="11"/>
        <v>247</v>
      </c>
      <c r="I205">
        <f t="shared" si="9"/>
        <v>6789</v>
      </c>
    </row>
    <row r="206" spans="1:9" x14ac:dyDescent="0.25">
      <c r="A206" t="s">
        <v>75</v>
      </c>
      <c r="B206" s="64">
        <v>42756</v>
      </c>
      <c r="C206">
        <f t="shared" si="10"/>
        <v>7</v>
      </c>
      <c r="D206">
        <v>50</v>
      </c>
      <c r="E206">
        <v>13</v>
      </c>
      <c r="F206">
        <v>15</v>
      </c>
      <c r="G206">
        <v>41</v>
      </c>
      <c r="H206">
        <f t="shared" si="11"/>
        <v>119</v>
      </c>
      <c r="I206">
        <f t="shared" si="9"/>
        <v>6789</v>
      </c>
    </row>
    <row r="207" spans="1:9" x14ac:dyDescent="0.25">
      <c r="A207" t="s">
        <v>75</v>
      </c>
      <c r="B207" s="64">
        <v>42757</v>
      </c>
      <c r="C207">
        <f t="shared" si="10"/>
        <v>7</v>
      </c>
      <c r="D207">
        <v>62</v>
      </c>
      <c r="E207">
        <v>96</v>
      </c>
      <c r="F207">
        <v>99</v>
      </c>
      <c r="G207">
        <v>32</v>
      </c>
      <c r="H207">
        <f t="shared" si="11"/>
        <v>289</v>
      </c>
      <c r="I207">
        <f t="shared" si="9"/>
        <v>6789</v>
      </c>
    </row>
    <row r="208" spans="1:9" x14ac:dyDescent="0.25">
      <c r="A208" t="s">
        <v>75</v>
      </c>
      <c r="B208" s="64">
        <v>42758</v>
      </c>
      <c r="C208">
        <f t="shared" si="10"/>
        <v>7</v>
      </c>
      <c r="D208">
        <v>80</v>
      </c>
      <c r="E208">
        <v>56</v>
      </c>
      <c r="F208">
        <v>46</v>
      </c>
      <c r="G208">
        <v>15</v>
      </c>
      <c r="H208">
        <f t="shared" si="11"/>
        <v>197</v>
      </c>
      <c r="I208">
        <f t="shared" si="9"/>
        <v>6789</v>
      </c>
    </row>
    <row r="209" spans="1:9" x14ac:dyDescent="0.25">
      <c r="A209" t="s">
        <v>75</v>
      </c>
      <c r="B209" s="64">
        <v>42759</v>
      </c>
      <c r="C209">
        <f t="shared" si="10"/>
        <v>7</v>
      </c>
      <c r="D209">
        <v>22</v>
      </c>
      <c r="E209">
        <v>29</v>
      </c>
      <c r="F209">
        <v>17</v>
      </c>
      <c r="G209">
        <v>71</v>
      </c>
      <c r="H209">
        <f t="shared" si="11"/>
        <v>139</v>
      </c>
      <c r="I209">
        <f t="shared" si="9"/>
        <v>6789</v>
      </c>
    </row>
    <row r="210" spans="1:9" x14ac:dyDescent="0.25">
      <c r="A210" t="s">
        <v>75</v>
      </c>
      <c r="B210" s="64">
        <v>42760</v>
      </c>
      <c r="C210">
        <f t="shared" si="10"/>
        <v>7</v>
      </c>
      <c r="D210">
        <v>25</v>
      </c>
      <c r="E210">
        <v>96</v>
      </c>
      <c r="F210">
        <v>36</v>
      </c>
      <c r="G210">
        <v>62</v>
      </c>
      <c r="H210">
        <f t="shared" si="11"/>
        <v>219</v>
      </c>
      <c r="I210">
        <f t="shared" si="9"/>
        <v>6789</v>
      </c>
    </row>
    <row r="211" spans="1:9" x14ac:dyDescent="0.25">
      <c r="A211" t="s">
        <v>75</v>
      </c>
      <c r="B211" s="64">
        <v>42761</v>
      </c>
      <c r="C211">
        <f t="shared" si="10"/>
        <v>7</v>
      </c>
      <c r="D211">
        <v>93</v>
      </c>
      <c r="E211">
        <v>27</v>
      </c>
      <c r="F211">
        <v>92</v>
      </c>
      <c r="G211">
        <v>81</v>
      </c>
      <c r="H211">
        <f t="shared" si="11"/>
        <v>293</v>
      </c>
      <c r="I211">
        <f t="shared" si="9"/>
        <v>6789</v>
      </c>
    </row>
    <row r="212" spans="1:9" x14ac:dyDescent="0.25">
      <c r="A212" t="s">
        <v>75</v>
      </c>
      <c r="B212" s="64">
        <v>42762</v>
      </c>
      <c r="C212">
        <f t="shared" si="10"/>
        <v>7</v>
      </c>
      <c r="D212">
        <v>82</v>
      </c>
      <c r="E212">
        <v>33</v>
      </c>
      <c r="F212">
        <v>54</v>
      </c>
      <c r="G212">
        <v>62</v>
      </c>
      <c r="H212">
        <f t="shared" si="11"/>
        <v>231</v>
      </c>
      <c r="I212">
        <f t="shared" si="9"/>
        <v>6789</v>
      </c>
    </row>
    <row r="213" spans="1:9" x14ac:dyDescent="0.25">
      <c r="A213" t="s">
        <v>75</v>
      </c>
      <c r="B213" s="64">
        <v>42763</v>
      </c>
      <c r="C213">
        <f t="shared" si="10"/>
        <v>7</v>
      </c>
      <c r="D213">
        <v>61</v>
      </c>
      <c r="E213">
        <v>71</v>
      </c>
      <c r="F213">
        <v>100</v>
      </c>
      <c r="G213">
        <v>86</v>
      </c>
      <c r="H213">
        <f t="shared" si="11"/>
        <v>318</v>
      </c>
      <c r="I213">
        <f t="shared" si="9"/>
        <v>6789</v>
      </c>
    </row>
    <row r="214" spans="1:9" x14ac:dyDescent="0.25">
      <c r="A214" t="s">
        <v>75</v>
      </c>
      <c r="B214" s="64">
        <v>42764</v>
      </c>
      <c r="C214">
        <f t="shared" si="10"/>
        <v>7</v>
      </c>
      <c r="D214">
        <v>78</v>
      </c>
      <c r="E214">
        <v>79</v>
      </c>
      <c r="F214">
        <v>85</v>
      </c>
      <c r="G214">
        <v>25</v>
      </c>
      <c r="H214">
        <f t="shared" si="11"/>
        <v>267</v>
      </c>
      <c r="I214">
        <f t="shared" si="9"/>
        <v>6789</v>
      </c>
    </row>
    <row r="215" spans="1:9" x14ac:dyDescent="0.25">
      <c r="A215" t="s">
        <v>75</v>
      </c>
      <c r="B215" s="64">
        <v>42765</v>
      </c>
      <c r="C215">
        <f t="shared" si="10"/>
        <v>7</v>
      </c>
      <c r="D215">
        <v>26</v>
      </c>
      <c r="E215">
        <v>16</v>
      </c>
      <c r="F215">
        <v>80</v>
      </c>
      <c r="G215">
        <v>67</v>
      </c>
      <c r="H215">
        <f t="shared" si="11"/>
        <v>189</v>
      </c>
      <c r="I215">
        <f t="shared" si="9"/>
        <v>6789</v>
      </c>
    </row>
    <row r="216" spans="1:9" x14ac:dyDescent="0.25">
      <c r="A216" t="s">
        <v>75</v>
      </c>
      <c r="B216" s="64">
        <v>42766</v>
      </c>
      <c r="C216">
        <f t="shared" si="10"/>
        <v>7</v>
      </c>
      <c r="D216">
        <v>82</v>
      </c>
      <c r="E216">
        <v>53</v>
      </c>
      <c r="F216">
        <v>12</v>
      </c>
      <c r="G216">
        <v>26</v>
      </c>
      <c r="H216">
        <f t="shared" si="11"/>
        <v>173</v>
      </c>
      <c r="I216">
        <f t="shared" si="9"/>
        <v>6789</v>
      </c>
    </row>
    <row r="217" spans="1:9" x14ac:dyDescent="0.25">
      <c r="A217" t="s">
        <v>75</v>
      </c>
      <c r="B217" s="64">
        <v>42767</v>
      </c>
      <c r="C217">
        <f t="shared" si="10"/>
        <v>8</v>
      </c>
      <c r="D217">
        <v>89</v>
      </c>
      <c r="E217">
        <v>63</v>
      </c>
      <c r="F217">
        <v>61</v>
      </c>
      <c r="G217">
        <v>19</v>
      </c>
      <c r="H217">
        <f t="shared" si="11"/>
        <v>232</v>
      </c>
      <c r="I217">
        <f t="shared" si="9"/>
        <v>6638</v>
      </c>
    </row>
    <row r="218" spans="1:9" x14ac:dyDescent="0.25">
      <c r="A218" t="s">
        <v>75</v>
      </c>
      <c r="B218" s="64">
        <v>42768</v>
      </c>
      <c r="C218">
        <f t="shared" si="10"/>
        <v>8</v>
      </c>
      <c r="D218">
        <v>65</v>
      </c>
      <c r="E218">
        <v>35</v>
      </c>
      <c r="F218">
        <v>99</v>
      </c>
      <c r="G218">
        <v>34</v>
      </c>
      <c r="H218">
        <f t="shared" si="11"/>
        <v>233</v>
      </c>
      <c r="I218">
        <f t="shared" si="9"/>
        <v>6638</v>
      </c>
    </row>
    <row r="219" spans="1:9" x14ac:dyDescent="0.25">
      <c r="A219" t="s">
        <v>75</v>
      </c>
      <c r="B219" s="64">
        <v>42769</v>
      </c>
      <c r="C219">
        <f t="shared" si="10"/>
        <v>8</v>
      </c>
      <c r="D219">
        <v>93</v>
      </c>
      <c r="E219">
        <v>30</v>
      </c>
      <c r="F219">
        <v>70</v>
      </c>
      <c r="G219">
        <v>70</v>
      </c>
      <c r="H219">
        <f t="shared" si="11"/>
        <v>263</v>
      </c>
      <c r="I219">
        <f t="shared" si="9"/>
        <v>6638</v>
      </c>
    </row>
    <row r="220" spans="1:9" x14ac:dyDescent="0.25">
      <c r="A220" t="s">
        <v>75</v>
      </c>
      <c r="B220" s="64">
        <v>42770</v>
      </c>
      <c r="C220">
        <f t="shared" si="10"/>
        <v>8</v>
      </c>
      <c r="D220">
        <v>56</v>
      </c>
      <c r="E220">
        <v>75</v>
      </c>
      <c r="F220">
        <v>21</v>
      </c>
      <c r="G220">
        <v>72</v>
      </c>
      <c r="H220">
        <f t="shared" si="11"/>
        <v>224</v>
      </c>
      <c r="I220">
        <f t="shared" si="9"/>
        <v>6638</v>
      </c>
    </row>
    <row r="221" spans="1:9" x14ac:dyDescent="0.25">
      <c r="A221" t="s">
        <v>75</v>
      </c>
      <c r="B221" s="64">
        <v>42771</v>
      </c>
      <c r="C221">
        <f t="shared" si="10"/>
        <v>8</v>
      </c>
      <c r="D221">
        <v>17</v>
      </c>
      <c r="E221">
        <v>45</v>
      </c>
      <c r="F221">
        <v>54</v>
      </c>
      <c r="G221">
        <v>52</v>
      </c>
      <c r="H221">
        <f t="shared" si="11"/>
        <v>168</v>
      </c>
      <c r="I221">
        <f t="shared" si="9"/>
        <v>6638</v>
      </c>
    </row>
    <row r="222" spans="1:9" x14ac:dyDescent="0.25">
      <c r="A222" t="s">
        <v>75</v>
      </c>
      <c r="B222" s="64">
        <v>42772</v>
      </c>
      <c r="C222">
        <f t="shared" si="10"/>
        <v>8</v>
      </c>
      <c r="D222">
        <v>64</v>
      </c>
      <c r="E222">
        <v>63</v>
      </c>
      <c r="F222">
        <v>63</v>
      </c>
      <c r="G222">
        <v>54</v>
      </c>
      <c r="H222">
        <f t="shared" si="11"/>
        <v>244</v>
      </c>
      <c r="I222">
        <f t="shared" si="9"/>
        <v>6638</v>
      </c>
    </row>
    <row r="223" spans="1:9" x14ac:dyDescent="0.25">
      <c r="A223" t="s">
        <v>75</v>
      </c>
      <c r="B223" s="64">
        <v>42773</v>
      </c>
      <c r="C223">
        <f t="shared" si="10"/>
        <v>8</v>
      </c>
      <c r="D223">
        <v>42</v>
      </c>
      <c r="E223">
        <v>41</v>
      </c>
      <c r="F223">
        <v>93</v>
      </c>
      <c r="G223">
        <v>100</v>
      </c>
      <c r="H223">
        <f t="shared" si="11"/>
        <v>276</v>
      </c>
      <c r="I223">
        <f t="shared" si="9"/>
        <v>6638</v>
      </c>
    </row>
    <row r="224" spans="1:9" x14ac:dyDescent="0.25">
      <c r="A224" t="s">
        <v>75</v>
      </c>
      <c r="B224" s="64">
        <v>42774</v>
      </c>
      <c r="C224">
        <f t="shared" si="10"/>
        <v>8</v>
      </c>
      <c r="D224">
        <v>98</v>
      </c>
      <c r="E224">
        <v>78</v>
      </c>
      <c r="F224">
        <v>56</v>
      </c>
      <c r="G224">
        <v>37</v>
      </c>
      <c r="H224">
        <f t="shared" si="11"/>
        <v>269</v>
      </c>
      <c r="I224">
        <f t="shared" si="9"/>
        <v>6638</v>
      </c>
    </row>
    <row r="225" spans="1:9" x14ac:dyDescent="0.25">
      <c r="A225" t="s">
        <v>75</v>
      </c>
      <c r="B225" s="64">
        <v>42775</v>
      </c>
      <c r="C225">
        <f t="shared" si="10"/>
        <v>8</v>
      </c>
      <c r="D225">
        <v>31</v>
      </c>
      <c r="E225">
        <v>60</v>
      </c>
      <c r="F225">
        <v>12</v>
      </c>
      <c r="G225">
        <v>63</v>
      </c>
      <c r="H225">
        <f t="shared" si="11"/>
        <v>166</v>
      </c>
      <c r="I225">
        <f t="shared" si="9"/>
        <v>6638</v>
      </c>
    </row>
    <row r="226" spans="1:9" x14ac:dyDescent="0.25">
      <c r="A226" t="s">
        <v>75</v>
      </c>
      <c r="B226" s="64">
        <v>42776</v>
      </c>
      <c r="C226">
        <f t="shared" si="10"/>
        <v>8</v>
      </c>
      <c r="D226">
        <v>24</v>
      </c>
      <c r="E226">
        <v>33</v>
      </c>
      <c r="F226">
        <v>95</v>
      </c>
      <c r="G226">
        <v>68</v>
      </c>
      <c r="H226">
        <f t="shared" si="11"/>
        <v>220</v>
      </c>
      <c r="I226">
        <f t="shared" si="9"/>
        <v>6638</v>
      </c>
    </row>
    <row r="227" spans="1:9" x14ac:dyDescent="0.25">
      <c r="A227" t="s">
        <v>75</v>
      </c>
      <c r="B227" s="64">
        <v>42777</v>
      </c>
      <c r="C227">
        <f t="shared" si="10"/>
        <v>8</v>
      </c>
      <c r="D227">
        <v>75</v>
      </c>
      <c r="E227">
        <v>78</v>
      </c>
      <c r="F227">
        <v>95</v>
      </c>
      <c r="G227">
        <v>25</v>
      </c>
      <c r="H227">
        <f t="shared" si="11"/>
        <v>273</v>
      </c>
      <c r="I227">
        <f t="shared" si="9"/>
        <v>6638</v>
      </c>
    </row>
    <row r="228" spans="1:9" x14ac:dyDescent="0.25">
      <c r="A228" t="s">
        <v>75</v>
      </c>
      <c r="B228" s="64">
        <v>42778</v>
      </c>
      <c r="C228">
        <f t="shared" si="10"/>
        <v>8</v>
      </c>
      <c r="D228">
        <v>51</v>
      </c>
      <c r="E228">
        <v>99</v>
      </c>
      <c r="F228">
        <v>47</v>
      </c>
      <c r="G228">
        <v>68</v>
      </c>
      <c r="H228">
        <f t="shared" si="11"/>
        <v>265</v>
      </c>
      <c r="I228">
        <f t="shared" si="9"/>
        <v>6638</v>
      </c>
    </row>
    <row r="229" spans="1:9" x14ac:dyDescent="0.25">
      <c r="A229" t="s">
        <v>75</v>
      </c>
      <c r="B229" s="64">
        <v>42779</v>
      </c>
      <c r="C229">
        <f t="shared" si="10"/>
        <v>8</v>
      </c>
      <c r="D229">
        <v>83</v>
      </c>
      <c r="E229">
        <v>72</v>
      </c>
      <c r="F229">
        <v>78</v>
      </c>
      <c r="G229">
        <v>31</v>
      </c>
      <c r="H229">
        <f t="shared" si="11"/>
        <v>264</v>
      </c>
      <c r="I229">
        <f t="shared" si="9"/>
        <v>6638</v>
      </c>
    </row>
    <row r="230" spans="1:9" x14ac:dyDescent="0.25">
      <c r="A230" t="s">
        <v>75</v>
      </c>
      <c r="B230" s="64">
        <v>42780</v>
      </c>
      <c r="C230">
        <f t="shared" si="10"/>
        <v>8</v>
      </c>
      <c r="D230">
        <v>23</v>
      </c>
      <c r="E230">
        <v>42</v>
      </c>
      <c r="F230">
        <v>67</v>
      </c>
      <c r="G230">
        <v>58</v>
      </c>
      <c r="H230">
        <f t="shared" si="11"/>
        <v>190</v>
      </c>
      <c r="I230">
        <f t="shared" si="9"/>
        <v>6638</v>
      </c>
    </row>
    <row r="231" spans="1:9" x14ac:dyDescent="0.25">
      <c r="A231" t="s">
        <v>75</v>
      </c>
      <c r="B231" s="64">
        <v>42781</v>
      </c>
      <c r="C231">
        <f t="shared" si="10"/>
        <v>8</v>
      </c>
      <c r="D231">
        <v>87</v>
      </c>
      <c r="E231">
        <v>75</v>
      </c>
      <c r="F231">
        <v>68</v>
      </c>
      <c r="G231">
        <v>34</v>
      </c>
      <c r="H231">
        <f t="shared" si="11"/>
        <v>264</v>
      </c>
      <c r="I231">
        <f t="shared" si="9"/>
        <v>6638</v>
      </c>
    </row>
    <row r="232" spans="1:9" x14ac:dyDescent="0.25">
      <c r="A232" t="s">
        <v>75</v>
      </c>
      <c r="B232" s="64">
        <v>42782</v>
      </c>
      <c r="C232">
        <f t="shared" si="10"/>
        <v>8</v>
      </c>
      <c r="D232">
        <v>76</v>
      </c>
      <c r="E232">
        <v>80</v>
      </c>
      <c r="F232">
        <v>32</v>
      </c>
      <c r="G232">
        <v>26</v>
      </c>
      <c r="H232">
        <f t="shared" si="11"/>
        <v>214</v>
      </c>
      <c r="I232">
        <f t="shared" si="9"/>
        <v>6638</v>
      </c>
    </row>
    <row r="233" spans="1:9" x14ac:dyDescent="0.25">
      <c r="A233" t="s">
        <v>75</v>
      </c>
      <c r="B233" s="64">
        <v>42783</v>
      </c>
      <c r="C233">
        <f t="shared" si="10"/>
        <v>8</v>
      </c>
      <c r="D233">
        <v>74</v>
      </c>
      <c r="E233">
        <v>32</v>
      </c>
      <c r="F233">
        <v>30</v>
      </c>
      <c r="G233">
        <v>53</v>
      </c>
      <c r="H233">
        <f t="shared" si="11"/>
        <v>189</v>
      </c>
      <c r="I233">
        <f t="shared" si="9"/>
        <v>6638</v>
      </c>
    </row>
    <row r="234" spans="1:9" x14ac:dyDescent="0.25">
      <c r="A234" t="s">
        <v>75</v>
      </c>
      <c r="B234" s="64">
        <v>42784</v>
      </c>
      <c r="C234">
        <f t="shared" si="10"/>
        <v>8</v>
      </c>
      <c r="D234">
        <v>65</v>
      </c>
      <c r="E234">
        <v>65</v>
      </c>
      <c r="F234">
        <v>57</v>
      </c>
      <c r="G234">
        <v>96</v>
      </c>
      <c r="H234">
        <f t="shared" si="11"/>
        <v>283</v>
      </c>
      <c r="I234">
        <f t="shared" si="9"/>
        <v>6638</v>
      </c>
    </row>
    <row r="235" spans="1:9" x14ac:dyDescent="0.25">
      <c r="A235" t="s">
        <v>75</v>
      </c>
      <c r="B235" s="64">
        <v>42785</v>
      </c>
      <c r="C235">
        <f t="shared" si="10"/>
        <v>8</v>
      </c>
      <c r="D235">
        <v>89</v>
      </c>
      <c r="E235">
        <v>86</v>
      </c>
      <c r="F235">
        <v>80</v>
      </c>
      <c r="G235">
        <v>82</v>
      </c>
      <c r="H235">
        <f t="shared" si="11"/>
        <v>337</v>
      </c>
      <c r="I235">
        <f t="shared" si="9"/>
        <v>6638</v>
      </c>
    </row>
    <row r="236" spans="1:9" x14ac:dyDescent="0.25">
      <c r="A236" t="s">
        <v>75</v>
      </c>
      <c r="B236" s="64">
        <v>42786</v>
      </c>
      <c r="C236">
        <f t="shared" si="10"/>
        <v>8</v>
      </c>
      <c r="D236">
        <v>75</v>
      </c>
      <c r="E236">
        <v>12</v>
      </c>
      <c r="F236">
        <v>85</v>
      </c>
      <c r="G236">
        <v>81</v>
      </c>
      <c r="H236">
        <f t="shared" si="11"/>
        <v>253</v>
      </c>
      <c r="I236">
        <f t="shared" si="9"/>
        <v>6638</v>
      </c>
    </row>
    <row r="237" spans="1:9" x14ac:dyDescent="0.25">
      <c r="A237" t="s">
        <v>75</v>
      </c>
      <c r="B237" s="64">
        <v>42787</v>
      </c>
      <c r="C237">
        <f t="shared" si="10"/>
        <v>8</v>
      </c>
      <c r="D237">
        <v>17</v>
      </c>
      <c r="E237">
        <v>96</v>
      </c>
      <c r="F237">
        <v>84</v>
      </c>
      <c r="G237">
        <v>77</v>
      </c>
      <c r="H237">
        <f t="shared" si="11"/>
        <v>274</v>
      </c>
      <c r="I237">
        <f t="shared" si="9"/>
        <v>6638</v>
      </c>
    </row>
    <row r="238" spans="1:9" x14ac:dyDescent="0.25">
      <c r="A238" t="s">
        <v>75</v>
      </c>
      <c r="B238" s="64">
        <v>42788</v>
      </c>
      <c r="C238">
        <f t="shared" si="10"/>
        <v>8</v>
      </c>
      <c r="D238">
        <v>60</v>
      </c>
      <c r="E238">
        <v>43</v>
      </c>
      <c r="F238">
        <v>67</v>
      </c>
      <c r="G238">
        <v>65</v>
      </c>
      <c r="H238">
        <f t="shared" si="11"/>
        <v>235</v>
      </c>
      <c r="I238">
        <f t="shared" si="9"/>
        <v>6638</v>
      </c>
    </row>
    <row r="239" spans="1:9" x14ac:dyDescent="0.25">
      <c r="A239" t="s">
        <v>75</v>
      </c>
      <c r="B239" s="64">
        <v>42789</v>
      </c>
      <c r="C239">
        <f t="shared" si="10"/>
        <v>8</v>
      </c>
      <c r="D239">
        <v>61</v>
      </c>
      <c r="E239">
        <v>99</v>
      </c>
      <c r="F239">
        <v>33</v>
      </c>
      <c r="G239">
        <v>34</v>
      </c>
      <c r="H239">
        <f t="shared" si="11"/>
        <v>227</v>
      </c>
      <c r="I239">
        <f t="shared" si="9"/>
        <v>6638</v>
      </c>
    </row>
    <row r="240" spans="1:9" x14ac:dyDescent="0.25">
      <c r="A240" t="s">
        <v>75</v>
      </c>
      <c r="B240" s="64">
        <v>42790</v>
      </c>
      <c r="C240">
        <f t="shared" si="10"/>
        <v>8</v>
      </c>
      <c r="D240">
        <v>86</v>
      </c>
      <c r="E240">
        <v>46</v>
      </c>
      <c r="F240">
        <v>98</v>
      </c>
      <c r="G240">
        <v>83</v>
      </c>
      <c r="H240">
        <f t="shared" si="11"/>
        <v>313</v>
      </c>
      <c r="I240">
        <f t="shared" si="9"/>
        <v>6638</v>
      </c>
    </row>
    <row r="241" spans="1:9" x14ac:dyDescent="0.25">
      <c r="A241" t="s">
        <v>75</v>
      </c>
      <c r="B241" s="64">
        <v>42791</v>
      </c>
      <c r="C241">
        <f t="shared" si="10"/>
        <v>8</v>
      </c>
      <c r="D241">
        <v>67</v>
      </c>
      <c r="E241">
        <v>23</v>
      </c>
      <c r="F241">
        <v>27</v>
      </c>
      <c r="G241">
        <v>66</v>
      </c>
      <c r="H241">
        <f t="shared" si="11"/>
        <v>183</v>
      </c>
      <c r="I241">
        <f t="shared" si="9"/>
        <v>6638</v>
      </c>
    </row>
    <row r="242" spans="1:9" x14ac:dyDescent="0.25">
      <c r="A242" t="s">
        <v>75</v>
      </c>
      <c r="B242" s="64">
        <v>42792</v>
      </c>
      <c r="C242">
        <f t="shared" si="10"/>
        <v>8</v>
      </c>
      <c r="D242">
        <v>40</v>
      </c>
      <c r="E242">
        <v>29</v>
      </c>
      <c r="F242">
        <v>43</v>
      </c>
      <c r="G242">
        <v>49</v>
      </c>
      <c r="H242">
        <f t="shared" si="11"/>
        <v>161</v>
      </c>
      <c r="I242">
        <f t="shared" si="9"/>
        <v>6638</v>
      </c>
    </row>
    <row r="243" spans="1:9" x14ac:dyDescent="0.25">
      <c r="A243" t="s">
        <v>75</v>
      </c>
      <c r="B243" s="64">
        <v>42793</v>
      </c>
      <c r="C243">
        <f t="shared" si="10"/>
        <v>8</v>
      </c>
      <c r="D243">
        <v>59</v>
      </c>
      <c r="E243">
        <v>46</v>
      </c>
      <c r="F243">
        <v>25</v>
      </c>
      <c r="G243">
        <v>40</v>
      </c>
      <c r="H243">
        <f t="shared" si="11"/>
        <v>170</v>
      </c>
      <c r="I243">
        <f t="shared" si="9"/>
        <v>6638</v>
      </c>
    </row>
    <row r="244" spans="1:9" x14ac:dyDescent="0.25">
      <c r="A244" t="s">
        <v>75</v>
      </c>
      <c r="B244" s="64">
        <v>42794</v>
      </c>
      <c r="C244">
        <f t="shared" si="10"/>
        <v>8</v>
      </c>
      <c r="D244">
        <v>71</v>
      </c>
      <c r="E244">
        <v>45</v>
      </c>
      <c r="F244">
        <v>36</v>
      </c>
      <c r="G244">
        <v>96</v>
      </c>
      <c r="H244">
        <f t="shared" si="11"/>
        <v>248</v>
      </c>
      <c r="I244">
        <f t="shared" si="9"/>
        <v>6638</v>
      </c>
    </row>
    <row r="245" spans="1:9" x14ac:dyDescent="0.25">
      <c r="A245" t="s">
        <v>75</v>
      </c>
      <c r="B245" s="64">
        <v>42795</v>
      </c>
      <c r="C245">
        <f t="shared" si="10"/>
        <v>9</v>
      </c>
      <c r="D245">
        <v>86</v>
      </c>
      <c r="E245">
        <v>20</v>
      </c>
      <c r="F245">
        <v>94</v>
      </c>
      <c r="G245">
        <v>68</v>
      </c>
      <c r="H245">
        <f t="shared" si="11"/>
        <v>268</v>
      </c>
      <c r="I245">
        <f t="shared" si="9"/>
        <v>6888</v>
      </c>
    </row>
    <row r="246" spans="1:9" x14ac:dyDescent="0.25">
      <c r="A246" t="s">
        <v>75</v>
      </c>
      <c r="B246" s="64">
        <v>42796</v>
      </c>
      <c r="C246">
        <f t="shared" si="10"/>
        <v>9</v>
      </c>
      <c r="D246">
        <v>24</v>
      </c>
      <c r="E246">
        <v>73</v>
      </c>
      <c r="F246">
        <v>82</v>
      </c>
      <c r="G246">
        <v>22</v>
      </c>
      <c r="H246">
        <f t="shared" si="11"/>
        <v>201</v>
      </c>
      <c r="I246">
        <f t="shared" si="9"/>
        <v>6888</v>
      </c>
    </row>
    <row r="247" spans="1:9" x14ac:dyDescent="0.25">
      <c r="A247" t="s">
        <v>75</v>
      </c>
      <c r="B247" s="64">
        <v>42797</v>
      </c>
      <c r="C247">
        <f t="shared" si="10"/>
        <v>9</v>
      </c>
      <c r="D247">
        <v>68</v>
      </c>
      <c r="E247">
        <v>55</v>
      </c>
      <c r="F247">
        <v>77</v>
      </c>
      <c r="G247">
        <v>64</v>
      </c>
      <c r="H247">
        <f t="shared" si="11"/>
        <v>264</v>
      </c>
      <c r="I247">
        <f t="shared" si="9"/>
        <v>6888</v>
      </c>
    </row>
    <row r="248" spans="1:9" x14ac:dyDescent="0.25">
      <c r="A248" t="s">
        <v>75</v>
      </c>
      <c r="B248" s="64">
        <v>42798</v>
      </c>
      <c r="C248">
        <f t="shared" si="10"/>
        <v>9</v>
      </c>
      <c r="D248">
        <v>82</v>
      </c>
      <c r="E248">
        <v>98</v>
      </c>
      <c r="F248">
        <v>32</v>
      </c>
      <c r="G248">
        <v>38</v>
      </c>
      <c r="H248">
        <f t="shared" si="11"/>
        <v>250</v>
      </c>
      <c r="I248">
        <f t="shared" si="9"/>
        <v>6888</v>
      </c>
    </row>
    <row r="249" spans="1:9" x14ac:dyDescent="0.25">
      <c r="A249" t="s">
        <v>75</v>
      </c>
      <c r="B249" s="64">
        <v>42799</v>
      </c>
      <c r="C249">
        <f t="shared" si="10"/>
        <v>9</v>
      </c>
      <c r="D249">
        <v>39</v>
      </c>
      <c r="E249">
        <v>41</v>
      </c>
      <c r="F249">
        <v>30</v>
      </c>
      <c r="G249">
        <v>38</v>
      </c>
      <c r="H249">
        <f t="shared" si="11"/>
        <v>148</v>
      </c>
      <c r="I249">
        <f t="shared" si="9"/>
        <v>6888</v>
      </c>
    </row>
    <row r="250" spans="1:9" x14ac:dyDescent="0.25">
      <c r="A250" t="s">
        <v>75</v>
      </c>
      <c r="B250" s="64">
        <v>42800</v>
      </c>
      <c r="C250">
        <f t="shared" si="10"/>
        <v>9</v>
      </c>
      <c r="D250">
        <v>85</v>
      </c>
      <c r="E250">
        <v>69</v>
      </c>
      <c r="F250">
        <v>62</v>
      </c>
      <c r="G250">
        <v>69</v>
      </c>
      <c r="H250">
        <f t="shared" si="11"/>
        <v>285</v>
      </c>
      <c r="I250">
        <f t="shared" si="9"/>
        <v>6888</v>
      </c>
    </row>
    <row r="251" spans="1:9" x14ac:dyDescent="0.25">
      <c r="A251" t="s">
        <v>75</v>
      </c>
      <c r="B251" s="64">
        <v>42801</v>
      </c>
      <c r="C251">
        <f t="shared" si="10"/>
        <v>9</v>
      </c>
      <c r="D251">
        <v>60</v>
      </c>
      <c r="E251">
        <v>66</v>
      </c>
      <c r="F251">
        <v>84</v>
      </c>
      <c r="G251">
        <v>97</v>
      </c>
      <c r="H251">
        <f t="shared" si="11"/>
        <v>307</v>
      </c>
      <c r="I251">
        <f t="shared" si="9"/>
        <v>6888</v>
      </c>
    </row>
    <row r="252" spans="1:9" x14ac:dyDescent="0.25">
      <c r="A252" t="s">
        <v>75</v>
      </c>
      <c r="B252" s="64">
        <v>42802</v>
      </c>
      <c r="C252">
        <f t="shared" si="10"/>
        <v>9</v>
      </c>
      <c r="D252">
        <v>27</v>
      </c>
      <c r="E252">
        <v>22</v>
      </c>
      <c r="F252">
        <v>31</v>
      </c>
      <c r="G252">
        <v>69</v>
      </c>
      <c r="H252">
        <f t="shared" si="11"/>
        <v>149</v>
      </c>
      <c r="I252">
        <f t="shared" si="9"/>
        <v>6888</v>
      </c>
    </row>
    <row r="253" spans="1:9" x14ac:dyDescent="0.25">
      <c r="A253" t="s">
        <v>75</v>
      </c>
      <c r="B253" s="64">
        <v>42803</v>
      </c>
      <c r="C253">
        <f t="shared" si="10"/>
        <v>9</v>
      </c>
      <c r="D253">
        <v>22</v>
      </c>
      <c r="E253">
        <v>73</v>
      </c>
      <c r="F253">
        <v>57</v>
      </c>
      <c r="G253">
        <v>11</v>
      </c>
      <c r="H253">
        <f t="shared" si="11"/>
        <v>163</v>
      </c>
      <c r="I253">
        <f t="shared" si="9"/>
        <v>6888</v>
      </c>
    </row>
    <row r="254" spans="1:9" x14ac:dyDescent="0.25">
      <c r="A254" t="s">
        <v>75</v>
      </c>
      <c r="B254" s="64">
        <v>42804</v>
      </c>
      <c r="C254">
        <f t="shared" si="10"/>
        <v>9</v>
      </c>
      <c r="D254">
        <v>44</v>
      </c>
      <c r="E254">
        <v>33</v>
      </c>
      <c r="F254">
        <v>86</v>
      </c>
      <c r="G254">
        <v>51</v>
      </c>
      <c r="H254">
        <f t="shared" si="11"/>
        <v>214</v>
      </c>
      <c r="I254">
        <f t="shared" si="9"/>
        <v>6888</v>
      </c>
    </row>
    <row r="255" spans="1:9" x14ac:dyDescent="0.25">
      <c r="A255" t="s">
        <v>75</v>
      </c>
      <c r="B255" s="64">
        <v>42805</v>
      </c>
      <c r="C255">
        <f t="shared" si="10"/>
        <v>9</v>
      </c>
      <c r="D255">
        <v>91</v>
      </c>
      <c r="E255">
        <v>63</v>
      </c>
      <c r="F255">
        <v>65</v>
      </c>
      <c r="G255">
        <v>82</v>
      </c>
      <c r="H255">
        <f t="shared" si="11"/>
        <v>301</v>
      </c>
      <c r="I255">
        <f t="shared" si="9"/>
        <v>6888</v>
      </c>
    </row>
    <row r="256" spans="1:9" x14ac:dyDescent="0.25">
      <c r="A256" t="s">
        <v>75</v>
      </c>
      <c r="B256" s="64">
        <v>42806</v>
      </c>
      <c r="C256">
        <f t="shared" si="10"/>
        <v>9</v>
      </c>
      <c r="D256">
        <v>32</v>
      </c>
      <c r="E256">
        <v>71</v>
      </c>
      <c r="F256">
        <v>22</v>
      </c>
      <c r="G256">
        <v>70</v>
      </c>
      <c r="H256">
        <f t="shared" si="11"/>
        <v>195</v>
      </c>
      <c r="I256">
        <f t="shared" si="9"/>
        <v>6888</v>
      </c>
    </row>
    <row r="257" spans="1:9" x14ac:dyDescent="0.25">
      <c r="A257" t="s">
        <v>75</v>
      </c>
      <c r="B257" s="64">
        <v>42807</v>
      </c>
      <c r="C257">
        <f t="shared" si="10"/>
        <v>9</v>
      </c>
      <c r="D257">
        <v>72</v>
      </c>
      <c r="E257">
        <v>53</v>
      </c>
      <c r="F257">
        <v>11</v>
      </c>
      <c r="G257">
        <v>82</v>
      </c>
      <c r="H257">
        <f t="shared" si="11"/>
        <v>218</v>
      </c>
      <c r="I257">
        <f t="shared" si="9"/>
        <v>6888</v>
      </c>
    </row>
    <row r="258" spans="1:9" x14ac:dyDescent="0.25">
      <c r="A258" t="s">
        <v>75</v>
      </c>
      <c r="B258" s="64">
        <v>42808</v>
      </c>
      <c r="C258">
        <f t="shared" si="10"/>
        <v>9</v>
      </c>
      <c r="D258">
        <v>27</v>
      </c>
      <c r="E258">
        <v>57</v>
      </c>
      <c r="F258">
        <v>69</v>
      </c>
      <c r="G258">
        <v>24</v>
      </c>
      <c r="H258">
        <f t="shared" si="11"/>
        <v>177</v>
      </c>
      <c r="I258">
        <f t="shared" ref="I258:I321" si="12">SUMIFS($H$2:$H$1461,$A$2:$A$1461,A258,$C$2:$C$1461,C258)</f>
        <v>6888</v>
      </c>
    </row>
    <row r="259" spans="1:9" x14ac:dyDescent="0.25">
      <c r="A259" t="s">
        <v>75</v>
      </c>
      <c r="B259" s="64">
        <v>42809</v>
      </c>
      <c r="C259">
        <f t="shared" ref="C259:C322" si="13">CHOOSE(MONTH(B259),7,8,9,10,11,12,1,2,3,4,5,6)</f>
        <v>9</v>
      </c>
      <c r="D259">
        <v>48</v>
      </c>
      <c r="E259">
        <v>98</v>
      </c>
      <c r="F259">
        <v>85</v>
      </c>
      <c r="G259">
        <v>96</v>
      </c>
      <c r="H259">
        <f t="shared" ref="H259:H322" si="14">SUM(D259:G259)</f>
        <v>327</v>
      </c>
      <c r="I259">
        <f t="shared" si="12"/>
        <v>6888</v>
      </c>
    </row>
    <row r="260" spans="1:9" x14ac:dyDescent="0.25">
      <c r="A260" t="s">
        <v>75</v>
      </c>
      <c r="B260" s="64">
        <v>42810</v>
      </c>
      <c r="C260">
        <f t="shared" si="13"/>
        <v>9</v>
      </c>
      <c r="D260">
        <v>28</v>
      </c>
      <c r="E260">
        <v>80</v>
      </c>
      <c r="F260">
        <v>23</v>
      </c>
      <c r="G260">
        <v>58</v>
      </c>
      <c r="H260">
        <f t="shared" si="14"/>
        <v>189</v>
      </c>
      <c r="I260">
        <f t="shared" si="12"/>
        <v>6888</v>
      </c>
    </row>
    <row r="261" spans="1:9" x14ac:dyDescent="0.25">
      <c r="A261" t="s">
        <v>75</v>
      </c>
      <c r="B261" s="64">
        <v>42811</v>
      </c>
      <c r="C261">
        <f t="shared" si="13"/>
        <v>9</v>
      </c>
      <c r="D261">
        <v>78</v>
      </c>
      <c r="E261">
        <v>68</v>
      </c>
      <c r="F261">
        <v>29</v>
      </c>
      <c r="G261">
        <v>35</v>
      </c>
      <c r="H261">
        <f t="shared" si="14"/>
        <v>210</v>
      </c>
      <c r="I261">
        <f t="shared" si="12"/>
        <v>6888</v>
      </c>
    </row>
    <row r="262" spans="1:9" x14ac:dyDescent="0.25">
      <c r="A262" t="s">
        <v>75</v>
      </c>
      <c r="B262" s="64">
        <v>42812</v>
      </c>
      <c r="C262">
        <f t="shared" si="13"/>
        <v>9</v>
      </c>
      <c r="D262">
        <v>12</v>
      </c>
      <c r="E262">
        <v>71</v>
      </c>
      <c r="F262">
        <v>77</v>
      </c>
      <c r="G262">
        <v>73</v>
      </c>
      <c r="H262">
        <f t="shared" si="14"/>
        <v>233</v>
      </c>
      <c r="I262">
        <f t="shared" si="12"/>
        <v>6888</v>
      </c>
    </row>
    <row r="263" spans="1:9" x14ac:dyDescent="0.25">
      <c r="A263" t="s">
        <v>75</v>
      </c>
      <c r="B263" s="64">
        <v>42813</v>
      </c>
      <c r="C263">
        <f t="shared" si="13"/>
        <v>9</v>
      </c>
      <c r="D263">
        <v>44</v>
      </c>
      <c r="E263">
        <v>91</v>
      </c>
      <c r="F263">
        <v>62</v>
      </c>
      <c r="G263">
        <v>74</v>
      </c>
      <c r="H263">
        <f t="shared" si="14"/>
        <v>271</v>
      </c>
      <c r="I263">
        <f t="shared" si="12"/>
        <v>6888</v>
      </c>
    </row>
    <row r="264" spans="1:9" x14ac:dyDescent="0.25">
      <c r="A264" t="s">
        <v>75</v>
      </c>
      <c r="B264" s="64">
        <v>42814</v>
      </c>
      <c r="C264">
        <f t="shared" si="13"/>
        <v>9</v>
      </c>
      <c r="D264">
        <v>82</v>
      </c>
      <c r="E264">
        <v>51</v>
      </c>
      <c r="F264">
        <v>46</v>
      </c>
      <c r="G264">
        <v>88</v>
      </c>
      <c r="H264">
        <f t="shared" si="14"/>
        <v>267</v>
      </c>
      <c r="I264">
        <f t="shared" si="12"/>
        <v>6888</v>
      </c>
    </row>
    <row r="265" spans="1:9" x14ac:dyDescent="0.25">
      <c r="A265" t="s">
        <v>75</v>
      </c>
      <c r="B265" s="64">
        <v>42815</v>
      </c>
      <c r="C265">
        <f t="shared" si="13"/>
        <v>9</v>
      </c>
      <c r="D265">
        <v>71</v>
      </c>
      <c r="E265">
        <v>59</v>
      </c>
      <c r="F265">
        <v>10</v>
      </c>
      <c r="G265">
        <v>39</v>
      </c>
      <c r="H265">
        <f t="shared" si="14"/>
        <v>179</v>
      </c>
      <c r="I265">
        <f t="shared" si="12"/>
        <v>6888</v>
      </c>
    </row>
    <row r="266" spans="1:9" x14ac:dyDescent="0.25">
      <c r="A266" t="s">
        <v>75</v>
      </c>
      <c r="B266" s="64">
        <v>42816</v>
      </c>
      <c r="C266">
        <f t="shared" si="13"/>
        <v>9</v>
      </c>
      <c r="D266">
        <v>16</v>
      </c>
      <c r="E266">
        <v>12</v>
      </c>
      <c r="F266">
        <v>29</v>
      </c>
      <c r="G266">
        <v>16</v>
      </c>
      <c r="H266">
        <f t="shared" si="14"/>
        <v>73</v>
      </c>
      <c r="I266">
        <f t="shared" si="12"/>
        <v>6888</v>
      </c>
    </row>
    <row r="267" spans="1:9" x14ac:dyDescent="0.25">
      <c r="A267" t="s">
        <v>75</v>
      </c>
      <c r="B267" s="64">
        <v>42817</v>
      </c>
      <c r="C267">
        <f t="shared" si="13"/>
        <v>9</v>
      </c>
      <c r="D267">
        <v>54</v>
      </c>
      <c r="E267">
        <v>10</v>
      </c>
      <c r="F267">
        <v>79</v>
      </c>
      <c r="G267">
        <v>67</v>
      </c>
      <c r="H267">
        <f t="shared" si="14"/>
        <v>210</v>
      </c>
      <c r="I267">
        <f t="shared" si="12"/>
        <v>6888</v>
      </c>
    </row>
    <row r="268" spans="1:9" x14ac:dyDescent="0.25">
      <c r="A268" t="s">
        <v>75</v>
      </c>
      <c r="B268" s="64">
        <v>42818</v>
      </c>
      <c r="C268">
        <f t="shared" si="13"/>
        <v>9</v>
      </c>
      <c r="D268">
        <v>49</v>
      </c>
      <c r="E268">
        <v>21</v>
      </c>
      <c r="F268">
        <v>31</v>
      </c>
      <c r="G268">
        <v>70</v>
      </c>
      <c r="H268">
        <f t="shared" si="14"/>
        <v>171</v>
      </c>
      <c r="I268">
        <f t="shared" si="12"/>
        <v>6888</v>
      </c>
    </row>
    <row r="269" spans="1:9" x14ac:dyDescent="0.25">
      <c r="A269" t="s">
        <v>75</v>
      </c>
      <c r="B269" s="64">
        <v>42819</v>
      </c>
      <c r="C269">
        <f t="shared" si="13"/>
        <v>9</v>
      </c>
      <c r="D269">
        <v>73</v>
      </c>
      <c r="E269">
        <v>89</v>
      </c>
      <c r="F269">
        <v>39</v>
      </c>
      <c r="G269">
        <v>52</v>
      </c>
      <c r="H269">
        <f t="shared" si="14"/>
        <v>253</v>
      </c>
      <c r="I269">
        <f t="shared" si="12"/>
        <v>6888</v>
      </c>
    </row>
    <row r="270" spans="1:9" x14ac:dyDescent="0.25">
      <c r="A270" t="s">
        <v>75</v>
      </c>
      <c r="B270" s="64">
        <v>42820</v>
      </c>
      <c r="C270">
        <f t="shared" si="13"/>
        <v>9</v>
      </c>
      <c r="D270">
        <v>80</v>
      </c>
      <c r="E270">
        <v>82</v>
      </c>
      <c r="F270">
        <v>87</v>
      </c>
      <c r="G270">
        <v>47</v>
      </c>
      <c r="H270">
        <f t="shared" si="14"/>
        <v>296</v>
      </c>
      <c r="I270">
        <f t="shared" si="12"/>
        <v>6888</v>
      </c>
    </row>
    <row r="271" spans="1:9" x14ac:dyDescent="0.25">
      <c r="A271" t="s">
        <v>75</v>
      </c>
      <c r="B271" s="64">
        <v>42821</v>
      </c>
      <c r="C271">
        <f t="shared" si="13"/>
        <v>9</v>
      </c>
      <c r="D271">
        <v>53</v>
      </c>
      <c r="E271">
        <v>36</v>
      </c>
      <c r="F271">
        <v>44</v>
      </c>
      <c r="G271">
        <v>44</v>
      </c>
      <c r="H271">
        <f t="shared" si="14"/>
        <v>177</v>
      </c>
      <c r="I271">
        <f t="shared" si="12"/>
        <v>6888</v>
      </c>
    </row>
    <row r="272" spans="1:9" x14ac:dyDescent="0.25">
      <c r="A272" t="s">
        <v>75</v>
      </c>
      <c r="B272" s="64">
        <v>42822</v>
      </c>
      <c r="C272">
        <f t="shared" si="13"/>
        <v>9</v>
      </c>
      <c r="D272">
        <v>55</v>
      </c>
      <c r="E272">
        <v>88</v>
      </c>
      <c r="F272">
        <v>27</v>
      </c>
      <c r="G272">
        <v>86</v>
      </c>
      <c r="H272">
        <f t="shared" si="14"/>
        <v>256</v>
      </c>
      <c r="I272">
        <f t="shared" si="12"/>
        <v>6888</v>
      </c>
    </row>
    <row r="273" spans="1:9" x14ac:dyDescent="0.25">
      <c r="A273" t="s">
        <v>75</v>
      </c>
      <c r="B273" s="64">
        <v>42823</v>
      </c>
      <c r="C273">
        <f t="shared" si="13"/>
        <v>9</v>
      </c>
      <c r="D273">
        <v>66</v>
      </c>
      <c r="E273">
        <v>85</v>
      </c>
      <c r="F273">
        <v>16</v>
      </c>
      <c r="G273">
        <v>19</v>
      </c>
      <c r="H273">
        <f t="shared" si="14"/>
        <v>186</v>
      </c>
      <c r="I273">
        <f t="shared" si="12"/>
        <v>6888</v>
      </c>
    </row>
    <row r="274" spans="1:9" x14ac:dyDescent="0.25">
      <c r="A274" t="s">
        <v>75</v>
      </c>
      <c r="B274" s="64">
        <v>42824</v>
      </c>
      <c r="C274">
        <f t="shared" si="13"/>
        <v>9</v>
      </c>
      <c r="D274">
        <v>54</v>
      </c>
      <c r="E274">
        <v>71</v>
      </c>
      <c r="F274">
        <v>42</v>
      </c>
      <c r="G274">
        <v>84</v>
      </c>
      <c r="H274">
        <f t="shared" si="14"/>
        <v>251</v>
      </c>
      <c r="I274">
        <f t="shared" si="12"/>
        <v>6888</v>
      </c>
    </row>
    <row r="275" spans="1:9" x14ac:dyDescent="0.25">
      <c r="A275" t="s">
        <v>75</v>
      </c>
      <c r="B275" s="64">
        <v>42825</v>
      </c>
      <c r="C275">
        <f t="shared" si="13"/>
        <v>9</v>
      </c>
      <c r="D275">
        <v>42</v>
      </c>
      <c r="E275">
        <v>11</v>
      </c>
      <c r="F275">
        <v>73</v>
      </c>
      <c r="G275">
        <v>73</v>
      </c>
      <c r="H275">
        <f t="shared" si="14"/>
        <v>199</v>
      </c>
      <c r="I275">
        <f t="shared" si="12"/>
        <v>6888</v>
      </c>
    </row>
    <row r="276" spans="1:9" x14ac:dyDescent="0.25">
      <c r="A276" t="s">
        <v>75</v>
      </c>
      <c r="B276" s="64">
        <v>42826</v>
      </c>
      <c r="C276">
        <f t="shared" si="13"/>
        <v>10</v>
      </c>
      <c r="D276">
        <v>95</v>
      </c>
      <c r="E276">
        <v>72</v>
      </c>
      <c r="F276">
        <v>18</v>
      </c>
      <c r="G276">
        <v>52</v>
      </c>
      <c r="H276">
        <f t="shared" si="14"/>
        <v>237</v>
      </c>
      <c r="I276">
        <f t="shared" si="12"/>
        <v>6129</v>
      </c>
    </row>
    <row r="277" spans="1:9" x14ac:dyDescent="0.25">
      <c r="A277" t="s">
        <v>75</v>
      </c>
      <c r="B277" s="64">
        <v>42827</v>
      </c>
      <c r="C277">
        <f t="shared" si="13"/>
        <v>10</v>
      </c>
      <c r="D277">
        <v>48</v>
      </c>
      <c r="E277">
        <v>44</v>
      </c>
      <c r="F277">
        <v>71</v>
      </c>
      <c r="G277">
        <v>19</v>
      </c>
      <c r="H277">
        <f t="shared" si="14"/>
        <v>182</v>
      </c>
      <c r="I277">
        <f t="shared" si="12"/>
        <v>6129</v>
      </c>
    </row>
    <row r="278" spans="1:9" x14ac:dyDescent="0.25">
      <c r="A278" t="s">
        <v>75</v>
      </c>
      <c r="B278" s="64">
        <v>42828</v>
      </c>
      <c r="C278">
        <f t="shared" si="13"/>
        <v>10</v>
      </c>
      <c r="D278">
        <v>78</v>
      </c>
      <c r="E278">
        <v>31</v>
      </c>
      <c r="F278">
        <v>77</v>
      </c>
      <c r="G278">
        <v>52</v>
      </c>
      <c r="H278">
        <f t="shared" si="14"/>
        <v>238</v>
      </c>
      <c r="I278">
        <f t="shared" si="12"/>
        <v>6129</v>
      </c>
    </row>
    <row r="279" spans="1:9" x14ac:dyDescent="0.25">
      <c r="A279" t="s">
        <v>75</v>
      </c>
      <c r="B279" s="64">
        <v>42829</v>
      </c>
      <c r="C279">
        <f t="shared" si="13"/>
        <v>10</v>
      </c>
      <c r="D279">
        <v>52</v>
      </c>
      <c r="E279">
        <v>11</v>
      </c>
      <c r="F279">
        <v>91</v>
      </c>
      <c r="G279">
        <v>57</v>
      </c>
      <c r="H279">
        <f t="shared" si="14"/>
        <v>211</v>
      </c>
      <c r="I279">
        <f t="shared" si="12"/>
        <v>6129</v>
      </c>
    </row>
    <row r="280" spans="1:9" x14ac:dyDescent="0.25">
      <c r="A280" t="s">
        <v>75</v>
      </c>
      <c r="B280" s="64">
        <v>42830</v>
      </c>
      <c r="C280">
        <f t="shared" si="13"/>
        <v>10</v>
      </c>
      <c r="D280">
        <v>47</v>
      </c>
      <c r="E280">
        <v>76</v>
      </c>
      <c r="F280">
        <v>11</v>
      </c>
      <c r="G280">
        <v>92</v>
      </c>
      <c r="H280">
        <f t="shared" si="14"/>
        <v>226</v>
      </c>
      <c r="I280">
        <f t="shared" si="12"/>
        <v>6129</v>
      </c>
    </row>
    <row r="281" spans="1:9" x14ac:dyDescent="0.25">
      <c r="A281" t="s">
        <v>75</v>
      </c>
      <c r="B281" s="64">
        <v>42831</v>
      </c>
      <c r="C281">
        <f t="shared" si="13"/>
        <v>10</v>
      </c>
      <c r="D281">
        <v>76</v>
      </c>
      <c r="E281">
        <v>77</v>
      </c>
      <c r="F281">
        <v>33</v>
      </c>
      <c r="G281">
        <v>30</v>
      </c>
      <c r="H281">
        <f t="shared" si="14"/>
        <v>216</v>
      </c>
      <c r="I281">
        <f t="shared" si="12"/>
        <v>6129</v>
      </c>
    </row>
    <row r="282" spans="1:9" x14ac:dyDescent="0.25">
      <c r="A282" t="s">
        <v>75</v>
      </c>
      <c r="B282" s="64">
        <v>42832</v>
      </c>
      <c r="C282">
        <f t="shared" si="13"/>
        <v>10</v>
      </c>
      <c r="D282">
        <v>26</v>
      </c>
      <c r="E282">
        <v>99</v>
      </c>
      <c r="F282">
        <v>38</v>
      </c>
      <c r="G282">
        <v>81</v>
      </c>
      <c r="H282">
        <f t="shared" si="14"/>
        <v>244</v>
      </c>
      <c r="I282">
        <f t="shared" si="12"/>
        <v>6129</v>
      </c>
    </row>
    <row r="283" spans="1:9" x14ac:dyDescent="0.25">
      <c r="A283" t="s">
        <v>75</v>
      </c>
      <c r="B283" s="64">
        <v>42833</v>
      </c>
      <c r="C283">
        <f t="shared" si="13"/>
        <v>10</v>
      </c>
      <c r="D283">
        <v>57</v>
      </c>
      <c r="E283">
        <v>56</v>
      </c>
      <c r="F283">
        <v>88</v>
      </c>
      <c r="G283">
        <v>78</v>
      </c>
      <c r="H283">
        <f t="shared" si="14"/>
        <v>279</v>
      </c>
      <c r="I283">
        <f t="shared" si="12"/>
        <v>6129</v>
      </c>
    </row>
    <row r="284" spans="1:9" x14ac:dyDescent="0.25">
      <c r="A284" t="s">
        <v>75</v>
      </c>
      <c r="B284" s="64">
        <v>42834</v>
      </c>
      <c r="C284">
        <f t="shared" si="13"/>
        <v>10</v>
      </c>
      <c r="D284">
        <v>69</v>
      </c>
      <c r="E284">
        <v>82</v>
      </c>
      <c r="F284">
        <v>45</v>
      </c>
      <c r="G284">
        <v>61</v>
      </c>
      <c r="H284">
        <f t="shared" si="14"/>
        <v>257</v>
      </c>
      <c r="I284">
        <f t="shared" si="12"/>
        <v>6129</v>
      </c>
    </row>
    <row r="285" spans="1:9" x14ac:dyDescent="0.25">
      <c r="A285" t="s">
        <v>75</v>
      </c>
      <c r="B285" s="64">
        <v>42835</v>
      </c>
      <c r="C285">
        <f t="shared" si="13"/>
        <v>10</v>
      </c>
      <c r="D285">
        <v>66</v>
      </c>
      <c r="E285">
        <v>38</v>
      </c>
      <c r="F285">
        <v>28</v>
      </c>
      <c r="G285">
        <v>13</v>
      </c>
      <c r="H285">
        <f t="shared" si="14"/>
        <v>145</v>
      </c>
      <c r="I285">
        <f t="shared" si="12"/>
        <v>6129</v>
      </c>
    </row>
    <row r="286" spans="1:9" x14ac:dyDescent="0.25">
      <c r="A286" t="s">
        <v>75</v>
      </c>
      <c r="B286" s="64">
        <v>42836</v>
      </c>
      <c r="C286">
        <f t="shared" si="13"/>
        <v>10</v>
      </c>
      <c r="D286">
        <v>100</v>
      </c>
      <c r="E286">
        <v>78</v>
      </c>
      <c r="F286">
        <v>98</v>
      </c>
      <c r="G286">
        <v>88</v>
      </c>
      <c r="H286">
        <f t="shared" si="14"/>
        <v>364</v>
      </c>
      <c r="I286">
        <f t="shared" si="12"/>
        <v>6129</v>
      </c>
    </row>
    <row r="287" spans="1:9" x14ac:dyDescent="0.25">
      <c r="A287" t="s">
        <v>75</v>
      </c>
      <c r="B287" s="64">
        <v>42837</v>
      </c>
      <c r="C287">
        <f t="shared" si="13"/>
        <v>10</v>
      </c>
      <c r="D287">
        <v>40</v>
      </c>
      <c r="E287">
        <v>82</v>
      </c>
      <c r="F287">
        <v>19</v>
      </c>
      <c r="G287">
        <v>69</v>
      </c>
      <c r="H287">
        <f t="shared" si="14"/>
        <v>210</v>
      </c>
      <c r="I287">
        <f t="shared" si="12"/>
        <v>6129</v>
      </c>
    </row>
    <row r="288" spans="1:9" x14ac:dyDescent="0.25">
      <c r="A288" t="s">
        <v>75</v>
      </c>
      <c r="B288" s="64">
        <v>42838</v>
      </c>
      <c r="C288">
        <f t="shared" si="13"/>
        <v>10</v>
      </c>
      <c r="D288">
        <v>56</v>
      </c>
      <c r="E288">
        <v>22</v>
      </c>
      <c r="F288">
        <v>53</v>
      </c>
      <c r="G288">
        <v>21</v>
      </c>
      <c r="H288">
        <f t="shared" si="14"/>
        <v>152</v>
      </c>
      <c r="I288">
        <f t="shared" si="12"/>
        <v>6129</v>
      </c>
    </row>
    <row r="289" spans="1:9" x14ac:dyDescent="0.25">
      <c r="A289" t="s">
        <v>75</v>
      </c>
      <c r="B289" s="64">
        <v>42839</v>
      </c>
      <c r="C289">
        <f t="shared" si="13"/>
        <v>10</v>
      </c>
      <c r="D289">
        <v>83</v>
      </c>
      <c r="E289">
        <v>55</v>
      </c>
      <c r="F289">
        <v>82</v>
      </c>
      <c r="G289">
        <v>29</v>
      </c>
      <c r="H289">
        <f t="shared" si="14"/>
        <v>249</v>
      </c>
      <c r="I289">
        <f t="shared" si="12"/>
        <v>6129</v>
      </c>
    </row>
    <row r="290" spans="1:9" x14ac:dyDescent="0.25">
      <c r="A290" t="s">
        <v>75</v>
      </c>
      <c r="B290" s="64">
        <v>42840</v>
      </c>
      <c r="C290">
        <f t="shared" si="13"/>
        <v>10</v>
      </c>
      <c r="D290">
        <v>63</v>
      </c>
      <c r="E290">
        <v>47</v>
      </c>
      <c r="F290">
        <v>63</v>
      </c>
      <c r="G290">
        <v>91</v>
      </c>
      <c r="H290">
        <f t="shared" si="14"/>
        <v>264</v>
      </c>
      <c r="I290">
        <f t="shared" si="12"/>
        <v>6129</v>
      </c>
    </row>
    <row r="291" spans="1:9" x14ac:dyDescent="0.25">
      <c r="A291" t="s">
        <v>75</v>
      </c>
      <c r="B291" s="64">
        <v>42841</v>
      </c>
      <c r="C291">
        <f t="shared" si="13"/>
        <v>10</v>
      </c>
      <c r="D291">
        <v>35</v>
      </c>
      <c r="E291">
        <v>23</v>
      </c>
      <c r="F291">
        <v>66</v>
      </c>
      <c r="G291">
        <v>25</v>
      </c>
      <c r="H291">
        <f t="shared" si="14"/>
        <v>149</v>
      </c>
      <c r="I291">
        <f t="shared" si="12"/>
        <v>6129</v>
      </c>
    </row>
    <row r="292" spans="1:9" x14ac:dyDescent="0.25">
      <c r="A292" t="s">
        <v>75</v>
      </c>
      <c r="B292" s="64">
        <v>42842</v>
      </c>
      <c r="C292">
        <f t="shared" si="13"/>
        <v>10</v>
      </c>
      <c r="D292">
        <v>34</v>
      </c>
      <c r="E292">
        <v>84</v>
      </c>
      <c r="F292">
        <v>38</v>
      </c>
      <c r="G292">
        <v>28</v>
      </c>
      <c r="H292">
        <f t="shared" si="14"/>
        <v>184</v>
      </c>
      <c r="I292">
        <f t="shared" si="12"/>
        <v>6129</v>
      </c>
    </row>
    <row r="293" spans="1:9" x14ac:dyDescent="0.25">
      <c r="A293" t="s">
        <v>75</v>
      </c>
      <c r="B293" s="64">
        <v>42843</v>
      </c>
      <c r="C293">
        <f t="shared" si="13"/>
        <v>10</v>
      </c>
      <c r="D293">
        <v>32</v>
      </c>
      <c r="E293">
        <v>17</v>
      </c>
      <c r="F293">
        <v>23</v>
      </c>
      <c r="G293">
        <v>85</v>
      </c>
      <c r="H293">
        <f t="shared" si="14"/>
        <v>157</v>
      </c>
      <c r="I293">
        <f t="shared" si="12"/>
        <v>6129</v>
      </c>
    </row>
    <row r="294" spans="1:9" x14ac:dyDescent="0.25">
      <c r="A294" t="s">
        <v>75</v>
      </c>
      <c r="B294" s="64">
        <v>42844</v>
      </c>
      <c r="C294">
        <f t="shared" si="13"/>
        <v>10</v>
      </c>
      <c r="D294">
        <v>14</v>
      </c>
      <c r="E294">
        <v>12</v>
      </c>
      <c r="F294">
        <v>37</v>
      </c>
      <c r="G294">
        <v>15</v>
      </c>
      <c r="H294">
        <f t="shared" si="14"/>
        <v>78</v>
      </c>
      <c r="I294">
        <f t="shared" si="12"/>
        <v>6129</v>
      </c>
    </row>
    <row r="295" spans="1:9" x14ac:dyDescent="0.25">
      <c r="A295" t="s">
        <v>75</v>
      </c>
      <c r="B295" s="64">
        <v>42845</v>
      </c>
      <c r="C295">
        <f t="shared" si="13"/>
        <v>10</v>
      </c>
      <c r="D295">
        <v>39</v>
      </c>
      <c r="E295">
        <v>34</v>
      </c>
      <c r="F295">
        <v>29</v>
      </c>
      <c r="G295">
        <v>69</v>
      </c>
      <c r="H295">
        <f t="shared" si="14"/>
        <v>171</v>
      </c>
      <c r="I295">
        <f t="shared" si="12"/>
        <v>6129</v>
      </c>
    </row>
    <row r="296" spans="1:9" x14ac:dyDescent="0.25">
      <c r="A296" t="s">
        <v>75</v>
      </c>
      <c r="B296" s="64">
        <v>42846</v>
      </c>
      <c r="C296">
        <f t="shared" si="13"/>
        <v>10</v>
      </c>
      <c r="D296">
        <v>73</v>
      </c>
      <c r="E296">
        <v>83</v>
      </c>
      <c r="F296">
        <v>26</v>
      </c>
      <c r="G296">
        <v>81</v>
      </c>
      <c r="H296">
        <f t="shared" si="14"/>
        <v>263</v>
      </c>
      <c r="I296">
        <f t="shared" si="12"/>
        <v>6129</v>
      </c>
    </row>
    <row r="297" spans="1:9" x14ac:dyDescent="0.25">
      <c r="A297" t="s">
        <v>75</v>
      </c>
      <c r="B297" s="64">
        <v>42847</v>
      </c>
      <c r="C297">
        <f t="shared" si="13"/>
        <v>10</v>
      </c>
      <c r="D297">
        <v>65</v>
      </c>
      <c r="E297">
        <v>12</v>
      </c>
      <c r="F297">
        <v>34</v>
      </c>
      <c r="G297">
        <v>50</v>
      </c>
      <c r="H297">
        <f t="shared" si="14"/>
        <v>161</v>
      </c>
      <c r="I297">
        <f t="shared" si="12"/>
        <v>6129</v>
      </c>
    </row>
    <row r="298" spans="1:9" x14ac:dyDescent="0.25">
      <c r="A298" t="s">
        <v>75</v>
      </c>
      <c r="B298" s="64">
        <v>42848</v>
      </c>
      <c r="C298">
        <f t="shared" si="13"/>
        <v>10</v>
      </c>
      <c r="D298">
        <v>16</v>
      </c>
      <c r="E298">
        <v>41</v>
      </c>
      <c r="F298">
        <v>31</v>
      </c>
      <c r="G298">
        <v>67</v>
      </c>
      <c r="H298">
        <f t="shared" si="14"/>
        <v>155</v>
      </c>
      <c r="I298">
        <f t="shared" si="12"/>
        <v>6129</v>
      </c>
    </row>
    <row r="299" spans="1:9" x14ac:dyDescent="0.25">
      <c r="A299" t="s">
        <v>75</v>
      </c>
      <c r="B299" s="64">
        <v>42849</v>
      </c>
      <c r="C299">
        <f t="shared" si="13"/>
        <v>10</v>
      </c>
      <c r="D299">
        <v>61</v>
      </c>
      <c r="E299">
        <v>44</v>
      </c>
      <c r="F299">
        <v>99</v>
      </c>
      <c r="G299">
        <v>23</v>
      </c>
      <c r="H299">
        <f t="shared" si="14"/>
        <v>227</v>
      </c>
      <c r="I299">
        <f t="shared" si="12"/>
        <v>6129</v>
      </c>
    </row>
    <row r="300" spans="1:9" x14ac:dyDescent="0.25">
      <c r="A300" t="s">
        <v>75</v>
      </c>
      <c r="B300" s="64">
        <v>42850</v>
      </c>
      <c r="C300">
        <f t="shared" si="13"/>
        <v>10</v>
      </c>
      <c r="D300">
        <v>45</v>
      </c>
      <c r="E300">
        <v>33</v>
      </c>
      <c r="F300">
        <v>17</v>
      </c>
      <c r="G300">
        <v>86</v>
      </c>
      <c r="H300">
        <f t="shared" si="14"/>
        <v>181</v>
      </c>
      <c r="I300">
        <f t="shared" si="12"/>
        <v>6129</v>
      </c>
    </row>
    <row r="301" spans="1:9" x14ac:dyDescent="0.25">
      <c r="A301" t="s">
        <v>75</v>
      </c>
      <c r="B301" s="64">
        <v>42851</v>
      </c>
      <c r="C301">
        <f t="shared" si="13"/>
        <v>10</v>
      </c>
      <c r="D301">
        <v>49</v>
      </c>
      <c r="E301">
        <v>45</v>
      </c>
      <c r="F301">
        <v>62</v>
      </c>
      <c r="G301">
        <v>18</v>
      </c>
      <c r="H301">
        <f t="shared" si="14"/>
        <v>174</v>
      </c>
      <c r="I301">
        <f t="shared" si="12"/>
        <v>6129</v>
      </c>
    </row>
    <row r="302" spans="1:9" x14ac:dyDescent="0.25">
      <c r="A302" t="s">
        <v>75</v>
      </c>
      <c r="B302" s="64">
        <v>42852</v>
      </c>
      <c r="C302">
        <f t="shared" si="13"/>
        <v>10</v>
      </c>
      <c r="D302">
        <v>47</v>
      </c>
      <c r="E302">
        <v>69</v>
      </c>
      <c r="F302">
        <v>98</v>
      </c>
      <c r="G302">
        <v>30</v>
      </c>
      <c r="H302">
        <f t="shared" si="14"/>
        <v>244</v>
      </c>
      <c r="I302">
        <f t="shared" si="12"/>
        <v>6129</v>
      </c>
    </row>
    <row r="303" spans="1:9" x14ac:dyDescent="0.25">
      <c r="A303" t="s">
        <v>75</v>
      </c>
      <c r="B303" s="64">
        <v>42853</v>
      </c>
      <c r="C303">
        <f t="shared" si="13"/>
        <v>10</v>
      </c>
      <c r="D303">
        <v>68</v>
      </c>
      <c r="E303">
        <v>18</v>
      </c>
      <c r="F303">
        <v>13</v>
      </c>
      <c r="G303">
        <v>53</v>
      </c>
      <c r="H303">
        <f t="shared" si="14"/>
        <v>152</v>
      </c>
      <c r="I303">
        <f t="shared" si="12"/>
        <v>6129</v>
      </c>
    </row>
    <row r="304" spans="1:9" x14ac:dyDescent="0.25">
      <c r="A304" t="s">
        <v>75</v>
      </c>
      <c r="B304" s="64">
        <v>42854</v>
      </c>
      <c r="C304">
        <f t="shared" si="13"/>
        <v>10</v>
      </c>
      <c r="D304">
        <v>55</v>
      </c>
      <c r="E304">
        <v>28</v>
      </c>
      <c r="F304">
        <v>26</v>
      </c>
      <c r="G304">
        <v>82</v>
      </c>
      <c r="H304">
        <f t="shared" si="14"/>
        <v>191</v>
      </c>
      <c r="I304">
        <f t="shared" si="12"/>
        <v>6129</v>
      </c>
    </row>
    <row r="305" spans="1:9" x14ac:dyDescent="0.25">
      <c r="A305" t="s">
        <v>75</v>
      </c>
      <c r="B305" s="64">
        <v>42855</v>
      </c>
      <c r="C305">
        <f t="shared" si="13"/>
        <v>10</v>
      </c>
      <c r="D305">
        <v>34</v>
      </c>
      <c r="E305">
        <v>10</v>
      </c>
      <c r="F305">
        <v>73</v>
      </c>
      <c r="G305">
        <v>51</v>
      </c>
      <c r="H305">
        <f t="shared" si="14"/>
        <v>168</v>
      </c>
      <c r="I305">
        <f t="shared" si="12"/>
        <v>6129</v>
      </c>
    </row>
    <row r="306" spans="1:9" x14ac:dyDescent="0.25">
      <c r="A306" t="s">
        <v>75</v>
      </c>
      <c r="B306" s="64">
        <v>42856</v>
      </c>
      <c r="C306">
        <f t="shared" si="13"/>
        <v>11</v>
      </c>
      <c r="D306">
        <v>57</v>
      </c>
      <c r="E306">
        <v>25</v>
      </c>
      <c r="F306">
        <v>65</v>
      </c>
      <c r="G306">
        <v>24</v>
      </c>
      <c r="H306">
        <f t="shared" si="14"/>
        <v>171</v>
      </c>
      <c r="I306">
        <f t="shared" si="12"/>
        <v>6662</v>
      </c>
    </row>
    <row r="307" spans="1:9" x14ac:dyDescent="0.25">
      <c r="A307" t="s">
        <v>75</v>
      </c>
      <c r="B307" s="64">
        <v>42857</v>
      </c>
      <c r="C307">
        <f t="shared" si="13"/>
        <v>11</v>
      </c>
      <c r="D307">
        <v>99</v>
      </c>
      <c r="E307">
        <v>70</v>
      </c>
      <c r="F307">
        <v>49</v>
      </c>
      <c r="G307">
        <v>48</v>
      </c>
      <c r="H307">
        <f t="shared" si="14"/>
        <v>266</v>
      </c>
      <c r="I307">
        <f t="shared" si="12"/>
        <v>6662</v>
      </c>
    </row>
    <row r="308" spans="1:9" x14ac:dyDescent="0.25">
      <c r="A308" t="s">
        <v>75</v>
      </c>
      <c r="B308" s="64">
        <v>42858</v>
      </c>
      <c r="C308">
        <f t="shared" si="13"/>
        <v>11</v>
      </c>
      <c r="D308">
        <v>20</v>
      </c>
      <c r="E308">
        <v>31</v>
      </c>
      <c r="F308">
        <v>52</v>
      </c>
      <c r="G308">
        <v>92</v>
      </c>
      <c r="H308">
        <f t="shared" si="14"/>
        <v>195</v>
      </c>
      <c r="I308">
        <f t="shared" si="12"/>
        <v>6662</v>
      </c>
    </row>
    <row r="309" spans="1:9" x14ac:dyDescent="0.25">
      <c r="A309" t="s">
        <v>75</v>
      </c>
      <c r="B309" s="64">
        <v>42859</v>
      </c>
      <c r="C309">
        <f t="shared" si="13"/>
        <v>11</v>
      </c>
      <c r="D309">
        <v>44</v>
      </c>
      <c r="E309">
        <v>47</v>
      </c>
      <c r="F309">
        <v>90</v>
      </c>
      <c r="G309">
        <v>85</v>
      </c>
      <c r="H309">
        <f t="shared" si="14"/>
        <v>266</v>
      </c>
      <c r="I309">
        <f t="shared" si="12"/>
        <v>6662</v>
      </c>
    </row>
    <row r="310" spans="1:9" x14ac:dyDescent="0.25">
      <c r="A310" t="s">
        <v>75</v>
      </c>
      <c r="B310" s="64">
        <v>42860</v>
      </c>
      <c r="C310">
        <f t="shared" si="13"/>
        <v>11</v>
      </c>
      <c r="D310">
        <v>18</v>
      </c>
      <c r="E310">
        <v>81</v>
      </c>
      <c r="F310">
        <v>39</v>
      </c>
      <c r="G310">
        <v>83</v>
      </c>
      <c r="H310">
        <f t="shared" si="14"/>
        <v>221</v>
      </c>
      <c r="I310">
        <f t="shared" si="12"/>
        <v>6662</v>
      </c>
    </row>
    <row r="311" spans="1:9" x14ac:dyDescent="0.25">
      <c r="A311" t="s">
        <v>75</v>
      </c>
      <c r="B311" s="64">
        <v>42861</v>
      </c>
      <c r="C311">
        <f t="shared" si="13"/>
        <v>11</v>
      </c>
      <c r="D311">
        <v>17</v>
      </c>
      <c r="E311">
        <v>81</v>
      </c>
      <c r="F311">
        <v>33</v>
      </c>
      <c r="G311">
        <v>65</v>
      </c>
      <c r="H311">
        <f t="shared" si="14"/>
        <v>196</v>
      </c>
      <c r="I311">
        <f t="shared" si="12"/>
        <v>6662</v>
      </c>
    </row>
    <row r="312" spans="1:9" x14ac:dyDescent="0.25">
      <c r="A312" t="s">
        <v>75</v>
      </c>
      <c r="B312" s="64">
        <v>42862</v>
      </c>
      <c r="C312">
        <f t="shared" si="13"/>
        <v>11</v>
      </c>
      <c r="D312">
        <v>50</v>
      </c>
      <c r="E312">
        <v>60</v>
      </c>
      <c r="F312">
        <v>45</v>
      </c>
      <c r="G312">
        <v>69</v>
      </c>
      <c r="H312">
        <f t="shared" si="14"/>
        <v>224</v>
      </c>
      <c r="I312">
        <f t="shared" si="12"/>
        <v>6662</v>
      </c>
    </row>
    <row r="313" spans="1:9" x14ac:dyDescent="0.25">
      <c r="A313" t="s">
        <v>75</v>
      </c>
      <c r="B313" s="64">
        <v>42863</v>
      </c>
      <c r="C313">
        <f t="shared" si="13"/>
        <v>11</v>
      </c>
      <c r="D313">
        <v>38</v>
      </c>
      <c r="E313">
        <v>33</v>
      </c>
      <c r="F313">
        <v>39</v>
      </c>
      <c r="G313">
        <v>21</v>
      </c>
      <c r="H313">
        <f t="shared" si="14"/>
        <v>131</v>
      </c>
      <c r="I313">
        <f t="shared" si="12"/>
        <v>6662</v>
      </c>
    </row>
    <row r="314" spans="1:9" x14ac:dyDescent="0.25">
      <c r="A314" t="s">
        <v>75</v>
      </c>
      <c r="B314" s="64">
        <v>42864</v>
      </c>
      <c r="C314">
        <f t="shared" si="13"/>
        <v>11</v>
      </c>
      <c r="D314">
        <v>90</v>
      </c>
      <c r="E314">
        <v>16</v>
      </c>
      <c r="F314">
        <v>89</v>
      </c>
      <c r="G314">
        <v>57</v>
      </c>
      <c r="H314">
        <f t="shared" si="14"/>
        <v>252</v>
      </c>
      <c r="I314">
        <f t="shared" si="12"/>
        <v>6662</v>
      </c>
    </row>
    <row r="315" spans="1:9" x14ac:dyDescent="0.25">
      <c r="A315" t="s">
        <v>75</v>
      </c>
      <c r="B315" s="64">
        <v>42865</v>
      </c>
      <c r="C315">
        <f t="shared" si="13"/>
        <v>11</v>
      </c>
      <c r="D315">
        <v>15</v>
      </c>
      <c r="E315">
        <v>26</v>
      </c>
      <c r="F315">
        <v>45</v>
      </c>
      <c r="G315">
        <v>57</v>
      </c>
      <c r="H315">
        <f t="shared" si="14"/>
        <v>143</v>
      </c>
      <c r="I315">
        <f t="shared" si="12"/>
        <v>6662</v>
      </c>
    </row>
    <row r="316" spans="1:9" x14ac:dyDescent="0.25">
      <c r="A316" t="s">
        <v>75</v>
      </c>
      <c r="B316" s="64">
        <v>42866</v>
      </c>
      <c r="C316">
        <f t="shared" si="13"/>
        <v>11</v>
      </c>
      <c r="D316">
        <v>55</v>
      </c>
      <c r="E316">
        <v>81</v>
      </c>
      <c r="F316">
        <v>29</v>
      </c>
      <c r="G316">
        <v>74</v>
      </c>
      <c r="H316">
        <f t="shared" si="14"/>
        <v>239</v>
      </c>
      <c r="I316">
        <f t="shared" si="12"/>
        <v>6662</v>
      </c>
    </row>
    <row r="317" spans="1:9" x14ac:dyDescent="0.25">
      <c r="A317" t="s">
        <v>75</v>
      </c>
      <c r="B317" s="64">
        <v>42867</v>
      </c>
      <c r="C317">
        <f t="shared" si="13"/>
        <v>11</v>
      </c>
      <c r="D317">
        <v>18</v>
      </c>
      <c r="E317">
        <v>28</v>
      </c>
      <c r="F317">
        <v>44</v>
      </c>
      <c r="G317">
        <v>17</v>
      </c>
      <c r="H317">
        <f t="shared" si="14"/>
        <v>107</v>
      </c>
      <c r="I317">
        <f t="shared" si="12"/>
        <v>6662</v>
      </c>
    </row>
    <row r="318" spans="1:9" x14ac:dyDescent="0.25">
      <c r="A318" t="s">
        <v>75</v>
      </c>
      <c r="B318" s="64">
        <v>42868</v>
      </c>
      <c r="C318">
        <f t="shared" si="13"/>
        <v>11</v>
      </c>
      <c r="D318">
        <v>73</v>
      </c>
      <c r="E318">
        <v>76</v>
      </c>
      <c r="F318">
        <v>15</v>
      </c>
      <c r="G318">
        <v>29</v>
      </c>
      <c r="H318">
        <f t="shared" si="14"/>
        <v>193</v>
      </c>
      <c r="I318">
        <f t="shared" si="12"/>
        <v>6662</v>
      </c>
    </row>
    <row r="319" spans="1:9" x14ac:dyDescent="0.25">
      <c r="A319" t="s">
        <v>75</v>
      </c>
      <c r="B319" s="64">
        <v>42869</v>
      </c>
      <c r="C319">
        <f t="shared" si="13"/>
        <v>11</v>
      </c>
      <c r="D319">
        <v>43</v>
      </c>
      <c r="E319">
        <v>23</v>
      </c>
      <c r="F319">
        <v>58</v>
      </c>
      <c r="G319">
        <v>54</v>
      </c>
      <c r="H319">
        <f t="shared" si="14"/>
        <v>178</v>
      </c>
      <c r="I319">
        <f t="shared" si="12"/>
        <v>6662</v>
      </c>
    </row>
    <row r="320" spans="1:9" x14ac:dyDescent="0.25">
      <c r="A320" t="s">
        <v>75</v>
      </c>
      <c r="B320" s="64">
        <v>42870</v>
      </c>
      <c r="C320">
        <f t="shared" si="13"/>
        <v>11</v>
      </c>
      <c r="D320">
        <v>52</v>
      </c>
      <c r="E320">
        <v>65</v>
      </c>
      <c r="F320">
        <v>92</v>
      </c>
      <c r="G320">
        <v>84</v>
      </c>
      <c r="H320">
        <f t="shared" si="14"/>
        <v>293</v>
      </c>
      <c r="I320">
        <f t="shared" si="12"/>
        <v>6662</v>
      </c>
    </row>
    <row r="321" spans="1:9" x14ac:dyDescent="0.25">
      <c r="A321" t="s">
        <v>75</v>
      </c>
      <c r="B321" s="64">
        <v>42871</v>
      </c>
      <c r="C321">
        <f t="shared" si="13"/>
        <v>11</v>
      </c>
      <c r="D321">
        <v>65</v>
      </c>
      <c r="E321">
        <v>56</v>
      </c>
      <c r="F321">
        <v>15</v>
      </c>
      <c r="G321">
        <v>53</v>
      </c>
      <c r="H321">
        <f t="shared" si="14"/>
        <v>189</v>
      </c>
      <c r="I321">
        <f t="shared" si="12"/>
        <v>6662</v>
      </c>
    </row>
    <row r="322" spans="1:9" x14ac:dyDescent="0.25">
      <c r="A322" t="s">
        <v>75</v>
      </c>
      <c r="B322" s="64">
        <v>42872</v>
      </c>
      <c r="C322">
        <f t="shared" si="13"/>
        <v>11</v>
      </c>
      <c r="D322">
        <v>46</v>
      </c>
      <c r="E322">
        <v>81</v>
      </c>
      <c r="F322">
        <v>12</v>
      </c>
      <c r="G322">
        <v>27</v>
      </c>
      <c r="H322">
        <f t="shared" si="14"/>
        <v>166</v>
      </c>
      <c r="I322">
        <f t="shared" ref="I322:I385" si="15">SUMIFS($H$2:$H$1461,$A$2:$A$1461,A322,$C$2:$C$1461,C322)</f>
        <v>6662</v>
      </c>
    </row>
    <row r="323" spans="1:9" x14ac:dyDescent="0.25">
      <c r="A323" t="s">
        <v>75</v>
      </c>
      <c r="B323" s="64">
        <v>42873</v>
      </c>
      <c r="C323">
        <f t="shared" ref="C323:C385" si="16">CHOOSE(MONTH(B323),7,8,9,10,11,12,1,2,3,4,5,6)</f>
        <v>11</v>
      </c>
      <c r="D323">
        <v>53</v>
      </c>
      <c r="E323">
        <v>70</v>
      </c>
      <c r="F323">
        <v>98</v>
      </c>
      <c r="G323">
        <v>31</v>
      </c>
      <c r="H323">
        <f t="shared" ref="H323:H366" si="17">SUM(D323:G323)</f>
        <v>252</v>
      </c>
      <c r="I323">
        <f t="shared" si="15"/>
        <v>6662</v>
      </c>
    </row>
    <row r="324" spans="1:9" x14ac:dyDescent="0.25">
      <c r="A324" t="s">
        <v>75</v>
      </c>
      <c r="B324" s="64">
        <v>42874</v>
      </c>
      <c r="C324">
        <f t="shared" si="16"/>
        <v>11</v>
      </c>
      <c r="D324">
        <v>98</v>
      </c>
      <c r="E324">
        <v>13</v>
      </c>
      <c r="F324">
        <v>52</v>
      </c>
      <c r="G324">
        <v>68</v>
      </c>
      <c r="H324">
        <f t="shared" si="17"/>
        <v>231</v>
      </c>
      <c r="I324">
        <f t="shared" si="15"/>
        <v>6662</v>
      </c>
    </row>
    <row r="325" spans="1:9" x14ac:dyDescent="0.25">
      <c r="A325" t="s">
        <v>75</v>
      </c>
      <c r="B325" s="64">
        <v>42875</v>
      </c>
      <c r="C325">
        <f t="shared" si="16"/>
        <v>11</v>
      </c>
      <c r="D325">
        <v>81</v>
      </c>
      <c r="E325">
        <v>26</v>
      </c>
      <c r="F325">
        <v>61</v>
      </c>
      <c r="G325">
        <v>66</v>
      </c>
      <c r="H325">
        <f t="shared" si="17"/>
        <v>234</v>
      </c>
      <c r="I325">
        <f t="shared" si="15"/>
        <v>6662</v>
      </c>
    </row>
    <row r="326" spans="1:9" x14ac:dyDescent="0.25">
      <c r="A326" t="s">
        <v>75</v>
      </c>
      <c r="B326" s="64">
        <v>42876</v>
      </c>
      <c r="C326">
        <f t="shared" si="16"/>
        <v>11</v>
      </c>
      <c r="D326">
        <v>54</v>
      </c>
      <c r="E326">
        <v>50</v>
      </c>
      <c r="F326">
        <v>36</v>
      </c>
      <c r="G326">
        <v>71</v>
      </c>
      <c r="H326">
        <f t="shared" si="17"/>
        <v>211</v>
      </c>
      <c r="I326">
        <f t="shared" si="15"/>
        <v>6662</v>
      </c>
    </row>
    <row r="327" spans="1:9" x14ac:dyDescent="0.25">
      <c r="A327" t="s">
        <v>75</v>
      </c>
      <c r="B327" s="64">
        <v>42877</v>
      </c>
      <c r="C327">
        <f t="shared" si="16"/>
        <v>11</v>
      </c>
      <c r="D327">
        <v>61</v>
      </c>
      <c r="E327">
        <v>14</v>
      </c>
      <c r="F327">
        <v>43</v>
      </c>
      <c r="G327">
        <v>44</v>
      </c>
      <c r="H327">
        <f t="shared" si="17"/>
        <v>162</v>
      </c>
      <c r="I327">
        <f t="shared" si="15"/>
        <v>6662</v>
      </c>
    </row>
    <row r="328" spans="1:9" x14ac:dyDescent="0.25">
      <c r="A328" t="s">
        <v>75</v>
      </c>
      <c r="B328" s="64">
        <v>42878</v>
      </c>
      <c r="C328">
        <f t="shared" si="16"/>
        <v>11</v>
      </c>
      <c r="D328">
        <v>84</v>
      </c>
      <c r="E328">
        <v>57</v>
      </c>
      <c r="F328">
        <v>71</v>
      </c>
      <c r="G328">
        <v>65</v>
      </c>
      <c r="H328">
        <f t="shared" si="17"/>
        <v>277</v>
      </c>
      <c r="I328">
        <f t="shared" si="15"/>
        <v>6662</v>
      </c>
    </row>
    <row r="329" spans="1:9" x14ac:dyDescent="0.25">
      <c r="A329" t="s">
        <v>75</v>
      </c>
      <c r="B329" s="64">
        <v>42879</v>
      </c>
      <c r="C329">
        <f t="shared" si="16"/>
        <v>11</v>
      </c>
      <c r="D329">
        <v>90</v>
      </c>
      <c r="E329">
        <v>62</v>
      </c>
      <c r="F329">
        <v>48</v>
      </c>
      <c r="G329">
        <v>47</v>
      </c>
      <c r="H329">
        <f t="shared" si="17"/>
        <v>247</v>
      </c>
      <c r="I329">
        <f t="shared" si="15"/>
        <v>6662</v>
      </c>
    </row>
    <row r="330" spans="1:9" x14ac:dyDescent="0.25">
      <c r="A330" t="s">
        <v>75</v>
      </c>
      <c r="B330" s="64">
        <v>42880</v>
      </c>
      <c r="C330">
        <f t="shared" si="16"/>
        <v>11</v>
      </c>
      <c r="D330">
        <v>16</v>
      </c>
      <c r="E330">
        <v>48</v>
      </c>
      <c r="F330">
        <v>90</v>
      </c>
      <c r="G330">
        <v>81</v>
      </c>
      <c r="H330">
        <f t="shared" si="17"/>
        <v>235</v>
      </c>
      <c r="I330">
        <f t="shared" si="15"/>
        <v>6662</v>
      </c>
    </row>
    <row r="331" spans="1:9" x14ac:dyDescent="0.25">
      <c r="A331" t="s">
        <v>75</v>
      </c>
      <c r="B331" s="64">
        <v>42881</v>
      </c>
      <c r="C331">
        <f t="shared" si="16"/>
        <v>11</v>
      </c>
      <c r="D331">
        <v>85</v>
      </c>
      <c r="E331">
        <v>47</v>
      </c>
      <c r="F331">
        <v>35</v>
      </c>
      <c r="G331">
        <v>48</v>
      </c>
      <c r="H331">
        <f t="shared" si="17"/>
        <v>215</v>
      </c>
      <c r="I331">
        <f t="shared" si="15"/>
        <v>6662</v>
      </c>
    </row>
    <row r="332" spans="1:9" x14ac:dyDescent="0.25">
      <c r="A332" t="s">
        <v>75</v>
      </c>
      <c r="B332" s="64">
        <v>42882</v>
      </c>
      <c r="C332">
        <f t="shared" si="16"/>
        <v>11</v>
      </c>
      <c r="D332">
        <v>31</v>
      </c>
      <c r="E332">
        <v>17</v>
      </c>
      <c r="F332">
        <v>69</v>
      </c>
      <c r="G332">
        <v>100</v>
      </c>
      <c r="H332">
        <f t="shared" si="17"/>
        <v>217</v>
      </c>
      <c r="I332">
        <f t="shared" si="15"/>
        <v>6662</v>
      </c>
    </row>
    <row r="333" spans="1:9" x14ac:dyDescent="0.25">
      <c r="A333" t="s">
        <v>75</v>
      </c>
      <c r="B333" s="64">
        <v>42883</v>
      </c>
      <c r="C333">
        <f t="shared" si="16"/>
        <v>11</v>
      </c>
      <c r="D333">
        <v>20</v>
      </c>
      <c r="E333">
        <v>94</v>
      </c>
      <c r="F333">
        <v>31</v>
      </c>
      <c r="G333">
        <v>55</v>
      </c>
      <c r="H333">
        <f t="shared" si="17"/>
        <v>200</v>
      </c>
      <c r="I333">
        <f t="shared" si="15"/>
        <v>6662</v>
      </c>
    </row>
    <row r="334" spans="1:9" x14ac:dyDescent="0.25">
      <c r="A334" t="s">
        <v>75</v>
      </c>
      <c r="B334" s="64">
        <v>42884</v>
      </c>
      <c r="C334">
        <f t="shared" si="16"/>
        <v>11</v>
      </c>
      <c r="D334">
        <v>67</v>
      </c>
      <c r="E334">
        <v>41</v>
      </c>
      <c r="F334">
        <v>99</v>
      </c>
      <c r="G334">
        <v>61</v>
      </c>
      <c r="H334">
        <f t="shared" si="17"/>
        <v>268</v>
      </c>
      <c r="I334">
        <f t="shared" si="15"/>
        <v>6662</v>
      </c>
    </row>
    <row r="335" spans="1:9" x14ac:dyDescent="0.25">
      <c r="A335" t="s">
        <v>75</v>
      </c>
      <c r="B335" s="64">
        <v>42885</v>
      </c>
      <c r="C335">
        <f t="shared" si="16"/>
        <v>11</v>
      </c>
      <c r="D335">
        <v>76</v>
      </c>
      <c r="E335">
        <v>99</v>
      </c>
      <c r="F335">
        <v>70</v>
      </c>
      <c r="G335">
        <v>87</v>
      </c>
      <c r="H335">
        <f t="shared" si="17"/>
        <v>332</v>
      </c>
      <c r="I335">
        <f t="shared" si="15"/>
        <v>6662</v>
      </c>
    </row>
    <row r="336" spans="1:9" x14ac:dyDescent="0.25">
      <c r="A336" t="s">
        <v>75</v>
      </c>
      <c r="B336" s="64">
        <v>42886</v>
      </c>
      <c r="C336">
        <f t="shared" si="16"/>
        <v>11</v>
      </c>
      <c r="D336">
        <v>73</v>
      </c>
      <c r="E336">
        <v>26</v>
      </c>
      <c r="F336">
        <v>20</v>
      </c>
      <c r="G336">
        <v>32</v>
      </c>
      <c r="H336">
        <f t="shared" si="17"/>
        <v>151</v>
      </c>
      <c r="I336">
        <f t="shared" si="15"/>
        <v>6662</v>
      </c>
    </row>
    <row r="337" spans="1:9" x14ac:dyDescent="0.25">
      <c r="A337" t="s">
        <v>75</v>
      </c>
      <c r="B337" s="64">
        <v>42887</v>
      </c>
      <c r="C337">
        <f t="shared" si="16"/>
        <v>12</v>
      </c>
      <c r="D337">
        <v>40</v>
      </c>
      <c r="E337">
        <v>96</v>
      </c>
      <c r="F337">
        <v>74</v>
      </c>
      <c r="G337">
        <v>71</v>
      </c>
      <c r="H337">
        <f t="shared" si="17"/>
        <v>281</v>
      </c>
      <c r="I337">
        <f t="shared" si="15"/>
        <v>6992</v>
      </c>
    </row>
    <row r="338" spans="1:9" x14ac:dyDescent="0.25">
      <c r="A338" t="s">
        <v>75</v>
      </c>
      <c r="B338" s="64">
        <v>42888</v>
      </c>
      <c r="C338">
        <f t="shared" si="16"/>
        <v>12</v>
      </c>
      <c r="D338">
        <v>44</v>
      </c>
      <c r="E338">
        <v>49</v>
      </c>
      <c r="F338">
        <v>83</v>
      </c>
      <c r="G338">
        <v>43</v>
      </c>
      <c r="H338">
        <f t="shared" si="17"/>
        <v>219</v>
      </c>
      <c r="I338">
        <f t="shared" si="15"/>
        <v>6992</v>
      </c>
    </row>
    <row r="339" spans="1:9" x14ac:dyDescent="0.25">
      <c r="A339" t="s">
        <v>75</v>
      </c>
      <c r="B339" s="64">
        <v>42889</v>
      </c>
      <c r="C339">
        <f t="shared" si="16"/>
        <v>12</v>
      </c>
      <c r="D339">
        <v>56</v>
      </c>
      <c r="E339">
        <v>23</v>
      </c>
      <c r="F339">
        <v>96</v>
      </c>
      <c r="G339">
        <v>83</v>
      </c>
      <c r="H339">
        <f t="shared" si="17"/>
        <v>258</v>
      </c>
      <c r="I339">
        <f t="shared" si="15"/>
        <v>6992</v>
      </c>
    </row>
    <row r="340" spans="1:9" x14ac:dyDescent="0.25">
      <c r="A340" t="s">
        <v>75</v>
      </c>
      <c r="B340" s="64">
        <v>42890</v>
      </c>
      <c r="C340">
        <f t="shared" si="16"/>
        <v>12</v>
      </c>
      <c r="D340">
        <v>49</v>
      </c>
      <c r="E340">
        <v>24</v>
      </c>
      <c r="F340">
        <v>12</v>
      </c>
      <c r="G340">
        <v>56</v>
      </c>
      <c r="H340">
        <f t="shared" si="17"/>
        <v>141</v>
      </c>
      <c r="I340">
        <f t="shared" si="15"/>
        <v>6992</v>
      </c>
    </row>
    <row r="341" spans="1:9" x14ac:dyDescent="0.25">
      <c r="A341" t="s">
        <v>75</v>
      </c>
      <c r="B341" s="64">
        <v>42891</v>
      </c>
      <c r="C341">
        <f t="shared" si="16"/>
        <v>12</v>
      </c>
      <c r="D341">
        <v>18</v>
      </c>
      <c r="E341">
        <v>98</v>
      </c>
      <c r="F341">
        <v>69</v>
      </c>
      <c r="G341">
        <v>23</v>
      </c>
      <c r="H341">
        <f t="shared" si="17"/>
        <v>208</v>
      </c>
      <c r="I341">
        <f t="shared" si="15"/>
        <v>6992</v>
      </c>
    </row>
    <row r="342" spans="1:9" x14ac:dyDescent="0.25">
      <c r="A342" t="s">
        <v>75</v>
      </c>
      <c r="B342" s="64">
        <v>42892</v>
      </c>
      <c r="C342">
        <f t="shared" si="16"/>
        <v>12</v>
      </c>
      <c r="D342">
        <v>28</v>
      </c>
      <c r="E342">
        <v>61</v>
      </c>
      <c r="F342">
        <v>32</v>
      </c>
      <c r="G342">
        <v>89</v>
      </c>
      <c r="H342">
        <f t="shared" si="17"/>
        <v>210</v>
      </c>
      <c r="I342">
        <f t="shared" si="15"/>
        <v>6992</v>
      </c>
    </row>
    <row r="343" spans="1:9" x14ac:dyDescent="0.25">
      <c r="A343" t="s">
        <v>75</v>
      </c>
      <c r="B343" s="64">
        <v>42893</v>
      </c>
      <c r="C343">
        <f t="shared" si="16"/>
        <v>12</v>
      </c>
      <c r="D343">
        <v>34</v>
      </c>
      <c r="E343">
        <v>48</v>
      </c>
      <c r="F343">
        <v>74</v>
      </c>
      <c r="G343">
        <v>70</v>
      </c>
      <c r="H343">
        <f t="shared" si="17"/>
        <v>226</v>
      </c>
      <c r="I343">
        <f t="shared" si="15"/>
        <v>6992</v>
      </c>
    </row>
    <row r="344" spans="1:9" x14ac:dyDescent="0.25">
      <c r="A344" t="s">
        <v>75</v>
      </c>
      <c r="B344" s="64">
        <v>42894</v>
      </c>
      <c r="C344">
        <f t="shared" si="16"/>
        <v>12</v>
      </c>
      <c r="D344">
        <v>48</v>
      </c>
      <c r="E344">
        <v>93</v>
      </c>
      <c r="F344">
        <v>100</v>
      </c>
      <c r="G344">
        <v>43</v>
      </c>
      <c r="H344">
        <f t="shared" si="17"/>
        <v>284</v>
      </c>
      <c r="I344">
        <f t="shared" si="15"/>
        <v>6992</v>
      </c>
    </row>
    <row r="345" spans="1:9" x14ac:dyDescent="0.25">
      <c r="A345" t="s">
        <v>75</v>
      </c>
      <c r="B345" s="64">
        <v>42895</v>
      </c>
      <c r="C345">
        <f t="shared" si="16"/>
        <v>12</v>
      </c>
      <c r="D345">
        <v>28</v>
      </c>
      <c r="E345">
        <v>38</v>
      </c>
      <c r="F345">
        <v>83</v>
      </c>
      <c r="G345">
        <v>43</v>
      </c>
      <c r="H345">
        <f t="shared" si="17"/>
        <v>192</v>
      </c>
      <c r="I345">
        <f t="shared" si="15"/>
        <v>6992</v>
      </c>
    </row>
    <row r="346" spans="1:9" x14ac:dyDescent="0.25">
      <c r="A346" t="s">
        <v>75</v>
      </c>
      <c r="B346" s="64">
        <v>42896</v>
      </c>
      <c r="C346">
        <f t="shared" si="16"/>
        <v>12</v>
      </c>
      <c r="D346">
        <v>97</v>
      </c>
      <c r="E346">
        <v>57</v>
      </c>
      <c r="F346">
        <v>45</v>
      </c>
      <c r="G346">
        <v>12</v>
      </c>
      <c r="H346">
        <f t="shared" si="17"/>
        <v>211</v>
      </c>
      <c r="I346">
        <f t="shared" si="15"/>
        <v>6992</v>
      </c>
    </row>
    <row r="347" spans="1:9" x14ac:dyDescent="0.25">
      <c r="A347" t="s">
        <v>75</v>
      </c>
      <c r="B347" s="64">
        <v>42897</v>
      </c>
      <c r="C347">
        <f t="shared" si="16"/>
        <v>12</v>
      </c>
      <c r="D347">
        <v>76</v>
      </c>
      <c r="E347">
        <v>32</v>
      </c>
      <c r="F347">
        <v>59</v>
      </c>
      <c r="G347">
        <v>99</v>
      </c>
      <c r="H347">
        <f t="shared" si="17"/>
        <v>266</v>
      </c>
      <c r="I347">
        <f t="shared" si="15"/>
        <v>6992</v>
      </c>
    </row>
    <row r="348" spans="1:9" x14ac:dyDescent="0.25">
      <c r="A348" t="s">
        <v>75</v>
      </c>
      <c r="B348" s="64">
        <v>42898</v>
      </c>
      <c r="C348">
        <f t="shared" si="16"/>
        <v>12</v>
      </c>
      <c r="D348">
        <v>37</v>
      </c>
      <c r="E348">
        <v>42</v>
      </c>
      <c r="F348">
        <v>59</v>
      </c>
      <c r="G348">
        <v>78</v>
      </c>
      <c r="H348">
        <f t="shared" si="17"/>
        <v>216</v>
      </c>
      <c r="I348">
        <f t="shared" si="15"/>
        <v>6992</v>
      </c>
    </row>
    <row r="349" spans="1:9" x14ac:dyDescent="0.25">
      <c r="A349" t="s">
        <v>75</v>
      </c>
      <c r="B349" s="64">
        <v>42899</v>
      </c>
      <c r="C349">
        <f t="shared" si="16"/>
        <v>12</v>
      </c>
      <c r="D349">
        <v>87</v>
      </c>
      <c r="E349">
        <v>45</v>
      </c>
      <c r="F349">
        <v>55</v>
      </c>
      <c r="G349">
        <v>86</v>
      </c>
      <c r="H349">
        <f t="shared" si="17"/>
        <v>273</v>
      </c>
      <c r="I349">
        <f t="shared" si="15"/>
        <v>6992</v>
      </c>
    </row>
    <row r="350" spans="1:9" x14ac:dyDescent="0.25">
      <c r="A350" t="s">
        <v>75</v>
      </c>
      <c r="B350" s="64">
        <v>42900</v>
      </c>
      <c r="C350">
        <f t="shared" si="16"/>
        <v>12</v>
      </c>
      <c r="D350">
        <v>58</v>
      </c>
      <c r="E350">
        <v>50</v>
      </c>
      <c r="F350">
        <v>78</v>
      </c>
      <c r="G350">
        <v>68</v>
      </c>
      <c r="H350">
        <f t="shared" si="17"/>
        <v>254</v>
      </c>
      <c r="I350">
        <f t="shared" si="15"/>
        <v>6992</v>
      </c>
    </row>
    <row r="351" spans="1:9" x14ac:dyDescent="0.25">
      <c r="A351" t="s">
        <v>75</v>
      </c>
      <c r="B351" s="64">
        <v>42901</v>
      </c>
      <c r="C351">
        <f t="shared" si="16"/>
        <v>12</v>
      </c>
      <c r="D351">
        <v>76</v>
      </c>
      <c r="E351">
        <v>88</v>
      </c>
      <c r="F351">
        <v>71</v>
      </c>
      <c r="G351">
        <v>66</v>
      </c>
      <c r="H351">
        <f t="shared" si="17"/>
        <v>301</v>
      </c>
      <c r="I351">
        <f t="shared" si="15"/>
        <v>6992</v>
      </c>
    </row>
    <row r="352" spans="1:9" x14ac:dyDescent="0.25">
      <c r="A352" t="s">
        <v>75</v>
      </c>
      <c r="B352" s="64">
        <v>42902</v>
      </c>
      <c r="C352">
        <f t="shared" si="16"/>
        <v>12</v>
      </c>
      <c r="D352">
        <v>96</v>
      </c>
      <c r="E352">
        <v>76</v>
      </c>
      <c r="F352">
        <v>64</v>
      </c>
      <c r="G352">
        <v>43</v>
      </c>
      <c r="H352">
        <f t="shared" si="17"/>
        <v>279</v>
      </c>
      <c r="I352">
        <f t="shared" si="15"/>
        <v>6992</v>
      </c>
    </row>
    <row r="353" spans="1:9" x14ac:dyDescent="0.25">
      <c r="A353" t="s">
        <v>75</v>
      </c>
      <c r="B353" s="64">
        <v>42903</v>
      </c>
      <c r="C353">
        <f t="shared" si="16"/>
        <v>12</v>
      </c>
      <c r="D353">
        <v>34</v>
      </c>
      <c r="E353">
        <v>100</v>
      </c>
      <c r="F353">
        <v>26</v>
      </c>
      <c r="G353">
        <v>41</v>
      </c>
      <c r="H353">
        <f t="shared" si="17"/>
        <v>201</v>
      </c>
      <c r="I353">
        <f t="shared" si="15"/>
        <v>6992</v>
      </c>
    </row>
    <row r="354" spans="1:9" x14ac:dyDescent="0.25">
      <c r="A354" t="s">
        <v>75</v>
      </c>
      <c r="B354" s="64">
        <v>42904</v>
      </c>
      <c r="C354">
        <f t="shared" si="16"/>
        <v>12</v>
      </c>
      <c r="D354">
        <v>43</v>
      </c>
      <c r="E354">
        <v>28</v>
      </c>
      <c r="F354">
        <v>92</v>
      </c>
      <c r="G354">
        <v>38</v>
      </c>
      <c r="H354">
        <f t="shared" si="17"/>
        <v>201</v>
      </c>
      <c r="I354">
        <f t="shared" si="15"/>
        <v>6992</v>
      </c>
    </row>
    <row r="355" spans="1:9" x14ac:dyDescent="0.25">
      <c r="A355" t="s">
        <v>75</v>
      </c>
      <c r="B355" s="64">
        <v>42905</v>
      </c>
      <c r="C355">
        <f t="shared" si="16"/>
        <v>12</v>
      </c>
      <c r="D355">
        <v>95</v>
      </c>
      <c r="E355">
        <v>61</v>
      </c>
      <c r="F355">
        <v>38</v>
      </c>
      <c r="G355">
        <v>70</v>
      </c>
      <c r="H355">
        <f t="shared" si="17"/>
        <v>264</v>
      </c>
      <c r="I355">
        <f t="shared" si="15"/>
        <v>6992</v>
      </c>
    </row>
    <row r="356" spans="1:9" x14ac:dyDescent="0.25">
      <c r="A356" t="s">
        <v>75</v>
      </c>
      <c r="B356" s="64">
        <v>42906</v>
      </c>
      <c r="C356">
        <f t="shared" si="16"/>
        <v>12</v>
      </c>
      <c r="D356">
        <v>16</v>
      </c>
      <c r="E356">
        <v>69</v>
      </c>
      <c r="F356">
        <v>52</v>
      </c>
      <c r="G356">
        <v>87</v>
      </c>
      <c r="H356">
        <f t="shared" si="17"/>
        <v>224</v>
      </c>
      <c r="I356">
        <f t="shared" si="15"/>
        <v>6992</v>
      </c>
    </row>
    <row r="357" spans="1:9" x14ac:dyDescent="0.25">
      <c r="A357" t="s">
        <v>75</v>
      </c>
      <c r="B357" s="64">
        <v>42907</v>
      </c>
      <c r="C357">
        <f t="shared" si="16"/>
        <v>12</v>
      </c>
      <c r="D357">
        <v>32</v>
      </c>
      <c r="E357">
        <v>73</v>
      </c>
      <c r="F357">
        <v>66</v>
      </c>
      <c r="G357">
        <v>21</v>
      </c>
      <c r="H357">
        <f t="shared" si="17"/>
        <v>192</v>
      </c>
      <c r="I357">
        <f t="shared" si="15"/>
        <v>6992</v>
      </c>
    </row>
    <row r="358" spans="1:9" x14ac:dyDescent="0.25">
      <c r="A358" t="s">
        <v>75</v>
      </c>
      <c r="B358" s="64">
        <v>42908</v>
      </c>
      <c r="C358">
        <f t="shared" si="16"/>
        <v>12</v>
      </c>
      <c r="D358">
        <v>90</v>
      </c>
      <c r="E358">
        <v>82</v>
      </c>
      <c r="F358">
        <v>45</v>
      </c>
      <c r="G358">
        <v>30</v>
      </c>
      <c r="H358">
        <f t="shared" si="17"/>
        <v>247</v>
      </c>
      <c r="I358">
        <f t="shared" si="15"/>
        <v>6992</v>
      </c>
    </row>
    <row r="359" spans="1:9" x14ac:dyDescent="0.25">
      <c r="A359" t="s">
        <v>75</v>
      </c>
      <c r="B359" s="64">
        <v>42909</v>
      </c>
      <c r="C359">
        <f t="shared" si="16"/>
        <v>12</v>
      </c>
      <c r="D359">
        <v>83</v>
      </c>
      <c r="E359">
        <v>27</v>
      </c>
      <c r="F359">
        <v>100</v>
      </c>
      <c r="G359">
        <v>57</v>
      </c>
      <c r="H359">
        <f t="shared" si="17"/>
        <v>267</v>
      </c>
      <c r="I359">
        <f t="shared" si="15"/>
        <v>6992</v>
      </c>
    </row>
    <row r="360" spans="1:9" x14ac:dyDescent="0.25">
      <c r="A360" t="s">
        <v>75</v>
      </c>
      <c r="B360" s="64">
        <v>42910</v>
      </c>
      <c r="C360">
        <f t="shared" si="16"/>
        <v>12</v>
      </c>
      <c r="D360">
        <v>22</v>
      </c>
      <c r="E360">
        <v>49</v>
      </c>
      <c r="F360">
        <v>40</v>
      </c>
      <c r="G360">
        <v>26</v>
      </c>
      <c r="H360">
        <f t="shared" si="17"/>
        <v>137</v>
      </c>
      <c r="I360">
        <f t="shared" si="15"/>
        <v>6992</v>
      </c>
    </row>
    <row r="361" spans="1:9" x14ac:dyDescent="0.25">
      <c r="A361" t="s">
        <v>75</v>
      </c>
      <c r="B361" s="64">
        <v>42911</v>
      </c>
      <c r="C361">
        <f t="shared" si="16"/>
        <v>12</v>
      </c>
      <c r="D361">
        <v>89</v>
      </c>
      <c r="E361">
        <v>37</v>
      </c>
      <c r="F361">
        <v>56</v>
      </c>
      <c r="G361">
        <v>83</v>
      </c>
      <c r="H361">
        <f t="shared" si="17"/>
        <v>265</v>
      </c>
      <c r="I361">
        <f t="shared" si="15"/>
        <v>6992</v>
      </c>
    </row>
    <row r="362" spans="1:9" x14ac:dyDescent="0.25">
      <c r="A362" t="s">
        <v>75</v>
      </c>
      <c r="B362" s="64">
        <v>42912</v>
      </c>
      <c r="C362">
        <f t="shared" si="16"/>
        <v>12</v>
      </c>
      <c r="D362">
        <v>55</v>
      </c>
      <c r="E362">
        <v>46</v>
      </c>
      <c r="F362">
        <v>97</v>
      </c>
      <c r="G362">
        <v>23</v>
      </c>
      <c r="H362">
        <f t="shared" si="17"/>
        <v>221</v>
      </c>
      <c r="I362">
        <f t="shared" si="15"/>
        <v>6992</v>
      </c>
    </row>
    <row r="363" spans="1:9" x14ac:dyDescent="0.25">
      <c r="A363" t="s">
        <v>75</v>
      </c>
      <c r="B363" s="64">
        <v>42913</v>
      </c>
      <c r="C363">
        <f t="shared" si="16"/>
        <v>12</v>
      </c>
      <c r="D363">
        <v>50</v>
      </c>
      <c r="E363">
        <v>50</v>
      </c>
      <c r="F363">
        <v>78</v>
      </c>
      <c r="G363">
        <v>37</v>
      </c>
      <c r="H363">
        <f t="shared" si="17"/>
        <v>215</v>
      </c>
      <c r="I363">
        <f t="shared" si="15"/>
        <v>6992</v>
      </c>
    </row>
    <row r="364" spans="1:9" x14ac:dyDescent="0.25">
      <c r="A364" t="s">
        <v>75</v>
      </c>
      <c r="B364" s="64">
        <v>42914</v>
      </c>
      <c r="C364">
        <f t="shared" si="16"/>
        <v>12</v>
      </c>
      <c r="D364">
        <v>77</v>
      </c>
      <c r="E364">
        <v>53</v>
      </c>
      <c r="F364">
        <v>59</v>
      </c>
      <c r="G364">
        <v>65</v>
      </c>
      <c r="H364">
        <f t="shared" si="17"/>
        <v>254</v>
      </c>
      <c r="I364">
        <f t="shared" si="15"/>
        <v>6992</v>
      </c>
    </row>
    <row r="365" spans="1:9" x14ac:dyDescent="0.25">
      <c r="A365" t="s">
        <v>75</v>
      </c>
      <c r="B365" s="64">
        <v>42915</v>
      </c>
      <c r="C365">
        <f t="shared" si="16"/>
        <v>12</v>
      </c>
      <c r="D365">
        <v>22</v>
      </c>
      <c r="E365">
        <v>66</v>
      </c>
      <c r="F365">
        <v>57</v>
      </c>
      <c r="G365">
        <v>100</v>
      </c>
      <c r="H365">
        <f t="shared" si="17"/>
        <v>245</v>
      </c>
      <c r="I365">
        <f t="shared" si="15"/>
        <v>6992</v>
      </c>
    </row>
    <row r="366" spans="1:9" x14ac:dyDescent="0.25">
      <c r="A366" t="s">
        <v>75</v>
      </c>
      <c r="B366" s="64">
        <v>42916</v>
      </c>
      <c r="C366">
        <f t="shared" si="16"/>
        <v>12</v>
      </c>
      <c r="D366">
        <v>96</v>
      </c>
      <c r="E366">
        <v>25</v>
      </c>
      <c r="F366">
        <v>69</v>
      </c>
      <c r="G366">
        <v>50</v>
      </c>
      <c r="H366">
        <f t="shared" si="17"/>
        <v>240</v>
      </c>
      <c r="I366">
        <f t="shared" si="15"/>
        <v>6992</v>
      </c>
    </row>
    <row r="367" spans="1:9" x14ac:dyDescent="0.25">
      <c r="A367" t="s">
        <v>76</v>
      </c>
      <c r="B367" s="64">
        <v>42552</v>
      </c>
      <c r="C367">
        <f t="shared" si="16"/>
        <v>1</v>
      </c>
      <c r="D367">
        <v>41</v>
      </c>
      <c r="E367">
        <v>86</v>
      </c>
      <c r="F367">
        <v>32</v>
      </c>
      <c r="G367">
        <v>48</v>
      </c>
      <c r="H367">
        <f>SUM(D367:G367)</f>
        <v>207</v>
      </c>
      <c r="I367">
        <f t="shared" si="15"/>
        <v>7015</v>
      </c>
    </row>
    <row r="368" spans="1:9" x14ac:dyDescent="0.25">
      <c r="A368" t="s">
        <v>76</v>
      </c>
      <c r="B368" s="64">
        <v>42553</v>
      </c>
      <c r="C368">
        <f t="shared" si="16"/>
        <v>1</v>
      </c>
      <c r="D368">
        <v>51</v>
      </c>
      <c r="E368">
        <v>21</v>
      </c>
      <c r="F368">
        <v>85</v>
      </c>
      <c r="G368">
        <v>33</v>
      </c>
      <c r="H368">
        <f t="shared" ref="H368:H431" si="18">SUM(D368:G368)</f>
        <v>190</v>
      </c>
      <c r="I368">
        <f t="shared" si="15"/>
        <v>7015</v>
      </c>
    </row>
    <row r="369" spans="1:9" x14ac:dyDescent="0.25">
      <c r="A369" t="s">
        <v>76</v>
      </c>
      <c r="B369" s="64">
        <v>42554</v>
      </c>
      <c r="C369">
        <f t="shared" si="16"/>
        <v>1</v>
      </c>
      <c r="D369">
        <v>97</v>
      </c>
      <c r="E369">
        <v>32</v>
      </c>
      <c r="F369">
        <v>88</v>
      </c>
      <c r="G369">
        <v>21</v>
      </c>
      <c r="H369">
        <f t="shared" si="18"/>
        <v>238</v>
      </c>
      <c r="I369">
        <f t="shared" si="15"/>
        <v>7015</v>
      </c>
    </row>
    <row r="370" spans="1:9" x14ac:dyDescent="0.25">
      <c r="A370" t="s">
        <v>76</v>
      </c>
      <c r="B370" s="64">
        <v>42555</v>
      </c>
      <c r="C370">
        <f t="shared" si="16"/>
        <v>1</v>
      </c>
      <c r="D370">
        <v>88</v>
      </c>
      <c r="E370">
        <v>67</v>
      </c>
      <c r="F370">
        <v>17</v>
      </c>
      <c r="G370">
        <v>33</v>
      </c>
      <c r="H370">
        <f t="shared" si="18"/>
        <v>205</v>
      </c>
      <c r="I370">
        <f t="shared" si="15"/>
        <v>7015</v>
      </c>
    </row>
    <row r="371" spans="1:9" x14ac:dyDescent="0.25">
      <c r="A371" t="s">
        <v>76</v>
      </c>
      <c r="B371" s="64">
        <v>42556</v>
      </c>
      <c r="C371">
        <f t="shared" si="16"/>
        <v>1</v>
      </c>
      <c r="D371">
        <v>78</v>
      </c>
      <c r="E371">
        <v>86</v>
      </c>
      <c r="F371">
        <v>96</v>
      </c>
      <c r="G371">
        <v>80</v>
      </c>
      <c r="H371">
        <f t="shared" si="18"/>
        <v>340</v>
      </c>
      <c r="I371">
        <f t="shared" si="15"/>
        <v>7015</v>
      </c>
    </row>
    <row r="372" spans="1:9" x14ac:dyDescent="0.25">
      <c r="A372" t="s">
        <v>76</v>
      </c>
      <c r="B372" s="64">
        <v>42557</v>
      </c>
      <c r="C372">
        <f t="shared" si="16"/>
        <v>1</v>
      </c>
      <c r="D372">
        <v>87</v>
      </c>
      <c r="E372">
        <v>95</v>
      </c>
      <c r="F372">
        <v>74</v>
      </c>
      <c r="G372">
        <v>91</v>
      </c>
      <c r="H372">
        <f t="shared" si="18"/>
        <v>347</v>
      </c>
      <c r="I372">
        <f t="shared" si="15"/>
        <v>7015</v>
      </c>
    </row>
    <row r="373" spans="1:9" x14ac:dyDescent="0.25">
      <c r="A373" t="s">
        <v>76</v>
      </c>
      <c r="B373" s="64">
        <v>42558</v>
      </c>
      <c r="C373">
        <f t="shared" si="16"/>
        <v>1</v>
      </c>
      <c r="D373">
        <v>77</v>
      </c>
      <c r="E373">
        <v>46</v>
      </c>
      <c r="F373">
        <v>97</v>
      </c>
      <c r="G373">
        <v>98</v>
      </c>
      <c r="H373">
        <f t="shared" si="18"/>
        <v>318</v>
      </c>
      <c r="I373">
        <f t="shared" si="15"/>
        <v>7015</v>
      </c>
    </row>
    <row r="374" spans="1:9" x14ac:dyDescent="0.25">
      <c r="A374" t="s">
        <v>76</v>
      </c>
      <c r="B374" s="64">
        <v>42559</v>
      </c>
      <c r="C374">
        <f t="shared" si="16"/>
        <v>1</v>
      </c>
      <c r="D374">
        <v>38</v>
      </c>
      <c r="E374">
        <v>29</v>
      </c>
      <c r="F374">
        <v>94</v>
      </c>
      <c r="G374">
        <v>77</v>
      </c>
      <c r="H374">
        <f t="shared" si="18"/>
        <v>238</v>
      </c>
      <c r="I374">
        <f t="shared" si="15"/>
        <v>7015</v>
      </c>
    </row>
    <row r="375" spans="1:9" x14ac:dyDescent="0.25">
      <c r="A375" t="s">
        <v>76</v>
      </c>
      <c r="B375" s="64">
        <v>42560</v>
      </c>
      <c r="C375">
        <f t="shared" si="16"/>
        <v>1</v>
      </c>
      <c r="D375">
        <v>72</v>
      </c>
      <c r="E375">
        <v>62</v>
      </c>
      <c r="F375">
        <v>10</v>
      </c>
      <c r="G375">
        <v>43</v>
      </c>
      <c r="H375">
        <f t="shared" si="18"/>
        <v>187</v>
      </c>
      <c r="I375">
        <f t="shared" si="15"/>
        <v>7015</v>
      </c>
    </row>
    <row r="376" spans="1:9" x14ac:dyDescent="0.25">
      <c r="A376" t="s">
        <v>76</v>
      </c>
      <c r="B376" s="64">
        <v>42561</v>
      </c>
      <c r="C376">
        <f t="shared" si="16"/>
        <v>1</v>
      </c>
      <c r="D376">
        <v>89</v>
      </c>
      <c r="E376">
        <v>30</v>
      </c>
      <c r="F376">
        <v>73</v>
      </c>
      <c r="G376">
        <v>15</v>
      </c>
      <c r="H376">
        <f t="shared" si="18"/>
        <v>207</v>
      </c>
      <c r="I376">
        <f t="shared" si="15"/>
        <v>7015</v>
      </c>
    </row>
    <row r="377" spans="1:9" x14ac:dyDescent="0.25">
      <c r="A377" t="s">
        <v>76</v>
      </c>
      <c r="B377" s="64">
        <v>42562</v>
      </c>
      <c r="C377">
        <f t="shared" si="16"/>
        <v>1</v>
      </c>
      <c r="D377">
        <v>75</v>
      </c>
      <c r="E377">
        <v>16</v>
      </c>
      <c r="F377">
        <v>51</v>
      </c>
      <c r="G377">
        <v>14</v>
      </c>
      <c r="H377">
        <f t="shared" si="18"/>
        <v>156</v>
      </c>
      <c r="I377">
        <f t="shared" si="15"/>
        <v>7015</v>
      </c>
    </row>
    <row r="378" spans="1:9" x14ac:dyDescent="0.25">
      <c r="A378" t="s">
        <v>76</v>
      </c>
      <c r="B378" s="64">
        <v>42563</v>
      </c>
      <c r="C378">
        <f t="shared" si="16"/>
        <v>1</v>
      </c>
      <c r="D378">
        <v>12</v>
      </c>
      <c r="E378">
        <v>59</v>
      </c>
      <c r="F378">
        <v>74</v>
      </c>
      <c r="G378">
        <v>39</v>
      </c>
      <c r="H378">
        <f t="shared" si="18"/>
        <v>184</v>
      </c>
      <c r="I378">
        <f t="shared" si="15"/>
        <v>7015</v>
      </c>
    </row>
    <row r="379" spans="1:9" x14ac:dyDescent="0.25">
      <c r="A379" t="s">
        <v>76</v>
      </c>
      <c r="B379" s="64">
        <v>42564</v>
      </c>
      <c r="C379">
        <f t="shared" si="16"/>
        <v>1</v>
      </c>
      <c r="D379">
        <v>25</v>
      </c>
      <c r="E379">
        <v>33</v>
      </c>
      <c r="F379">
        <v>82</v>
      </c>
      <c r="G379">
        <v>90</v>
      </c>
      <c r="H379">
        <f t="shared" si="18"/>
        <v>230</v>
      </c>
      <c r="I379">
        <f t="shared" si="15"/>
        <v>7015</v>
      </c>
    </row>
    <row r="380" spans="1:9" x14ac:dyDescent="0.25">
      <c r="A380" t="s">
        <v>76</v>
      </c>
      <c r="B380" s="64">
        <v>42565</v>
      </c>
      <c r="C380">
        <f t="shared" si="16"/>
        <v>1</v>
      </c>
      <c r="D380">
        <v>75</v>
      </c>
      <c r="E380">
        <v>10</v>
      </c>
      <c r="F380">
        <v>27</v>
      </c>
      <c r="G380">
        <v>37</v>
      </c>
      <c r="H380">
        <f t="shared" si="18"/>
        <v>149</v>
      </c>
      <c r="I380">
        <f t="shared" si="15"/>
        <v>7015</v>
      </c>
    </row>
    <row r="381" spans="1:9" x14ac:dyDescent="0.25">
      <c r="A381" t="s">
        <v>76</v>
      </c>
      <c r="B381" s="64">
        <v>42566</v>
      </c>
      <c r="C381">
        <f t="shared" si="16"/>
        <v>1</v>
      </c>
      <c r="D381">
        <v>44</v>
      </c>
      <c r="E381">
        <v>59</v>
      </c>
      <c r="F381">
        <v>96</v>
      </c>
      <c r="G381">
        <v>16</v>
      </c>
      <c r="H381">
        <f t="shared" si="18"/>
        <v>215</v>
      </c>
      <c r="I381">
        <f t="shared" si="15"/>
        <v>7015</v>
      </c>
    </row>
    <row r="382" spans="1:9" x14ac:dyDescent="0.25">
      <c r="A382" t="s">
        <v>76</v>
      </c>
      <c r="B382" s="64">
        <v>42567</v>
      </c>
      <c r="C382">
        <f t="shared" si="16"/>
        <v>1</v>
      </c>
      <c r="D382">
        <v>98</v>
      </c>
      <c r="E382">
        <v>78</v>
      </c>
      <c r="F382">
        <v>48</v>
      </c>
      <c r="G382">
        <v>35</v>
      </c>
      <c r="H382">
        <f t="shared" si="18"/>
        <v>259</v>
      </c>
      <c r="I382">
        <f t="shared" si="15"/>
        <v>7015</v>
      </c>
    </row>
    <row r="383" spans="1:9" x14ac:dyDescent="0.25">
      <c r="A383" t="s">
        <v>76</v>
      </c>
      <c r="B383" s="64">
        <v>42568</v>
      </c>
      <c r="C383">
        <f t="shared" si="16"/>
        <v>1</v>
      </c>
      <c r="D383">
        <v>82</v>
      </c>
      <c r="E383">
        <v>84</v>
      </c>
      <c r="F383">
        <v>58</v>
      </c>
      <c r="G383">
        <v>98</v>
      </c>
      <c r="H383">
        <f t="shared" si="18"/>
        <v>322</v>
      </c>
      <c r="I383">
        <f t="shared" si="15"/>
        <v>7015</v>
      </c>
    </row>
    <row r="384" spans="1:9" x14ac:dyDescent="0.25">
      <c r="A384" t="s">
        <v>76</v>
      </c>
      <c r="B384" s="64">
        <v>42569</v>
      </c>
      <c r="C384">
        <f t="shared" si="16"/>
        <v>1</v>
      </c>
      <c r="D384">
        <v>32</v>
      </c>
      <c r="E384">
        <v>19</v>
      </c>
      <c r="F384">
        <v>52</v>
      </c>
      <c r="G384">
        <v>30</v>
      </c>
      <c r="H384">
        <f t="shared" si="18"/>
        <v>133</v>
      </c>
      <c r="I384">
        <f t="shared" si="15"/>
        <v>7015</v>
      </c>
    </row>
    <row r="385" spans="1:9" x14ac:dyDescent="0.25">
      <c r="A385" t="s">
        <v>76</v>
      </c>
      <c r="B385" s="64">
        <v>42570</v>
      </c>
      <c r="C385">
        <f t="shared" si="16"/>
        <v>1</v>
      </c>
      <c r="D385">
        <v>76</v>
      </c>
      <c r="E385">
        <v>92</v>
      </c>
      <c r="F385">
        <v>34</v>
      </c>
      <c r="G385">
        <v>100</v>
      </c>
      <c r="H385">
        <f t="shared" si="18"/>
        <v>302</v>
      </c>
      <c r="I385">
        <f t="shared" si="15"/>
        <v>7015</v>
      </c>
    </row>
    <row r="386" spans="1:9" x14ac:dyDescent="0.25">
      <c r="A386" t="s">
        <v>76</v>
      </c>
      <c r="B386" s="64">
        <v>42571</v>
      </c>
      <c r="C386">
        <f t="shared" ref="C386:C449" si="19">CHOOSE(MONTH(B386),7,8,9,10,11,12,1,2,3,4,5,6)</f>
        <v>1</v>
      </c>
      <c r="D386">
        <v>35</v>
      </c>
      <c r="E386">
        <v>32</v>
      </c>
      <c r="F386">
        <v>97</v>
      </c>
      <c r="G386">
        <v>100</v>
      </c>
      <c r="H386">
        <f t="shared" si="18"/>
        <v>264</v>
      </c>
      <c r="I386">
        <f t="shared" ref="I386:I449" si="20">SUMIFS($H$2:$H$1461,$A$2:$A$1461,A386,$C$2:$C$1461,C386)</f>
        <v>7015</v>
      </c>
    </row>
    <row r="387" spans="1:9" x14ac:dyDescent="0.25">
      <c r="A387" t="s">
        <v>76</v>
      </c>
      <c r="B387" s="64">
        <v>42572</v>
      </c>
      <c r="C387">
        <f t="shared" si="19"/>
        <v>1</v>
      </c>
      <c r="D387">
        <v>58</v>
      </c>
      <c r="E387">
        <v>92</v>
      </c>
      <c r="F387">
        <v>84</v>
      </c>
      <c r="G387">
        <v>36</v>
      </c>
      <c r="H387">
        <f t="shared" si="18"/>
        <v>270</v>
      </c>
      <c r="I387">
        <f t="shared" si="20"/>
        <v>7015</v>
      </c>
    </row>
    <row r="388" spans="1:9" x14ac:dyDescent="0.25">
      <c r="A388" t="s">
        <v>76</v>
      </c>
      <c r="B388" s="64">
        <v>42573</v>
      </c>
      <c r="C388">
        <f t="shared" si="19"/>
        <v>1</v>
      </c>
      <c r="D388">
        <v>94</v>
      </c>
      <c r="E388">
        <v>90</v>
      </c>
      <c r="F388">
        <v>73</v>
      </c>
      <c r="G388">
        <v>47</v>
      </c>
      <c r="H388">
        <f t="shared" si="18"/>
        <v>304</v>
      </c>
      <c r="I388">
        <f t="shared" si="20"/>
        <v>7015</v>
      </c>
    </row>
    <row r="389" spans="1:9" x14ac:dyDescent="0.25">
      <c r="A389" t="s">
        <v>76</v>
      </c>
      <c r="B389" s="64">
        <v>42574</v>
      </c>
      <c r="C389">
        <f t="shared" si="19"/>
        <v>1</v>
      </c>
      <c r="D389">
        <v>77</v>
      </c>
      <c r="E389">
        <v>97</v>
      </c>
      <c r="F389">
        <v>40</v>
      </c>
      <c r="G389">
        <v>29</v>
      </c>
      <c r="H389">
        <f t="shared" si="18"/>
        <v>243</v>
      </c>
      <c r="I389">
        <f t="shared" si="20"/>
        <v>7015</v>
      </c>
    </row>
    <row r="390" spans="1:9" x14ac:dyDescent="0.25">
      <c r="A390" t="s">
        <v>76</v>
      </c>
      <c r="B390" s="64">
        <v>42575</v>
      </c>
      <c r="C390">
        <f t="shared" si="19"/>
        <v>1</v>
      </c>
      <c r="D390">
        <v>68</v>
      </c>
      <c r="E390">
        <v>74</v>
      </c>
      <c r="F390">
        <v>40</v>
      </c>
      <c r="G390">
        <v>57</v>
      </c>
      <c r="H390">
        <f t="shared" si="18"/>
        <v>239</v>
      </c>
      <c r="I390">
        <f t="shared" si="20"/>
        <v>7015</v>
      </c>
    </row>
    <row r="391" spans="1:9" x14ac:dyDescent="0.25">
      <c r="A391" t="s">
        <v>76</v>
      </c>
      <c r="B391" s="64">
        <v>42576</v>
      </c>
      <c r="C391">
        <f t="shared" si="19"/>
        <v>1</v>
      </c>
      <c r="D391">
        <v>48</v>
      </c>
      <c r="E391">
        <v>59</v>
      </c>
      <c r="F391">
        <v>43</v>
      </c>
      <c r="G391">
        <v>49</v>
      </c>
      <c r="H391">
        <f t="shared" si="18"/>
        <v>199</v>
      </c>
      <c r="I391">
        <f t="shared" si="20"/>
        <v>7015</v>
      </c>
    </row>
    <row r="392" spans="1:9" x14ac:dyDescent="0.25">
      <c r="A392" t="s">
        <v>76</v>
      </c>
      <c r="B392" s="64">
        <v>42577</v>
      </c>
      <c r="C392">
        <f t="shared" si="19"/>
        <v>1</v>
      </c>
      <c r="D392">
        <v>22</v>
      </c>
      <c r="E392">
        <v>20</v>
      </c>
      <c r="F392">
        <v>67</v>
      </c>
      <c r="G392">
        <v>58</v>
      </c>
      <c r="H392">
        <f t="shared" si="18"/>
        <v>167</v>
      </c>
      <c r="I392">
        <f t="shared" si="20"/>
        <v>7015</v>
      </c>
    </row>
    <row r="393" spans="1:9" x14ac:dyDescent="0.25">
      <c r="A393" t="s">
        <v>76</v>
      </c>
      <c r="B393" s="64">
        <v>42578</v>
      </c>
      <c r="C393">
        <f t="shared" si="19"/>
        <v>1</v>
      </c>
      <c r="D393">
        <v>34</v>
      </c>
      <c r="E393">
        <v>21</v>
      </c>
      <c r="F393">
        <v>15</v>
      </c>
      <c r="G393">
        <v>31</v>
      </c>
      <c r="H393">
        <f t="shared" si="18"/>
        <v>101</v>
      </c>
      <c r="I393">
        <f t="shared" si="20"/>
        <v>7015</v>
      </c>
    </row>
    <row r="394" spans="1:9" x14ac:dyDescent="0.25">
      <c r="A394" t="s">
        <v>76</v>
      </c>
      <c r="B394" s="64">
        <v>42579</v>
      </c>
      <c r="C394">
        <f t="shared" si="19"/>
        <v>1</v>
      </c>
      <c r="D394">
        <v>11</v>
      </c>
      <c r="E394">
        <v>60</v>
      </c>
      <c r="F394">
        <v>85</v>
      </c>
      <c r="G394">
        <v>47</v>
      </c>
      <c r="H394">
        <f t="shared" si="18"/>
        <v>203</v>
      </c>
      <c r="I394">
        <f t="shared" si="20"/>
        <v>7015</v>
      </c>
    </row>
    <row r="395" spans="1:9" x14ac:dyDescent="0.25">
      <c r="A395" t="s">
        <v>76</v>
      </c>
      <c r="B395" s="64">
        <v>42580</v>
      </c>
      <c r="C395">
        <f t="shared" si="19"/>
        <v>1</v>
      </c>
      <c r="D395">
        <v>53</v>
      </c>
      <c r="E395">
        <v>75</v>
      </c>
      <c r="F395">
        <v>11</v>
      </c>
      <c r="G395">
        <v>91</v>
      </c>
      <c r="H395">
        <f t="shared" si="18"/>
        <v>230</v>
      </c>
      <c r="I395">
        <f t="shared" si="20"/>
        <v>7015</v>
      </c>
    </row>
    <row r="396" spans="1:9" x14ac:dyDescent="0.25">
      <c r="A396" t="s">
        <v>76</v>
      </c>
      <c r="B396" s="64">
        <v>42581</v>
      </c>
      <c r="C396">
        <f t="shared" si="19"/>
        <v>1</v>
      </c>
      <c r="D396">
        <v>99</v>
      </c>
      <c r="E396">
        <v>25</v>
      </c>
      <c r="F396">
        <v>13</v>
      </c>
      <c r="G396">
        <v>35</v>
      </c>
      <c r="H396">
        <f t="shared" si="18"/>
        <v>172</v>
      </c>
      <c r="I396">
        <f t="shared" si="20"/>
        <v>7015</v>
      </c>
    </row>
    <row r="397" spans="1:9" x14ac:dyDescent="0.25">
      <c r="A397" t="s">
        <v>76</v>
      </c>
      <c r="B397" s="64">
        <v>42582</v>
      </c>
      <c r="C397">
        <f t="shared" si="19"/>
        <v>1</v>
      </c>
      <c r="D397">
        <v>13</v>
      </c>
      <c r="E397">
        <v>74</v>
      </c>
      <c r="F397">
        <v>20</v>
      </c>
      <c r="G397">
        <v>89</v>
      </c>
      <c r="H397">
        <f t="shared" si="18"/>
        <v>196</v>
      </c>
      <c r="I397">
        <f t="shared" si="20"/>
        <v>7015</v>
      </c>
    </row>
    <row r="398" spans="1:9" x14ac:dyDescent="0.25">
      <c r="A398" t="s">
        <v>76</v>
      </c>
      <c r="B398" s="64">
        <v>42583</v>
      </c>
      <c r="C398">
        <f t="shared" si="19"/>
        <v>2</v>
      </c>
      <c r="D398">
        <v>62</v>
      </c>
      <c r="E398">
        <v>61</v>
      </c>
      <c r="F398">
        <v>29</v>
      </c>
      <c r="G398">
        <v>67</v>
      </c>
      <c r="H398">
        <f t="shared" si="18"/>
        <v>219</v>
      </c>
      <c r="I398">
        <f t="shared" si="20"/>
        <v>6474</v>
      </c>
    </row>
    <row r="399" spans="1:9" x14ac:dyDescent="0.25">
      <c r="A399" t="s">
        <v>76</v>
      </c>
      <c r="B399" s="64">
        <v>42584</v>
      </c>
      <c r="C399">
        <f t="shared" si="19"/>
        <v>2</v>
      </c>
      <c r="D399">
        <v>74</v>
      </c>
      <c r="E399">
        <v>93</v>
      </c>
      <c r="F399">
        <v>14</v>
      </c>
      <c r="G399">
        <v>67</v>
      </c>
      <c r="H399">
        <f t="shared" si="18"/>
        <v>248</v>
      </c>
      <c r="I399">
        <f t="shared" si="20"/>
        <v>6474</v>
      </c>
    </row>
    <row r="400" spans="1:9" x14ac:dyDescent="0.25">
      <c r="A400" t="s">
        <v>76</v>
      </c>
      <c r="B400" s="64">
        <v>42585</v>
      </c>
      <c r="C400">
        <f t="shared" si="19"/>
        <v>2</v>
      </c>
      <c r="D400">
        <v>40</v>
      </c>
      <c r="E400">
        <v>24</v>
      </c>
      <c r="F400">
        <v>38</v>
      </c>
      <c r="G400">
        <v>92</v>
      </c>
      <c r="H400">
        <f t="shared" si="18"/>
        <v>194</v>
      </c>
      <c r="I400">
        <f t="shared" si="20"/>
        <v>6474</v>
      </c>
    </row>
    <row r="401" spans="1:9" x14ac:dyDescent="0.25">
      <c r="A401" t="s">
        <v>76</v>
      </c>
      <c r="B401" s="64">
        <v>42586</v>
      </c>
      <c r="C401">
        <f t="shared" si="19"/>
        <v>2</v>
      </c>
      <c r="D401">
        <v>67</v>
      </c>
      <c r="E401">
        <v>75</v>
      </c>
      <c r="F401">
        <v>86</v>
      </c>
      <c r="G401">
        <v>37</v>
      </c>
      <c r="H401">
        <f t="shared" si="18"/>
        <v>265</v>
      </c>
      <c r="I401">
        <f t="shared" si="20"/>
        <v>6474</v>
      </c>
    </row>
    <row r="402" spans="1:9" x14ac:dyDescent="0.25">
      <c r="A402" t="s">
        <v>76</v>
      </c>
      <c r="B402" s="64">
        <v>42587</v>
      </c>
      <c r="C402">
        <f t="shared" si="19"/>
        <v>2</v>
      </c>
      <c r="D402">
        <v>40</v>
      </c>
      <c r="E402">
        <v>16</v>
      </c>
      <c r="F402">
        <v>75</v>
      </c>
      <c r="G402">
        <v>36</v>
      </c>
      <c r="H402">
        <f t="shared" si="18"/>
        <v>167</v>
      </c>
      <c r="I402">
        <f t="shared" si="20"/>
        <v>6474</v>
      </c>
    </row>
    <row r="403" spans="1:9" x14ac:dyDescent="0.25">
      <c r="A403" t="s">
        <v>76</v>
      </c>
      <c r="B403" s="64">
        <v>42588</v>
      </c>
      <c r="C403">
        <f t="shared" si="19"/>
        <v>2</v>
      </c>
      <c r="D403">
        <v>68</v>
      </c>
      <c r="E403">
        <v>79</v>
      </c>
      <c r="F403">
        <v>55</v>
      </c>
      <c r="G403">
        <v>16</v>
      </c>
      <c r="H403">
        <f t="shared" si="18"/>
        <v>218</v>
      </c>
      <c r="I403">
        <f t="shared" si="20"/>
        <v>6474</v>
      </c>
    </row>
    <row r="404" spans="1:9" x14ac:dyDescent="0.25">
      <c r="A404" t="s">
        <v>76</v>
      </c>
      <c r="B404" s="64">
        <v>42589</v>
      </c>
      <c r="C404">
        <f t="shared" si="19"/>
        <v>2</v>
      </c>
      <c r="D404">
        <v>32</v>
      </c>
      <c r="E404">
        <v>96</v>
      </c>
      <c r="F404">
        <v>41</v>
      </c>
      <c r="G404">
        <v>57</v>
      </c>
      <c r="H404">
        <f t="shared" si="18"/>
        <v>226</v>
      </c>
      <c r="I404">
        <f t="shared" si="20"/>
        <v>6474</v>
      </c>
    </row>
    <row r="405" spans="1:9" x14ac:dyDescent="0.25">
      <c r="A405" t="s">
        <v>76</v>
      </c>
      <c r="B405" s="64">
        <v>42590</v>
      </c>
      <c r="C405">
        <f t="shared" si="19"/>
        <v>2</v>
      </c>
      <c r="D405">
        <v>49</v>
      </c>
      <c r="E405">
        <v>67</v>
      </c>
      <c r="F405">
        <v>10</v>
      </c>
      <c r="G405">
        <v>40</v>
      </c>
      <c r="H405">
        <f t="shared" si="18"/>
        <v>166</v>
      </c>
      <c r="I405">
        <f t="shared" si="20"/>
        <v>6474</v>
      </c>
    </row>
    <row r="406" spans="1:9" x14ac:dyDescent="0.25">
      <c r="A406" t="s">
        <v>76</v>
      </c>
      <c r="B406" s="64">
        <v>42591</v>
      </c>
      <c r="C406">
        <f t="shared" si="19"/>
        <v>2</v>
      </c>
      <c r="D406">
        <v>37</v>
      </c>
      <c r="E406">
        <v>20</v>
      </c>
      <c r="F406">
        <v>49</v>
      </c>
      <c r="G406">
        <v>24</v>
      </c>
      <c r="H406">
        <f t="shared" si="18"/>
        <v>130</v>
      </c>
      <c r="I406">
        <f t="shared" si="20"/>
        <v>6474</v>
      </c>
    </row>
    <row r="407" spans="1:9" x14ac:dyDescent="0.25">
      <c r="A407" t="s">
        <v>76</v>
      </c>
      <c r="B407" s="64">
        <v>42592</v>
      </c>
      <c r="C407">
        <f t="shared" si="19"/>
        <v>2</v>
      </c>
      <c r="D407">
        <v>11</v>
      </c>
      <c r="E407">
        <v>75</v>
      </c>
      <c r="F407">
        <v>11</v>
      </c>
      <c r="G407">
        <v>78</v>
      </c>
      <c r="H407">
        <f t="shared" si="18"/>
        <v>175</v>
      </c>
      <c r="I407">
        <f t="shared" si="20"/>
        <v>6474</v>
      </c>
    </row>
    <row r="408" spans="1:9" x14ac:dyDescent="0.25">
      <c r="A408" t="s">
        <v>76</v>
      </c>
      <c r="B408" s="64">
        <v>42593</v>
      </c>
      <c r="C408">
        <f t="shared" si="19"/>
        <v>2</v>
      </c>
      <c r="D408">
        <v>16</v>
      </c>
      <c r="E408">
        <v>59</v>
      </c>
      <c r="F408">
        <v>73</v>
      </c>
      <c r="G408">
        <v>61</v>
      </c>
      <c r="H408">
        <f t="shared" si="18"/>
        <v>209</v>
      </c>
      <c r="I408">
        <f t="shared" si="20"/>
        <v>6474</v>
      </c>
    </row>
    <row r="409" spans="1:9" x14ac:dyDescent="0.25">
      <c r="A409" t="s">
        <v>76</v>
      </c>
      <c r="B409" s="64">
        <v>42594</v>
      </c>
      <c r="C409">
        <f t="shared" si="19"/>
        <v>2</v>
      </c>
      <c r="D409">
        <v>44</v>
      </c>
      <c r="E409">
        <v>86</v>
      </c>
      <c r="F409">
        <v>67</v>
      </c>
      <c r="G409">
        <v>32</v>
      </c>
      <c r="H409">
        <f t="shared" si="18"/>
        <v>229</v>
      </c>
      <c r="I409">
        <f t="shared" si="20"/>
        <v>6474</v>
      </c>
    </row>
    <row r="410" spans="1:9" x14ac:dyDescent="0.25">
      <c r="A410" t="s">
        <v>76</v>
      </c>
      <c r="B410" s="64">
        <v>42595</v>
      </c>
      <c r="C410">
        <f t="shared" si="19"/>
        <v>2</v>
      </c>
      <c r="D410">
        <v>21</v>
      </c>
      <c r="E410">
        <v>89</v>
      </c>
      <c r="F410">
        <v>87</v>
      </c>
      <c r="G410">
        <v>65</v>
      </c>
      <c r="H410">
        <f t="shared" si="18"/>
        <v>262</v>
      </c>
      <c r="I410">
        <f t="shared" si="20"/>
        <v>6474</v>
      </c>
    </row>
    <row r="411" spans="1:9" x14ac:dyDescent="0.25">
      <c r="A411" t="s">
        <v>76</v>
      </c>
      <c r="B411" s="64">
        <v>42596</v>
      </c>
      <c r="C411">
        <f t="shared" si="19"/>
        <v>2</v>
      </c>
      <c r="D411">
        <v>10</v>
      </c>
      <c r="E411">
        <v>28</v>
      </c>
      <c r="F411">
        <v>85</v>
      </c>
      <c r="G411">
        <v>23</v>
      </c>
      <c r="H411">
        <f t="shared" si="18"/>
        <v>146</v>
      </c>
      <c r="I411">
        <f t="shared" si="20"/>
        <v>6474</v>
      </c>
    </row>
    <row r="412" spans="1:9" x14ac:dyDescent="0.25">
      <c r="A412" t="s">
        <v>76</v>
      </c>
      <c r="B412" s="64">
        <v>42597</v>
      </c>
      <c r="C412">
        <f t="shared" si="19"/>
        <v>2</v>
      </c>
      <c r="D412">
        <v>69</v>
      </c>
      <c r="E412">
        <v>18</v>
      </c>
      <c r="F412">
        <v>96</v>
      </c>
      <c r="G412">
        <v>79</v>
      </c>
      <c r="H412">
        <f t="shared" si="18"/>
        <v>262</v>
      </c>
      <c r="I412">
        <f t="shared" si="20"/>
        <v>6474</v>
      </c>
    </row>
    <row r="413" spans="1:9" x14ac:dyDescent="0.25">
      <c r="A413" t="s">
        <v>76</v>
      </c>
      <c r="B413" s="64">
        <v>42598</v>
      </c>
      <c r="C413">
        <f t="shared" si="19"/>
        <v>2</v>
      </c>
      <c r="D413">
        <v>48</v>
      </c>
      <c r="E413">
        <v>77</v>
      </c>
      <c r="F413">
        <v>83</v>
      </c>
      <c r="G413">
        <v>73</v>
      </c>
      <c r="H413">
        <f t="shared" si="18"/>
        <v>281</v>
      </c>
      <c r="I413">
        <f t="shared" si="20"/>
        <v>6474</v>
      </c>
    </row>
    <row r="414" spans="1:9" x14ac:dyDescent="0.25">
      <c r="A414" t="s">
        <v>76</v>
      </c>
      <c r="B414" s="64">
        <v>42599</v>
      </c>
      <c r="C414">
        <f t="shared" si="19"/>
        <v>2</v>
      </c>
      <c r="D414">
        <v>44</v>
      </c>
      <c r="E414">
        <v>24</v>
      </c>
      <c r="F414">
        <v>57</v>
      </c>
      <c r="G414">
        <v>57</v>
      </c>
      <c r="H414">
        <f t="shared" si="18"/>
        <v>182</v>
      </c>
      <c r="I414">
        <f t="shared" si="20"/>
        <v>6474</v>
      </c>
    </row>
    <row r="415" spans="1:9" x14ac:dyDescent="0.25">
      <c r="A415" t="s">
        <v>76</v>
      </c>
      <c r="B415" s="64">
        <v>42600</v>
      </c>
      <c r="C415">
        <f t="shared" si="19"/>
        <v>2</v>
      </c>
      <c r="D415">
        <v>69</v>
      </c>
      <c r="E415">
        <v>10</v>
      </c>
      <c r="F415">
        <v>19</v>
      </c>
      <c r="G415">
        <v>48</v>
      </c>
      <c r="H415">
        <f t="shared" si="18"/>
        <v>146</v>
      </c>
      <c r="I415">
        <f t="shared" si="20"/>
        <v>6474</v>
      </c>
    </row>
    <row r="416" spans="1:9" x14ac:dyDescent="0.25">
      <c r="A416" t="s">
        <v>76</v>
      </c>
      <c r="B416" s="64">
        <v>42601</v>
      </c>
      <c r="C416">
        <f t="shared" si="19"/>
        <v>2</v>
      </c>
      <c r="D416">
        <v>22</v>
      </c>
      <c r="E416">
        <v>98</v>
      </c>
      <c r="F416">
        <v>41</v>
      </c>
      <c r="G416">
        <v>53</v>
      </c>
      <c r="H416">
        <f t="shared" si="18"/>
        <v>214</v>
      </c>
      <c r="I416">
        <f t="shared" si="20"/>
        <v>6474</v>
      </c>
    </row>
    <row r="417" spans="1:9" x14ac:dyDescent="0.25">
      <c r="A417" t="s">
        <v>76</v>
      </c>
      <c r="B417" s="64">
        <v>42602</v>
      </c>
      <c r="C417">
        <f t="shared" si="19"/>
        <v>2</v>
      </c>
      <c r="D417">
        <v>45</v>
      </c>
      <c r="E417">
        <v>68</v>
      </c>
      <c r="F417">
        <v>58</v>
      </c>
      <c r="G417">
        <v>96</v>
      </c>
      <c r="H417">
        <f t="shared" si="18"/>
        <v>267</v>
      </c>
      <c r="I417">
        <f t="shared" si="20"/>
        <v>6474</v>
      </c>
    </row>
    <row r="418" spans="1:9" x14ac:dyDescent="0.25">
      <c r="A418" t="s">
        <v>76</v>
      </c>
      <c r="B418" s="64">
        <v>42603</v>
      </c>
      <c r="C418">
        <f t="shared" si="19"/>
        <v>2</v>
      </c>
      <c r="D418">
        <v>82</v>
      </c>
      <c r="E418">
        <v>27</v>
      </c>
      <c r="F418">
        <v>67</v>
      </c>
      <c r="G418">
        <v>53</v>
      </c>
      <c r="H418">
        <f t="shared" si="18"/>
        <v>229</v>
      </c>
      <c r="I418">
        <f t="shared" si="20"/>
        <v>6474</v>
      </c>
    </row>
    <row r="419" spans="1:9" x14ac:dyDescent="0.25">
      <c r="A419" t="s">
        <v>76</v>
      </c>
      <c r="B419" s="64">
        <v>42604</v>
      </c>
      <c r="C419">
        <f t="shared" si="19"/>
        <v>2</v>
      </c>
      <c r="D419">
        <v>79</v>
      </c>
      <c r="E419">
        <v>15</v>
      </c>
      <c r="F419">
        <v>30</v>
      </c>
      <c r="G419">
        <v>71</v>
      </c>
      <c r="H419">
        <f t="shared" si="18"/>
        <v>195</v>
      </c>
      <c r="I419">
        <f t="shared" si="20"/>
        <v>6474</v>
      </c>
    </row>
    <row r="420" spans="1:9" x14ac:dyDescent="0.25">
      <c r="A420" t="s">
        <v>76</v>
      </c>
      <c r="B420" s="64">
        <v>42605</v>
      </c>
      <c r="C420">
        <f t="shared" si="19"/>
        <v>2</v>
      </c>
      <c r="D420">
        <v>73</v>
      </c>
      <c r="E420">
        <v>78</v>
      </c>
      <c r="F420">
        <v>18</v>
      </c>
      <c r="G420">
        <v>60</v>
      </c>
      <c r="H420">
        <f t="shared" si="18"/>
        <v>229</v>
      </c>
      <c r="I420">
        <f t="shared" si="20"/>
        <v>6474</v>
      </c>
    </row>
    <row r="421" spans="1:9" x14ac:dyDescent="0.25">
      <c r="A421" t="s">
        <v>76</v>
      </c>
      <c r="B421" s="64">
        <v>42606</v>
      </c>
      <c r="C421">
        <f t="shared" si="19"/>
        <v>2</v>
      </c>
      <c r="D421">
        <v>68</v>
      </c>
      <c r="E421">
        <v>57</v>
      </c>
      <c r="F421">
        <v>10</v>
      </c>
      <c r="G421">
        <v>57</v>
      </c>
      <c r="H421">
        <f t="shared" si="18"/>
        <v>192</v>
      </c>
      <c r="I421">
        <f t="shared" si="20"/>
        <v>6474</v>
      </c>
    </row>
    <row r="422" spans="1:9" x14ac:dyDescent="0.25">
      <c r="A422" t="s">
        <v>76</v>
      </c>
      <c r="B422" s="64">
        <v>42607</v>
      </c>
      <c r="C422">
        <f t="shared" si="19"/>
        <v>2</v>
      </c>
      <c r="D422">
        <v>60</v>
      </c>
      <c r="E422">
        <v>56</v>
      </c>
      <c r="F422">
        <v>17</v>
      </c>
      <c r="G422">
        <v>87</v>
      </c>
      <c r="H422">
        <f t="shared" si="18"/>
        <v>220</v>
      </c>
      <c r="I422">
        <f t="shared" si="20"/>
        <v>6474</v>
      </c>
    </row>
    <row r="423" spans="1:9" x14ac:dyDescent="0.25">
      <c r="A423" t="s">
        <v>76</v>
      </c>
      <c r="B423" s="64">
        <v>42608</v>
      </c>
      <c r="C423">
        <f t="shared" si="19"/>
        <v>2</v>
      </c>
      <c r="D423">
        <v>10</v>
      </c>
      <c r="E423">
        <v>65</v>
      </c>
      <c r="F423">
        <v>38</v>
      </c>
      <c r="G423">
        <v>44</v>
      </c>
      <c r="H423">
        <f t="shared" si="18"/>
        <v>157</v>
      </c>
      <c r="I423">
        <f t="shared" si="20"/>
        <v>6474</v>
      </c>
    </row>
    <row r="424" spans="1:9" x14ac:dyDescent="0.25">
      <c r="A424" t="s">
        <v>76</v>
      </c>
      <c r="B424" s="64">
        <v>42609</v>
      </c>
      <c r="C424">
        <f t="shared" si="19"/>
        <v>2</v>
      </c>
      <c r="D424">
        <v>46</v>
      </c>
      <c r="E424">
        <v>60</v>
      </c>
      <c r="F424">
        <v>55</v>
      </c>
      <c r="G424">
        <v>14</v>
      </c>
      <c r="H424">
        <f t="shared" si="18"/>
        <v>175</v>
      </c>
      <c r="I424">
        <f t="shared" si="20"/>
        <v>6474</v>
      </c>
    </row>
    <row r="425" spans="1:9" x14ac:dyDescent="0.25">
      <c r="A425" t="s">
        <v>76</v>
      </c>
      <c r="B425" s="64">
        <v>42610</v>
      </c>
      <c r="C425">
        <f t="shared" si="19"/>
        <v>2</v>
      </c>
      <c r="D425">
        <v>55</v>
      </c>
      <c r="E425">
        <v>20</v>
      </c>
      <c r="F425">
        <v>18</v>
      </c>
      <c r="G425">
        <v>85</v>
      </c>
      <c r="H425">
        <f t="shared" si="18"/>
        <v>178</v>
      </c>
      <c r="I425">
        <f t="shared" si="20"/>
        <v>6474</v>
      </c>
    </row>
    <row r="426" spans="1:9" x14ac:dyDescent="0.25">
      <c r="A426" t="s">
        <v>76</v>
      </c>
      <c r="B426" s="64">
        <v>42611</v>
      </c>
      <c r="C426">
        <f t="shared" si="19"/>
        <v>2</v>
      </c>
      <c r="D426">
        <v>78</v>
      </c>
      <c r="E426">
        <v>59</v>
      </c>
      <c r="F426">
        <v>53</v>
      </c>
      <c r="G426">
        <v>30</v>
      </c>
      <c r="H426">
        <f t="shared" si="18"/>
        <v>220</v>
      </c>
      <c r="I426">
        <f t="shared" si="20"/>
        <v>6474</v>
      </c>
    </row>
    <row r="427" spans="1:9" x14ac:dyDescent="0.25">
      <c r="A427" t="s">
        <v>76</v>
      </c>
      <c r="B427" s="64">
        <v>42612</v>
      </c>
      <c r="C427">
        <f t="shared" si="19"/>
        <v>2</v>
      </c>
      <c r="D427">
        <v>52</v>
      </c>
      <c r="E427">
        <v>47</v>
      </c>
      <c r="F427">
        <v>69</v>
      </c>
      <c r="G427">
        <v>96</v>
      </c>
      <c r="H427">
        <f t="shared" si="18"/>
        <v>264</v>
      </c>
      <c r="I427">
        <f t="shared" si="20"/>
        <v>6474</v>
      </c>
    </row>
    <row r="428" spans="1:9" x14ac:dyDescent="0.25">
      <c r="A428" t="s">
        <v>76</v>
      </c>
      <c r="B428" s="64">
        <v>42613</v>
      </c>
      <c r="C428">
        <f t="shared" si="19"/>
        <v>2</v>
      </c>
      <c r="D428">
        <v>87</v>
      </c>
      <c r="E428">
        <v>25</v>
      </c>
      <c r="F428">
        <v>25</v>
      </c>
      <c r="G428">
        <v>72</v>
      </c>
      <c r="H428">
        <f t="shared" si="18"/>
        <v>209</v>
      </c>
      <c r="I428">
        <f t="shared" si="20"/>
        <v>6474</v>
      </c>
    </row>
    <row r="429" spans="1:9" x14ac:dyDescent="0.25">
      <c r="A429" t="s">
        <v>76</v>
      </c>
      <c r="B429" s="64">
        <v>42614</v>
      </c>
      <c r="C429">
        <f t="shared" si="19"/>
        <v>3</v>
      </c>
      <c r="D429">
        <v>44</v>
      </c>
      <c r="E429">
        <v>58</v>
      </c>
      <c r="F429">
        <v>59</v>
      </c>
      <c r="G429">
        <v>47</v>
      </c>
      <c r="H429">
        <f t="shared" si="18"/>
        <v>208</v>
      </c>
      <c r="I429">
        <f t="shared" si="20"/>
        <v>6228</v>
      </c>
    </row>
    <row r="430" spans="1:9" x14ac:dyDescent="0.25">
      <c r="A430" t="s">
        <v>76</v>
      </c>
      <c r="B430" s="64">
        <v>42615</v>
      </c>
      <c r="C430">
        <f t="shared" si="19"/>
        <v>3</v>
      </c>
      <c r="D430">
        <v>20</v>
      </c>
      <c r="E430">
        <v>75</v>
      </c>
      <c r="F430">
        <v>51</v>
      </c>
      <c r="G430">
        <v>10</v>
      </c>
      <c r="H430">
        <f t="shared" si="18"/>
        <v>156</v>
      </c>
      <c r="I430">
        <f t="shared" si="20"/>
        <v>6228</v>
      </c>
    </row>
    <row r="431" spans="1:9" x14ac:dyDescent="0.25">
      <c r="A431" t="s">
        <v>76</v>
      </c>
      <c r="B431" s="64">
        <v>42616</v>
      </c>
      <c r="C431">
        <f t="shared" si="19"/>
        <v>3</v>
      </c>
      <c r="D431">
        <v>34</v>
      </c>
      <c r="E431">
        <v>83</v>
      </c>
      <c r="F431">
        <v>67</v>
      </c>
      <c r="G431">
        <v>95</v>
      </c>
      <c r="H431">
        <f t="shared" si="18"/>
        <v>279</v>
      </c>
      <c r="I431">
        <f t="shared" si="20"/>
        <v>6228</v>
      </c>
    </row>
    <row r="432" spans="1:9" x14ac:dyDescent="0.25">
      <c r="A432" t="s">
        <v>76</v>
      </c>
      <c r="B432" s="64">
        <v>42617</v>
      </c>
      <c r="C432">
        <f t="shared" si="19"/>
        <v>3</v>
      </c>
      <c r="D432">
        <v>30</v>
      </c>
      <c r="E432">
        <v>17</v>
      </c>
      <c r="F432">
        <v>47</v>
      </c>
      <c r="G432">
        <v>70</v>
      </c>
      <c r="H432">
        <f t="shared" ref="H432:H495" si="21">SUM(D432:G432)</f>
        <v>164</v>
      </c>
      <c r="I432">
        <f t="shared" si="20"/>
        <v>6228</v>
      </c>
    </row>
    <row r="433" spans="1:9" x14ac:dyDescent="0.25">
      <c r="A433" t="s">
        <v>76</v>
      </c>
      <c r="B433" s="64">
        <v>42618</v>
      </c>
      <c r="C433">
        <f t="shared" si="19"/>
        <v>3</v>
      </c>
      <c r="D433">
        <v>36</v>
      </c>
      <c r="E433">
        <v>10</v>
      </c>
      <c r="F433">
        <v>15</v>
      </c>
      <c r="G433">
        <v>22</v>
      </c>
      <c r="H433">
        <f t="shared" si="21"/>
        <v>83</v>
      </c>
      <c r="I433">
        <f t="shared" si="20"/>
        <v>6228</v>
      </c>
    </row>
    <row r="434" spans="1:9" x14ac:dyDescent="0.25">
      <c r="A434" t="s">
        <v>76</v>
      </c>
      <c r="B434" s="64">
        <v>42619</v>
      </c>
      <c r="C434">
        <f t="shared" si="19"/>
        <v>3</v>
      </c>
      <c r="D434">
        <v>35</v>
      </c>
      <c r="E434">
        <v>20</v>
      </c>
      <c r="F434">
        <v>27</v>
      </c>
      <c r="G434">
        <v>51</v>
      </c>
      <c r="H434">
        <f t="shared" si="21"/>
        <v>133</v>
      </c>
      <c r="I434">
        <f t="shared" si="20"/>
        <v>6228</v>
      </c>
    </row>
    <row r="435" spans="1:9" x14ac:dyDescent="0.25">
      <c r="A435" t="s">
        <v>76</v>
      </c>
      <c r="B435" s="64">
        <v>42620</v>
      </c>
      <c r="C435">
        <f t="shared" si="19"/>
        <v>3</v>
      </c>
      <c r="D435">
        <v>69</v>
      </c>
      <c r="E435">
        <v>23</v>
      </c>
      <c r="F435">
        <v>40</v>
      </c>
      <c r="G435">
        <v>51</v>
      </c>
      <c r="H435">
        <f t="shared" si="21"/>
        <v>183</v>
      </c>
      <c r="I435">
        <f t="shared" si="20"/>
        <v>6228</v>
      </c>
    </row>
    <row r="436" spans="1:9" x14ac:dyDescent="0.25">
      <c r="A436" t="s">
        <v>76</v>
      </c>
      <c r="B436" s="64">
        <v>42621</v>
      </c>
      <c r="C436">
        <f t="shared" si="19"/>
        <v>3</v>
      </c>
      <c r="D436">
        <v>35</v>
      </c>
      <c r="E436">
        <v>19</v>
      </c>
      <c r="F436">
        <v>100</v>
      </c>
      <c r="G436">
        <v>14</v>
      </c>
      <c r="H436">
        <f t="shared" si="21"/>
        <v>168</v>
      </c>
      <c r="I436">
        <f t="shared" si="20"/>
        <v>6228</v>
      </c>
    </row>
    <row r="437" spans="1:9" x14ac:dyDescent="0.25">
      <c r="A437" t="s">
        <v>76</v>
      </c>
      <c r="B437" s="64">
        <v>42622</v>
      </c>
      <c r="C437">
        <f t="shared" si="19"/>
        <v>3</v>
      </c>
      <c r="D437">
        <v>37</v>
      </c>
      <c r="E437">
        <v>42</v>
      </c>
      <c r="F437">
        <v>64</v>
      </c>
      <c r="G437">
        <v>65</v>
      </c>
      <c r="H437">
        <f t="shared" si="21"/>
        <v>208</v>
      </c>
      <c r="I437">
        <f t="shared" si="20"/>
        <v>6228</v>
      </c>
    </row>
    <row r="438" spans="1:9" x14ac:dyDescent="0.25">
      <c r="A438" t="s">
        <v>76</v>
      </c>
      <c r="B438" s="64">
        <v>42623</v>
      </c>
      <c r="C438">
        <f t="shared" si="19"/>
        <v>3</v>
      </c>
      <c r="D438">
        <v>26</v>
      </c>
      <c r="E438">
        <v>25</v>
      </c>
      <c r="F438">
        <v>81</v>
      </c>
      <c r="G438">
        <v>98</v>
      </c>
      <c r="H438">
        <f t="shared" si="21"/>
        <v>230</v>
      </c>
      <c r="I438">
        <f t="shared" si="20"/>
        <v>6228</v>
      </c>
    </row>
    <row r="439" spans="1:9" x14ac:dyDescent="0.25">
      <c r="A439" t="s">
        <v>76</v>
      </c>
      <c r="B439" s="64">
        <v>42624</v>
      </c>
      <c r="C439">
        <f t="shared" si="19"/>
        <v>3</v>
      </c>
      <c r="D439">
        <v>21</v>
      </c>
      <c r="E439">
        <v>62</v>
      </c>
      <c r="F439">
        <v>42</v>
      </c>
      <c r="G439">
        <v>30</v>
      </c>
      <c r="H439">
        <f t="shared" si="21"/>
        <v>155</v>
      </c>
      <c r="I439">
        <f t="shared" si="20"/>
        <v>6228</v>
      </c>
    </row>
    <row r="440" spans="1:9" x14ac:dyDescent="0.25">
      <c r="A440" t="s">
        <v>76</v>
      </c>
      <c r="B440" s="64">
        <v>42625</v>
      </c>
      <c r="C440">
        <f t="shared" si="19"/>
        <v>3</v>
      </c>
      <c r="D440">
        <v>28</v>
      </c>
      <c r="E440">
        <v>68</v>
      </c>
      <c r="F440">
        <v>25</v>
      </c>
      <c r="G440">
        <v>62</v>
      </c>
      <c r="H440">
        <f t="shared" si="21"/>
        <v>183</v>
      </c>
      <c r="I440">
        <f t="shared" si="20"/>
        <v>6228</v>
      </c>
    </row>
    <row r="441" spans="1:9" x14ac:dyDescent="0.25">
      <c r="A441" t="s">
        <v>76</v>
      </c>
      <c r="B441" s="64">
        <v>42626</v>
      </c>
      <c r="C441">
        <f t="shared" si="19"/>
        <v>3</v>
      </c>
      <c r="D441">
        <v>40</v>
      </c>
      <c r="E441">
        <v>24</v>
      </c>
      <c r="F441">
        <v>49</v>
      </c>
      <c r="G441">
        <v>53</v>
      </c>
      <c r="H441">
        <f t="shared" si="21"/>
        <v>166</v>
      </c>
      <c r="I441">
        <f t="shared" si="20"/>
        <v>6228</v>
      </c>
    </row>
    <row r="442" spans="1:9" x14ac:dyDescent="0.25">
      <c r="A442" t="s">
        <v>76</v>
      </c>
      <c r="B442" s="64">
        <v>42627</v>
      </c>
      <c r="C442">
        <f t="shared" si="19"/>
        <v>3</v>
      </c>
      <c r="D442">
        <v>59</v>
      </c>
      <c r="E442">
        <v>33</v>
      </c>
      <c r="F442">
        <v>58</v>
      </c>
      <c r="G442">
        <v>62</v>
      </c>
      <c r="H442">
        <f t="shared" si="21"/>
        <v>212</v>
      </c>
      <c r="I442">
        <f t="shared" si="20"/>
        <v>6228</v>
      </c>
    </row>
    <row r="443" spans="1:9" x14ac:dyDescent="0.25">
      <c r="A443" t="s">
        <v>76</v>
      </c>
      <c r="B443" s="64">
        <v>42628</v>
      </c>
      <c r="C443">
        <f t="shared" si="19"/>
        <v>3</v>
      </c>
      <c r="D443">
        <v>83</v>
      </c>
      <c r="E443">
        <v>83</v>
      </c>
      <c r="F443">
        <v>68</v>
      </c>
      <c r="G443">
        <v>62</v>
      </c>
      <c r="H443">
        <f t="shared" si="21"/>
        <v>296</v>
      </c>
      <c r="I443">
        <f t="shared" si="20"/>
        <v>6228</v>
      </c>
    </row>
    <row r="444" spans="1:9" x14ac:dyDescent="0.25">
      <c r="A444" t="s">
        <v>76</v>
      </c>
      <c r="B444" s="64">
        <v>42629</v>
      </c>
      <c r="C444">
        <f t="shared" si="19"/>
        <v>3</v>
      </c>
      <c r="D444">
        <v>33</v>
      </c>
      <c r="E444">
        <v>72</v>
      </c>
      <c r="F444">
        <v>72</v>
      </c>
      <c r="G444">
        <v>48</v>
      </c>
      <c r="H444">
        <f t="shared" si="21"/>
        <v>225</v>
      </c>
      <c r="I444">
        <f t="shared" si="20"/>
        <v>6228</v>
      </c>
    </row>
    <row r="445" spans="1:9" x14ac:dyDescent="0.25">
      <c r="A445" t="s">
        <v>76</v>
      </c>
      <c r="B445" s="64">
        <v>42630</v>
      </c>
      <c r="C445">
        <f t="shared" si="19"/>
        <v>3</v>
      </c>
      <c r="D445">
        <v>85</v>
      </c>
      <c r="E445">
        <v>100</v>
      </c>
      <c r="F445">
        <v>60</v>
      </c>
      <c r="G445">
        <v>78</v>
      </c>
      <c r="H445">
        <f t="shared" si="21"/>
        <v>323</v>
      </c>
      <c r="I445">
        <f t="shared" si="20"/>
        <v>6228</v>
      </c>
    </row>
    <row r="446" spans="1:9" x14ac:dyDescent="0.25">
      <c r="A446" t="s">
        <v>76</v>
      </c>
      <c r="B446" s="64">
        <v>42631</v>
      </c>
      <c r="C446">
        <f t="shared" si="19"/>
        <v>3</v>
      </c>
      <c r="D446">
        <v>69</v>
      </c>
      <c r="E446">
        <v>43</v>
      </c>
      <c r="F446">
        <v>52</v>
      </c>
      <c r="G446">
        <v>26</v>
      </c>
      <c r="H446">
        <f t="shared" si="21"/>
        <v>190</v>
      </c>
      <c r="I446">
        <f t="shared" si="20"/>
        <v>6228</v>
      </c>
    </row>
    <row r="447" spans="1:9" x14ac:dyDescent="0.25">
      <c r="A447" t="s">
        <v>76</v>
      </c>
      <c r="B447" s="64">
        <v>42632</v>
      </c>
      <c r="C447">
        <f t="shared" si="19"/>
        <v>3</v>
      </c>
      <c r="D447">
        <v>87</v>
      </c>
      <c r="E447">
        <v>22</v>
      </c>
      <c r="F447">
        <v>27</v>
      </c>
      <c r="G447">
        <v>20</v>
      </c>
      <c r="H447">
        <f t="shared" si="21"/>
        <v>156</v>
      </c>
      <c r="I447">
        <f t="shared" si="20"/>
        <v>6228</v>
      </c>
    </row>
    <row r="448" spans="1:9" x14ac:dyDescent="0.25">
      <c r="A448" t="s">
        <v>76</v>
      </c>
      <c r="B448" s="64">
        <v>42633</v>
      </c>
      <c r="C448">
        <f t="shared" si="19"/>
        <v>3</v>
      </c>
      <c r="D448">
        <v>48</v>
      </c>
      <c r="E448">
        <v>87</v>
      </c>
      <c r="F448">
        <v>65</v>
      </c>
      <c r="G448">
        <v>30</v>
      </c>
      <c r="H448">
        <f t="shared" si="21"/>
        <v>230</v>
      </c>
      <c r="I448">
        <f t="shared" si="20"/>
        <v>6228</v>
      </c>
    </row>
    <row r="449" spans="1:9" x14ac:dyDescent="0.25">
      <c r="A449" t="s">
        <v>76</v>
      </c>
      <c r="B449" s="64">
        <v>42634</v>
      </c>
      <c r="C449">
        <f t="shared" si="19"/>
        <v>3</v>
      </c>
      <c r="D449">
        <v>20</v>
      </c>
      <c r="E449">
        <v>96</v>
      </c>
      <c r="F449">
        <v>86</v>
      </c>
      <c r="G449">
        <v>32</v>
      </c>
      <c r="H449">
        <f t="shared" si="21"/>
        <v>234</v>
      </c>
      <c r="I449">
        <f t="shared" si="20"/>
        <v>6228</v>
      </c>
    </row>
    <row r="450" spans="1:9" x14ac:dyDescent="0.25">
      <c r="A450" t="s">
        <v>76</v>
      </c>
      <c r="B450" s="64">
        <v>42635</v>
      </c>
      <c r="C450">
        <f t="shared" ref="C450:C513" si="22">CHOOSE(MONTH(B450),7,8,9,10,11,12,1,2,3,4,5,6)</f>
        <v>3</v>
      </c>
      <c r="D450">
        <v>36</v>
      </c>
      <c r="E450">
        <v>87</v>
      </c>
      <c r="F450">
        <v>82</v>
      </c>
      <c r="G450">
        <v>19</v>
      </c>
      <c r="H450">
        <f t="shared" si="21"/>
        <v>224</v>
      </c>
      <c r="I450">
        <f t="shared" ref="I450:I513" si="23">SUMIFS($H$2:$H$1461,$A$2:$A$1461,A450,$C$2:$C$1461,C450)</f>
        <v>6228</v>
      </c>
    </row>
    <row r="451" spans="1:9" x14ac:dyDescent="0.25">
      <c r="A451" t="s">
        <v>76</v>
      </c>
      <c r="B451" s="64">
        <v>42636</v>
      </c>
      <c r="C451">
        <f t="shared" si="22"/>
        <v>3</v>
      </c>
      <c r="D451">
        <v>77</v>
      </c>
      <c r="E451">
        <v>61</v>
      </c>
      <c r="F451">
        <v>96</v>
      </c>
      <c r="G451">
        <v>57</v>
      </c>
      <c r="H451">
        <f t="shared" si="21"/>
        <v>291</v>
      </c>
      <c r="I451">
        <f t="shared" si="23"/>
        <v>6228</v>
      </c>
    </row>
    <row r="452" spans="1:9" x14ac:dyDescent="0.25">
      <c r="A452" t="s">
        <v>76</v>
      </c>
      <c r="B452" s="64">
        <v>42637</v>
      </c>
      <c r="C452">
        <f t="shared" si="22"/>
        <v>3</v>
      </c>
      <c r="D452">
        <v>85</v>
      </c>
      <c r="E452">
        <v>19</v>
      </c>
      <c r="F452">
        <v>26</v>
      </c>
      <c r="G452">
        <v>53</v>
      </c>
      <c r="H452">
        <f t="shared" si="21"/>
        <v>183</v>
      </c>
      <c r="I452">
        <f t="shared" si="23"/>
        <v>6228</v>
      </c>
    </row>
    <row r="453" spans="1:9" x14ac:dyDescent="0.25">
      <c r="A453" t="s">
        <v>76</v>
      </c>
      <c r="B453" s="64">
        <v>42638</v>
      </c>
      <c r="C453">
        <f t="shared" si="22"/>
        <v>3</v>
      </c>
      <c r="D453">
        <v>69</v>
      </c>
      <c r="E453">
        <v>62</v>
      </c>
      <c r="F453">
        <v>36</v>
      </c>
      <c r="G453">
        <v>46</v>
      </c>
      <c r="H453">
        <f t="shared" si="21"/>
        <v>213</v>
      </c>
      <c r="I453">
        <f t="shared" si="23"/>
        <v>6228</v>
      </c>
    </row>
    <row r="454" spans="1:9" x14ac:dyDescent="0.25">
      <c r="A454" t="s">
        <v>76</v>
      </c>
      <c r="B454" s="64">
        <v>42639</v>
      </c>
      <c r="C454">
        <f t="shared" si="22"/>
        <v>3</v>
      </c>
      <c r="D454">
        <v>50</v>
      </c>
      <c r="E454">
        <v>70</v>
      </c>
      <c r="F454">
        <v>88</v>
      </c>
      <c r="G454">
        <v>95</v>
      </c>
      <c r="H454">
        <f t="shared" si="21"/>
        <v>303</v>
      </c>
      <c r="I454">
        <f t="shared" si="23"/>
        <v>6228</v>
      </c>
    </row>
    <row r="455" spans="1:9" x14ac:dyDescent="0.25">
      <c r="A455" t="s">
        <v>76</v>
      </c>
      <c r="B455" s="64">
        <v>42640</v>
      </c>
      <c r="C455">
        <f t="shared" si="22"/>
        <v>3</v>
      </c>
      <c r="D455">
        <v>55</v>
      </c>
      <c r="E455">
        <v>14</v>
      </c>
      <c r="F455">
        <v>51</v>
      </c>
      <c r="G455">
        <v>58</v>
      </c>
      <c r="H455">
        <f t="shared" si="21"/>
        <v>178</v>
      </c>
      <c r="I455">
        <f t="shared" si="23"/>
        <v>6228</v>
      </c>
    </row>
    <row r="456" spans="1:9" x14ac:dyDescent="0.25">
      <c r="A456" t="s">
        <v>76</v>
      </c>
      <c r="B456" s="64">
        <v>42641</v>
      </c>
      <c r="C456">
        <f t="shared" si="22"/>
        <v>3</v>
      </c>
      <c r="D456">
        <v>14</v>
      </c>
      <c r="E456">
        <v>21</v>
      </c>
      <c r="F456">
        <v>71</v>
      </c>
      <c r="G456">
        <v>81</v>
      </c>
      <c r="H456">
        <f t="shared" si="21"/>
        <v>187</v>
      </c>
      <c r="I456">
        <f t="shared" si="23"/>
        <v>6228</v>
      </c>
    </row>
    <row r="457" spans="1:9" x14ac:dyDescent="0.25">
      <c r="A457" t="s">
        <v>76</v>
      </c>
      <c r="B457" s="64">
        <v>42642</v>
      </c>
      <c r="C457">
        <f t="shared" si="22"/>
        <v>3</v>
      </c>
      <c r="D457">
        <v>76</v>
      </c>
      <c r="E457">
        <v>94</v>
      </c>
      <c r="F457">
        <v>19</v>
      </c>
      <c r="G457">
        <v>11</v>
      </c>
      <c r="H457">
        <f t="shared" si="21"/>
        <v>200</v>
      </c>
      <c r="I457">
        <f t="shared" si="23"/>
        <v>6228</v>
      </c>
    </row>
    <row r="458" spans="1:9" x14ac:dyDescent="0.25">
      <c r="A458" t="s">
        <v>76</v>
      </c>
      <c r="B458" s="64">
        <v>42643</v>
      </c>
      <c r="C458">
        <f t="shared" si="22"/>
        <v>3</v>
      </c>
      <c r="D458">
        <v>82</v>
      </c>
      <c r="E458">
        <v>55</v>
      </c>
      <c r="F458">
        <v>31</v>
      </c>
      <c r="G458">
        <v>99</v>
      </c>
      <c r="H458">
        <f t="shared" si="21"/>
        <v>267</v>
      </c>
      <c r="I458">
        <f t="shared" si="23"/>
        <v>6228</v>
      </c>
    </row>
    <row r="459" spans="1:9" x14ac:dyDescent="0.25">
      <c r="A459" t="s">
        <v>76</v>
      </c>
      <c r="B459" s="64">
        <v>42644</v>
      </c>
      <c r="C459">
        <f t="shared" si="22"/>
        <v>4</v>
      </c>
      <c r="D459">
        <v>58</v>
      </c>
      <c r="E459">
        <v>79</v>
      </c>
      <c r="F459">
        <v>91</v>
      </c>
      <c r="G459">
        <v>62</v>
      </c>
      <c r="H459">
        <f t="shared" si="21"/>
        <v>290</v>
      </c>
      <c r="I459">
        <f t="shared" si="23"/>
        <v>7014</v>
      </c>
    </row>
    <row r="460" spans="1:9" x14ac:dyDescent="0.25">
      <c r="A460" t="s">
        <v>76</v>
      </c>
      <c r="B460" s="64">
        <v>42645</v>
      </c>
      <c r="C460">
        <f t="shared" si="22"/>
        <v>4</v>
      </c>
      <c r="D460">
        <v>75</v>
      </c>
      <c r="E460">
        <v>57</v>
      </c>
      <c r="F460">
        <v>70</v>
      </c>
      <c r="G460">
        <v>31</v>
      </c>
      <c r="H460">
        <f t="shared" si="21"/>
        <v>233</v>
      </c>
      <c r="I460">
        <f t="shared" si="23"/>
        <v>7014</v>
      </c>
    </row>
    <row r="461" spans="1:9" x14ac:dyDescent="0.25">
      <c r="A461" t="s">
        <v>76</v>
      </c>
      <c r="B461" s="64">
        <v>42646</v>
      </c>
      <c r="C461">
        <f t="shared" si="22"/>
        <v>4</v>
      </c>
      <c r="D461">
        <v>76</v>
      </c>
      <c r="E461">
        <v>21</v>
      </c>
      <c r="F461">
        <v>84</v>
      </c>
      <c r="G461">
        <v>62</v>
      </c>
      <c r="H461">
        <f t="shared" si="21"/>
        <v>243</v>
      </c>
      <c r="I461">
        <f t="shared" si="23"/>
        <v>7014</v>
      </c>
    </row>
    <row r="462" spans="1:9" x14ac:dyDescent="0.25">
      <c r="A462" t="s">
        <v>76</v>
      </c>
      <c r="B462" s="64">
        <v>42647</v>
      </c>
      <c r="C462">
        <f t="shared" si="22"/>
        <v>4</v>
      </c>
      <c r="D462">
        <v>85</v>
      </c>
      <c r="E462">
        <v>62</v>
      </c>
      <c r="F462">
        <v>88</v>
      </c>
      <c r="G462">
        <v>49</v>
      </c>
      <c r="H462">
        <f t="shared" si="21"/>
        <v>284</v>
      </c>
      <c r="I462">
        <f t="shared" si="23"/>
        <v>7014</v>
      </c>
    </row>
    <row r="463" spans="1:9" x14ac:dyDescent="0.25">
      <c r="A463" t="s">
        <v>76</v>
      </c>
      <c r="B463" s="64">
        <v>42648</v>
      </c>
      <c r="C463">
        <f t="shared" si="22"/>
        <v>4</v>
      </c>
      <c r="D463">
        <v>94</v>
      </c>
      <c r="E463">
        <v>54</v>
      </c>
      <c r="F463">
        <v>95</v>
      </c>
      <c r="G463">
        <v>12</v>
      </c>
      <c r="H463">
        <f t="shared" si="21"/>
        <v>255</v>
      </c>
      <c r="I463">
        <f t="shared" si="23"/>
        <v>7014</v>
      </c>
    </row>
    <row r="464" spans="1:9" x14ac:dyDescent="0.25">
      <c r="A464" t="s">
        <v>76</v>
      </c>
      <c r="B464" s="64">
        <v>42649</v>
      </c>
      <c r="C464">
        <f t="shared" si="22"/>
        <v>4</v>
      </c>
      <c r="D464">
        <v>10</v>
      </c>
      <c r="E464">
        <v>54</v>
      </c>
      <c r="F464">
        <v>78</v>
      </c>
      <c r="G464">
        <v>24</v>
      </c>
      <c r="H464">
        <f t="shared" si="21"/>
        <v>166</v>
      </c>
      <c r="I464">
        <f t="shared" si="23"/>
        <v>7014</v>
      </c>
    </row>
    <row r="465" spans="1:9" x14ac:dyDescent="0.25">
      <c r="A465" t="s">
        <v>76</v>
      </c>
      <c r="B465" s="64">
        <v>42650</v>
      </c>
      <c r="C465">
        <f t="shared" si="22"/>
        <v>4</v>
      </c>
      <c r="D465">
        <v>44</v>
      </c>
      <c r="E465">
        <v>95</v>
      </c>
      <c r="F465">
        <v>27</v>
      </c>
      <c r="G465">
        <v>24</v>
      </c>
      <c r="H465">
        <f t="shared" si="21"/>
        <v>190</v>
      </c>
      <c r="I465">
        <f t="shared" si="23"/>
        <v>7014</v>
      </c>
    </row>
    <row r="466" spans="1:9" x14ac:dyDescent="0.25">
      <c r="A466" t="s">
        <v>76</v>
      </c>
      <c r="B466" s="64">
        <v>42651</v>
      </c>
      <c r="C466">
        <f t="shared" si="22"/>
        <v>4</v>
      </c>
      <c r="D466">
        <v>16</v>
      </c>
      <c r="E466">
        <v>39</v>
      </c>
      <c r="F466">
        <v>95</v>
      </c>
      <c r="G466">
        <v>23</v>
      </c>
      <c r="H466">
        <f t="shared" si="21"/>
        <v>173</v>
      </c>
      <c r="I466">
        <f t="shared" si="23"/>
        <v>7014</v>
      </c>
    </row>
    <row r="467" spans="1:9" x14ac:dyDescent="0.25">
      <c r="A467" t="s">
        <v>76</v>
      </c>
      <c r="B467" s="64">
        <v>42652</v>
      </c>
      <c r="C467">
        <f t="shared" si="22"/>
        <v>4</v>
      </c>
      <c r="D467">
        <v>23</v>
      </c>
      <c r="E467">
        <v>95</v>
      </c>
      <c r="F467">
        <v>95</v>
      </c>
      <c r="G467">
        <v>70</v>
      </c>
      <c r="H467">
        <f t="shared" si="21"/>
        <v>283</v>
      </c>
      <c r="I467">
        <f t="shared" si="23"/>
        <v>7014</v>
      </c>
    </row>
    <row r="468" spans="1:9" x14ac:dyDescent="0.25">
      <c r="A468" t="s">
        <v>76</v>
      </c>
      <c r="B468" s="64">
        <v>42653</v>
      </c>
      <c r="C468">
        <f t="shared" si="22"/>
        <v>4</v>
      </c>
      <c r="D468">
        <v>33</v>
      </c>
      <c r="E468">
        <v>54</v>
      </c>
      <c r="F468">
        <v>49</v>
      </c>
      <c r="G468">
        <v>96</v>
      </c>
      <c r="H468">
        <f t="shared" si="21"/>
        <v>232</v>
      </c>
      <c r="I468">
        <f t="shared" si="23"/>
        <v>7014</v>
      </c>
    </row>
    <row r="469" spans="1:9" x14ac:dyDescent="0.25">
      <c r="A469" t="s">
        <v>76</v>
      </c>
      <c r="B469" s="64">
        <v>42654</v>
      </c>
      <c r="C469">
        <f t="shared" si="22"/>
        <v>4</v>
      </c>
      <c r="D469">
        <v>18</v>
      </c>
      <c r="E469">
        <v>80</v>
      </c>
      <c r="F469">
        <v>85</v>
      </c>
      <c r="G469">
        <v>10</v>
      </c>
      <c r="H469">
        <f t="shared" si="21"/>
        <v>193</v>
      </c>
      <c r="I469">
        <f t="shared" si="23"/>
        <v>7014</v>
      </c>
    </row>
    <row r="470" spans="1:9" x14ac:dyDescent="0.25">
      <c r="A470" t="s">
        <v>76</v>
      </c>
      <c r="B470" s="64">
        <v>42655</v>
      </c>
      <c r="C470">
        <f t="shared" si="22"/>
        <v>4</v>
      </c>
      <c r="D470">
        <v>73</v>
      </c>
      <c r="E470">
        <v>31</v>
      </c>
      <c r="F470">
        <v>96</v>
      </c>
      <c r="G470">
        <v>77</v>
      </c>
      <c r="H470">
        <f t="shared" si="21"/>
        <v>277</v>
      </c>
      <c r="I470">
        <f t="shared" si="23"/>
        <v>7014</v>
      </c>
    </row>
    <row r="471" spans="1:9" x14ac:dyDescent="0.25">
      <c r="A471" t="s">
        <v>76</v>
      </c>
      <c r="B471" s="64">
        <v>42656</v>
      </c>
      <c r="C471">
        <f t="shared" si="22"/>
        <v>4</v>
      </c>
      <c r="D471">
        <v>35</v>
      </c>
      <c r="E471">
        <v>91</v>
      </c>
      <c r="F471">
        <v>48</v>
      </c>
      <c r="G471">
        <v>37</v>
      </c>
      <c r="H471">
        <f t="shared" si="21"/>
        <v>211</v>
      </c>
      <c r="I471">
        <f t="shared" si="23"/>
        <v>7014</v>
      </c>
    </row>
    <row r="472" spans="1:9" x14ac:dyDescent="0.25">
      <c r="A472" t="s">
        <v>76</v>
      </c>
      <c r="B472" s="64">
        <v>42657</v>
      </c>
      <c r="C472">
        <f t="shared" si="22"/>
        <v>4</v>
      </c>
      <c r="D472">
        <v>67</v>
      </c>
      <c r="E472">
        <v>91</v>
      </c>
      <c r="F472">
        <v>60</v>
      </c>
      <c r="G472">
        <v>98</v>
      </c>
      <c r="H472">
        <f t="shared" si="21"/>
        <v>316</v>
      </c>
      <c r="I472">
        <f t="shared" si="23"/>
        <v>7014</v>
      </c>
    </row>
    <row r="473" spans="1:9" x14ac:dyDescent="0.25">
      <c r="A473" t="s">
        <v>76</v>
      </c>
      <c r="B473" s="64">
        <v>42658</v>
      </c>
      <c r="C473">
        <f t="shared" si="22"/>
        <v>4</v>
      </c>
      <c r="D473">
        <v>97</v>
      </c>
      <c r="E473">
        <v>27</v>
      </c>
      <c r="F473">
        <v>22</v>
      </c>
      <c r="G473">
        <v>16</v>
      </c>
      <c r="H473">
        <f t="shared" si="21"/>
        <v>162</v>
      </c>
      <c r="I473">
        <f t="shared" si="23"/>
        <v>7014</v>
      </c>
    </row>
    <row r="474" spans="1:9" x14ac:dyDescent="0.25">
      <c r="A474" t="s">
        <v>76</v>
      </c>
      <c r="B474" s="64">
        <v>42659</v>
      </c>
      <c r="C474">
        <f t="shared" si="22"/>
        <v>4</v>
      </c>
      <c r="D474">
        <v>41</v>
      </c>
      <c r="E474">
        <v>17</v>
      </c>
      <c r="F474">
        <v>93</v>
      </c>
      <c r="G474">
        <v>94</v>
      </c>
      <c r="H474">
        <f t="shared" si="21"/>
        <v>245</v>
      </c>
      <c r="I474">
        <f t="shared" si="23"/>
        <v>7014</v>
      </c>
    </row>
    <row r="475" spans="1:9" x14ac:dyDescent="0.25">
      <c r="A475" t="s">
        <v>76</v>
      </c>
      <c r="B475" s="64">
        <v>42660</v>
      </c>
      <c r="C475">
        <f t="shared" si="22"/>
        <v>4</v>
      </c>
      <c r="D475">
        <v>35</v>
      </c>
      <c r="E475">
        <v>27</v>
      </c>
      <c r="F475">
        <v>30</v>
      </c>
      <c r="G475">
        <v>96</v>
      </c>
      <c r="H475">
        <f t="shared" si="21"/>
        <v>188</v>
      </c>
      <c r="I475">
        <f t="shared" si="23"/>
        <v>7014</v>
      </c>
    </row>
    <row r="476" spans="1:9" x14ac:dyDescent="0.25">
      <c r="A476" t="s">
        <v>76</v>
      </c>
      <c r="B476" s="64">
        <v>42661</v>
      </c>
      <c r="C476">
        <f t="shared" si="22"/>
        <v>4</v>
      </c>
      <c r="D476">
        <v>23</v>
      </c>
      <c r="E476">
        <v>23</v>
      </c>
      <c r="F476">
        <v>15</v>
      </c>
      <c r="G476">
        <v>66</v>
      </c>
      <c r="H476">
        <f t="shared" si="21"/>
        <v>127</v>
      </c>
      <c r="I476">
        <f t="shared" si="23"/>
        <v>7014</v>
      </c>
    </row>
    <row r="477" spans="1:9" x14ac:dyDescent="0.25">
      <c r="A477" t="s">
        <v>76</v>
      </c>
      <c r="B477" s="64">
        <v>42662</v>
      </c>
      <c r="C477">
        <f t="shared" si="22"/>
        <v>4</v>
      </c>
      <c r="D477">
        <v>27</v>
      </c>
      <c r="E477">
        <v>65</v>
      </c>
      <c r="F477">
        <v>34</v>
      </c>
      <c r="G477">
        <v>94</v>
      </c>
      <c r="H477">
        <f t="shared" si="21"/>
        <v>220</v>
      </c>
      <c r="I477">
        <f t="shared" si="23"/>
        <v>7014</v>
      </c>
    </row>
    <row r="478" spans="1:9" x14ac:dyDescent="0.25">
      <c r="A478" t="s">
        <v>76</v>
      </c>
      <c r="B478" s="64">
        <v>42663</v>
      </c>
      <c r="C478">
        <f t="shared" si="22"/>
        <v>4</v>
      </c>
      <c r="D478">
        <v>19</v>
      </c>
      <c r="E478">
        <v>87</v>
      </c>
      <c r="F478">
        <v>22</v>
      </c>
      <c r="G478">
        <v>84</v>
      </c>
      <c r="H478">
        <f t="shared" si="21"/>
        <v>212</v>
      </c>
      <c r="I478">
        <f t="shared" si="23"/>
        <v>7014</v>
      </c>
    </row>
    <row r="479" spans="1:9" x14ac:dyDescent="0.25">
      <c r="A479" t="s">
        <v>76</v>
      </c>
      <c r="B479" s="64">
        <v>42664</v>
      </c>
      <c r="C479">
        <f t="shared" si="22"/>
        <v>4</v>
      </c>
      <c r="D479">
        <v>32</v>
      </c>
      <c r="E479">
        <v>68</v>
      </c>
      <c r="F479">
        <v>58</v>
      </c>
      <c r="G479">
        <v>81</v>
      </c>
      <c r="H479">
        <f t="shared" si="21"/>
        <v>239</v>
      </c>
      <c r="I479">
        <f t="shared" si="23"/>
        <v>7014</v>
      </c>
    </row>
    <row r="480" spans="1:9" x14ac:dyDescent="0.25">
      <c r="A480" t="s">
        <v>76</v>
      </c>
      <c r="B480" s="64">
        <v>42665</v>
      </c>
      <c r="C480">
        <f t="shared" si="22"/>
        <v>4</v>
      </c>
      <c r="D480">
        <v>93</v>
      </c>
      <c r="E480">
        <v>83</v>
      </c>
      <c r="F480">
        <v>10</v>
      </c>
      <c r="G480">
        <v>73</v>
      </c>
      <c r="H480">
        <f t="shared" si="21"/>
        <v>259</v>
      </c>
      <c r="I480">
        <f t="shared" si="23"/>
        <v>7014</v>
      </c>
    </row>
    <row r="481" spans="1:9" x14ac:dyDescent="0.25">
      <c r="A481" t="s">
        <v>76</v>
      </c>
      <c r="B481" s="64">
        <v>42666</v>
      </c>
      <c r="C481">
        <f t="shared" si="22"/>
        <v>4</v>
      </c>
      <c r="D481">
        <v>36</v>
      </c>
      <c r="E481">
        <v>13</v>
      </c>
      <c r="F481">
        <v>28</v>
      </c>
      <c r="G481">
        <v>68</v>
      </c>
      <c r="H481">
        <f t="shared" si="21"/>
        <v>145</v>
      </c>
      <c r="I481">
        <f t="shared" si="23"/>
        <v>7014</v>
      </c>
    </row>
    <row r="482" spans="1:9" x14ac:dyDescent="0.25">
      <c r="A482" t="s">
        <v>76</v>
      </c>
      <c r="B482" s="64">
        <v>42667</v>
      </c>
      <c r="C482">
        <f t="shared" si="22"/>
        <v>4</v>
      </c>
      <c r="D482">
        <v>85</v>
      </c>
      <c r="E482">
        <v>44</v>
      </c>
      <c r="F482">
        <v>36</v>
      </c>
      <c r="G482">
        <v>59</v>
      </c>
      <c r="H482">
        <f t="shared" si="21"/>
        <v>224</v>
      </c>
      <c r="I482">
        <f t="shared" si="23"/>
        <v>7014</v>
      </c>
    </row>
    <row r="483" spans="1:9" x14ac:dyDescent="0.25">
      <c r="A483" t="s">
        <v>76</v>
      </c>
      <c r="B483" s="64">
        <v>42668</v>
      </c>
      <c r="C483">
        <f t="shared" si="22"/>
        <v>4</v>
      </c>
      <c r="D483">
        <v>75</v>
      </c>
      <c r="E483">
        <v>37</v>
      </c>
      <c r="F483">
        <v>79</v>
      </c>
      <c r="G483">
        <v>63</v>
      </c>
      <c r="H483">
        <f t="shared" si="21"/>
        <v>254</v>
      </c>
      <c r="I483">
        <f t="shared" si="23"/>
        <v>7014</v>
      </c>
    </row>
    <row r="484" spans="1:9" x14ac:dyDescent="0.25">
      <c r="A484" t="s">
        <v>76</v>
      </c>
      <c r="B484" s="64">
        <v>42669</v>
      </c>
      <c r="C484">
        <f t="shared" si="22"/>
        <v>4</v>
      </c>
      <c r="D484">
        <v>61</v>
      </c>
      <c r="E484">
        <v>71</v>
      </c>
      <c r="F484">
        <v>51</v>
      </c>
      <c r="G484">
        <v>63</v>
      </c>
      <c r="H484">
        <f t="shared" si="21"/>
        <v>246</v>
      </c>
      <c r="I484">
        <f t="shared" si="23"/>
        <v>7014</v>
      </c>
    </row>
    <row r="485" spans="1:9" x14ac:dyDescent="0.25">
      <c r="A485" t="s">
        <v>76</v>
      </c>
      <c r="B485" s="64">
        <v>42670</v>
      </c>
      <c r="C485">
        <f t="shared" si="22"/>
        <v>4</v>
      </c>
      <c r="D485">
        <v>100</v>
      </c>
      <c r="E485">
        <v>79</v>
      </c>
      <c r="F485">
        <v>75</v>
      </c>
      <c r="G485">
        <v>90</v>
      </c>
      <c r="H485">
        <f t="shared" si="21"/>
        <v>344</v>
      </c>
      <c r="I485">
        <f t="shared" si="23"/>
        <v>7014</v>
      </c>
    </row>
    <row r="486" spans="1:9" x14ac:dyDescent="0.25">
      <c r="A486" t="s">
        <v>76</v>
      </c>
      <c r="B486" s="64">
        <v>42671</v>
      </c>
      <c r="C486">
        <f t="shared" si="22"/>
        <v>4</v>
      </c>
      <c r="D486">
        <v>41</v>
      </c>
      <c r="E486">
        <v>58</v>
      </c>
      <c r="F486">
        <v>89</v>
      </c>
      <c r="G486">
        <v>54</v>
      </c>
      <c r="H486">
        <f t="shared" si="21"/>
        <v>242</v>
      </c>
      <c r="I486">
        <f t="shared" si="23"/>
        <v>7014</v>
      </c>
    </row>
    <row r="487" spans="1:9" x14ac:dyDescent="0.25">
      <c r="A487" t="s">
        <v>76</v>
      </c>
      <c r="B487" s="64">
        <v>42672</v>
      </c>
      <c r="C487">
        <f t="shared" si="22"/>
        <v>4</v>
      </c>
      <c r="D487">
        <v>44</v>
      </c>
      <c r="E487">
        <v>21</v>
      </c>
      <c r="F487">
        <v>32</v>
      </c>
      <c r="G487">
        <v>61</v>
      </c>
      <c r="H487">
        <f t="shared" si="21"/>
        <v>158</v>
      </c>
      <c r="I487">
        <f t="shared" si="23"/>
        <v>7014</v>
      </c>
    </row>
    <row r="488" spans="1:9" x14ac:dyDescent="0.25">
      <c r="A488" t="s">
        <v>76</v>
      </c>
      <c r="B488" s="64">
        <v>42673</v>
      </c>
      <c r="C488">
        <f t="shared" si="22"/>
        <v>4</v>
      </c>
      <c r="D488">
        <v>31</v>
      </c>
      <c r="E488">
        <v>11</v>
      </c>
      <c r="F488">
        <v>98</v>
      </c>
      <c r="G488">
        <v>35</v>
      </c>
      <c r="H488">
        <f t="shared" si="21"/>
        <v>175</v>
      </c>
      <c r="I488">
        <f t="shared" si="23"/>
        <v>7014</v>
      </c>
    </row>
    <row r="489" spans="1:9" x14ac:dyDescent="0.25">
      <c r="A489" t="s">
        <v>76</v>
      </c>
      <c r="B489" s="64">
        <v>42674</v>
      </c>
      <c r="C489">
        <f t="shared" si="22"/>
        <v>4</v>
      </c>
      <c r="D489">
        <v>99</v>
      </c>
      <c r="E489">
        <v>11</v>
      </c>
      <c r="F489">
        <v>89</v>
      </c>
      <c r="G489">
        <v>29</v>
      </c>
      <c r="H489">
        <f t="shared" si="21"/>
        <v>228</v>
      </c>
      <c r="I489">
        <f t="shared" si="23"/>
        <v>7014</v>
      </c>
    </row>
    <row r="490" spans="1:9" x14ac:dyDescent="0.25">
      <c r="A490" t="s">
        <v>76</v>
      </c>
      <c r="B490" s="64">
        <v>42675</v>
      </c>
      <c r="C490">
        <f t="shared" si="22"/>
        <v>5</v>
      </c>
      <c r="D490">
        <v>88</v>
      </c>
      <c r="E490">
        <v>100</v>
      </c>
      <c r="F490">
        <v>10</v>
      </c>
      <c r="G490">
        <v>63</v>
      </c>
      <c r="H490">
        <f t="shared" si="21"/>
        <v>261</v>
      </c>
      <c r="I490">
        <f t="shared" si="23"/>
        <v>7214</v>
      </c>
    </row>
    <row r="491" spans="1:9" x14ac:dyDescent="0.25">
      <c r="A491" t="s">
        <v>76</v>
      </c>
      <c r="B491" s="64">
        <v>42676</v>
      </c>
      <c r="C491">
        <f t="shared" si="22"/>
        <v>5</v>
      </c>
      <c r="D491">
        <v>43</v>
      </c>
      <c r="E491">
        <v>86</v>
      </c>
      <c r="F491">
        <v>29</v>
      </c>
      <c r="G491">
        <v>80</v>
      </c>
      <c r="H491">
        <f t="shared" si="21"/>
        <v>238</v>
      </c>
      <c r="I491">
        <f t="shared" si="23"/>
        <v>7214</v>
      </c>
    </row>
    <row r="492" spans="1:9" x14ac:dyDescent="0.25">
      <c r="A492" t="s">
        <v>76</v>
      </c>
      <c r="B492" s="64">
        <v>42677</v>
      </c>
      <c r="C492">
        <f t="shared" si="22"/>
        <v>5</v>
      </c>
      <c r="D492">
        <v>15</v>
      </c>
      <c r="E492">
        <v>52</v>
      </c>
      <c r="F492">
        <v>27</v>
      </c>
      <c r="G492">
        <v>73</v>
      </c>
      <c r="H492">
        <f t="shared" si="21"/>
        <v>167</v>
      </c>
      <c r="I492">
        <f t="shared" si="23"/>
        <v>7214</v>
      </c>
    </row>
    <row r="493" spans="1:9" x14ac:dyDescent="0.25">
      <c r="A493" t="s">
        <v>76</v>
      </c>
      <c r="B493" s="64">
        <v>42678</v>
      </c>
      <c r="C493">
        <f t="shared" si="22"/>
        <v>5</v>
      </c>
      <c r="D493">
        <v>89</v>
      </c>
      <c r="E493">
        <v>72</v>
      </c>
      <c r="F493">
        <v>41</v>
      </c>
      <c r="G493">
        <v>97</v>
      </c>
      <c r="H493">
        <f t="shared" si="21"/>
        <v>299</v>
      </c>
      <c r="I493">
        <f t="shared" si="23"/>
        <v>7214</v>
      </c>
    </row>
    <row r="494" spans="1:9" x14ac:dyDescent="0.25">
      <c r="A494" t="s">
        <v>76</v>
      </c>
      <c r="B494" s="64">
        <v>42679</v>
      </c>
      <c r="C494">
        <f t="shared" si="22"/>
        <v>5</v>
      </c>
      <c r="D494">
        <v>90</v>
      </c>
      <c r="E494">
        <v>34</v>
      </c>
      <c r="F494">
        <v>28</v>
      </c>
      <c r="G494">
        <v>41</v>
      </c>
      <c r="H494">
        <f t="shared" si="21"/>
        <v>193</v>
      </c>
      <c r="I494">
        <f t="shared" si="23"/>
        <v>7214</v>
      </c>
    </row>
    <row r="495" spans="1:9" x14ac:dyDescent="0.25">
      <c r="A495" t="s">
        <v>76</v>
      </c>
      <c r="B495" s="64">
        <v>42680</v>
      </c>
      <c r="C495">
        <f t="shared" si="22"/>
        <v>5</v>
      </c>
      <c r="D495">
        <v>10</v>
      </c>
      <c r="E495">
        <v>50</v>
      </c>
      <c r="F495">
        <v>92</v>
      </c>
      <c r="G495">
        <v>14</v>
      </c>
      <c r="H495">
        <f t="shared" si="21"/>
        <v>166</v>
      </c>
      <c r="I495">
        <f t="shared" si="23"/>
        <v>7214</v>
      </c>
    </row>
    <row r="496" spans="1:9" x14ac:dyDescent="0.25">
      <c r="A496" t="s">
        <v>76</v>
      </c>
      <c r="B496" s="64">
        <v>42681</v>
      </c>
      <c r="C496">
        <f t="shared" si="22"/>
        <v>5</v>
      </c>
      <c r="D496">
        <v>28</v>
      </c>
      <c r="E496">
        <v>75</v>
      </c>
      <c r="F496">
        <v>38</v>
      </c>
      <c r="G496">
        <v>70</v>
      </c>
      <c r="H496">
        <f t="shared" ref="H496:H559" si="24">SUM(D496:G496)</f>
        <v>211</v>
      </c>
      <c r="I496">
        <f t="shared" si="23"/>
        <v>7214</v>
      </c>
    </row>
    <row r="497" spans="1:9" x14ac:dyDescent="0.25">
      <c r="A497" t="s">
        <v>76</v>
      </c>
      <c r="B497" s="64">
        <v>42682</v>
      </c>
      <c r="C497">
        <f t="shared" si="22"/>
        <v>5</v>
      </c>
      <c r="D497">
        <v>44</v>
      </c>
      <c r="E497">
        <v>67</v>
      </c>
      <c r="F497">
        <v>95</v>
      </c>
      <c r="G497">
        <v>87</v>
      </c>
      <c r="H497">
        <f t="shared" si="24"/>
        <v>293</v>
      </c>
      <c r="I497">
        <f t="shared" si="23"/>
        <v>7214</v>
      </c>
    </row>
    <row r="498" spans="1:9" x14ac:dyDescent="0.25">
      <c r="A498" t="s">
        <v>76</v>
      </c>
      <c r="B498" s="64">
        <v>42683</v>
      </c>
      <c r="C498">
        <f t="shared" si="22"/>
        <v>5</v>
      </c>
      <c r="D498">
        <v>32</v>
      </c>
      <c r="E498">
        <v>34</v>
      </c>
      <c r="F498">
        <v>84</v>
      </c>
      <c r="G498">
        <v>80</v>
      </c>
      <c r="H498">
        <f t="shared" si="24"/>
        <v>230</v>
      </c>
      <c r="I498">
        <f t="shared" si="23"/>
        <v>7214</v>
      </c>
    </row>
    <row r="499" spans="1:9" x14ac:dyDescent="0.25">
      <c r="A499" t="s">
        <v>76</v>
      </c>
      <c r="B499" s="64">
        <v>42684</v>
      </c>
      <c r="C499">
        <f t="shared" si="22"/>
        <v>5</v>
      </c>
      <c r="D499">
        <v>95</v>
      </c>
      <c r="E499">
        <v>22</v>
      </c>
      <c r="F499">
        <v>78</v>
      </c>
      <c r="G499">
        <v>49</v>
      </c>
      <c r="H499">
        <f t="shared" si="24"/>
        <v>244</v>
      </c>
      <c r="I499">
        <f t="shared" si="23"/>
        <v>7214</v>
      </c>
    </row>
    <row r="500" spans="1:9" x14ac:dyDescent="0.25">
      <c r="A500" t="s">
        <v>76</v>
      </c>
      <c r="B500" s="64">
        <v>42685</v>
      </c>
      <c r="C500">
        <f t="shared" si="22"/>
        <v>5</v>
      </c>
      <c r="D500">
        <v>30</v>
      </c>
      <c r="E500">
        <v>60</v>
      </c>
      <c r="F500">
        <v>99</v>
      </c>
      <c r="G500">
        <v>44</v>
      </c>
      <c r="H500">
        <f t="shared" si="24"/>
        <v>233</v>
      </c>
      <c r="I500">
        <f t="shared" si="23"/>
        <v>7214</v>
      </c>
    </row>
    <row r="501" spans="1:9" x14ac:dyDescent="0.25">
      <c r="A501" t="s">
        <v>76</v>
      </c>
      <c r="B501" s="64">
        <v>42686</v>
      </c>
      <c r="C501">
        <f t="shared" si="22"/>
        <v>5</v>
      </c>
      <c r="D501">
        <v>41</v>
      </c>
      <c r="E501">
        <v>38</v>
      </c>
      <c r="F501">
        <v>39</v>
      </c>
      <c r="G501">
        <v>90</v>
      </c>
      <c r="H501">
        <f t="shared" si="24"/>
        <v>208</v>
      </c>
      <c r="I501">
        <f t="shared" si="23"/>
        <v>7214</v>
      </c>
    </row>
    <row r="502" spans="1:9" x14ac:dyDescent="0.25">
      <c r="A502" t="s">
        <v>76</v>
      </c>
      <c r="B502" s="64">
        <v>42687</v>
      </c>
      <c r="C502">
        <f t="shared" si="22"/>
        <v>5</v>
      </c>
      <c r="D502">
        <v>100</v>
      </c>
      <c r="E502">
        <v>87</v>
      </c>
      <c r="F502">
        <v>83</v>
      </c>
      <c r="G502">
        <v>93</v>
      </c>
      <c r="H502">
        <f t="shared" si="24"/>
        <v>363</v>
      </c>
      <c r="I502">
        <f t="shared" si="23"/>
        <v>7214</v>
      </c>
    </row>
    <row r="503" spans="1:9" x14ac:dyDescent="0.25">
      <c r="A503" t="s">
        <v>76</v>
      </c>
      <c r="B503" s="64">
        <v>42688</v>
      </c>
      <c r="C503">
        <f t="shared" si="22"/>
        <v>5</v>
      </c>
      <c r="D503">
        <v>32</v>
      </c>
      <c r="E503">
        <v>45</v>
      </c>
      <c r="F503">
        <v>71</v>
      </c>
      <c r="G503">
        <v>32</v>
      </c>
      <c r="H503">
        <f t="shared" si="24"/>
        <v>180</v>
      </c>
      <c r="I503">
        <f t="shared" si="23"/>
        <v>7214</v>
      </c>
    </row>
    <row r="504" spans="1:9" x14ac:dyDescent="0.25">
      <c r="A504" t="s">
        <v>76</v>
      </c>
      <c r="B504" s="64">
        <v>42689</v>
      </c>
      <c r="C504">
        <f t="shared" si="22"/>
        <v>5</v>
      </c>
      <c r="D504">
        <v>60</v>
      </c>
      <c r="E504">
        <v>88</v>
      </c>
      <c r="F504">
        <v>89</v>
      </c>
      <c r="G504">
        <v>71</v>
      </c>
      <c r="H504">
        <f t="shared" si="24"/>
        <v>308</v>
      </c>
      <c r="I504">
        <f t="shared" si="23"/>
        <v>7214</v>
      </c>
    </row>
    <row r="505" spans="1:9" x14ac:dyDescent="0.25">
      <c r="A505" t="s">
        <v>76</v>
      </c>
      <c r="B505" s="64">
        <v>42690</v>
      </c>
      <c r="C505">
        <f t="shared" si="22"/>
        <v>5</v>
      </c>
      <c r="D505">
        <v>85</v>
      </c>
      <c r="E505">
        <v>46</v>
      </c>
      <c r="F505">
        <v>97</v>
      </c>
      <c r="G505">
        <v>69</v>
      </c>
      <c r="H505">
        <f t="shared" si="24"/>
        <v>297</v>
      </c>
      <c r="I505">
        <f t="shared" si="23"/>
        <v>7214</v>
      </c>
    </row>
    <row r="506" spans="1:9" x14ac:dyDescent="0.25">
      <c r="A506" t="s">
        <v>76</v>
      </c>
      <c r="B506" s="64">
        <v>42691</v>
      </c>
      <c r="C506">
        <f t="shared" si="22"/>
        <v>5</v>
      </c>
      <c r="D506">
        <v>52</v>
      </c>
      <c r="E506">
        <v>51</v>
      </c>
      <c r="F506">
        <v>97</v>
      </c>
      <c r="G506">
        <v>99</v>
      </c>
      <c r="H506">
        <f t="shared" si="24"/>
        <v>299</v>
      </c>
      <c r="I506">
        <f t="shared" si="23"/>
        <v>7214</v>
      </c>
    </row>
    <row r="507" spans="1:9" x14ac:dyDescent="0.25">
      <c r="A507" t="s">
        <v>76</v>
      </c>
      <c r="B507" s="64">
        <v>42692</v>
      </c>
      <c r="C507">
        <f t="shared" si="22"/>
        <v>5</v>
      </c>
      <c r="D507">
        <v>26</v>
      </c>
      <c r="E507">
        <v>20</v>
      </c>
      <c r="F507">
        <v>81</v>
      </c>
      <c r="G507">
        <v>68</v>
      </c>
      <c r="H507">
        <f t="shared" si="24"/>
        <v>195</v>
      </c>
      <c r="I507">
        <f t="shared" si="23"/>
        <v>7214</v>
      </c>
    </row>
    <row r="508" spans="1:9" x14ac:dyDescent="0.25">
      <c r="A508" t="s">
        <v>76</v>
      </c>
      <c r="B508" s="64">
        <v>42693</v>
      </c>
      <c r="C508">
        <f t="shared" si="22"/>
        <v>5</v>
      </c>
      <c r="D508">
        <v>89</v>
      </c>
      <c r="E508">
        <v>43</v>
      </c>
      <c r="F508">
        <v>92</v>
      </c>
      <c r="G508">
        <v>84</v>
      </c>
      <c r="H508">
        <f t="shared" si="24"/>
        <v>308</v>
      </c>
      <c r="I508">
        <f t="shared" si="23"/>
        <v>7214</v>
      </c>
    </row>
    <row r="509" spans="1:9" x14ac:dyDescent="0.25">
      <c r="A509" t="s">
        <v>76</v>
      </c>
      <c r="B509" s="64">
        <v>42694</v>
      </c>
      <c r="C509">
        <f t="shared" si="22"/>
        <v>5</v>
      </c>
      <c r="D509">
        <v>90</v>
      </c>
      <c r="E509">
        <v>75</v>
      </c>
      <c r="F509">
        <v>34</v>
      </c>
      <c r="G509">
        <v>86</v>
      </c>
      <c r="H509">
        <f t="shared" si="24"/>
        <v>285</v>
      </c>
      <c r="I509">
        <f t="shared" si="23"/>
        <v>7214</v>
      </c>
    </row>
    <row r="510" spans="1:9" x14ac:dyDescent="0.25">
      <c r="A510" t="s">
        <v>76</v>
      </c>
      <c r="B510" s="64">
        <v>42695</v>
      </c>
      <c r="C510">
        <f t="shared" si="22"/>
        <v>5</v>
      </c>
      <c r="D510">
        <v>44</v>
      </c>
      <c r="E510">
        <v>22</v>
      </c>
      <c r="F510">
        <v>47</v>
      </c>
      <c r="G510">
        <v>56</v>
      </c>
      <c r="H510">
        <f t="shared" si="24"/>
        <v>169</v>
      </c>
      <c r="I510">
        <f t="shared" si="23"/>
        <v>7214</v>
      </c>
    </row>
    <row r="511" spans="1:9" x14ac:dyDescent="0.25">
      <c r="A511" t="s">
        <v>76</v>
      </c>
      <c r="B511" s="64">
        <v>42696</v>
      </c>
      <c r="C511">
        <f t="shared" si="22"/>
        <v>5</v>
      </c>
      <c r="D511">
        <v>14</v>
      </c>
      <c r="E511">
        <v>98</v>
      </c>
      <c r="F511">
        <v>74</v>
      </c>
      <c r="G511">
        <v>54</v>
      </c>
      <c r="H511">
        <f t="shared" si="24"/>
        <v>240</v>
      </c>
      <c r="I511">
        <f t="shared" si="23"/>
        <v>7214</v>
      </c>
    </row>
    <row r="512" spans="1:9" x14ac:dyDescent="0.25">
      <c r="A512" t="s">
        <v>76</v>
      </c>
      <c r="B512" s="64">
        <v>42697</v>
      </c>
      <c r="C512">
        <f t="shared" si="22"/>
        <v>5</v>
      </c>
      <c r="D512">
        <v>67</v>
      </c>
      <c r="E512">
        <v>64</v>
      </c>
      <c r="F512">
        <v>63</v>
      </c>
      <c r="G512">
        <v>55</v>
      </c>
      <c r="H512">
        <f t="shared" si="24"/>
        <v>249</v>
      </c>
      <c r="I512">
        <f t="shared" si="23"/>
        <v>7214</v>
      </c>
    </row>
    <row r="513" spans="1:9" x14ac:dyDescent="0.25">
      <c r="A513" t="s">
        <v>76</v>
      </c>
      <c r="B513" s="64">
        <v>42698</v>
      </c>
      <c r="C513">
        <f t="shared" si="22"/>
        <v>5</v>
      </c>
      <c r="D513">
        <v>69</v>
      </c>
      <c r="E513">
        <v>76</v>
      </c>
      <c r="F513">
        <v>17</v>
      </c>
      <c r="G513">
        <v>30</v>
      </c>
      <c r="H513">
        <f t="shared" si="24"/>
        <v>192</v>
      </c>
      <c r="I513">
        <f t="shared" si="23"/>
        <v>7214</v>
      </c>
    </row>
    <row r="514" spans="1:9" x14ac:dyDescent="0.25">
      <c r="A514" t="s">
        <v>76</v>
      </c>
      <c r="B514" s="64">
        <v>42699</v>
      </c>
      <c r="C514">
        <f t="shared" ref="C514:C577" si="25">CHOOSE(MONTH(B514),7,8,9,10,11,12,1,2,3,4,5,6)</f>
        <v>5</v>
      </c>
      <c r="D514">
        <v>85</v>
      </c>
      <c r="E514">
        <v>86</v>
      </c>
      <c r="F514">
        <v>81</v>
      </c>
      <c r="G514">
        <v>59</v>
      </c>
      <c r="H514">
        <f t="shared" si="24"/>
        <v>311</v>
      </c>
      <c r="I514">
        <f t="shared" ref="I514:I577" si="26">SUMIFS($H$2:$H$1461,$A$2:$A$1461,A514,$C$2:$C$1461,C514)</f>
        <v>7214</v>
      </c>
    </row>
    <row r="515" spans="1:9" x14ac:dyDescent="0.25">
      <c r="A515" t="s">
        <v>76</v>
      </c>
      <c r="B515" s="64">
        <v>42700</v>
      </c>
      <c r="C515">
        <f t="shared" si="25"/>
        <v>5</v>
      </c>
      <c r="D515">
        <v>48</v>
      </c>
      <c r="E515">
        <v>29</v>
      </c>
      <c r="F515">
        <v>54</v>
      </c>
      <c r="G515">
        <v>36</v>
      </c>
      <c r="H515">
        <f t="shared" si="24"/>
        <v>167</v>
      </c>
      <c r="I515">
        <f t="shared" si="26"/>
        <v>7214</v>
      </c>
    </row>
    <row r="516" spans="1:9" x14ac:dyDescent="0.25">
      <c r="A516" t="s">
        <v>76</v>
      </c>
      <c r="B516" s="64">
        <v>42701</v>
      </c>
      <c r="C516">
        <f t="shared" si="25"/>
        <v>5</v>
      </c>
      <c r="D516">
        <v>48</v>
      </c>
      <c r="E516">
        <v>93</v>
      </c>
      <c r="F516">
        <v>68</v>
      </c>
      <c r="G516">
        <v>32</v>
      </c>
      <c r="H516">
        <f t="shared" si="24"/>
        <v>241</v>
      </c>
      <c r="I516">
        <f t="shared" si="26"/>
        <v>7214</v>
      </c>
    </row>
    <row r="517" spans="1:9" x14ac:dyDescent="0.25">
      <c r="A517" t="s">
        <v>76</v>
      </c>
      <c r="B517" s="64">
        <v>42702</v>
      </c>
      <c r="C517">
        <f t="shared" si="25"/>
        <v>5</v>
      </c>
      <c r="D517">
        <v>61</v>
      </c>
      <c r="E517">
        <v>83</v>
      </c>
      <c r="F517">
        <v>80</v>
      </c>
      <c r="G517">
        <v>20</v>
      </c>
      <c r="H517">
        <f t="shared" si="24"/>
        <v>244</v>
      </c>
      <c r="I517">
        <f t="shared" si="26"/>
        <v>7214</v>
      </c>
    </row>
    <row r="518" spans="1:9" x14ac:dyDescent="0.25">
      <c r="A518" t="s">
        <v>76</v>
      </c>
      <c r="B518" s="64">
        <v>42703</v>
      </c>
      <c r="C518">
        <f t="shared" si="25"/>
        <v>5</v>
      </c>
      <c r="D518">
        <v>66</v>
      </c>
      <c r="E518">
        <v>95</v>
      </c>
      <c r="F518">
        <v>43</v>
      </c>
      <c r="G518">
        <v>16</v>
      </c>
      <c r="H518">
        <f t="shared" si="24"/>
        <v>220</v>
      </c>
      <c r="I518">
        <f t="shared" si="26"/>
        <v>7214</v>
      </c>
    </row>
    <row r="519" spans="1:9" x14ac:dyDescent="0.25">
      <c r="A519" t="s">
        <v>76</v>
      </c>
      <c r="B519" s="64">
        <v>42704</v>
      </c>
      <c r="C519">
        <f t="shared" si="25"/>
        <v>5</v>
      </c>
      <c r="D519">
        <v>67</v>
      </c>
      <c r="E519">
        <v>43</v>
      </c>
      <c r="F519">
        <v>70</v>
      </c>
      <c r="G519">
        <v>23</v>
      </c>
      <c r="H519">
        <f t="shared" si="24"/>
        <v>203</v>
      </c>
      <c r="I519">
        <f t="shared" si="26"/>
        <v>7214</v>
      </c>
    </row>
    <row r="520" spans="1:9" x14ac:dyDescent="0.25">
      <c r="A520" t="s">
        <v>76</v>
      </c>
      <c r="B520" s="64">
        <v>42705</v>
      </c>
      <c r="C520">
        <f t="shared" si="25"/>
        <v>6</v>
      </c>
      <c r="D520">
        <v>50</v>
      </c>
      <c r="E520">
        <v>35</v>
      </c>
      <c r="F520">
        <v>61</v>
      </c>
      <c r="G520">
        <v>85</v>
      </c>
      <c r="H520">
        <f t="shared" si="24"/>
        <v>231</v>
      </c>
      <c r="I520">
        <f t="shared" si="26"/>
        <v>6830</v>
      </c>
    </row>
    <row r="521" spans="1:9" x14ac:dyDescent="0.25">
      <c r="A521" t="s">
        <v>76</v>
      </c>
      <c r="B521" s="64">
        <v>42706</v>
      </c>
      <c r="C521">
        <f t="shared" si="25"/>
        <v>6</v>
      </c>
      <c r="D521">
        <v>72</v>
      </c>
      <c r="E521">
        <v>46</v>
      </c>
      <c r="F521">
        <v>56</v>
      </c>
      <c r="G521">
        <v>47</v>
      </c>
      <c r="H521">
        <f t="shared" si="24"/>
        <v>221</v>
      </c>
      <c r="I521">
        <f t="shared" si="26"/>
        <v>6830</v>
      </c>
    </row>
    <row r="522" spans="1:9" x14ac:dyDescent="0.25">
      <c r="A522" t="s">
        <v>76</v>
      </c>
      <c r="B522" s="64">
        <v>42707</v>
      </c>
      <c r="C522">
        <f t="shared" si="25"/>
        <v>6</v>
      </c>
      <c r="D522">
        <v>69</v>
      </c>
      <c r="E522">
        <v>91</v>
      </c>
      <c r="F522">
        <v>37</v>
      </c>
      <c r="G522">
        <v>22</v>
      </c>
      <c r="H522">
        <f t="shared" si="24"/>
        <v>219</v>
      </c>
      <c r="I522">
        <f t="shared" si="26"/>
        <v>6830</v>
      </c>
    </row>
    <row r="523" spans="1:9" x14ac:dyDescent="0.25">
      <c r="A523" t="s">
        <v>76</v>
      </c>
      <c r="B523" s="64">
        <v>42708</v>
      </c>
      <c r="C523">
        <f t="shared" si="25"/>
        <v>6</v>
      </c>
      <c r="D523">
        <v>58</v>
      </c>
      <c r="E523">
        <v>54</v>
      </c>
      <c r="F523">
        <v>47</v>
      </c>
      <c r="G523">
        <v>56</v>
      </c>
      <c r="H523">
        <f t="shared" si="24"/>
        <v>215</v>
      </c>
      <c r="I523">
        <f t="shared" si="26"/>
        <v>6830</v>
      </c>
    </row>
    <row r="524" spans="1:9" x14ac:dyDescent="0.25">
      <c r="A524" t="s">
        <v>76</v>
      </c>
      <c r="B524" s="64">
        <v>42709</v>
      </c>
      <c r="C524">
        <f t="shared" si="25"/>
        <v>6</v>
      </c>
      <c r="D524">
        <v>18</v>
      </c>
      <c r="E524">
        <v>89</v>
      </c>
      <c r="F524">
        <v>74</v>
      </c>
      <c r="G524">
        <v>89</v>
      </c>
      <c r="H524">
        <f t="shared" si="24"/>
        <v>270</v>
      </c>
      <c r="I524">
        <f t="shared" si="26"/>
        <v>6830</v>
      </c>
    </row>
    <row r="525" spans="1:9" x14ac:dyDescent="0.25">
      <c r="A525" t="s">
        <v>76</v>
      </c>
      <c r="B525" s="64">
        <v>42710</v>
      </c>
      <c r="C525">
        <f t="shared" si="25"/>
        <v>6</v>
      </c>
      <c r="D525">
        <v>87</v>
      </c>
      <c r="E525">
        <v>49</v>
      </c>
      <c r="F525">
        <v>46</v>
      </c>
      <c r="G525">
        <v>70</v>
      </c>
      <c r="H525">
        <f t="shared" si="24"/>
        <v>252</v>
      </c>
      <c r="I525">
        <f t="shared" si="26"/>
        <v>6830</v>
      </c>
    </row>
    <row r="526" spans="1:9" x14ac:dyDescent="0.25">
      <c r="A526" t="s">
        <v>76</v>
      </c>
      <c r="B526" s="64">
        <v>42711</v>
      </c>
      <c r="C526">
        <f t="shared" si="25"/>
        <v>6</v>
      </c>
      <c r="D526">
        <v>18</v>
      </c>
      <c r="E526">
        <v>84</v>
      </c>
      <c r="F526">
        <v>16</v>
      </c>
      <c r="G526">
        <v>16</v>
      </c>
      <c r="H526">
        <f t="shared" si="24"/>
        <v>134</v>
      </c>
      <c r="I526">
        <f t="shared" si="26"/>
        <v>6830</v>
      </c>
    </row>
    <row r="527" spans="1:9" x14ac:dyDescent="0.25">
      <c r="A527" t="s">
        <v>76</v>
      </c>
      <c r="B527" s="64">
        <v>42712</v>
      </c>
      <c r="C527">
        <f t="shared" si="25"/>
        <v>6</v>
      </c>
      <c r="D527">
        <v>83</v>
      </c>
      <c r="E527">
        <v>47</v>
      </c>
      <c r="F527">
        <v>75</v>
      </c>
      <c r="G527">
        <v>60</v>
      </c>
      <c r="H527">
        <f t="shared" si="24"/>
        <v>265</v>
      </c>
      <c r="I527">
        <f t="shared" si="26"/>
        <v>6830</v>
      </c>
    </row>
    <row r="528" spans="1:9" x14ac:dyDescent="0.25">
      <c r="A528" t="s">
        <v>76</v>
      </c>
      <c r="B528" s="64">
        <v>42713</v>
      </c>
      <c r="C528">
        <f t="shared" si="25"/>
        <v>6</v>
      </c>
      <c r="D528">
        <v>20</v>
      </c>
      <c r="E528">
        <v>64</v>
      </c>
      <c r="F528">
        <v>57</v>
      </c>
      <c r="G528">
        <v>68</v>
      </c>
      <c r="H528">
        <f t="shared" si="24"/>
        <v>209</v>
      </c>
      <c r="I528">
        <f t="shared" si="26"/>
        <v>6830</v>
      </c>
    </row>
    <row r="529" spans="1:9" x14ac:dyDescent="0.25">
      <c r="A529" t="s">
        <v>76</v>
      </c>
      <c r="B529" s="64">
        <v>42714</v>
      </c>
      <c r="C529">
        <f t="shared" si="25"/>
        <v>6</v>
      </c>
      <c r="D529">
        <v>21</v>
      </c>
      <c r="E529">
        <v>30</v>
      </c>
      <c r="F529">
        <v>75</v>
      </c>
      <c r="G529">
        <v>26</v>
      </c>
      <c r="H529">
        <f t="shared" si="24"/>
        <v>152</v>
      </c>
      <c r="I529">
        <f t="shared" si="26"/>
        <v>6830</v>
      </c>
    </row>
    <row r="530" spans="1:9" x14ac:dyDescent="0.25">
      <c r="A530" t="s">
        <v>76</v>
      </c>
      <c r="B530" s="64">
        <v>42715</v>
      </c>
      <c r="C530">
        <f t="shared" si="25"/>
        <v>6</v>
      </c>
      <c r="D530">
        <v>85</v>
      </c>
      <c r="E530">
        <v>40</v>
      </c>
      <c r="F530">
        <v>75</v>
      </c>
      <c r="G530">
        <v>28</v>
      </c>
      <c r="H530">
        <f t="shared" si="24"/>
        <v>228</v>
      </c>
      <c r="I530">
        <f t="shared" si="26"/>
        <v>6830</v>
      </c>
    </row>
    <row r="531" spans="1:9" x14ac:dyDescent="0.25">
      <c r="A531" t="s">
        <v>76</v>
      </c>
      <c r="B531" s="64">
        <v>42716</v>
      </c>
      <c r="C531">
        <f t="shared" si="25"/>
        <v>6</v>
      </c>
      <c r="D531">
        <v>85</v>
      </c>
      <c r="E531">
        <v>58</v>
      </c>
      <c r="F531">
        <v>65</v>
      </c>
      <c r="G531">
        <v>90</v>
      </c>
      <c r="H531">
        <f t="shared" si="24"/>
        <v>298</v>
      </c>
      <c r="I531">
        <f t="shared" si="26"/>
        <v>6830</v>
      </c>
    </row>
    <row r="532" spans="1:9" x14ac:dyDescent="0.25">
      <c r="A532" t="s">
        <v>76</v>
      </c>
      <c r="B532" s="64">
        <v>42717</v>
      </c>
      <c r="C532">
        <f t="shared" si="25"/>
        <v>6</v>
      </c>
      <c r="D532">
        <v>48</v>
      </c>
      <c r="E532">
        <v>14</v>
      </c>
      <c r="F532">
        <v>23</v>
      </c>
      <c r="G532">
        <v>86</v>
      </c>
      <c r="H532">
        <f t="shared" si="24"/>
        <v>171</v>
      </c>
      <c r="I532">
        <f t="shared" si="26"/>
        <v>6830</v>
      </c>
    </row>
    <row r="533" spans="1:9" x14ac:dyDescent="0.25">
      <c r="A533" t="s">
        <v>76</v>
      </c>
      <c r="B533" s="64">
        <v>42718</v>
      </c>
      <c r="C533">
        <f t="shared" si="25"/>
        <v>6</v>
      </c>
      <c r="D533">
        <v>18</v>
      </c>
      <c r="E533">
        <v>16</v>
      </c>
      <c r="F533">
        <v>68</v>
      </c>
      <c r="G533">
        <v>84</v>
      </c>
      <c r="H533">
        <f t="shared" si="24"/>
        <v>186</v>
      </c>
      <c r="I533">
        <f t="shared" si="26"/>
        <v>6830</v>
      </c>
    </row>
    <row r="534" spans="1:9" x14ac:dyDescent="0.25">
      <c r="A534" t="s">
        <v>76</v>
      </c>
      <c r="B534" s="64">
        <v>42719</v>
      </c>
      <c r="C534">
        <f t="shared" si="25"/>
        <v>6</v>
      </c>
      <c r="D534">
        <v>52</v>
      </c>
      <c r="E534">
        <v>99</v>
      </c>
      <c r="F534">
        <v>63</v>
      </c>
      <c r="G534">
        <v>83</v>
      </c>
      <c r="H534">
        <f t="shared" si="24"/>
        <v>297</v>
      </c>
      <c r="I534">
        <f t="shared" si="26"/>
        <v>6830</v>
      </c>
    </row>
    <row r="535" spans="1:9" x14ac:dyDescent="0.25">
      <c r="A535" t="s">
        <v>76</v>
      </c>
      <c r="B535" s="64">
        <v>42720</v>
      </c>
      <c r="C535">
        <f t="shared" si="25"/>
        <v>6</v>
      </c>
      <c r="D535">
        <v>14</v>
      </c>
      <c r="E535">
        <v>31</v>
      </c>
      <c r="F535">
        <v>55</v>
      </c>
      <c r="G535">
        <v>30</v>
      </c>
      <c r="H535">
        <f t="shared" si="24"/>
        <v>130</v>
      </c>
      <c r="I535">
        <f t="shared" si="26"/>
        <v>6830</v>
      </c>
    </row>
    <row r="536" spans="1:9" x14ac:dyDescent="0.25">
      <c r="A536" t="s">
        <v>76</v>
      </c>
      <c r="B536" s="64">
        <v>42721</v>
      </c>
      <c r="C536">
        <f t="shared" si="25"/>
        <v>6</v>
      </c>
      <c r="D536">
        <v>77</v>
      </c>
      <c r="E536">
        <v>72</v>
      </c>
      <c r="F536">
        <v>38</v>
      </c>
      <c r="G536">
        <v>64</v>
      </c>
      <c r="H536">
        <f t="shared" si="24"/>
        <v>251</v>
      </c>
      <c r="I536">
        <f t="shared" si="26"/>
        <v>6830</v>
      </c>
    </row>
    <row r="537" spans="1:9" x14ac:dyDescent="0.25">
      <c r="A537" t="s">
        <v>76</v>
      </c>
      <c r="B537" s="64">
        <v>42722</v>
      </c>
      <c r="C537">
        <f t="shared" si="25"/>
        <v>6</v>
      </c>
      <c r="D537">
        <v>48</v>
      </c>
      <c r="E537">
        <v>48</v>
      </c>
      <c r="F537">
        <v>53</v>
      </c>
      <c r="G537">
        <v>10</v>
      </c>
      <c r="H537">
        <f t="shared" si="24"/>
        <v>159</v>
      </c>
      <c r="I537">
        <f t="shared" si="26"/>
        <v>6830</v>
      </c>
    </row>
    <row r="538" spans="1:9" x14ac:dyDescent="0.25">
      <c r="A538" t="s">
        <v>76</v>
      </c>
      <c r="B538" s="64">
        <v>42723</v>
      </c>
      <c r="C538">
        <f t="shared" si="25"/>
        <v>6</v>
      </c>
      <c r="D538">
        <v>47</v>
      </c>
      <c r="E538">
        <v>30</v>
      </c>
      <c r="F538">
        <v>48</v>
      </c>
      <c r="G538">
        <v>16</v>
      </c>
      <c r="H538">
        <f t="shared" si="24"/>
        <v>141</v>
      </c>
      <c r="I538">
        <f t="shared" si="26"/>
        <v>6830</v>
      </c>
    </row>
    <row r="539" spans="1:9" x14ac:dyDescent="0.25">
      <c r="A539" t="s">
        <v>76</v>
      </c>
      <c r="B539" s="64">
        <v>42724</v>
      </c>
      <c r="C539">
        <f t="shared" si="25"/>
        <v>6</v>
      </c>
      <c r="D539">
        <v>98</v>
      </c>
      <c r="E539">
        <v>51</v>
      </c>
      <c r="F539">
        <v>81</v>
      </c>
      <c r="G539">
        <v>22</v>
      </c>
      <c r="H539">
        <f t="shared" si="24"/>
        <v>252</v>
      </c>
      <c r="I539">
        <f t="shared" si="26"/>
        <v>6830</v>
      </c>
    </row>
    <row r="540" spans="1:9" x14ac:dyDescent="0.25">
      <c r="A540" t="s">
        <v>76</v>
      </c>
      <c r="B540" s="64">
        <v>42725</v>
      </c>
      <c r="C540">
        <f t="shared" si="25"/>
        <v>6</v>
      </c>
      <c r="D540">
        <v>11</v>
      </c>
      <c r="E540">
        <v>94</v>
      </c>
      <c r="F540">
        <v>23</v>
      </c>
      <c r="G540">
        <v>44</v>
      </c>
      <c r="H540">
        <f t="shared" si="24"/>
        <v>172</v>
      </c>
      <c r="I540">
        <f t="shared" si="26"/>
        <v>6830</v>
      </c>
    </row>
    <row r="541" spans="1:9" x14ac:dyDescent="0.25">
      <c r="A541" t="s">
        <v>76</v>
      </c>
      <c r="B541" s="64">
        <v>42726</v>
      </c>
      <c r="C541">
        <f t="shared" si="25"/>
        <v>6</v>
      </c>
      <c r="D541">
        <v>12</v>
      </c>
      <c r="E541">
        <v>82</v>
      </c>
      <c r="F541">
        <v>39</v>
      </c>
      <c r="G541">
        <v>35</v>
      </c>
      <c r="H541">
        <f t="shared" si="24"/>
        <v>168</v>
      </c>
      <c r="I541">
        <f t="shared" si="26"/>
        <v>6830</v>
      </c>
    </row>
    <row r="542" spans="1:9" x14ac:dyDescent="0.25">
      <c r="A542" t="s">
        <v>76</v>
      </c>
      <c r="B542" s="64">
        <v>42727</v>
      </c>
      <c r="C542">
        <f t="shared" si="25"/>
        <v>6</v>
      </c>
      <c r="D542">
        <v>90</v>
      </c>
      <c r="E542">
        <v>98</v>
      </c>
      <c r="F542">
        <v>25</v>
      </c>
      <c r="G542">
        <v>15</v>
      </c>
      <c r="H542">
        <f t="shared" si="24"/>
        <v>228</v>
      </c>
      <c r="I542">
        <f t="shared" si="26"/>
        <v>6830</v>
      </c>
    </row>
    <row r="543" spans="1:9" x14ac:dyDescent="0.25">
      <c r="A543" t="s">
        <v>76</v>
      </c>
      <c r="B543" s="64">
        <v>42728</v>
      </c>
      <c r="C543">
        <f t="shared" si="25"/>
        <v>6</v>
      </c>
      <c r="D543">
        <v>73</v>
      </c>
      <c r="E543">
        <v>84</v>
      </c>
      <c r="F543">
        <v>99</v>
      </c>
      <c r="G543">
        <v>83</v>
      </c>
      <c r="H543">
        <f t="shared" si="24"/>
        <v>339</v>
      </c>
      <c r="I543">
        <f t="shared" si="26"/>
        <v>6830</v>
      </c>
    </row>
    <row r="544" spans="1:9" x14ac:dyDescent="0.25">
      <c r="A544" t="s">
        <v>76</v>
      </c>
      <c r="B544" s="64">
        <v>42729</v>
      </c>
      <c r="C544">
        <f t="shared" si="25"/>
        <v>6</v>
      </c>
      <c r="D544">
        <v>10</v>
      </c>
      <c r="E544">
        <v>71</v>
      </c>
      <c r="F544">
        <v>55</v>
      </c>
      <c r="G544">
        <v>49</v>
      </c>
      <c r="H544">
        <f t="shared" si="24"/>
        <v>185</v>
      </c>
      <c r="I544">
        <f t="shared" si="26"/>
        <v>6830</v>
      </c>
    </row>
    <row r="545" spans="1:9" x14ac:dyDescent="0.25">
      <c r="A545" t="s">
        <v>76</v>
      </c>
      <c r="B545" s="64">
        <v>42730</v>
      </c>
      <c r="C545">
        <f t="shared" si="25"/>
        <v>6</v>
      </c>
      <c r="D545">
        <v>99</v>
      </c>
      <c r="E545">
        <v>40</v>
      </c>
      <c r="F545">
        <v>34</v>
      </c>
      <c r="G545">
        <v>67</v>
      </c>
      <c r="H545">
        <f t="shared" si="24"/>
        <v>240</v>
      </c>
      <c r="I545">
        <f t="shared" si="26"/>
        <v>6830</v>
      </c>
    </row>
    <row r="546" spans="1:9" x14ac:dyDescent="0.25">
      <c r="A546" t="s">
        <v>76</v>
      </c>
      <c r="B546" s="64">
        <v>42731</v>
      </c>
      <c r="C546">
        <f t="shared" si="25"/>
        <v>6</v>
      </c>
      <c r="D546">
        <v>58</v>
      </c>
      <c r="E546">
        <v>91</v>
      </c>
      <c r="F546">
        <v>88</v>
      </c>
      <c r="G546">
        <v>11</v>
      </c>
      <c r="H546">
        <f t="shared" si="24"/>
        <v>248</v>
      </c>
      <c r="I546">
        <f t="shared" si="26"/>
        <v>6830</v>
      </c>
    </row>
    <row r="547" spans="1:9" x14ac:dyDescent="0.25">
      <c r="A547" t="s">
        <v>76</v>
      </c>
      <c r="B547" s="64">
        <v>42732</v>
      </c>
      <c r="C547">
        <f t="shared" si="25"/>
        <v>6</v>
      </c>
      <c r="D547">
        <v>64</v>
      </c>
      <c r="E547">
        <v>47</v>
      </c>
      <c r="F547">
        <v>56</v>
      </c>
      <c r="G547">
        <v>95</v>
      </c>
      <c r="H547">
        <f t="shared" si="24"/>
        <v>262</v>
      </c>
      <c r="I547">
        <f t="shared" si="26"/>
        <v>6830</v>
      </c>
    </row>
    <row r="548" spans="1:9" x14ac:dyDescent="0.25">
      <c r="A548" t="s">
        <v>76</v>
      </c>
      <c r="B548" s="64">
        <v>42733</v>
      </c>
      <c r="C548">
        <f t="shared" si="25"/>
        <v>6</v>
      </c>
      <c r="D548">
        <v>32</v>
      </c>
      <c r="E548">
        <v>67</v>
      </c>
      <c r="F548">
        <v>35</v>
      </c>
      <c r="G548">
        <v>51</v>
      </c>
      <c r="H548">
        <f t="shared" si="24"/>
        <v>185</v>
      </c>
      <c r="I548">
        <f t="shared" si="26"/>
        <v>6830</v>
      </c>
    </row>
    <row r="549" spans="1:9" x14ac:dyDescent="0.25">
      <c r="A549" t="s">
        <v>76</v>
      </c>
      <c r="B549" s="64">
        <v>42734</v>
      </c>
      <c r="C549">
        <f t="shared" si="25"/>
        <v>6</v>
      </c>
      <c r="D549">
        <v>75</v>
      </c>
      <c r="E549">
        <v>35</v>
      </c>
      <c r="F549">
        <v>66</v>
      </c>
      <c r="G549">
        <v>37</v>
      </c>
      <c r="H549">
        <f t="shared" si="24"/>
        <v>213</v>
      </c>
      <c r="I549">
        <f t="shared" si="26"/>
        <v>6830</v>
      </c>
    </row>
    <row r="550" spans="1:9" x14ac:dyDescent="0.25">
      <c r="A550" t="s">
        <v>76</v>
      </c>
      <c r="B550" s="64">
        <v>42735</v>
      </c>
      <c r="C550">
        <f t="shared" si="25"/>
        <v>6</v>
      </c>
      <c r="D550">
        <v>74</v>
      </c>
      <c r="E550">
        <v>68</v>
      </c>
      <c r="F550">
        <v>100</v>
      </c>
      <c r="G550">
        <v>67</v>
      </c>
      <c r="H550">
        <f t="shared" si="24"/>
        <v>309</v>
      </c>
      <c r="I550">
        <f t="shared" si="26"/>
        <v>6830</v>
      </c>
    </row>
    <row r="551" spans="1:9" x14ac:dyDescent="0.25">
      <c r="A551" t="s">
        <v>76</v>
      </c>
      <c r="B551" s="64">
        <v>42736</v>
      </c>
      <c r="C551">
        <f t="shared" si="25"/>
        <v>7</v>
      </c>
      <c r="D551">
        <v>49</v>
      </c>
      <c r="E551">
        <v>28</v>
      </c>
      <c r="F551">
        <v>40</v>
      </c>
      <c r="G551">
        <v>81</v>
      </c>
      <c r="H551">
        <f t="shared" si="24"/>
        <v>198</v>
      </c>
      <c r="I551">
        <f t="shared" si="26"/>
        <v>6681</v>
      </c>
    </row>
    <row r="552" spans="1:9" x14ac:dyDescent="0.25">
      <c r="A552" t="s">
        <v>76</v>
      </c>
      <c r="B552" s="64">
        <v>42737</v>
      </c>
      <c r="C552">
        <f t="shared" si="25"/>
        <v>7</v>
      </c>
      <c r="D552">
        <v>36</v>
      </c>
      <c r="E552">
        <v>24</v>
      </c>
      <c r="F552">
        <v>41</v>
      </c>
      <c r="G552">
        <v>58</v>
      </c>
      <c r="H552">
        <f t="shared" si="24"/>
        <v>159</v>
      </c>
      <c r="I552">
        <f t="shared" si="26"/>
        <v>6681</v>
      </c>
    </row>
    <row r="553" spans="1:9" x14ac:dyDescent="0.25">
      <c r="A553" t="s">
        <v>76</v>
      </c>
      <c r="B553" s="64">
        <v>42738</v>
      </c>
      <c r="C553">
        <f t="shared" si="25"/>
        <v>7</v>
      </c>
      <c r="D553">
        <v>12</v>
      </c>
      <c r="E553">
        <v>53</v>
      </c>
      <c r="F553">
        <v>18</v>
      </c>
      <c r="G553">
        <v>17</v>
      </c>
      <c r="H553">
        <f t="shared" si="24"/>
        <v>100</v>
      </c>
      <c r="I553">
        <f t="shared" si="26"/>
        <v>6681</v>
      </c>
    </row>
    <row r="554" spans="1:9" x14ac:dyDescent="0.25">
      <c r="A554" t="s">
        <v>76</v>
      </c>
      <c r="B554" s="64">
        <v>42739</v>
      </c>
      <c r="C554">
        <f t="shared" si="25"/>
        <v>7</v>
      </c>
      <c r="D554">
        <v>63</v>
      </c>
      <c r="E554">
        <v>47</v>
      </c>
      <c r="F554">
        <v>78</v>
      </c>
      <c r="G554">
        <v>47</v>
      </c>
      <c r="H554">
        <f t="shared" si="24"/>
        <v>235</v>
      </c>
      <c r="I554">
        <f t="shared" si="26"/>
        <v>6681</v>
      </c>
    </row>
    <row r="555" spans="1:9" x14ac:dyDescent="0.25">
      <c r="A555" t="s">
        <v>76</v>
      </c>
      <c r="B555" s="64">
        <v>42740</v>
      </c>
      <c r="C555">
        <f t="shared" si="25"/>
        <v>7</v>
      </c>
      <c r="D555">
        <v>12</v>
      </c>
      <c r="E555">
        <v>84</v>
      </c>
      <c r="F555">
        <v>21</v>
      </c>
      <c r="G555">
        <v>73</v>
      </c>
      <c r="H555">
        <f t="shared" si="24"/>
        <v>190</v>
      </c>
      <c r="I555">
        <f t="shared" si="26"/>
        <v>6681</v>
      </c>
    </row>
    <row r="556" spans="1:9" x14ac:dyDescent="0.25">
      <c r="A556" t="s">
        <v>76</v>
      </c>
      <c r="B556" s="64">
        <v>42741</v>
      </c>
      <c r="C556">
        <f t="shared" si="25"/>
        <v>7</v>
      </c>
      <c r="D556">
        <v>41</v>
      </c>
      <c r="E556">
        <v>43</v>
      </c>
      <c r="F556">
        <v>85</v>
      </c>
      <c r="G556">
        <v>93</v>
      </c>
      <c r="H556">
        <f t="shared" si="24"/>
        <v>262</v>
      </c>
      <c r="I556">
        <f t="shared" si="26"/>
        <v>6681</v>
      </c>
    </row>
    <row r="557" spans="1:9" x14ac:dyDescent="0.25">
      <c r="A557" t="s">
        <v>76</v>
      </c>
      <c r="B557" s="64">
        <v>42742</v>
      </c>
      <c r="C557">
        <f t="shared" si="25"/>
        <v>7</v>
      </c>
      <c r="D557">
        <v>84</v>
      </c>
      <c r="E557">
        <v>12</v>
      </c>
      <c r="F557">
        <v>69</v>
      </c>
      <c r="G557">
        <v>13</v>
      </c>
      <c r="H557">
        <f t="shared" si="24"/>
        <v>178</v>
      </c>
      <c r="I557">
        <f t="shared" si="26"/>
        <v>6681</v>
      </c>
    </row>
    <row r="558" spans="1:9" x14ac:dyDescent="0.25">
      <c r="A558" t="s">
        <v>76</v>
      </c>
      <c r="B558" s="64">
        <v>42743</v>
      </c>
      <c r="C558">
        <f t="shared" si="25"/>
        <v>7</v>
      </c>
      <c r="D558">
        <v>51</v>
      </c>
      <c r="E558">
        <v>28</v>
      </c>
      <c r="F558">
        <v>55</v>
      </c>
      <c r="G558">
        <v>26</v>
      </c>
      <c r="H558">
        <f t="shared" si="24"/>
        <v>160</v>
      </c>
      <c r="I558">
        <f t="shared" si="26"/>
        <v>6681</v>
      </c>
    </row>
    <row r="559" spans="1:9" x14ac:dyDescent="0.25">
      <c r="A559" t="s">
        <v>76</v>
      </c>
      <c r="B559" s="64">
        <v>42744</v>
      </c>
      <c r="C559">
        <f t="shared" si="25"/>
        <v>7</v>
      </c>
      <c r="D559">
        <v>69</v>
      </c>
      <c r="E559">
        <v>64</v>
      </c>
      <c r="F559">
        <v>22</v>
      </c>
      <c r="G559">
        <v>31</v>
      </c>
      <c r="H559">
        <f t="shared" si="24"/>
        <v>186</v>
      </c>
      <c r="I559">
        <f t="shared" si="26"/>
        <v>6681</v>
      </c>
    </row>
    <row r="560" spans="1:9" x14ac:dyDescent="0.25">
      <c r="A560" t="s">
        <v>76</v>
      </c>
      <c r="B560" s="64">
        <v>42745</v>
      </c>
      <c r="C560">
        <f t="shared" si="25"/>
        <v>7</v>
      </c>
      <c r="D560">
        <v>54</v>
      </c>
      <c r="E560">
        <v>32</v>
      </c>
      <c r="F560">
        <v>90</v>
      </c>
      <c r="G560">
        <v>58</v>
      </c>
      <c r="H560">
        <f t="shared" ref="H560:H623" si="27">SUM(D560:G560)</f>
        <v>234</v>
      </c>
      <c r="I560">
        <f t="shared" si="26"/>
        <v>6681</v>
      </c>
    </row>
    <row r="561" spans="1:9" x14ac:dyDescent="0.25">
      <c r="A561" t="s">
        <v>76</v>
      </c>
      <c r="B561" s="64">
        <v>42746</v>
      </c>
      <c r="C561">
        <f t="shared" si="25"/>
        <v>7</v>
      </c>
      <c r="D561">
        <v>60</v>
      </c>
      <c r="E561">
        <v>24</v>
      </c>
      <c r="F561">
        <v>78</v>
      </c>
      <c r="G561">
        <v>37</v>
      </c>
      <c r="H561">
        <f t="shared" si="27"/>
        <v>199</v>
      </c>
      <c r="I561">
        <f t="shared" si="26"/>
        <v>6681</v>
      </c>
    </row>
    <row r="562" spans="1:9" x14ac:dyDescent="0.25">
      <c r="A562" t="s">
        <v>76</v>
      </c>
      <c r="B562" s="64">
        <v>42747</v>
      </c>
      <c r="C562">
        <f t="shared" si="25"/>
        <v>7</v>
      </c>
      <c r="D562">
        <v>69</v>
      </c>
      <c r="E562">
        <v>90</v>
      </c>
      <c r="F562">
        <v>40</v>
      </c>
      <c r="G562">
        <v>31</v>
      </c>
      <c r="H562">
        <f t="shared" si="27"/>
        <v>230</v>
      </c>
      <c r="I562">
        <f t="shared" si="26"/>
        <v>6681</v>
      </c>
    </row>
    <row r="563" spans="1:9" x14ac:dyDescent="0.25">
      <c r="A563" t="s">
        <v>76</v>
      </c>
      <c r="B563" s="64">
        <v>42748</v>
      </c>
      <c r="C563">
        <f t="shared" si="25"/>
        <v>7</v>
      </c>
      <c r="D563">
        <v>76</v>
      </c>
      <c r="E563">
        <v>73</v>
      </c>
      <c r="F563">
        <v>59</v>
      </c>
      <c r="G563">
        <v>72</v>
      </c>
      <c r="H563">
        <f t="shared" si="27"/>
        <v>280</v>
      </c>
      <c r="I563">
        <f t="shared" si="26"/>
        <v>6681</v>
      </c>
    </row>
    <row r="564" spans="1:9" x14ac:dyDescent="0.25">
      <c r="A564" t="s">
        <v>76</v>
      </c>
      <c r="B564" s="64">
        <v>42749</v>
      </c>
      <c r="C564">
        <f t="shared" si="25"/>
        <v>7</v>
      </c>
      <c r="D564">
        <v>84</v>
      </c>
      <c r="E564">
        <v>66</v>
      </c>
      <c r="F564">
        <v>92</v>
      </c>
      <c r="G564">
        <v>90</v>
      </c>
      <c r="H564">
        <f t="shared" si="27"/>
        <v>332</v>
      </c>
      <c r="I564">
        <f t="shared" si="26"/>
        <v>6681</v>
      </c>
    </row>
    <row r="565" spans="1:9" x14ac:dyDescent="0.25">
      <c r="A565" t="s">
        <v>76</v>
      </c>
      <c r="B565" s="64">
        <v>42750</v>
      </c>
      <c r="C565">
        <f t="shared" si="25"/>
        <v>7</v>
      </c>
      <c r="D565">
        <v>32</v>
      </c>
      <c r="E565">
        <v>18</v>
      </c>
      <c r="F565">
        <v>98</v>
      </c>
      <c r="G565">
        <v>65</v>
      </c>
      <c r="H565">
        <f t="shared" si="27"/>
        <v>213</v>
      </c>
      <c r="I565">
        <f t="shared" si="26"/>
        <v>6681</v>
      </c>
    </row>
    <row r="566" spans="1:9" x14ac:dyDescent="0.25">
      <c r="A566" t="s">
        <v>76</v>
      </c>
      <c r="B566" s="64">
        <v>42751</v>
      </c>
      <c r="C566">
        <f t="shared" si="25"/>
        <v>7</v>
      </c>
      <c r="D566">
        <v>24</v>
      </c>
      <c r="E566">
        <v>37</v>
      </c>
      <c r="F566">
        <v>10</v>
      </c>
      <c r="G566">
        <v>44</v>
      </c>
      <c r="H566">
        <f t="shared" si="27"/>
        <v>115</v>
      </c>
      <c r="I566">
        <f t="shared" si="26"/>
        <v>6681</v>
      </c>
    </row>
    <row r="567" spans="1:9" x14ac:dyDescent="0.25">
      <c r="A567" t="s">
        <v>76</v>
      </c>
      <c r="B567" s="64">
        <v>42752</v>
      </c>
      <c r="C567">
        <f t="shared" si="25"/>
        <v>7</v>
      </c>
      <c r="D567">
        <v>27</v>
      </c>
      <c r="E567">
        <v>96</v>
      </c>
      <c r="F567">
        <v>90</v>
      </c>
      <c r="G567">
        <v>69</v>
      </c>
      <c r="H567">
        <f t="shared" si="27"/>
        <v>282</v>
      </c>
      <c r="I567">
        <f t="shared" si="26"/>
        <v>6681</v>
      </c>
    </row>
    <row r="568" spans="1:9" x14ac:dyDescent="0.25">
      <c r="A568" t="s">
        <v>76</v>
      </c>
      <c r="B568" s="64">
        <v>42753</v>
      </c>
      <c r="C568">
        <f t="shared" si="25"/>
        <v>7</v>
      </c>
      <c r="D568">
        <v>28</v>
      </c>
      <c r="E568">
        <v>19</v>
      </c>
      <c r="F568">
        <v>35</v>
      </c>
      <c r="G568">
        <v>76</v>
      </c>
      <c r="H568">
        <f t="shared" si="27"/>
        <v>158</v>
      </c>
      <c r="I568">
        <f t="shared" si="26"/>
        <v>6681</v>
      </c>
    </row>
    <row r="569" spans="1:9" x14ac:dyDescent="0.25">
      <c r="A569" t="s">
        <v>76</v>
      </c>
      <c r="B569" s="64">
        <v>42754</v>
      </c>
      <c r="C569">
        <f t="shared" si="25"/>
        <v>7</v>
      </c>
      <c r="D569">
        <v>48</v>
      </c>
      <c r="E569">
        <v>19</v>
      </c>
      <c r="F569">
        <v>76</v>
      </c>
      <c r="G569">
        <v>48</v>
      </c>
      <c r="H569">
        <f t="shared" si="27"/>
        <v>191</v>
      </c>
      <c r="I569">
        <f t="shared" si="26"/>
        <v>6681</v>
      </c>
    </row>
    <row r="570" spans="1:9" x14ac:dyDescent="0.25">
      <c r="A570" t="s">
        <v>76</v>
      </c>
      <c r="B570" s="64">
        <v>42755</v>
      </c>
      <c r="C570">
        <f t="shared" si="25"/>
        <v>7</v>
      </c>
      <c r="D570">
        <v>12</v>
      </c>
      <c r="E570">
        <v>32</v>
      </c>
      <c r="F570">
        <v>41</v>
      </c>
      <c r="G570">
        <v>38</v>
      </c>
      <c r="H570">
        <f t="shared" si="27"/>
        <v>123</v>
      </c>
      <c r="I570">
        <f t="shared" si="26"/>
        <v>6681</v>
      </c>
    </row>
    <row r="571" spans="1:9" x14ac:dyDescent="0.25">
      <c r="A571" t="s">
        <v>76</v>
      </c>
      <c r="B571" s="64">
        <v>42756</v>
      </c>
      <c r="C571">
        <f t="shared" si="25"/>
        <v>7</v>
      </c>
      <c r="D571">
        <v>81</v>
      </c>
      <c r="E571">
        <v>16</v>
      </c>
      <c r="F571">
        <v>68</v>
      </c>
      <c r="G571">
        <v>20</v>
      </c>
      <c r="H571">
        <f t="shared" si="27"/>
        <v>185</v>
      </c>
      <c r="I571">
        <f t="shared" si="26"/>
        <v>6681</v>
      </c>
    </row>
    <row r="572" spans="1:9" x14ac:dyDescent="0.25">
      <c r="A572" t="s">
        <v>76</v>
      </c>
      <c r="B572" s="64">
        <v>42757</v>
      </c>
      <c r="C572">
        <f t="shared" si="25"/>
        <v>7</v>
      </c>
      <c r="D572">
        <v>90</v>
      </c>
      <c r="E572">
        <v>61</v>
      </c>
      <c r="F572">
        <v>67</v>
      </c>
      <c r="G572">
        <v>83</v>
      </c>
      <c r="H572">
        <f t="shared" si="27"/>
        <v>301</v>
      </c>
      <c r="I572">
        <f t="shared" si="26"/>
        <v>6681</v>
      </c>
    </row>
    <row r="573" spans="1:9" x14ac:dyDescent="0.25">
      <c r="A573" t="s">
        <v>76</v>
      </c>
      <c r="B573" s="64">
        <v>42758</v>
      </c>
      <c r="C573">
        <f t="shared" si="25"/>
        <v>7</v>
      </c>
      <c r="D573">
        <v>56</v>
      </c>
      <c r="E573">
        <v>40</v>
      </c>
      <c r="F573">
        <v>69</v>
      </c>
      <c r="G573">
        <v>86</v>
      </c>
      <c r="H573">
        <f t="shared" si="27"/>
        <v>251</v>
      </c>
      <c r="I573">
        <f t="shared" si="26"/>
        <v>6681</v>
      </c>
    </row>
    <row r="574" spans="1:9" x14ac:dyDescent="0.25">
      <c r="A574" t="s">
        <v>76</v>
      </c>
      <c r="B574" s="64">
        <v>42759</v>
      </c>
      <c r="C574">
        <f t="shared" si="25"/>
        <v>7</v>
      </c>
      <c r="D574">
        <v>93</v>
      </c>
      <c r="E574">
        <v>82</v>
      </c>
      <c r="F574">
        <v>32</v>
      </c>
      <c r="G574">
        <v>95</v>
      </c>
      <c r="H574">
        <f t="shared" si="27"/>
        <v>302</v>
      </c>
      <c r="I574">
        <f t="shared" si="26"/>
        <v>6681</v>
      </c>
    </row>
    <row r="575" spans="1:9" x14ac:dyDescent="0.25">
      <c r="A575" t="s">
        <v>76</v>
      </c>
      <c r="B575" s="64">
        <v>42760</v>
      </c>
      <c r="C575">
        <f t="shared" si="25"/>
        <v>7</v>
      </c>
      <c r="D575">
        <v>97</v>
      </c>
      <c r="E575">
        <v>75</v>
      </c>
      <c r="F575">
        <v>88</v>
      </c>
      <c r="G575">
        <v>35</v>
      </c>
      <c r="H575">
        <f t="shared" si="27"/>
        <v>295</v>
      </c>
      <c r="I575">
        <f t="shared" si="26"/>
        <v>6681</v>
      </c>
    </row>
    <row r="576" spans="1:9" x14ac:dyDescent="0.25">
      <c r="A576" t="s">
        <v>76</v>
      </c>
      <c r="B576" s="64">
        <v>42761</v>
      </c>
      <c r="C576">
        <f t="shared" si="25"/>
        <v>7</v>
      </c>
      <c r="D576">
        <v>76</v>
      </c>
      <c r="E576">
        <v>41</v>
      </c>
      <c r="F576">
        <v>29</v>
      </c>
      <c r="G576">
        <v>78</v>
      </c>
      <c r="H576">
        <f t="shared" si="27"/>
        <v>224</v>
      </c>
      <c r="I576">
        <f t="shared" si="26"/>
        <v>6681</v>
      </c>
    </row>
    <row r="577" spans="1:9" x14ac:dyDescent="0.25">
      <c r="A577" t="s">
        <v>76</v>
      </c>
      <c r="B577" s="64">
        <v>42762</v>
      </c>
      <c r="C577">
        <f t="shared" si="25"/>
        <v>7</v>
      </c>
      <c r="D577">
        <v>41</v>
      </c>
      <c r="E577">
        <v>11</v>
      </c>
      <c r="F577">
        <v>42</v>
      </c>
      <c r="G577">
        <v>55</v>
      </c>
      <c r="H577">
        <f t="shared" si="27"/>
        <v>149</v>
      </c>
      <c r="I577">
        <f t="shared" si="26"/>
        <v>6681</v>
      </c>
    </row>
    <row r="578" spans="1:9" x14ac:dyDescent="0.25">
      <c r="A578" t="s">
        <v>76</v>
      </c>
      <c r="B578" s="64">
        <v>42763</v>
      </c>
      <c r="C578">
        <f t="shared" ref="C578:C641" si="28">CHOOSE(MONTH(B578),7,8,9,10,11,12,1,2,3,4,5,6)</f>
        <v>7</v>
      </c>
      <c r="D578">
        <v>32</v>
      </c>
      <c r="E578">
        <v>11</v>
      </c>
      <c r="F578">
        <v>21</v>
      </c>
      <c r="G578">
        <v>32</v>
      </c>
      <c r="H578">
        <f t="shared" si="27"/>
        <v>96</v>
      </c>
      <c r="I578">
        <f t="shared" ref="I578:I641" si="29">SUMIFS($H$2:$H$1461,$A$2:$A$1461,A578,$C$2:$C$1461,C578)</f>
        <v>6681</v>
      </c>
    </row>
    <row r="579" spans="1:9" x14ac:dyDescent="0.25">
      <c r="A579" t="s">
        <v>76</v>
      </c>
      <c r="B579" s="64">
        <v>42764</v>
      </c>
      <c r="C579">
        <f t="shared" si="28"/>
        <v>7</v>
      </c>
      <c r="D579">
        <v>59</v>
      </c>
      <c r="E579">
        <v>71</v>
      </c>
      <c r="F579">
        <v>93</v>
      </c>
      <c r="G579">
        <v>99</v>
      </c>
      <c r="H579">
        <f t="shared" si="27"/>
        <v>322</v>
      </c>
      <c r="I579">
        <f t="shared" si="29"/>
        <v>6681</v>
      </c>
    </row>
    <row r="580" spans="1:9" x14ac:dyDescent="0.25">
      <c r="A580" t="s">
        <v>76</v>
      </c>
      <c r="B580" s="64">
        <v>42765</v>
      </c>
      <c r="C580">
        <f t="shared" si="28"/>
        <v>7</v>
      </c>
      <c r="D580">
        <v>35</v>
      </c>
      <c r="E580">
        <v>87</v>
      </c>
      <c r="F580">
        <v>80</v>
      </c>
      <c r="G580">
        <v>64</v>
      </c>
      <c r="H580">
        <f t="shared" si="27"/>
        <v>266</v>
      </c>
      <c r="I580">
        <f t="shared" si="29"/>
        <v>6681</v>
      </c>
    </row>
    <row r="581" spans="1:9" x14ac:dyDescent="0.25">
      <c r="A581" t="s">
        <v>76</v>
      </c>
      <c r="B581" s="64">
        <v>42766</v>
      </c>
      <c r="C581">
        <f t="shared" si="28"/>
        <v>7</v>
      </c>
      <c r="D581">
        <v>63</v>
      </c>
      <c r="E581">
        <v>82</v>
      </c>
      <c r="F581">
        <v>70</v>
      </c>
      <c r="G581">
        <v>50</v>
      </c>
      <c r="H581">
        <f t="shared" si="27"/>
        <v>265</v>
      </c>
      <c r="I581">
        <f t="shared" si="29"/>
        <v>6681</v>
      </c>
    </row>
    <row r="582" spans="1:9" x14ac:dyDescent="0.25">
      <c r="A582" t="s">
        <v>76</v>
      </c>
      <c r="B582" s="64">
        <v>42767</v>
      </c>
      <c r="C582">
        <f t="shared" si="28"/>
        <v>8</v>
      </c>
      <c r="D582">
        <v>12</v>
      </c>
      <c r="E582">
        <v>99</v>
      </c>
      <c r="F582">
        <v>91</v>
      </c>
      <c r="G582">
        <v>39</v>
      </c>
      <c r="H582">
        <f t="shared" si="27"/>
        <v>241</v>
      </c>
      <c r="I582">
        <f t="shared" si="29"/>
        <v>5733</v>
      </c>
    </row>
    <row r="583" spans="1:9" x14ac:dyDescent="0.25">
      <c r="A583" t="s">
        <v>76</v>
      </c>
      <c r="B583" s="64">
        <v>42768</v>
      </c>
      <c r="C583">
        <f t="shared" si="28"/>
        <v>8</v>
      </c>
      <c r="D583">
        <v>33</v>
      </c>
      <c r="E583">
        <v>40</v>
      </c>
      <c r="F583">
        <v>44</v>
      </c>
      <c r="G583">
        <v>92</v>
      </c>
      <c r="H583">
        <f t="shared" si="27"/>
        <v>209</v>
      </c>
      <c r="I583">
        <f t="shared" si="29"/>
        <v>5733</v>
      </c>
    </row>
    <row r="584" spans="1:9" x14ac:dyDescent="0.25">
      <c r="A584" t="s">
        <v>76</v>
      </c>
      <c r="B584" s="64">
        <v>42769</v>
      </c>
      <c r="C584">
        <f t="shared" si="28"/>
        <v>8</v>
      </c>
      <c r="D584">
        <v>27</v>
      </c>
      <c r="E584">
        <v>83</v>
      </c>
      <c r="F584">
        <v>73</v>
      </c>
      <c r="G584">
        <v>44</v>
      </c>
      <c r="H584">
        <f t="shared" si="27"/>
        <v>227</v>
      </c>
      <c r="I584">
        <f t="shared" si="29"/>
        <v>5733</v>
      </c>
    </row>
    <row r="585" spans="1:9" x14ac:dyDescent="0.25">
      <c r="A585" t="s">
        <v>76</v>
      </c>
      <c r="B585" s="64">
        <v>42770</v>
      </c>
      <c r="C585">
        <f t="shared" si="28"/>
        <v>8</v>
      </c>
      <c r="D585">
        <v>79</v>
      </c>
      <c r="E585">
        <v>20</v>
      </c>
      <c r="F585">
        <v>15</v>
      </c>
      <c r="G585">
        <v>67</v>
      </c>
      <c r="H585">
        <f t="shared" si="27"/>
        <v>181</v>
      </c>
      <c r="I585">
        <f t="shared" si="29"/>
        <v>5733</v>
      </c>
    </row>
    <row r="586" spans="1:9" x14ac:dyDescent="0.25">
      <c r="A586" t="s">
        <v>76</v>
      </c>
      <c r="B586" s="64">
        <v>42771</v>
      </c>
      <c r="C586">
        <f t="shared" si="28"/>
        <v>8</v>
      </c>
      <c r="D586">
        <v>86</v>
      </c>
      <c r="E586">
        <v>24</v>
      </c>
      <c r="F586">
        <v>27</v>
      </c>
      <c r="G586">
        <v>22</v>
      </c>
      <c r="H586">
        <f t="shared" si="27"/>
        <v>159</v>
      </c>
      <c r="I586">
        <f t="shared" si="29"/>
        <v>5733</v>
      </c>
    </row>
    <row r="587" spans="1:9" x14ac:dyDescent="0.25">
      <c r="A587" t="s">
        <v>76</v>
      </c>
      <c r="B587" s="64">
        <v>42772</v>
      </c>
      <c r="C587">
        <f t="shared" si="28"/>
        <v>8</v>
      </c>
      <c r="D587">
        <v>30</v>
      </c>
      <c r="E587">
        <v>90</v>
      </c>
      <c r="F587">
        <v>47</v>
      </c>
      <c r="G587">
        <v>15</v>
      </c>
      <c r="H587">
        <f t="shared" si="27"/>
        <v>182</v>
      </c>
      <c r="I587">
        <f t="shared" si="29"/>
        <v>5733</v>
      </c>
    </row>
    <row r="588" spans="1:9" x14ac:dyDescent="0.25">
      <c r="A588" t="s">
        <v>76</v>
      </c>
      <c r="B588" s="64">
        <v>42773</v>
      </c>
      <c r="C588">
        <f t="shared" si="28"/>
        <v>8</v>
      </c>
      <c r="D588">
        <v>82</v>
      </c>
      <c r="E588">
        <v>25</v>
      </c>
      <c r="F588">
        <v>38</v>
      </c>
      <c r="G588">
        <v>45</v>
      </c>
      <c r="H588">
        <f t="shared" si="27"/>
        <v>190</v>
      </c>
      <c r="I588">
        <f t="shared" si="29"/>
        <v>5733</v>
      </c>
    </row>
    <row r="589" spans="1:9" x14ac:dyDescent="0.25">
      <c r="A589" t="s">
        <v>76</v>
      </c>
      <c r="B589" s="64">
        <v>42774</v>
      </c>
      <c r="C589">
        <f t="shared" si="28"/>
        <v>8</v>
      </c>
      <c r="D589">
        <v>13</v>
      </c>
      <c r="E589">
        <v>24</v>
      </c>
      <c r="F589">
        <v>18</v>
      </c>
      <c r="G589">
        <v>60</v>
      </c>
      <c r="H589">
        <f t="shared" si="27"/>
        <v>115</v>
      </c>
      <c r="I589">
        <f t="shared" si="29"/>
        <v>5733</v>
      </c>
    </row>
    <row r="590" spans="1:9" x14ac:dyDescent="0.25">
      <c r="A590" t="s">
        <v>76</v>
      </c>
      <c r="B590" s="64">
        <v>42775</v>
      </c>
      <c r="C590">
        <f t="shared" si="28"/>
        <v>8</v>
      </c>
      <c r="D590">
        <v>44</v>
      </c>
      <c r="E590">
        <v>56</v>
      </c>
      <c r="F590">
        <v>20</v>
      </c>
      <c r="G590">
        <v>20</v>
      </c>
      <c r="H590">
        <f t="shared" si="27"/>
        <v>140</v>
      </c>
      <c r="I590">
        <f t="shared" si="29"/>
        <v>5733</v>
      </c>
    </row>
    <row r="591" spans="1:9" x14ac:dyDescent="0.25">
      <c r="A591" t="s">
        <v>76</v>
      </c>
      <c r="B591" s="64">
        <v>42776</v>
      </c>
      <c r="C591">
        <f t="shared" si="28"/>
        <v>8</v>
      </c>
      <c r="D591">
        <v>40</v>
      </c>
      <c r="E591">
        <v>17</v>
      </c>
      <c r="F591">
        <v>54</v>
      </c>
      <c r="G591">
        <v>70</v>
      </c>
      <c r="H591">
        <f t="shared" si="27"/>
        <v>181</v>
      </c>
      <c r="I591">
        <f t="shared" si="29"/>
        <v>5733</v>
      </c>
    </row>
    <row r="592" spans="1:9" x14ac:dyDescent="0.25">
      <c r="A592" t="s">
        <v>76</v>
      </c>
      <c r="B592" s="64">
        <v>42777</v>
      </c>
      <c r="C592">
        <f t="shared" si="28"/>
        <v>8</v>
      </c>
      <c r="D592">
        <v>37</v>
      </c>
      <c r="E592">
        <v>97</v>
      </c>
      <c r="F592">
        <v>36</v>
      </c>
      <c r="G592">
        <v>16</v>
      </c>
      <c r="H592">
        <f t="shared" si="27"/>
        <v>186</v>
      </c>
      <c r="I592">
        <f t="shared" si="29"/>
        <v>5733</v>
      </c>
    </row>
    <row r="593" spans="1:9" x14ac:dyDescent="0.25">
      <c r="A593" t="s">
        <v>76</v>
      </c>
      <c r="B593" s="64">
        <v>42778</v>
      </c>
      <c r="C593">
        <f t="shared" si="28"/>
        <v>8</v>
      </c>
      <c r="D593">
        <v>45</v>
      </c>
      <c r="E593">
        <v>70</v>
      </c>
      <c r="F593">
        <v>47</v>
      </c>
      <c r="G593">
        <v>58</v>
      </c>
      <c r="H593">
        <f t="shared" si="27"/>
        <v>220</v>
      </c>
      <c r="I593">
        <f t="shared" si="29"/>
        <v>5733</v>
      </c>
    </row>
    <row r="594" spans="1:9" x14ac:dyDescent="0.25">
      <c r="A594" t="s">
        <v>76</v>
      </c>
      <c r="B594" s="64">
        <v>42779</v>
      </c>
      <c r="C594">
        <f t="shared" si="28"/>
        <v>8</v>
      </c>
      <c r="D594">
        <v>59</v>
      </c>
      <c r="E594">
        <v>45</v>
      </c>
      <c r="F594">
        <v>30</v>
      </c>
      <c r="G594">
        <v>76</v>
      </c>
      <c r="H594">
        <f t="shared" si="27"/>
        <v>210</v>
      </c>
      <c r="I594">
        <f t="shared" si="29"/>
        <v>5733</v>
      </c>
    </row>
    <row r="595" spans="1:9" x14ac:dyDescent="0.25">
      <c r="A595" t="s">
        <v>76</v>
      </c>
      <c r="B595" s="64">
        <v>42780</v>
      </c>
      <c r="C595">
        <f t="shared" si="28"/>
        <v>8</v>
      </c>
      <c r="D595">
        <v>16</v>
      </c>
      <c r="E595">
        <v>65</v>
      </c>
      <c r="F595">
        <v>21</v>
      </c>
      <c r="G595">
        <v>12</v>
      </c>
      <c r="H595">
        <f t="shared" si="27"/>
        <v>114</v>
      </c>
      <c r="I595">
        <f t="shared" si="29"/>
        <v>5733</v>
      </c>
    </row>
    <row r="596" spans="1:9" x14ac:dyDescent="0.25">
      <c r="A596" t="s">
        <v>76</v>
      </c>
      <c r="B596" s="64">
        <v>42781</v>
      </c>
      <c r="C596">
        <f t="shared" si="28"/>
        <v>8</v>
      </c>
      <c r="D596">
        <v>44</v>
      </c>
      <c r="E596">
        <v>18</v>
      </c>
      <c r="F596">
        <v>22</v>
      </c>
      <c r="G596">
        <v>84</v>
      </c>
      <c r="H596">
        <f t="shared" si="27"/>
        <v>168</v>
      </c>
      <c r="I596">
        <f t="shared" si="29"/>
        <v>5733</v>
      </c>
    </row>
    <row r="597" spans="1:9" x14ac:dyDescent="0.25">
      <c r="A597" t="s">
        <v>76</v>
      </c>
      <c r="B597" s="64">
        <v>42782</v>
      </c>
      <c r="C597">
        <f t="shared" si="28"/>
        <v>8</v>
      </c>
      <c r="D597">
        <v>42</v>
      </c>
      <c r="E597">
        <v>69</v>
      </c>
      <c r="F597">
        <v>67</v>
      </c>
      <c r="G597">
        <v>69</v>
      </c>
      <c r="H597">
        <f t="shared" si="27"/>
        <v>247</v>
      </c>
      <c r="I597">
        <f t="shared" si="29"/>
        <v>5733</v>
      </c>
    </row>
    <row r="598" spans="1:9" x14ac:dyDescent="0.25">
      <c r="A598" t="s">
        <v>76</v>
      </c>
      <c r="B598" s="64">
        <v>42783</v>
      </c>
      <c r="C598">
        <f t="shared" si="28"/>
        <v>8</v>
      </c>
      <c r="D598">
        <v>24</v>
      </c>
      <c r="E598">
        <v>67</v>
      </c>
      <c r="F598">
        <v>57</v>
      </c>
      <c r="G598">
        <v>77</v>
      </c>
      <c r="H598">
        <f t="shared" si="27"/>
        <v>225</v>
      </c>
      <c r="I598">
        <f t="shared" si="29"/>
        <v>5733</v>
      </c>
    </row>
    <row r="599" spans="1:9" x14ac:dyDescent="0.25">
      <c r="A599" t="s">
        <v>76</v>
      </c>
      <c r="B599" s="64">
        <v>42784</v>
      </c>
      <c r="C599">
        <f t="shared" si="28"/>
        <v>8</v>
      </c>
      <c r="D599">
        <v>87</v>
      </c>
      <c r="E599">
        <v>50</v>
      </c>
      <c r="F599">
        <v>69</v>
      </c>
      <c r="G599">
        <v>22</v>
      </c>
      <c r="H599">
        <f t="shared" si="27"/>
        <v>228</v>
      </c>
      <c r="I599">
        <f t="shared" si="29"/>
        <v>5733</v>
      </c>
    </row>
    <row r="600" spans="1:9" x14ac:dyDescent="0.25">
      <c r="A600" t="s">
        <v>76</v>
      </c>
      <c r="B600" s="64">
        <v>42785</v>
      </c>
      <c r="C600">
        <f t="shared" si="28"/>
        <v>8</v>
      </c>
      <c r="D600">
        <v>35</v>
      </c>
      <c r="E600">
        <v>82</v>
      </c>
      <c r="F600">
        <v>92</v>
      </c>
      <c r="G600">
        <v>86</v>
      </c>
      <c r="H600">
        <f t="shared" si="27"/>
        <v>295</v>
      </c>
      <c r="I600">
        <f t="shared" si="29"/>
        <v>5733</v>
      </c>
    </row>
    <row r="601" spans="1:9" x14ac:dyDescent="0.25">
      <c r="A601" t="s">
        <v>76</v>
      </c>
      <c r="B601" s="64">
        <v>42786</v>
      </c>
      <c r="C601">
        <f t="shared" si="28"/>
        <v>8</v>
      </c>
      <c r="D601">
        <v>58</v>
      </c>
      <c r="E601">
        <v>36</v>
      </c>
      <c r="F601">
        <v>80</v>
      </c>
      <c r="G601">
        <v>11</v>
      </c>
      <c r="H601">
        <f t="shared" si="27"/>
        <v>185</v>
      </c>
      <c r="I601">
        <f t="shared" si="29"/>
        <v>5733</v>
      </c>
    </row>
    <row r="602" spans="1:9" x14ac:dyDescent="0.25">
      <c r="A602" t="s">
        <v>76</v>
      </c>
      <c r="B602" s="64">
        <v>42787</v>
      </c>
      <c r="C602">
        <f t="shared" si="28"/>
        <v>8</v>
      </c>
      <c r="D602">
        <v>79</v>
      </c>
      <c r="E602">
        <v>67</v>
      </c>
      <c r="F602">
        <v>52</v>
      </c>
      <c r="G602">
        <v>87</v>
      </c>
      <c r="H602">
        <f t="shared" si="27"/>
        <v>285</v>
      </c>
      <c r="I602">
        <f t="shared" si="29"/>
        <v>5733</v>
      </c>
    </row>
    <row r="603" spans="1:9" x14ac:dyDescent="0.25">
      <c r="A603" t="s">
        <v>76</v>
      </c>
      <c r="B603" s="64">
        <v>42788</v>
      </c>
      <c r="C603">
        <f t="shared" si="28"/>
        <v>8</v>
      </c>
      <c r="D603">
        <v>19</v>
      </c>
      <c r="E603">
        <v>98</v>
      </c>
      <c r="F603">
        <v>62</v>
      </c>
      <c r="G603">
        <v>12</v>
      </c>
      <c r="H603">
        <f t="shared" si="27"/>
        <v>191</v>
      </c>
      <c r="I603">
        <f t="shared" si="29"/>
        <v>5733</v>
      </c>
    </row>
    <row r="604" spans="1:9" x14ac:dyDescent="0.25">
      <c r="A604" t="s">
        <v>76</v>
      </c>
      <c r="B604" s="64">
        <v>42789</v>
      </c>
      <c r="C604">
        <f t="shared" si="28"/>
        <v>8</v>
      </c>
      <c r="D604">
        <v>66</v>
      </c>
      <c r="E604">
        <v>22</v>
      </c>
      <c r="F604">
        <v>14</v>
      </c>
      <c r="G604">
        <v>52</v>
      </c>
      <c r="H604">
        <f t="shared" si="27"/>
        <v>154</v>
      </c>
      <c r="I604">
        <f t="shared" si="29"/>
        <v>5733</v>
      </c>
    </row>
    <row r="605" spans="1:9" x14ac:dyDescent="0.25">
      <c r="A605" t="s">
        <v>76</v>
      </c>
      <c r="B605" s="64">
        <v>42790</v>
      </c>
      <c r="C605">
        <f t="shared" si="28"/>
        <v>8</v>
      </c>
      <c r="D605">
        <v>25</v>
      </c>
      <c r="E605">
        <v>98</v>
      </c>
      <c r="F605">
        <v>11</v>
      </c>
      <c r="G605">
        <v>45</v>
      </c>
      <c r="H605">
        <f t="shared" si="27"/>
        <v>179</v>
      </c>
      <c r="I605">
        <f t="shared" si="29"/>
        <v>5733</v>
      </c>
    </row>
    <row r="606" spans="1:9" x14ac:dyDescent="0.25">
      <c r="A606" t="s">
        <v>76</v>
      </c>
      <c r="B606" s="64">
        <v>42791</v>
      </c>
      <c r="C606">
        <f t="shared" si="28"/>
        <v>8</v>
      </c>
      <c r="D606">
        <v>64</v>
      </c>
      <c r="E606">
        <v>90</v>
      </c>
      <c r="F606">
        <v>93</v>
      </c>
      <c r="G606">
        <v>65</v>
      </c>
      <c r="H606">
        <f t="shared" si="27"/>
        <v>312</v>
      </c>
      <c r="I606">
        <f t="shared" si="29"/>
        <v>5733</v>
      </c>
    </row>
    <row r="607" spans="1:9" x14ac:dyDescent="0.25">
      <c r="A607" t="s">
        <v>76</v>
      </c>
      <c r="B607" s="64">
        <v>42792</v>
      </c>
      <c r="C607">
        <f t="shared" si="28"/>
        <v>8</v>
      </c>
      <c r="D607">
        <v>24</v>
      </c>
      <c r="E607">
        <v>71</v>
      </c>
      <c r="F607">
        <v>10</v>
      </c>
      <c r="G607">
        <v>95</v>
      </c>
      <c r="H607">
        <f t="shared" si="27"/>
        <v>200</v>
      </c>
      <c r="I607">
        <f t="shared" si="29"/>
        <v>5733</v>
      </c>
    </row>
    <row r="608" spans="1:9" x14ac:dyDescent="0.25">
      <c r="A608" t="s">
        <v>76</v>
      </c>
      <c r="B608" s="64">
        <v>42793</v>
      </c>
      <c r="C608">
        <f t="shared" si="28"/>
        <v>8</v>
      </c>
      <c r="D608">
        <v>17</v>
      </c>
      <c r="E608">
        <v>91</v>
      </c>
      <c r="F608">
        <v>24</v>
      </c>
      <c r="G608">
        <v>95</v>
      </c>
      <c r="H608">
        <f t="shared" si="27"/>
        <v>227</v>
      </c>
      <c r="I608">
        <f t="shared" si="29"/>
        <v>5733</v>
      </c>
    </row>
    <row r="609" spans="1:9" x14ac:dyDescent="0.25">
      <c r="A609" t="s">
        <v>76</v>
      </c>
      <c r="B609" s="64">
        <v>42794</v>
      </c>
      <c r="C609">
        <f t="shared" si="28"/>
        <v>8</v>
      </c>
      <c r="D609">
        <v>34</v>
      </c>
      <c r="E609">
        <v>88</v>
      </c>
      <c r="F609">
        <v>82</v>
      </c>
      <c r="G609">
        <v>78</v>
      </c>
      <c r="H609">
        <f t="shared" si="27"/>
        <v>282</v>
      </c>
      <c r="I609">
        <f t="shared" si="29"/>
        <v>5733</v>
      </c>
    </row>
    <row r="610" spans="1:9" x14ac:dyDescent="0.25">
      <c r="A610" t="s">
        <v>76</v>
      </c>
      <c r="B610" s="64">
        <v>42795</v>
      </c>
      <c r="C610">
        <f t="shared" si="28"/>
        <v>9</v>
      </c>
      <c r="D610">
        <v>11</v>
      </c>
      <c r="E610">
        <v>98</v>
      </c>
      <c r="F610">
        <v>73</v>
      </c>
      <c r="G610">
        <v>11</v>
      </c>
      <c r="H610">
        <f t="shared" si="27"/>
        <v>193</v>
      </c>
      <c r="I610">
        <f t="shared" si="29"/>
        <v>6548</v>
      </c>
    </row>
    <row r="611" spans="1:9" x14ac:dyDescent="0.25">
      <c r="A611" t="s">
        <v>76</v>
      </c>
      <c r="B611" s="64">
        <v>42796</v>
      </c>
      <c r="C611">
        <f t="shared" si="28"/>
        <v>9</v>
      </c>
      <c r="D611">
        <v>46</v>
      </c>
      <c r="E611">
        <v>44</v>
      </c>
      <c r="F611">
        <v>57</v>
      </c>
      <c r="G611">
        <v>75</v>
      </c>
      <c r="H611">
        <f t="shared" si="27"/>
        <v>222</v>
      </c>
      <c r="I611">
        <f t="shared" si="29"/>
        <v>6548</v>
      </c>
    </row>
    <row r="612" spans="1:9" x14ac:dyDescent="0.25">
      <c r="A612" t="s">
        <v>76</v>
      </c>
      <c r="B612" s="64">
        <v>42797</v>
      </c>
      <c r="C612">
        <f t="shared" si="28"/>
        <v>9</v>
      </c>
      <c r="D612">
        <v>62</v>
      </c>
      <c r="E612">
        <v>68</v>
      </c>
      <c r="F612">
        <v>50</v>
      </c>
      <c r="G612">
        <v>23</v>
      </c>
      <c r="H612">
        <f t="shared" si="27"/>
        <v>203</v>
      </c>
      <c r="I612">
        <f t="shared" si="29"/>
        <v>6548</v>
      </c>
    </row>
    <row r="613" spans="1:9" x14ac:dyDescent="0.25">
      <c r="A613" t="s">
        <v>76</v>
      </c>
      <c r="B613" s="64">
        <v>42798</v>
      </c>
      <c r="C613">
        <f t="shared" si="28"/>
        <v>9</v>
      </c>
      <c r="D613">
        <v>99</v>
      </c>
      <c r="E613">
        <v>30</v>
      </c>
      <c r="F613">
        <v>11</v>
      </c>
      <c r="G613">
        <v>45</v>
      </c>
      <c r="H613">
        <f t="shared" si="27"/>
        <v>185</v>
      </c>
      <c r="I613">
        <f t="shared" si="29"/>
        <v>6548</v>
      </c>
    </row>
    <row r="614" spans="1:9" x14ac:dyDescent="0.25">
      <c r="A614" t="s">
        <v>76</v>
      </c>
      <c r="B614" s="64">
        <v>42799</v>
      </c>
      <c r="C614">
        <f t="shared" si="28"/>
        <v>9</v>
      </c>
      <c r="D614">
        <v>51</v>
      </c>
      <c r="E614">
        <v>96</v>
      </c>
      <c r="F614">
        <v>70</v>
      </c>
      <c r="G614">
        <v>60</v>
      </c>
      <c r="H614">
        <f t="shared" si="27"/>
        <v>277</v>
      </c>
      <c r="I614">
        <f t="shared" si="29"/>
        <v>6548</v>
      </c>
    </row>
    <row r="615" spans="1:9" x14ac:dyDescent="0.25">
      <c r="A615" t="s">
        <v>76</v>
      </c>
      <c r="B615" s="64">
        <v>42800</v>
      </c>
      <c r="C615">
        <f t="shared" si="28"/>
        <v>9</v>
      </c>
      <c r="D615">
        <v>27</v>
      </c>
      <c r="E615">
        <v>97</v>
      </c>
      <c r="F615">
        <v>20</v>
      </c>
      <c r="G615">
        <v>66</v>
      </c>
      <c r="H615">
        <f t="shared" si="27"/>
        <v>210</v>
      </c>
      <c r="I615">
        <f t="shared" si="29"/>
        <v>6548</v>
      </c>
    </row>
    <row r="616" spans="1:9" x14ac:dyDescent="0.25">
      <c r="A616" t="s">
        <v>76</v>
      </c>
      <c r="B616" s="64">
        <v>42801</v>
      </c>
      <c r="C616">
        <f t="shared" si="28"/>
        <v>9</v>
      </c>
      <c r="D616">
        <v>49</v>
      </c>
      <c r="E616">
        <v>33</v>
      </c>
      <c r="F616">
        <v>64</v>
      </c>
      <c r="G616">
        <v>94</v>
      </c>
      <c r="H616">
        <f t="shared" si="27"/>
        <v>240</v>
      </c>
      <c r="I616">
        <f t="shared" si="29"/>
        <v>6548</v>
      </c>
    </row>
    <row r="617" spans="1:9" x14ac:dyDescent="0.25">
      <c r="A617" t="s">
        <v>76</v>
      </c>
      <c r="B617" s="64">
        <v>42802</v>
      </c>
      <c r="C617">
        <f t="shared" si="28"/>
        <v>9</v>
      </c>
      <c r="D617">
        <v>22</v>
      </c>
      <c r="E617">
        <v>14</v>
      </c>
      <c r="F617">
        <v>23</v>
      </c>
      <c r="G617">
        <v>74</v>
      </c>
      <c r="H617">
        <f t="shared" si="27"/>
        <v>133</v>
      </c>
      <c r="I617">
        <f t="shared" si="29"/>
        <v>6548</v>
      </c>
    </row>
    <row r="618" spans="1:9" x14ac:dyDescent="0.25">
      <c r="A618" t="s">
        <v>76</v>
      </c>
      <c r="B618" s="64">
        <v>42803</v>
      </c>
      <c r="C618">
        <f t="shared" si="28"/>
        <v>9</v>
      </c>
      <c r="D618">
        <v>54</v>
      </c>
      <c r="E618">
        <v>27</v>
      </c>
      <c r="F618">
        <v>96</v>
      </c>
      <c r="G618">
        <v>21</v>
      </c>
      <c r="H618">
        <f t="shared" si="27"/>
        <v>198</v>
      </c>
      <c r="I618">
        <f t="shared" si="29"/>
        <v>6548</v>
      </c>
    </row>
    <row r="619" spans="1:9" x14ac:dyDescent="0.25">
      <c r="A619" t="s">
        <v>76</v>
      </c>
      <c r="B619" s="64">
        <v>42804</v>
      </c>
      <c r="C619">
        <f t="shared" si="28"/>
        <v>9</v>
      </c>
      <c r="D619">
        <v>58</v>
      </c>
      <c r="E619">
        <v>78</v>
      </c>
      <c r="F619">
        <v>29</v>
      </c>
      <c r="G619">
        <v>56</v>
      </c>
      <c r="H619">
        <f t="shared" si="27"/>
        <v>221</v>
      </c>
      <c r="I619">
        <f t="shared" si="29"/>
        <v>6548</v>
      </c>
    </row>
    <row r="620" spans="1:9" x14ac:dyDescent="0.25">
      <c r="A620" t="s">
        <v>76</v>
      </c>
      <c r="B620" s="64">
        <v>42805</v>
      </c>
      <c r="C620">
        <f t="shared" si="28"/>
        <v>9</v>
      </c>
      <c r="D620">
        <v>87</v>
      </c>
      <c r="E620">
        <v>79</v>
      </c>
      <c r="F620">
        <v>26</v>
      </c>
      <c r="G620">
        <v>50</v>
      </c>
      <c r="H620">
        <f t="shared" si="27"/>
        <v>242</v>
      </c>
      <c r="I620">
        <f t="shared" si="29"/>
        <v>6548</v>
      </c>
    </row>
    <row r="621" spans="1:9" x14ac:dyDescent="0.25">
      <c r="A621" t="s">
        <v>76</v>
      </c>
      <c r="B621" s="64">
        <v>42806</v>
      </c>
      <c r="C621">
        <f t="shared" si="28"/>
        <v>9</v>
      </c>
      <c r="D621">
        <v>65</v>
      </c>
      <c r="E621">
        <v>67</v>
      </c>
      <c r="F621">
        <v>95</v>
      </c>
      <c r="G621">
        <v>85</v>
      </c>
      <c r="H621">
        <f t="shared" si="27"/>
        <v>312</v>
      </c>
      <c r="I621">
        <f t="shared" si="29"/>
        <v>6548</v>
      </c>
    </row>
    <row r="622" spans="1:9" x14ac:dyDescent="0.25">
      <c r="A622" t="s">
        <v>76</v>
      </c>
      <c r="B622" s="64">
        <v>42807</v>
      </c>
      <c r="C622">
        <f t="shared" si="28"/>
        <v>9</v>
      </c>
      <c r="D622">
        <v>48</v>
      </c>
      <c r="E622">
        <v>34</v>
      </c>
      <c r="F622">
        <v>19</v>
      </c>
      <c r="G622">
        <v>23</v>
      </c>
      <c r="H622">
        <f t="shared" si="27"/>
        <v>124</v>
      </c>
      <c r="I622">
        <f t="shared" si="29"/>
        <v>6548</v>
      </c>
    </row>
    <row r="623" spans="1:9" x14ac:dyDescent="0.25">
      <c r="A623" t="s">
        <v>76</v>
      </c>
      <c r="B623" s="64">
        <v>42808</v>
      </c>
      <c r="C623">
        <f t="shared" si="28"/>
        <v>9</v>
      </c>
      <c r="D623">
        <v>97</v>
      </c>
      <c r="E623">
        <v>70</v>
      </c>
      <c r="F623">
        <v>37</v>
      </c>
      <c r="G623">
        <v>84</v>
      </c>
      <c r="H623">
        <f t="shared" si="27"/>
        <v>288</v>
      </c>
      <c r="I623">
        <f t="shared" si="29"/>
        <v>6548</v>
      </c>
    </row>
    <row r="624" spans="1:9" x14ac:dyDescent="0.25">
      <c r="A624" t="s">
        <v>76</v>
      </c>
      <c r="B624" s="64">
        <v>42809</v>
      </c>
      <c r="C624">
        <f t="shared" si="28"/>
        <v>9</v>
      </c>
      <c r="D624">
        <v>86</v>
      </c>
      <c r="E624">
        <v>10</v>
      </c>
      <c r="F624">
        <v>65</v>
      </c>
      <c r="G624">
        <v>16</v>
      </c>
      <c r="H624">
        <f t="shared" ref="H624:H687" si="30">SUM(D624:G624)</f>
        <v>177</v>
      </c>
      <c r="I624">
        <f t="shared" si="29"/>
        <v>6548</v>
      </c>
    </row>
    <row r="625" spans="1:9" x14ac:dyDescent="0.25">
      <c r="A625" t="s">
        <v>76</v>
      </c>
      <c r="B625" s="64">
        <v>42810</v>
      </c>
      <c r="C625">
        <f t="shared" si="28"/>
        <v>9</v>
      </c>
      <c r="D625">
        <v>27</v>
      </c>
      <c r="E625">
        <v>49</v>
      </c>
      <c r="F625">
        <v>36</v>
      </c>
      <c r="G625">
        <v>56</v>
      </c>
      <c r="H625">
        <f t="shared" si="30"/>
        <v>168</v>
      </c>
      <c r="I625">
        <f t="shared" si="29"/>
        <v>6548</v>
      </c>
    </row>
    <row r="626" spans="1:9" x14ac:dyDescent="0.25">
      <c r="A626" t="s">
        <v>76</v>
      </c>
      <c r="B626" s="64">
        <v>42811</v>
      </c>
      <c r="C626">
        <f t="shared" si="28"/>
        <v>9</v>
      </c>
      <c r="D626">
        <v>82</v>
      </c>
      <c r="E626">
        <v>40</v>
      </c>
      <c r="F626">
        <v>42</v>
      </c>
      <c r="G626">
        <v>87</v>
      </c>
      <c r="H626">
        <f t="shared" si="30"/>
        <v>251</v>
      </c>
      <c r="I626">
        <f t="shared" si="29"/>
        <v>6548</v>
      </c>
    </row>
    <row r="627" spans="1:9" x14ac:dyDescent="0.25">
      <c r="A627" t="s">
        <v>76</v>
      </c>
      <c r="B627" s="64">
        <v>42812</v>
      </c>
      <c r="C627">
        <f t="shared" si="28"/>
        <v>9</v>
      </c>
      <c r="D627">
        <v>60</v>
      </c>
      <c r="E627">
        <v>75</v>
      </c>
      <c r="F627">
        <v>31</v>
      </c>
      <c r="G627">
        <v>81</v>
      </c>
      <c r="H627">
        <f t="shared" si="30"/>
        <v>247</v>
      </c>
      <c r="I627">
        <f t="shared" si="29"/>
        <v>6548</v>
      </c>
    </row>
    <row r="628" spans="1:9" x14ac:dyDescent="0.25">
      <c r="A628" t="s">
        <v>76</v>
      </c>
      <c r="B628" s="64">
        <v>42813</v>
      </c>
      <c r="C628">
        <f t="shared" si="28"/>
        <v>9</v>
      </c>
      <c r="D628">
        <v>30</v>
      </c>
      <c r="E628">
        <v>35</v>
      </c>
      <c r="F628">
        <v>68</v>
      </c>
      <c r="G628">
        <v>64</v>
      </c>
      <c r="H628">
        <f t="shared" si="30"/>
        <v>197</v>
      </c>
      <c r="I628">
        <f t="shared" si="29"/>
        <v>6548</v>
      </c>
    </row>
    <row r="629" spans="1:9" x14ac:dyDescent="0.25">
      <c r="A629" t="s">
        <v>76</v>
      </c>
      <c r="B629" s="64">
        <v>42814</v>
      </c>
      <c r="C629">
        <f t="shared" si="28"/>
        <v>9</v>
      </c>
      <c r="D629">
        <v>53</v>
      </c>
      <c r="E629">
        <v>92</v>
      </c>
      <c r="F629">
        <v>87</v>
      </c>
      <c r="G629">
        <v>21</v>
      </c>
      <c r="H629">
        <f t="shared" si="30"/>
        <v>253</v>
      </c>
      <c r="I629">
        <f t="shared" si="29"/>
        <v>6548</v>
      </c>
    </row>
    <row r="630" spans="1:9" x14ac:dyDescent="0.25">
      <c r="A630" t="s">
        <v>76</v>
      </c>
      <c r="B630" s="64">
        <v>42815</v>
      </c>
      <c r="C630">
        <f t="shared" si="28"/>
        <v>9</v>
      </c>
      <c r="D630">
        <v>50</v>
      </c>
      <c r="E630">
        <v>31</v>
      </c>
      <c r="F630">
        <v>99</v>
      </c>
      <c r="G630">
        <v>24</v>
      </c>
      <c r="H630">
        <f t="shared" si="30"/>
        <v>204</v>
      </c>
      <c r="I630">
        <f t="shared" si="29"/>
        <v>6548</v>
      </c>
    </row>
    <row r="631" spans="1:9" x14ac:dyDescent="0.25">
      <c r="A631" t="s">
        <v>76</v>
      </c>
      <c r="B631" s="64">
        <v>42816</v>
      </c>
      <c r="C631">
        <f t="shared" si="28"/>
        <v>9</v>
      </c>
      <c r="D631">
        <v>54</v>
      </c>
      <c r="E631">
        <v>93</v>
      </c>
      <c r="F631">
        <v>74</v>
      </c>
      <c r="G631">
        <v>13</v>
      </c>
      <c r="H631">
        <f t="shared" si="30"/>
        <v>234</v>
      </c>
      <c r="I631">
        <f t="shared" si="29"/>
        <v>6548</v>
      </c>
    </row>
    <row r="632" spans="1:9" x14ac:dyDescent="0.25">
      <c r="A632" t="s">
        <v>76</v>
      </c>
      <c r="B632" s="64">
        <v>42817</v>
      </c>
      <c r="C632">
        <f t="shared" si="28"/>
        <v>9</v>
      </c>
      <c r="D632">
        <v>15</v>
      </c>
      <c r="E632">
        <v>60</v>
      </c>
      <c r="F632">
        <v>15</v>
      </c>
      <c r="G632">
        <v>32</v>
      </c>
      <c r="H632">
        <f t="shared" si="30"/>
        <v>122</v>
      </c>
      <c r="I632">
        <f t="shared" si="29"/>
        <v>6548</v>
      </c>
    </row>
    <row r="633" spans="1:9" x14ac:dyDescent="0.25">
      <c r="A633" t="s">
        <v>76</v>
      </c>
      <c r="B633" s="64">
        <v>42818</v>
      </c>
      <c r="C633">
        <f t="shared" si="28"/>
        <v>9</v>
      </c>
      <c r="D633">
        <v>25</v>
      </c>
      <c r="E633">
        <v>86</v>
      </c>
      <c r="F633">
        <v>77</v>
      </c>
      <c r="G633">
        <v>37</v>
      </c>
      <c r="H633">
        <f t="shared" si="30"/>
        <v>225</v>
      </c>
      <c r="I633">
        <f t="shared" si="29"/>
        <v>6548</v>
      </c>
    </row>
    <row r="634" spans="1:9" x14ac:dyDescent="0.25">
      <c r="A634" t="s">
        <v>76</v>
      </c>
      <c r="B634" s="64">
        <v>42819</v>
      </c>
      <c r="C634">
        <f t="shared" si="28"/>
        <v>9</v>
      </c>
      <c r="D634">
        <v>64</v>
      </c>
      <c r="E634">
        <v>83</v>
      </c>
      <c r="F634">
        <v>52</v>
      </c>
      <c r="G634">
        <v>16</v>
      </c>
      <c r="H634">
        <f t="shared" si="30"/>
        <v>215</v>
      </c>
      <c r="I634">
        <f t="shared" si="29"/>
        <v>6548</v>
      </c>
    </row>
    <row r="635" spans="1:9" x14ac:dyDescent="0.25">
      <c r="A635" t="s">
        <v>76</v>
      </c>
      <c r="B635" s="64">
        <v>42820</v>
      </c>
      <c r="C635">
        <f t="shared" si="28"/>
        <v>9</v>
      </c>
      <c r="D635">
        <v>63</v>
      </c>
      <c r="E635">
        <v>64</v>
      </c>
      <c r="F635">
        <v>92</v>
      </c>
      <c r="G635">
        <v>43</v>
      </c>
      <c r="H635">
        <f t="shared" si="30"/>
        <v>262</v>
      </c>
      <c r="I635">
        <f t="shared" si="29"/>
        <v>6548</v>
      </c>
    </row>
    <row r="636" spans="1:9" x14ac:dyDescent="0.25">
      <c r="A636" t="s">
        <v>76</v>
      </c>
      <c r="B636" s="64">
        <v>42821</v>
      </c>
      <c r="C636">
        <f t="shared" si="28"/>
        <v>9</v>
      </c>
      <c r="D636">
        <v>52</v>
      </c>
      <c r="E636">
        <v>80</v>
      </c>
      <c r="F636">
        <v>12</v>
      </c>
      <c r="G636">
        <v>49</v>
      </c>
      <c r="H636">
        <f t="shared" si="30"/>
        <v>193</v>
      </c>
      <c r="I636">
        <f t="shared" si="29"/>
        <v>6548</v>
      </c>
    </row>
    <row r="637" spans="1:9" x14ac:dyDescent="0.25">
      <c r="A637" t="s">
        <v>76</v>
      </c>
      <c r="B637" s="64">
        <v>42822</v>
      </c>
      <c r="C637">
        <f t="shared" si="28"/>
        <v>9</v>
      </c>
      <c r="D637">
        <v>41</v>
      </c>
      <c r="E637">
        <v>12</v>
      </c>
      <c r="F637">
        <v>25</v>
      </c>
      <c r="G637">
        <v>39</v>
      </c>
      <c r="H637">
        <f t="shared" si="30"/>
        <v>117</v>
      </c>
      <c r="I637">
        <f t="shared" si="29"/>
        <v>6548</v>
      </c>
    </row>
    <row r="638" spans="1:9" x14ac:dyDescent="0.25">
      <c r="A638" t="s">
        <v>76</v>
      </c>
      <c r="B638" s="64">
        <v>42823</v>
      </c>
      <c r="C638">
        <f t="shared" si="28"/>
        <v>9</v>
      </c>
      <c r="D638">
        <v>91</v>
      </c>
      <c r="E638">
        <v>12</v>
      </c>
      <c r="F638">
        <v>46</v>
      </c>
      <c r="G638">
        <v>18</v>
      </c>
      <c r="H638">
        <f t="shared" si="30"/>
        <v>167</v>
      </c>
      <c r="I638">
        <f t="shared" si="29"/>
        <v>6548</v>
      </c>
    </row>
    <row r="639" spans="1:9" x14ac:dyDescent="0.25">
      <c r="A639" t="s">
        <v>76</v>
      </c>
      <c r="B639" s="64">
        <v>42824</v>
      </c>
      <c r="C639">
        <f t="shared" si="28"/>
        <v>9</v>
      </c>
      <c r="D639">
        <v>64</v>
      </c>
      <c r="E639">
        <v>32</v>
      </c>
      <c r="F639">
        <v>84</v>
      </c>
      <c r="G639">
        <v>10</v>
      </c>
      <c r="H639">
        <f t="shared" si="30"/>
        <v>190</v>
      </c>
      <c r="I639">
        <f t="shared" si="29"/>
        <v>6548</v>
      </c>
    </row>
    <row r="640" spans="1:9" x14ac:dyDescent="0.25">
      <c r="A640" t="s">
        <v>76</v>
      </c>
      <c r="B640" s="64">
        <v>42825</v>
      </c>
      <c r="C640">
        <f t="shared" si="28"/>
        <v>9</v>
      </c>
      <c r="D640">
        <v>30</v>
      </c>
      <c r="E640">
        <v>85</v>
      </c>
      <c r="F640">
        <v>85</v>
      </c>
      <c r="G640">
        <v>78</v>
      </c>
      <c r="H640">
        <f t="shared" si="30"/>
        <v>278</v>
      </c>
      <c r="I640">
        <f t="shared" si="29"/>
        <v>6548</v>
      </c>
    </row>
    <row r="641" spans="1:9" x14ac:dyDescent="0.25">
      <c r="A641" t="s">
        <v>76</v>
      </c>
      <c r="B641" s="64">
        <v>42826</v>
      </c>
      <c r="C641">
        <f t="shared" si="28"/>
        <v>10</v>
      </c>
      <c r="D641">
        <v>40</v>
      </c>
      <c r="E641">
        <v>57</v>
      </c>
      <c r="F641">
        <v>75</v>
      </c>
      <c r="G641">
        <v>93</v>
      </c>
      <c r="H641">
        <f t="shared" si="30"/>
        <v>265</v>
      </c>
      <c r="I641">
        <f t="shared" si="29"/>
        <v>6773</v>
      </c>
    </row>
    <row r="642" spans="1:9" x14ac:dyDescent="0.25">
      <c r="A642" t="s">
        <v>76</v>
      </c>
      <c r="B642" s="64">
        <v>42827</v>
      </c>
      <c r="C642">
        <f t="shared" ref="C642:C705" si="31">CHOOSE(MONTH(B642),7,8,9,10,11,12,1,2,3,4,5,6)</f>
        <v>10</v>
      </c>
      <c r="D642">
        <v>76</v>
      </c>
      <c r="E642">
        <v>69</v>
      </c>
      <c r="F642">
        <v>56</v>
      </c>
      <c r="G642">
        <v>57</v>
      </c>
      <c r="H642">
        <f t="shared" si="30"/>
        <v>258</v>
      </c>
      <c r="I642">
        <f t="shared" ref="I642:I705" si="32">SUMIFS($H$2:$H$1461,$A$2:$A$1461,A642,$C$2:$C$1461,C642)</f>
        <v>6773</v>
      </c>
    </row>
    <row r="643" spans="1:9" x14ac:dyDescent="0.25">
      <c r="A643" t="s">
        <v>76</v>
      </c>
      <c r="B643" s="64">
        <v>42828</v>
      </c>
      <c r="C643">
        <f t="shared" si="31"/>
        <v>10</v>
      </c>
      <c r="D643">
        <v>97</v>
      </c>
      <c r="E643">
        <v>93</v>
      </c>
      <c r="F643">
        <v>97</v>
      </c>
      <c r="G643">
        <v>57</v>
      </c>
      <c r="H643">
        <f t="shared" si="30"/>
        <v>344</v>
      </c>
      <c r="I643">
        <f t="shared" si="32"/>
        <v>6773</v>
      </c>
    </row>
    <row r="644" spans="1:9" x14ac:dyDescent="0.25">
      <c r="A644" t="s">
        <v>76</v>
      </c>
      <c r="B644" s="64">
        <v>42829</v>
      </c>
      <c r="C644">
        <f t="shared" si="31"/>
        <v>10</v>
      </c>
      <c r="D644">
        <v>91</v>
      </c>
      <c r="E644">
        <v>60</v>
      </c>
      <c r="F644">
        <v>90</v>
      </c>
      <c r="G644">
        <v>10</v>
      </c>
      <c r="H644">
        <f t="shared" si="30"/>
        <v>251</v>
      </c>
      <c r="I644">
        <f t="shared" si="32"/>
        <v>6773</v>
      </c>
    </row>
    <row r="645" spans="1:9" x14ac:dyDescent="0.25">
      <c r="A645" t="s">
        <v>76</v>
      </c>
      <c r="B645" s="64">
        <v>42830</v>
      </c>
      <c r="C645">
        <f t="shared" si="31"/>
        <v>10</v>
      </c>
      <c r="D645">
        <v>61</v>
      </c>
      <c r="E645">
        <v>43</v>
      </c>
      <c r="F645">
        <v>68</v>
      </c>
      <c r="G645">
        <v>54</v>
      </c>
      <c r="H645">
        <f t="shared" si="30"/>
        <v>226</v>
      </c>
      <c r="I645">
        <f t="shared" si="32"/>
        <v>6773</v>
      </c>
    </row>
    <row r="646" spans="1:9" x14ac:dyDescent="0.25">
      <c r="A646" t="s">
        <v>76</v>
      </c>
      <c r="B646" s="64">
        <v>42831</v>
      </c>
      <c r="C646">
        <f t="shared" si="31"/>
        <v>10</v>
      </c>
      <c r="D646">
        <v>75</v>
      </c>
      <c r="E646">
        <v>58</v>
      </c>
      <c r="F646">
        <v>55</v>
      </c>
      <c r="G646">
        <v>16</v>
      </c>
      <c r="H646">
        <f t="shared" si="30"/>
        <v>204</v>
      </c>
      <c r="I646">
        <f t="shared" si="32"/>
        <v>6773</v>
      </c>
    </row>
    <row r="647" spans="1:9" x14ac:dyDescent="0.25">
      <c r="A647" t="s">
        <v>76</v>
      </c>
      <c r="B647" s="64">
        <v>42832</v>
      </c>
      <c r="C647">
        <f t="shared" si="31"/>
        <v>10</v>
      </c>
      <c r="D647">
        <v>93</v>
      </c>
      <c r="E647">
        <v>32</v>
      </c>
      <c r="F647">
        <v>73</v>
      </c>
      <c r="G647">
        <v>19</v>
      </c>
      <c r="H647">
        <f t="shared" si="30"/>
        <v>217</v>
      </c>
      <c r="I647">
        <f t="shared" si="32"/>
        <v>6773</v>
      </c>
    </row>
    <row r="648" spans="1:9" x14ac:dyDescent="0.25">
      <c r="A648" t="s">
        <v>76</v>
      </c>
      <c r="B648" s="64">
        <v>42833</v>
      </c>
      <c r="C648">
        <f t="shared" si="31"/>
        <v>10</v>
      </c>
      <c r="D648">
        <v>56</v>
      </c>
      <c r="E648">
        <v>24</v>
      </c>
      <c r="F648">
        <v>76</v>
      </c>
      <c r="G648">
        <v>92</v>
      </c>
      <c r="H648">
        <f t="shared" si="30"/>
        <v>248</v>
      </c>
      <c r="I648">
        <f t="shared" si="32"/>
        <v>6773</v>
      </c>
    </row>
    <row r="649" spans="1:9" x14ac:dyDescent="0.25">
      <c r="A649" t="s">
        <v>76</v>
      </c>
      <c r="B649" s="64">
        <v>42834</v>
      </c>
      <c r="C649">
        <f t="shared" si="31"/>
        <v>10</v>
      </c>
      <c r="D649">
        <v>92</v>
      </c>
      <c r="E649">
        <v>52</v>
      </c>
      <c r="F649">
        <v>12</v>
      </c>
      <c r="G649">
        <v>70</v>
      </c>
      <c r="H649">
        <f t="shared" si="30"/>
        <v>226</v>
      </c>
      <c r="I649">
        <f t="shared" si="32"/>
        <v>6773</v>
      </c>
    </row>
    <row r="650" spans="1:9" x14ac:dyDescent="0.25">
      <c r="A650" t="s">
        <v>76</v>
      </c>
      <c r="B650" s="64">
        <v>42835</v>
      </c>
      <c r="C650">
        <f t="shared" si="31"/>
        <v>10</v>
      </c>
      <c r="D650">
        <v>85</v>
      </c>
      <c r="E650">
        <v>76</v>
      </c>
      <c r="F650">
        <v>83</v>
      </c>
      <c r="G650">
        <v>74</v>
      </c>
      <c r="H650">
        <f t="shared" si="30"/>
        <v>318</v>
      </c>
      <c r="I650">
        <f t="shared" si="32"/>
        <v>6773</v>
      </c>
    </row>
    <row r="651" spans="1:9" x14ac:dyDescent="0.25">
      <c r="A651" t="s">
        <v>76</v>
      </c>
      <c r="B651" s="64">
        <v>42836</v>
      </c>
      <c r="C651">
        <f t="shared" si="31"/>
        <v>10</v>
      </c>
      <c r="D651">
        <v>66</v>
      </c>
      <c r="E651">
        <v>41</v>
      </c>
      <c r="F651">
        <v>16</v>
      </c>
      <c r="G651">
        <v>27</v>
      </c>
      <c r="H651">
        <f t="shared" si="30"/>
        <v>150</v>
      </c>
      <c r="I651">
        <f t="shared" si="32"/>
        <v>6773</v>
      </c>
    </row>
    <row r="652" spans="1:9" x14ac:dyDescent="0.25">
      <c r="A652" t="s">
        <v>76</v>
      </c>
      <c r="B652" s="64">
        <v>42837</v>
      </c>
      <c r="C652">
        <f t="shared" si="31"/>
        <v>10</v>
      </c>
      <c r="D652">
        <v>79</v>
      </c>
      <c r="E652">
        <v>71</v>
      </c>
      <c r="F652">
        <v>45</v>
      </c>
      <c r="G652">
        <v>95</v>
      </c>
      <c r="H652">
        <f t="shared" si="30"/>
        <v>290</v>
      </c>
      <c r="I652">
        <f t="shared" si="32"/>
        <v>6773</v>
      </c>
    </row>
    <row r="653" spans="1:9" x14ac:dyDescent="0.25">
      <c r="A653" t="s">
        <v>76</v>
      </c>
      <c r="B653" s="64">
        <v>42838</v>
      </c>
      <c r="C653">
        <f t="shared" si="31"/>
        <v>10</v>
      </c>
      <c r="D653">
        <v>89</v>
      </c>
      <c r="E653">
        <v>27</v>
      </c>
      <c r="F653">
        <v>54</v>
      </c>
      <c r="G653">
        <v>82</v>
      </c>
      <c r="H653">
        <f t="shared" si="30"/>
        <v>252</v>
      </c>
      <c r="I653">
        <f t="shared" si="32"/>
        <v>6773</v>
      </c>
    </row>
    <row r="654" spans="1:9" x14ac:dyDescent="0.25">
      <c r="A654" t="s">
        <v>76</v>
      </c>
      <c r="B654" s="64">
        <v>42839</v>
      </c>
      <c r="C654">
        <f t="shared" si="31"/>
        <v>10</v>
      </c>
      <c r="D654">
        <v>36</v>
      </c>
      <c r="E654">
        <v>19</v>
      </c>
      <c r="F654">
        <v>10</v>
      </c>
      <c r="G654">
        <v>80</v>
      </c>
      <c r="H654">
        <f t="shared" si="30"/>
        <v>145</v>
      </c>
      <c r="I654">
        <f t="shared" si="32"/>
        <v>6773</v>
      </c>
    </row>
    <row r="655" spans="1:9" x14ac:dyDescent="0.25">
      <c r="A655" t="s">
        <v>76</v>
      </c>
      <c r="B655" s="64">
        <v>42840</v>
      </c>
      <c r="C655">
        <f t="shared" si="31"/>
        <v>10</v>
      </c>
      <c r="D655">
        <v>75</v>
      </c>
      <c r="E655">
        <v>59</v>
      </c>
      <c r="F655">
        <v>43</v>
      </c>
      <c r="G655">
        <v>41</v>
      </c>
      <c r="H655">
        <f t="shared" si="30"/>
        <v>218</v>
      </c>
      <c r="I655">
        <f t="shared" si="32"/>
        <v>6773</v>
      </c>
    </row>
    <row r="656" spans="1:9" x14ac:dyDescent="0.25">
      <c r="A656" t="s">
        <v>76</v>
      </c>
      <c r="B656" s="64">
        <v>42841</v>
      </c>
      <c r="C656">
        <f t="shared" si="31"/>
        <v>10</v>
      </c>
      <c r="D656">
        <v>72</v>
      </c>
      <c r="E656">
        <v>22</v>
      </c>
      <c r="F656">
        <v>36</v>
      </c>
      <c r="G656">
        <v>89</v>
      </c>
      <c r="H656">
        <f t="shared" si="30"/>
        <v>219</v>
      </c>
      <c r="I656">
        <f t="shared" si="32"/>
        <v>6773</v>
      </c>
    </row>
    <row r="657" spans="1:9" x14ac:dyDescent="0.25">
      <c r="A657" t="s">
        <v>76</v>
      </c>
      <c r="B657" s="64">
        <v>42842</v>
      </c>
      <c r="C657">
        <f t="shared" si="31"/>
        <v>10</v>
      </c>
      <c r="D657">
        <v>55</v>
      </c>
      <c r="E657">
        <v>52</v>
      </c>
      <c r="F657">
        <v>68</v>
      </c>
      <c r="G657">
        <v>56</v>
      </c>
      <c r="H657">
        <f t="shared" si="30"/>
        <v>231</v>
      </c>
      <c r="I657">
        <f t="shared" si="32"/>
        <v>6773</v>
      </c>
    </row>
    <row r="658" spans="1:9" x14ac:dyDescent="0.25">
      <c r="A658" t="s">
        <v>76</v>
      </c>
      <c r="B658" s="64">
        <v>42843</v>
      </c>
      <c r="C658">
        <f t="shared" si="31"/>
        <v>10</v>
      </c>
      <c r="D658">
        <v>21</v>
      </c>
      <c r="E658">
        <v>79</v>
      </c>
      <c r="F658">
        <v>41</v>
      </c>
      <c r="G658">
        <v>24</v>
      </c>
      <c r="H658">
        <f t="shared" si="30"/>
        <v>165</v>
      </c>
      <c r="I658">
        <f t="shared" si="32"/>
        <v>6773</v>
      </c>
    </row>
    <row r="659" spans="1:9" x14ac:dyDescent="0.25">
      <c r="A659" t="s">
        <v>76</v>
      </c>
      <c r="B659" s="64">
        <v>42844</v>
      </c>
      <c r="C659">
        <f t="shared" si="31"/>
        <v>10</v>
      </c>
      <c r="D659">
        <v>53</v>
      </c>
      <c r="E659">
        <v>37</v>
      </c>
      <c r="F659">
        <v>34</v>
      </c>
      <c r="G659">
        <v>75</v>
      </c>
      <c r="H659">
        <f t="shared" si="30"/>
        <v>199</v>
      </c>
      <c r="I659">
        <f t="shared" si="32"/>
        <v>6773</v>
      </c>
    </row>
    <row r="660" spans="1:9" x14ac:dyDescent="0.25">
      <c r="A660" t="s">
        <v>76</v>
      </c>
      <c r="B660" s="64">
        <v>42845</v>
      </c>
      <c r="C660">
        <f t="shared" si="31"/>
        <v>10</v>
      </c>
      <c r="D660">
        <v>33</v>
      </c>
      <c r="E660">
        <v>93</v>
      </c>
      <c r="F660">
        <v>38</v>
      </c>
      <c r="G660">
        <v>53</v>
      </c>
      <c r="H660">
        <f t="shared" si="30"/>
        <v>217</v>
      </c>
      <c r="I660">
        <f t="shared" si="32"/>
        <v>6773</v>
      </c>
    </row>
    <row r="661" spans="1:9" x14ac:dyDescent="0.25">
      <c r="A661" t="s">
        <v>76</v>
      </c>
      <c r="B661" s="64">
        <v>42846</v>
      </c>
      <c r="C661">
        <f t="shared" si="31"/>
        <v>10</v>
      </c>
      <c r="D661">
        <v>24</v>
      </c>
      <c r="E661">
        <v>50</v>
      </c>
      <c r="F661">
        <v>67</v>
      </c>
      <c r="G661">
        <v>59</v>
      </c>
      <c r="H661">
        <f t="shared" si="30"/>
        <v>200</v>
      </c>
      <c r="I661">
        <f t="shared" si="32"/>
        <v>6773</v>
      </c>
    </row>
    <row r="662" spans="1:9" x14ac:dyDescent="0.25">
      <c r="A662" t="s">
        <v>76</v>
      </c>
      <c r="B662" s="64">
        <v>42847</v>
      </c>
      <c r="C662">
        <f t="shared" si="31"/>
        <v>10</v>
      </c>
      <c r="D662">
        <v>74</v>
      </c>
      <c r="E662">
        <v>12</v>
      </c>
      <c r="F662">
        <v>59</v>
      </c>
      <c r="G662">
        <v>60</v>
      </c>
      <c r="H662">
        <f t="shared" si="30"/>
        <v>205</v>
      </c>
      <c r="I662">
        <f t="shared" si="32"/>
        <v>6773</v>
      </c>
    </row>
    <row r="663" spans="1:9" x14ac:dyDescent="0.25">
      <c r="A663" t="s">
        <v>76</v>
      </c>
      <c r="B663" s="64">
        <v>42848</v>
      </c>
      <c r="C663">
        <f t="shared" si="31"/>
        <v>10</v>
      </c>
      <c r="D663">
        <v>80</v>
      </c>
      <c r="E663">
        <v>46</v>
      </c>
      <c r="F663">
        <v>44</v>
      </c>
      <c r="G663">
        <v>64</v>
      </c>
      <c r="H663">
        <f t="shared" si="30"/>
        <v>234</v>
      </c>
      <c r="I663">
        <f t="shared" si="32"/>
        <v>6773</v>
      </c>
    </row>
    <row r="664" spans="1:9" x14ac:dyDescent="0.25">
      <c r="A664" t="s">
        <v>76</v>
      </c>
      <c r="B664" s="64">
        <v>42849</v>
      </c>
      <c r="C664">
        <f t="shared" si="31"/>
        <v>10</v>
      </c>
      <c r="D664">
        <v>85</v>
      </c>
      <c r="E664">
        <v>18</v>
      </c>
      <c r="F664">
        <v>29</v>
      </c>
      <c r="G664">
        <v>79</v>
      </c>
      <c r="H664">
        <f t="shared" si="30"/>
        <v>211</v>
      </c>
      <c r="I664">
        <f t="shared" si="32"/>
        <v>6773</v>
      </c>
    </row>
    <row r="665" spans="1:9" x14ac:dyDescent="0.25">
      <c r="A665" t="s">
        <v>76</v>
      </c>
      <c r="B665" s="64">
        <v>42850</v>
      </c>
      <c r="C665">
        <f t="shared" si="31"/>
        <v>10</v>
      </c>
      <c r="D665">
        <v>17</v>
      </c>
      <c r="E665">
        <v>100</v>
      </c>
      <c r="F665">
        <v>50</v>
      </c>
      <c r="G665">
        <v>19</v>
      </c>
      <c r="H665">
        <f t="shared" si="30"/>
        <v>186</v>
      </c>
      <c r="I665">
        <f t="shared" si="32"/>
        <v>6773</v>
      </c>
    </row>
    <row r="666" spans="1:9" x14ac:dyDescent="0.25">
      <c r="A666" t="s">
        <v>76</v>
      </c>
      <c r="B666" s="64">
        <v>42851</v>
      </c>
      <c r="C666">
        <f t="shared" si="31"/>
        <v>10</v>
      </c>
      <c r="D666">
        <v>78</v>
      </c>
      <c r="E666">
        <v>17</v>
      </c>
      <c r="F666">
        <v>90</v>
      </c>
      <c r="G666">
        <v>32</v>
      </c>
      <c r="H666">
        <f t="shared" si="30"/>
        <v>217</v>
      </c>
      <c r="I666">
        <f t="shared" si="32"/>
        <v>6773</v>
      </c>
    </row>
    <row r="667" spans="1:9" x14ac:dyDescent="0.25">
      <c r="A667" t="s">
        <v>76</v>
      </c>
      <c r="B667" s="64">
        <v>42852</v>
      </c>
      <c r="C667">
        <f t="shared" si="31"/>
        <v>10</v>
      </c>
      <c r="D667">
        <v>56</v>
      </c>
      <c r="E667">
        <v>82</v>
      </c>
      <c r="F667">
        <v>55</v>
      </c>
      <c r="G667">
        <v>25</v>
      </c>
      <c r="H667">
        <f t="shared" si="30"/>
        <v>218</v>
      </c>
      <c r="I667">
        <f t="shared" si="32"/>
        <v>6773</v>
      </c>
    </row>
    <row r="668" spans="1:9" x14ac:dyDescent="0.25">
      <c r="A668" t="s">
        <v>76</v>
      </c>
      <c r="B668" s="64">
        <v>42853</v>
      </c>
      <c r="C668">
        <f t="shared" si="31"/>
        <v>10</v>
      </c>
      <c r="D668">
        <v>32</v>
      </c>
      <c r="E668">
        <v>73</v>
      </c>
      <c r="F668">
        <v>37</v>
      </c>
      <c r="G668">
        <v>83</v>
      </c>
      <c r="H668">
        <f t="shared" si="30"/>
        <v>225</v>
      </c>
      <c r="I668">
        <f t="shared" si="32"/>
        <v>6773</v>
      </c>
    </row>
    <row r="669" spans="1:9" x14ac:dyDescent="0.25">
      <c r="A669" t="s">
        <v>76</v>
      </c>
      <c r="B669" s="64">
        <v>42854</v>
      </c>
      <c r="C669">
        <f t="shared" si="31"/>
        <v>10</v>
      </c>
      <c r="D669">
        <v>46</v>
      </c>
      <c r="E669">
        <v>23</v>
      </c>
      <c r="F669">
        <v>100</v>
      </c>
      <c r="G669">
        <v>88</v>
      </c>
      <c r="H669">
        <f t="shared" si="30"/>
        <v>257</v>
      </c>
      <c r="I669">
        <f t="shared" si="32"/>
        <v>6773</v>
      </c>
    </row>
    <row r="670" spans="1:9" x14ac:dyDescent="0.25">
      <c r="A670" t="s">
        <v>76</v>
      </c>
      <c r="B670" s="64">
        <v>42855</v>
      </c>
      <c r="C670">
        <f t="shared" si="31"/>
        <v>10</v>
      </c>
      <c r="D670">
        <v>42</v>
      </c>
      <c r="E670">
        <v>48</v>
      </c>
      <c r="F670">
        <v>75</v>
      </c>
      <c r="G670">
        <v>12</v>
      </c>
      <c r="H670">
        <f t="shared" si="30"/>
        <v>177</v>
      </c>
      <c r="I670">
        <f t="shared" si="32"/>
        <v>6773</v>
      </c>
    </row>
    <row r="671" spans="1:9" x14ac:dyDescent="0.25">
      <c r="A671" t="s">
        <v>76</v>
      </c>
      <c r="B671" s="64">
        <v>42856</v>
      </c>
      <c r="C671">
        <f t="shared" si="31"/>
        <v>11</v>
      </c>
      <c r="D671">
        <v>86</v>
      </c>
      <c r="E671">
        <v>80</v>
      </c>
      <c r="F671">
        <v>65</v>
      </c>
      <c r="G671">
        <v>22</v>
      </c>
      <c r="H671">
        <f t="shared" si="30"/>
        <v>253</v>
      </c>
      <c r="I671">
        <f t="shared" si="32"/>
        <v>6548</v>
      </c>
    </row>
    <row r="672" spans="1:9" x14ac:dyDescent="0.25">
      <c r="A672" t="s">
        <v>76</v>
      </c>
      <c r="B672" s="64">
        <v>42857</v>
      </c>
      <c r="C672">
        <f t="shared" si="31"/>
        <v>11</v>
      </c>
      <c r="D672">
        <v>58</v>
      </c>
      <c r="E672">
        <v>93</v>
      </c>
      <c r="F672">
        <v>65</v>
      </c>
      <c r="G672">
        <v>30</v>
      </c>
      <c r="H672">
        <f t="shared" si="30"/>
        <v>246</v>
      </c>
      <c r="I672">
        <f t="shared" si="32"/>
        <v>6548</v>
      </c>
    </row>
    <row r="673" spans="1:9" x14ac:dyDescent="0.25">
      <c r="A673" t="s">
        <v>76</v>
      </c>
      <c r="B673" s="64">
        <v>42858</v>
      </c>
      <c r="C673">
        <f t="shared" si="31"/>
        <v>11</v>
      </c>
      <c r="D673">
        <v>25</v>
      </c>
      <c r="E673">
        <v>12</v>
      </c>
      <c r="F673">
        <v>27</v>
      </c>
      <c r="G673">
        <v>58</v>
      </c>
      <c r="H673">
        <f t="shared" si="30"/>
        <v>122</v>
      </c>
      <c r="I673">
        <f t="shared" si="32"/>
        <v>6548</v>
      </c>
    </row>
    <row r="674" spans="1:9" x14ac:dyDescent="0.25">
      <c r="A674" t="s">
        <v>76</v>
      </c>
      <c r="B674" s="64">
        <v>42859</v>
      </c>
      <c r="C674">
        <f t="shared" si="31"/>
        <v>11</v>
      </c>
      <c r="D674">
        <v>29</v>
      </c>
      <c r="E674">
        <v>73</v>
      </c>
      <c r="F674">
        <v>19</v>
      </c>
      <c r="G674">
        <v>32</v>
      </c>
      <c r="H674">
        <f t="shared" si="30"/>
        <v>153</v>
      </c>
      <c r="I674">
        <f t="shared" si="32"/>
        <v>6548</v>
      </c>
    </row>
    <row r="675" spans="1:9" x14ac:dyDescent="0.25">
      <c r="A675" t="s">
        <v>76</v>
      </c>
      <c r="B675" s="64">
        <v>42860</v>
      </c>
      <c r="C675">
        <f t="shared" si="31"/>
        <v>11</v>
      </c>
      <c r="D675">
        <v>57</v>
      </c>
      <c r="E675">
        <v>69</v>
      </c>
      <c r="F675">
        <v>94</v>
      </c>
      <c r="G675">
        <v>78</v>
      </c>
      <c r="H675">
        <f t="shared" si="30"/>
        <v>298</v>
      </c>
      <c r="I675">
        <f t="shared" si="32"/>
        <v>6548</v>
      </c>
    </row>
    <row r="676" spans="1:9" x14ac:dyDescent="0.25">
      <c r="A676" t="s">
        <v>76</v>
      </c>
      <c r="B676" s="64">
        <v>42861</v>
      </c>
      <c r="C676">
        <f t="shared" si="31"/>
        <v>11</v>
      </c>
      <c r="D676">
        <v>56</v>
      </c>
      <c r="E676">
        <v>74</v>
      </c>
      <c r="F676">
        <v>15</v>
      </c>
      <c r="G676">
        <v>82</v>
      </c>
      <c r="H676">
        <f t="shared" si="30"/>
        <v>227</v>
      </c>
      <c r="I676">
        <f t="shared" si="32"/>
        <v>6548</v>
      </c>
    </row>
    <row r="677" spans="1:9" x14ac:dyDescent="0.25">
      <c r="A677" t="s">
        <v>76</v>
      </c>
      <c r="B677" s="64">
        <v>42862</v>
      </c>
      <c r="C677">
        <f t="shared" si="31"/>
        <v>11</v>
      </c>
      <c r="D677">
        <v>91</v>
      </c>
      <c r="E677">
        <v>93</v>
      </c>
      <c r="F677">
        <v>59</v>
      </c>
      <c r="G677">
        <v>27</v>
      </c>
      <c r="H677">
        <f t="shared" si="30"/>
        <v>270</v>
      </c>
      <c r="I677">
        <f t="shared" si="32"/>
        <v>6548</v>
      </c>
    </row>
    <row r="678" spans="1:9" x14ac:dyDescent="0.25">
      <c r="A678" t="s">
        <v>76</v>
      </c>
      <c r="B678" s="64">
        <v>42863</v>
      </c>
      <c r="C678">
        <f t="shared" si="31"/>
        <v>11</v>
      </c>
      <c r="D678">
        <v>13</v>
      </c>
      <c r="E678">
        <v>56</v>
      </c>
      <c r="F678">
        <v>33</v>
      </c>
      <c r="G678">
        <v>92</v>
      </c>
      <c r="H678">
        <f t="shared" si="30"/>
        <v>194</v>
      </c>
      <c r="I678">
        <f t="shared" si="32"/>
        <v>6548</v>
      </c>
    </row>
    <row r="679" spans="1:9" x14ac:dyDescent="0.25">
      <c r="A679" t="s">
        <v>76</v>
      </c>
      <c r="B679" s="64">
        <v>42864</v>
      </c>
      <c r="C679">
        <f t="shared" si="31"/>
        <v>11</v>
      </c>
      <c r="D679">
        <v>38</v>
      </c>
      <c r="E679">
        <v>99</v>
      </c>
      <c r="F679">
        <v>28</v>
      </c>
      <c r="G679">
        <v>98</v>
      </c>
      <c r="H679">
        <f t="shared" si="30"/>
        <v>263</v>
      </c>
      <c r="I679">
        <f t="shared" si="32"/>
        <v>6548</v>
      </c>
    </row>
    <row r="680" spans="1:9" x14ac:dyDescent="0.25">
      <c r="A680" t="s">
        <v>76</v>
      </c>
      <c r="B680" s="64">
        <v>42865</v>
      </c>
      <c r="C680">
        <f t="shared" si="31"/>
        <v>11</v>
      </c>
      <c r="D680">
        <v>39</v>
      </c>
      <c r="E680">
        <v>58</v>
      </c>
      <c r="F680">
        <v>79</v>
      </c>
      <c r="G680">
        <v>62</v>
      </c>
      <c r="H680">
        <f t="shared" si="30"/>
        <v>238</v>
      </c>
      <c r="I680">
        <f t="shared" si="32"/>
        <v>6548</v>
      </c>
    </row>
    <row r="681" spans="1:9" x14ac:dyDescent="0.25">
      <c r="A681" t="s">
        <v>76</v>
      </c>
      <c r="B681" s="64">
        <v>42866</v>
      </c>
      <c r="C681">
        <f t="shared" si="31"/>
        <v>11</v>
      </c>
      <c r="D681">
        <v>24</v>
      </c>
      <c r="E681">
        <v>10</v>
      </c>
      <c r="F681">
        <v>14</v>
      </c>
      <c r="G681">
        <v>36</v>
      </c>
      <c r="H681">
        <f t="shared" si="30"/>
        <v>84</v>
      </c>
      <c r="I681">
        <f t="shared" si="32"/>
        <v>6548</v>
      </c>
    </row>
    <row r="682" spans="1:9" x14ac:dyDescent="0.25">
      <c r="A682" t="s">
        <v>76</v>
      </c>
      <c r="B682" s="64">
        <v>42867</v>
      </c>
      <c r="C682">
        <f t="shared" si="31"/>
        <v>11</v>
      </c>
      <c r="D682">
        <v>56</v>
      </c>
      <c r="E682">
        <v>73</v>
      </c>
      <c r="F682">
        <v>99</v>
      </c>
      <c r="G682">
        <v>70</v>
      </c>
      <c r="H682">
        <f t="shared" si="30"/>
        <v>298</v>
      </c>
      <c r="I682">
        <f t="shared" si="32"/>
        <v>6548</v>
      </c>
    </row>
    <row r="683" spans="1:9" x14ac:dyDescent="0.25">
      <c r="A683" t="s">
        <v>76</v>
      </c>
      <c r="B683" s="64">
        <v>42868</v>
      </c>
      <c r="C683">
        <f t="shared" si="31"/>
        <v>11</v>
      </c>
      <c r="D683">
        <v>63</v>
      </c>
      <c r="E683">
        <v>29</v>
      </c>
      <c r="F683">
        <v>26</v>
      </c>
      <c r="G683">
        <v>18</v>
      </c>
      <c r="H683">
        <f t="shared" si="30"/>
        <v>136</v>
      </c>
      <c r="I683">
        <f t="shared" si="32"/>
        <v>6548</v>
      </c>
    </row>
    <row r="684" spans="1:9" x14ac:dyDescent="0.25">
      <c r="A684" t="s">
        <v>76</v>
      </c>
      <c r="B684" s="64">
        <v>42869</v>
      </c>
      <c r="C684">
        <f t="shared" si="31"/>
        <v>11</v>
      </c>
      <c r="D684">
        <v>34</v>
      </c>
      <c r="E684">
        <v>38</v>
      </c>
      <c r="F684">
        <v>85</v>
      </c>
      <c r="G684">
        <v>51</v>
      </c>
      <c r="H684">
        <f t="shared" si="30"/>
        <v>208</v>
      </c>
      <c r="I684">
        <f t="shared" si="32"/>
        <v>6548</v>
      </c>
    </row>
    <row r="685" spans="1:9" x14ac:dyDescent="0.25">
      <c r="A685" t="s">
        <v>76</v>
      </c>
      <c r="B685" s="64">
        <v>42870</v>
      </c>
      <c r="C685">
        <f t="shared" si="31"/>
        <v>11</v>
      </c>
      <c r="D685">
        <v>76</v>
      </c>
      <c r="E685">
        <v>38</v>
      </c>
      <c r="F685">
        <v>40</v>
      </c>
      <c r="G685">
        <v>79</v>
      </c>
      <c r="H685">
        <f t="shared" si="30"/>
        <v>233</v>
      </c>
      <c r="I685">
        <f t="shared" si="32"/>
        <v>6548</v>
      </c>
    </row>
    <row r="686" spans="1:9" x14ac:dyDescent="0.25">
      <c r="A686" t="s">
        <v>76</v>
      </c>
      <c r="B686" s="64">
        <v>42871</v>
      </c>
      <c r="C686">
        <f t="shared" si="31"/>
        <v>11</v>
      </c>
      <c r="D686">
        <v>62</v>
      </c>
      <c r="E686">
        <v>30</v>
      </c>
      <c r="F686">
        <v>23</v>
      </c>
      <c r="G686">
        <v>75</v>
      </c>
      <c r="H686">
        <f t="shared" si="30"/>
        <v>190</v>
      </c>
      <c r="I686">
        <f t="shared" si="32"/>
        <v>6548</v>
      </c>
    </row>
    <row r="687" spans="1:9" x14ac:dyDescent="0.25">
      <c r="A687" t="s">
        <v>76</v>
      </c>
      <c r="B687" s="64">
        <v>42872</v>
      </c>
      <c r="C687">
        <f t="shared" si="31"/>
        <v>11</v>
      </c>
      <c r="D687">
        <v>46</v>
      </c>
      <c r="E687">
        <v>10</v>
      </c>
      <c r="F687">
        <v>69</v>
      </c>
      <c r="G687">
        <v>80</v>
      </c>
      <c r="H687">
        <f t="shared" si="30"/>
        <v>205</v>
      </c>
      <c r="I687">
        <f t="shared" si="32"/>
        <v>6548</v>
      </c>
    </row>
    <row r="688" spans="1:9" x14ac:dyDescent="0.25">
      <c r="A688" t="s">
        <v>76</v>
      </c>
      <c r="B688" s="64">
        <v>42873</v>
      </c>
      <c r="C688">
        <f t="shared" si="31"/>
        <v>11</v>
      </c>
      <c r="D688">
        <v>72</v>
      </c>
      <c r="E688">
        <v>71</v>
      </c>
      <c r="F688">
        <v>81</v>
      </c>
      <c r="G688">
        <v>80</v>
      </c>
      <c r="H688">
        <f t="shared" ref="H688:H731" si="33">SUM(D688:G688)</f>
        <v>304</v>
      </c>
      <c r="I688">
        <f t="shared" si="32"/>
        <v>6548</v>
      </c>
    </row>
    <row r="689" spans="1:9" x14ac:dyDescent="0.25">
      <c r="A689" t="s">
        <v>76</v>
      </c>
      <c r="B689" s="64">
        <v>42874</v>
      </c>
      <c r="C689">
        <f t="shared" si="31"/>
        <v>11</v>
      </c>
      <c r="D689">
        <v>39</v>
      </c>
      <c r="E689">
        <v>70</v>
      </c>
      <c r="F689">
        <v>20</v>
      </c>
      <c r="G689">
        <v>81</v>
      </c>
      <c r="H689">
        <f t="shared" si="33"/>
        <v>210</v>
      </c>
      <c r="I689">
        <f t="shared" si="32"/>
        <v>6548</v>
      </c>
    </row>
    <row r="690" spans="1:9" x14ac:dyDescent="0.25">
      <c r="A690" t="s">
        <v>76</v>
      </c>
      <c r="B690" s="64">
        <v>42875</v>
      </c>
      <c r="C690">
        <f t="shared" si="31"/>
        <v>11</v>
      </c>
      <c r="D690">
        <v>62</v>
      </c>
      <c r="E690">
        <v>84</v>
      </c>
      <c r="F690">
        <v>34</v>
      </c>
      <c r="G690">
        <v>75</v>
      </c>
      <c r="H690">
        <f t="shared" si="33"/>
        <v>255</v>
      </c>
      <c r="I690">
        <f t="shared" si="32"/>
        <v>6548</v>
      </c>
    </row>
    <row r="691" spans="1:9" x14ac:dyDescent="0.25">
      <c r="A691" t="s">
        <v>76</v>
      </c>
      <c r="B691" s="64">
        <v>42876</v>
      </c>
      <c r="C691">
        <f t="shared" si="31"/>
        <v>11</v>
      </c>
      <c r="D691">
        <v>57</v>
      </c>
      <c r="E691">
        <v>40</v>
      </c>
      <c r="F691">
        <v>83</v>
      </c>
      <c r="G691">
        <v>68</v>
      </c>
      <c r="H691">
        <f t="shared" si="33"/>
        <v>248</v>
      </c>
      <c r="I691">
        <f t="shared" si="32"/>
        <v>6548</v>
      </c>
    </row>
    <row r="692" spans="1:9" x14ac:dyDescent="0.25">
      <c r="A692" t="s">
        <v>76</v>
      </c>
      <c r="B692" s="64">
        <v>42877</v>
      </c>
      <c r="C692">
        <f t="shared" si="31"/>
        <v>11</v>
      </c>
      <c r="D692">
        <v>12</v>
      </c>
      <c r="E692">
        <v>25</v>
      </c>
      <c r="F692">
        <v>72</v>
      </c>
      <c r="G692">
        <v>41</v>
      </c>
      <c r="H692">
        <f t="shared" si="33"/>
        <v>150</v>
      </c>
      <c r="I692">
        <f t="shared" si="32"/>
        <v>6548</v>
      </c>
    </row>
    <row r="693" spans="1:9" x14ac:dyDescent="0.25">
      <c r="A693" t="s">
        <v>76</v>
      </c>
      <c r="B693" s="64">
        <v>42878</v>
      </c>
      <c r="C693">
        <f t="shared" si="31"/>
        <v>11</v>
      </c>
      <c r="D693">
        <v>51</v>
      </c>
      <c r="E693">
        <v>95</v>
      </c>
      <c r="F693">
        <v>29</v>
      </c>
      <c r="G693">
        <v>62</v>
      </c>
      <c r="H693">
        <f t="shared" si="33"/>
        <v>237</v>
      </c>
      <c r="I693">
        <f t="shared" si="32"/>
        <v>6548</v>
      </c>
    </row>
    <row r="694" spans="1:9" x14ac:dyDescent="0.25">
      <c r="A694" t="s">
        <v>76</v>
      </c>
      <c r="B694" s="64">
        <v>42879</v>
      </c>
      <c r="C694">
        <f t="shared" si="31"/>
        <v>11</v>
      </c>
      <c r="D694">
        <v>73</v>
      </c>
      <c r="E694">
        <v>51</v>
      </c>
      <c r="F694">
        <v>34</v>
      </c>
      <c r="G694">
        <v>13</v>
      </c>
      <c r="H694">
        <f t="shared" si="33"/>
        <v>171</v>
      </c>
      <c r="I694">
        <f t="shared" si="32"/>
        <v>6548</v>
      </c>
    </row>
    <row r="695" spans="1:9" x14ac:dyDescent="0.25">
      <c r="A695" t="s">
        <v>76</v>
      </c>
      <c r="B695" s="64">
        <v>42880</v>
      </c>
      <c r="C695">
        <f t="shared" si="31"/>
        <v>11</v>
      </c>
      <c r="D695">
        <v>25</v>
      </c>
      <c r="E695">
        <v>57</v>
      </c>
      <c r="F695">
        <v>37</v>
      </c>
      <c r="G695">
        <v>47</v>
      </c>
      <c r="H695">
        <f t="shared" si="33"/>
        <v>166</v>
      </c>
      <c r="I695">
        <f t="shared" si="32"/>
        <v>6548</v>
      </c>
    </row>
    <row r="696" spans="1:9" x14ac:dyDescent="0.25">
      <c r="A696" t="s">
        <v>76</v>
      </c>
      <c r="B696" s="64">
        <v>42881</v>
      </c>
      <c r="C696">
        <f t="shared" si="31"/>
        <v>11</v>
      </c>
      <c r="D696">
        <v>40</v>
      </c>
      <c r="E696">
        <v>62</v>
      </c>
      <c r="F696">
        <v>12</v>
      </c>
      <c r="G696">
        <v>51</v>
      </c>
      <c r="H696">
        <f t="shared" si="33"/>
        <v>165</v>
      </c>
      <c r="I696">
        <f t="shared" si="32"/>
        <v>6548</v>
      </c>
    </row>
    <row r="697" spans="1:9" x14ac:dyDescent="0.25">
      <c r="A697" t="s">
        <v>76</v>
      </c>
      <c r="B697" s="64">
        <v>42882</v>
      </c>
      <c r="C697">
        <f t="shared" si="31"/>
        <v>11</v>
      </c>
      <c r="D697">
        <v>82</v>
      </c>
      <c r="E697">
        <v>14</v>
      </c>
      <c r="F697">
        <v>83</v>
      </c>
      <c r="G697">
        <v>45</v>
      </c>
      <c r="H697">
        <f t="shared" si="33"/>
        <v>224</v>
      </c>
      <c r="I697">
        <f t="shared" si="32"/>
        <v>6548</v>
      </c>
    </row>
    <row r="698" spans="1:9" x14ac:dyDescent="0.25">
      <c r="A698" t="s">
        <v>76</v>
      </c>
      <c r="B698" s="64">
        <v>42883</v>
      </c>
      <c r="C698">
        <f t="shared" si="31"/>
        <v>11</v>
      </c>
      <c r="D698">
        <v>24</v>
      </c>
      <c r="E698">
        <v>41</v>
      </c>
      <c r="F698">
        <v>95</v>
      </c>
      <c r="G698">
        <v>41</v>
      </c>
      <c r="H698">
        <f t="shared" si="33"/>
        <v>201</v>
      </c>
      <c r="I698">
        <f t="shared" si="32"/>
        <v>6548</v>
      </c>
    </row>
    <row r="699" spans="1:9" x14ac:dyDescent="0.25">
      <c r="A699" t="s">
        <v>76</v>
      </c>
      <c r="B699" s="64">
        <v>42884</v>
      </c>
      <c r="C699">
        <f t="shared" si="31"/>
        <v>11</v>
      </c>
      <c r="D699">
        <v>45</v>
      </c>
      <c r="E699">
        <v>93</v>
      </c>
      <c r="F699">
        <v>67</v>
      </c>
      <c r="G699">
        <v>49</v>
      </c>
      <c r="H699">
        <f t="shared" si="33"/>
        <v>254</v>
      </c>
      <c r="I699">
        <f t="shared" si="32"/>
        <v>6548</v>
      </c>
    </row>
    <row r="700" spans="1:9" x14ac:dyDescent="0.25">
      <c r="A700" t="s">
        <v>76</v>
      </c>
      <c r="B700" s="64">
        <v>42885</v>
      </c>
      <c r="C700">
        <f t="shared" si="31"/>
        <v>11</v>
      </c>
      <c r="D700">
        <v>97</v>
      </c>
      <c r="E700">
        <v>25</v>
      </c>
      <c r="F700">
        <v>58</v>
      </c>
      <c r="G700">
        <v>42</v>
      </c>
      <c r="H700">
        <f t="shared" si="33"/>
        <v>222</v>
      </c>
      <c r="I700">
        <f t="shared" si="32"/>
        <v>6548</v>
      </c>
    </row>
    <row r="701" spans="1:9" x14ac:dyDescent="0.25">
      <c r="A701" t="s">
        <v>76</v>
      </c>
      <c r="B701" s="64">
        <v>42886</v>
      </c>
      <c r="C701">
        <f t="shared" si="31"/>
        <v>11</v>
      </c>
      <c r="D701">
        <v>38</v>
      </c>
      <c r="E701">
        <v>18</v>
      </c>
      <c r="F701">
        <v>53</v>
      </c>
      <c r="G701">
        <v>14</v>
      </c>
      <c r="H701">
        <f t="shared" si="33"/>
        <v>123</v>
      </c>
      <c r="I701">
        <f t="shared" si="32"/>
        <v>6548</v>
      </c>
    </row>
    <row r="702" spans="1:9" x14ac:dyDescent="0.25">
      <c r="A702" t="s">
        <v>76</v>
      </c>
      <c r="B702" s="64">
        <v>42887</v>
      </c>
      <c r="C702">
        <f t="shared" si="31"/>
        <v>12</v>
      </c>
      <c r="D702">
        <v>96</v>
      </c>
      <c r="E702">
        <v>54</v>
      </c>
      <c r="F702">
        <v>47</v>
      </c>
      <c r="G702">
        <v>97</v>
      </c>
      <c r="H702">
        <f t="shared" si="33"/>
        <v>294</v>
      </c>
      <c r="I702">
        <f t="shared" si="32"/>
        <v>6531</v>
      </c>
    </row>
    <row r="703" spans="1:9" x14ac:dyDescent="0.25">
      <c r="A703" t="s">
        <v>76</v>
      </c>
      <c r="B703" s="64">
        <v>42888</v>
      </c>
      <c r="C703">
        <f t="shared" si="31"/>
        <v>12</v>
      </c>
      <c r="D703">
        <v>23</v>
      </c>
      <c r="E703">
        <v>13</v>
      </c>
      <c r="F703">
        <v>94</v>
      </c>
      <c r="G703">
        <v>19</v>
      </c>
      <c r="H703">
        <f t="shared" si="33"/>
        <v>149</v>
      </c>
      <c r="I703">
        <f t="shared" si="32"/>
        <v>6531</v>
      </c>
    </row>
    <row r="704" spans="1:9" x14ac:dyDescent="0.25">
      <c r="A704" t="s">
        <v>76</v>
      </c>
      <c r="B704" s="64">
        <v>42889</v>
      </c>
      <c r="C704">
        <f t="shared" si="31"/>
        <v>12</v>
      </c>
      <c r="D704">
        <v>42</v>
      </c>
      <c r="E704">
        <v>90</v>
      </c>
      <c r="F704">
        <v>35</v>
      </c>
      <c r="G704">
        <v>73</v>
      </c>
      <c r="H704">
        <f t="shared" si="33"/>
        <v>240</v>
      </c>
      <c r="I704">
        <f t="shared" si="32"/>
        <v>6531</v>
      </c>
    </row>
    <row r="705" spans="1:9" x14ac:dyDescent="0.25">
      <c r="A705" t="s">
        <v>76</v>
      </c>
      <c r="B705" s="64">
        <v>42890</v>
      </c>
      <c r="C705">
        <f t="shared" si="31"/>
        <v>12</v>
      </c>
      <c r="D705">
        <v>89</v>
      </c>
      <c r="E705">
        <v>44</v>
      </c>
      <c r="F705">
        <v>78</v>
      </c>
      <c r="G705">
        <v>89</v>
      </c>
      <c r="H705">
        <f t="shared" si="33"/>
        <v>300</v>
      </c>
      <c r="I705">
        <f t="shared" si="32"/>
        <v>6531</v>
      </c>
    </row>
    <row r="706" spans="1:9" x14ac:dyDescent="0.25">
      <c r="A706" t="s">
        <v>76</v>
      </c>
      <c r="B706" s="64">
        <v>42891</v>
      </c>
      <c r="C706">
        <f t="shared" ref="C706:C731" si="34">CHOOSE(MONTH(B706),7,8,9,10,11,12,1,2,3,4,5,6)</f>
        <v>12</v>
      </c>
      <c r="D706">
        <v>80</v>
      </c>
      <c r="E706">
        <v>39</v>
      </c>
      <c r="F706">
        <v>23</v>
      </c>
      <c r="G706">
        <v>13</v>
      </c>
      <c r="H706">
        <f t="shared" si="33"/>
        <v>155</v>
      </c>
      <c r="I706">
        <f t="shared" ref="I706:I769" si="35">SUMIFS($H$2:$H$1461,$A$2:$A$1461,A706,$C$2:$C$1461,C706)</f>
        <v>6531</v>
      </c>
    </row>
    <row r="707" spans="1:9" x14ac:dyDescent="0.25">
      <c r="A707" t="s">
        <v>76</v>
      </c>
      <c r="B707" s="64">
        <v>42892</v>
      </c>
      <c r="C707">
        <f t="shared" si="34"/>
        <v>12</v>
      </c>
      <c r="D707">
        <v>53</v>
      </c>
      <c r="E707">
        <v>14</v>
      </c>
      <c r="F707">
        <v>83</v>
      </c>
      <c r="G707">
        <v>75</v>
      </c>
      <c r="H707">
        <f t="shared" si="33"/>
        <v>225</v>
      </c>
      <c r="I707">
        <f t="shared" si="35"/>
        <v>6531</v>
      </c>
    </row>
    <row r="708" spans="1:9" x14ac:dyDescent="0.25">
      <c r="A708" t="s">
        <v>76</v>
      </c>
      <c r="B708" s="64">
        <v>42893</v>
      </c>
      <c r="C708">
        <f t="shared" si="34"/>
        <v>12</v>
      </c>
      <c r="D708">
        <v>60</v>
      </c>
      <c r="E708">
        <v>23</v>
      </c>
      <c r="F708">
        <v>57</v>
      </c>
      <c r="G708">
        <v>41</v>
      </c>
      <c r="H708">
        <f t="shared" si="33"/>
        <v>181</v>
      </c>
      <c r="I708">
        <f t="shared" si="35"/>
        <v>6531</v>
      </c>
    </row>
    <row r="709" spans="1:9" x14ac:dyDescent="0.25">
      <c r="A709" t="s">
        <v>76</v>
      </c>
      <c r="B709" s="64">
        <v>42894</v>
      </c>
      <c r="C709">
        <f t="shared" si="34"/>
        <v>12</v>
      </c>
      <c r="D709">
        <v>65</v>
      </c>
      <c r="E709">
        <v>47</v>
      </c>
      <c r="F709">
        <v>59</v>
      </c>
      <c r="G709">
        <v>76</v>
      </c>
      <c r="H709">
        <f t="shared" si="33"/>
        <v>247</v>
      </c>
      <c r="I709">
        <f t="shared" si="35"/>
        <v>6531</v>
      </c>
    </row>
    <row r="710" spans="1:9" x14ac:dyDescent="0.25">
      <c r="A710" t="s">
        <v>76</v>
      </c>
      <c r="B710" s="64">
        <v>42895</v>
      </c>
      <c r="C710">
        <f t="shared" si="34"/>
        <v>12</v>
      </c>
      <c r="D710">
        <v>67</v>
      </c>
      <c r="E710">
        <v>44</v>
      </c>
      <c r="F710">
        <v>99</v>
      </c>
      <c r="G710">
        <v>47</v>
      </c>
      <c r="H710">
        <f t="shared" si="33"/>
        <v>257</v>
      </c>
      <c r="I710">
        <f t="shared" si="35"/>
        <v>6531</v>
      </c>
    </row>
    <row r="711" spans="1:9" x14ac:dyDescent="0.25">
      <c r="A711" t="s">
        <v>76</v>
      </c>
      <c r="B711" s="64">
        <v>42896</v>
      </c>
      <c r="C711">
        <f t="shared" si="34"/>
        <v>12</v>
      </c>
      <c r="D711">
        <v>50</v>
      </c>
      <c r="E711">
        <v>32</v>
      </c>
      <c r="F711">
        <v>27</v>
      </c>
      <c r="G711">
        <v>43</v>
      </c>
      <c r="H711">
        <f t="shared" si="33"/>
        <v>152</v>
      </c>
      <c r="I711">
        <f t="shared" si="35"/>
        <v>6531</v>
      </c>
    </row>
    <row r="712" spans="1:9" x14ac:dyDescent="0.25">
      <c r="A712" t="s">
        <v>76</v>
      </c>
      <c r="B712" s="64">
        <v>42897</v>
      </c>
      <c r="C712">
        <f t="shared" si="34"/>
        <v>12</v>
      </c>
      <c r="D712">
        <v>56</v>
      </c>
      <c r="E712">
        <v>74</v>
      </c>
      <c r="F712">
        <v>52</v>
      </c>
      <c r="G712">
        <v>58</v>
      </c>
      <c r="H712">
        <f t="shared" si="33"/>
        <v>240</v>
      </c>
      <c r="I712">
        <f t="shared" si="35"/>
        <v>6531</v>
      </c>
    </row>
    <row r="713" spans="1:9" x14ac:dyDescent="0.25">
      <c r="A713" t="s">
        <v>76</v>
      </c>
      <c r="B713" s="64">
        <v>42898</v>
      </c>
      <c r="C713">
        <f t="shared" si="34"/>
        <v>12</v>
      </c>
      <c r="D713">
        <v>38</v>
      </c>
      <c r="E713">
        <v>47</v>
      </c>
      <c r="F713">
        <v>39</v>
      </c>
      <c r="G713">
        <v>53</v>
      </c>
      <c r="H713">
        <f t="shared" si="33"/>
        <v>177</v>
      </c>
      <c r="I713">
        <f t="shared" si="35"/>
        <v>6531</v>
      </c>
    </row>
    <row r="714" spans="1:9" x14ac:dyDescent="0.25">
      <c r="A714" t="s">
        <v>76</v>
      </c>
      <c r="B714" s="64">
        <v>42899</v>
      </c>
      <c r="C714">
        <f t="shared" si="34"/>
        <v>12</v>
      </c>
      <c r="D714">
        <v>57</v>
      </c>
      <c r="E714">
        <v>43</v>
      </c>
      <c r="F714">
        <v>65</v>
      </c>
      <c r="G714">
        <v>32</v>
      </c>
      <c r="H714">
        <f t="shared" si="33"/>
        <v>197</v>
      </c>
      <c r="I714">
        <f t="shared" si="35"/>
        <v>6531</v>
      </c>
    </row>
    <row r="715" spans="1:9" x14ac:dyDescent="0.25">
      <c r="A715" t="s">
        <v>76</v>
      </c>
      <c r="B715" s="64">
        <v>42900</v>
      </c>
      <c r="C715">
        <f t="shared" si="34"/>
        <v>12</v>
      </c>
      <c r="D715">
        <v>63</v>
      </c>
      <c r="E715">
        <v>95</v>
      </c>
      <c r="F715">
        <v>25</v>
      </c>
      <c r="G715">
        <v>27</v>
      </c>
      <c r="H715">
        <f t="shared" si="33"/>
        <v>210</v>
      </c>
      <c r="I715">
        <f t="shared" si="35"/>
        <v>6531</v>
      </c>
    </row>
    <row r="716" spans="1:9" x14ac:dyDescent="0.25">
      <c r="A716" t="s">
        <v>76</v>
      </c>
      <c r="B716" s="64">
        <v>42901</v>
      </c>
      <c r="C716">
        <f t="shared" si="34"/>
        <v>12</v>
      </c>
      <c r="D716">
        <v>39</v>
      </c>
      <c r="E716">
        <v>59</v>
      </c>
      <c r="F716">
        <v>25</v>
      </c>
      <c r="G716">
        <v>66</v>
      </c>
      <c r="H716">
        <f t="shared" si="33"/>
        <v>189</v>
      </c>
      <c r="I716">
        <f t="shared" si="35"/>
        <v>6531</v>
      </c>
    </row>
    <row r="717" spans="1:9" x14ac:dyDescent="0.25">
      <c r="A717" t="s">
        <v>76</v>
      </c>
      <c r="B717" s="64">
        <v>42902</v>
      </c>
      <c r="C717">
        <f t="shared" si="34"/>
        <v>12</v>
      </c>
      <c r="D717">
        <v>62</v>
      </c>
      <c r="E717">
        <v>48</v>
      </c>
      <c r="F717">
        <v>31</v>
      </c>
      <c r="G717">
        <v>25</v>
      </c>
      <c r="H717">
        <f t="shared" si="33"/>
        <v>166</v>
      </c>
      <c r="I717">
        <f t="shared" si="35"/>
        <v>6531</v>
      </c>
    </row>
    <row r="718" spans="1:9" x14ac:dyDescent="0.25">
      <c r="A718" t="s">
        <v>76</v>
      </c>
      <c r="B718" s="64">
        <v>42903</v>
      </c>
      <c r="C718">
        <f t="shared" si="34"/>
        <v>12</v>
      </c>
      <c r="D718">
        <v>68</v>
      </c>
      <c r="E718">
        <v>16</v>
      </c>
      <c r="F718">
        <v>10</v>
      </c>
      <c r="G718">
        <v>42</v>
      </c>
      <c r="H718">
        <f t="shared" si="33"/>
        <v>136</v>
      </c>
      <c r="I718">
        <f t="shared" si="35"/>
        <v>6531</v>
      </c>
    </row>
    <row r="719" spans="1:9" x14ac:dyDescent="0.25">
      <c r="A719" t="s">
        <v>76</v>
      </c>
      <c r="B719" s="64">
        <v>42904</v>
      </c>
      <c r="C719">
        <f t="shared" si="34"/>
        <v>12</v>
      </c>
      <c r="D719">
        <v>87</v>
      </c>
      <c r="E719">
        <v>60</v>
      </c>
      <c r="F719">
        <v>70</v>
      </c>
      <c r="G719">
        <v>32</v>
      </c>
      <c r="H719">
        <f t="shared" si="33"/>
        <v>249</v>
      </c>
      <c r="I719">
        <f t="shared" si="35"/>
        <v>6531</v>
      </c>
    </row>
    <row r="720" spans="1:9" x14ac:dyDescent="0.25">
      <c r="A720" t="s">
        <v>76</v>
      </c>
      <c r="B720" s="64">
        <v>42905</v>
      </c>
      <c r="C720">
        <f t="shared" si="34"/>
        <v>12</v>
      </c>
      <c r="D720">
        <v>37</v>
      </c>
      <c r="E720">
        <v>96</v>
      </c>
      <c r="F720">
        <v>96</v>
      </c>
      <c r="G720">
        <v>71</v>
      </c>
      <c r="H720">
        <f t="shared" si="33"/>
        <v>300</v>
      </c>
      <c r="I720">
        <f t="shared" si="35"/>
        <v>6531</v>
      </c>
    </row>
    <row r="721" spans="1:9" x14ac:dyDescent="0.25">
      <c r="A721" t="s">
        <v>76</v>
      </c>
      <c r="B721" s="64">
        <v>42906</v>
      </c>
      <c r="C721">
        <f t="shared" si="34"/>
        <v>12</v>
      </c>
      <c r="D721">
        <v>41</v>
      </c>
      <c r="E721">
        <v>72</v>
      </c>
      <c r="F721">
        <v>15</v>
      </c>
      <c r="G721">
        <v>70</v>
      </c>
      <c r="H721">
        <f t="shared" si="33"/>
        <v>198</v>
      </c>
      <c r="I721">
        <f t="shared" si="35"/>
        <v>6531</v>
      </c>
    </row>
    <row r="722" spans="1:9" x14ac:dyDescent="0.25">
      <c r="A722" t="s">
        <v>76</v>
      </c>
      <c r="B722" s="64">
        <v>42907</v>
      </c>
      <c r="C722">
        <f t="shared" si="34"/>
        <v>12</v>
      </c>
      <c r="D722">
        <v>71</v>
      </c>
      <c r="E722">
        <v>22</v>
      </c>
      <c r="F722">
        <v>63</v>
      </c>
      <c r="G722">
        <v>32</v>
      </c>
      <c r="H722">
        <f t="shared" si="33"/>
        <v>188</v>
      </c>
      <c r="I722">
        <f t="shared" si="35"/>
        <v>6531</v>
      </c>
    </row>
    <row r="723" spans="1:9" x14ac:dyDescent="0.25">
      <c r="A723" t="s">
        <v>76</v>
      </c>
      <c r="B723" s="64">
        <v>42908</v>
      </c>
      <c r="C723">
        <f t="shared" si="34"/>
        <v>12</v>
      </c>
      <c r="D723">
        <v>44</v>
      </c>
      <c r="E723">
        <v>55</v>
      </c>
      <c r="F723">
        <v>67</v>
      </c>
      <c r="G723">
        <v>52</v>
      </c>
      <c r="H723">
        <f t="shared" si="33"/>
        <v>218</v>
      </c>
      <c r="I723">
        <f t="shared" si="35"/>
        <v>6531</v>
      </c>
    </row>
    <row r="724" spans="1:9" x14ac:dyDescent="0.25">
      <c r="A724" t="s">
        <v>76</v>
      </c>
      <c r="B724" s="64">
        <v>42909</v>
      </c>
      <c r="C724">
        <f t="shared" si="34"/>
        <v>12</v>
      </c>
      <c r="D724">
        <v>20</v>
      </c>
      <c r="E724">
        <v>94</v>
      </c>
      <c r="F724">
        <v>96</v>
      </c>
      <c r="G724">
        <v>87</v>
      </c>
      <c r="H724">
        <f t="shared" si="33"/>
        <v>297</v>
      </c>
      <c r="I724">
        <f t="shared" si="35"/>
        <v>6531</v>
      </c>
    </row>
    <row r="725" spans="1:9" x14ac:dyDescent="0.25">
      <c r="A725" t="s">
        <v>76</v>
      </c>
      <c r="B725" s="64">
        <v>42910</v>
      </c>
      <c r="C725">
        <f t="shared" si="34"/>
        <v>12</v>
      </c>
      <c r="D725">
        <v>39</v>
      </c>
      <c r="E725">
        <v>93</v>
      </c>
      <c r="F725">
        <v>46</v>
      </c>
      <c r="G725">
        <v>30</v>
      </c>
      <c r="H725">
        <f t="shared" si="33"/>
        <v>208</v>
      </c>
      <c r="I725">
        <f t="shared" si="35"/>
        <v>6531</v>
      </c>
    </row>
    <row r="726" spans="1:9" x14ac:dyDescent="0.25">
      <c r="A726" t="s">
        <v>76</v>
      </c>
      <c r="B726" s="64">
        <v>42911</v>
      </c>
      <c r="C726">
        <f t="shared" si="34"/>
        <v>12</v>
      </c>
      <c r="D726">
        <v>52</v>
      </c>
      <c r="E726">
        <v>79</v>
      </c>
      <c r="F726">
        <v>27</v>
      </c>
      <c r="G726">
        <v>48</v>
      </c>
      <c r="H726">
        <f t="shared" si="33"/>
        <v>206</v>
      </c>
      <c r="I726">
        <f t="shared" si="35"/>
        <v>6531</v>
      </c>
    </row>
    <row r="727" spans="1:9" x14ac:dyDescent="0.25">
      <c r="A727" t="s">
        <v>76</v>
      </c>
      <c r="B727" s="64">
        <v>42912</v>
      </c>
      <c r="C727">
        <f t="shared" si="34"/>
        <v>12</v>
      </c>
      <c r="D727">
        <v>57</v>
      </c>
      <c r="E727">
        <v>77</v>
      </c>
      <c r="F727">
        <v>84</v>
      </c>
      <c r="G727">
        <v>50</v>
      </c>
      <c r="H727">
        <f t="shared" si="33"/>
        <v>268</v>
      </c>
      <c r="I727">
        <f t="shared" si="35"/>
        <v>6531</v>
      </c>
    </row>
    <row r="728" spans="1:9" x14ac:dyDescent="0.25">
      <c r="A728" t="s">
        <v>76</v>
      </c>
      <c r="B728" s="64">
        <v>42913</v>
      </c>
      <c r="C728">
        <f t="shared" si="34"/>
        <v>12</v>
      </c>
      <c r="D728">
        <v>86</v>
      </c>
      <c r="E728">
        <v>19</v>
      </c>
      <c r="F728">
        <v>41</v>
      </c>
      <c r="G728">
        <v>25</v>
      </c>
      <c r="H728">
        <f t="shared" si="33"/>
        <v>171</v>
      </c>
      <c r="I728">
        <f t="shared" si="35"/>
        <v>6531</v>
      </c>
    </row>
    <row r="729" spans="1:9" x14ac:dyDescent="0.25">
      <c r="A729" t="s">
        <v>76</v>
      </c>
      <c r="B729" s="64">
        <v>42914</v>
      </c>
      <c r="C729">
        <f t="shared" si="34"/>
        <v>12</v>
      </c>
      <c r="D729">
        <v>34</v>
      </c>
      <c r="E729">
        <v>64</v>
      </c>
      <c r="F729">
        <v>81</v>
      </c>
      <c r="G729">
        <v>57</v>
      </c>
      <c r="H729">
        <f t="shared" si="33"/>
        <v>236</v>
      </c>
      <c r="I729">
        <f t="shared" si="35"/>
        <v>6531</v>
      </c>
    </row>
    <row r="730" spans="1:9" x14ac:dyDescent="0.25">
      <c r="A730" t="s">
        <v>76</v>
      </c>
      <c r="B730" s="64">
        <v>42915</v>
      </c>
      <c r="C730">
        <f t="shared" si="34"/>
        <v>12</v>
      </c>
      <c r="D730">
        <v>68</v>
      </c>
      <c r="E730">
        <v>39</v>
      </c>
      <c r="F730">
        <v>93</v>
      </c>
      <c r="G730">
        <v>19</v>
      </c>
      <c r="H730">
        <f t="shared" si="33"/>
        <v>219</v>
      </c>
      <c r="I730">
        <f t="shared" si="35"/>
        <v>6531</v>
      </c>
    </row>
    <row r="731" spans="1:9" x14ac:dyDescent="0.25">
      <c r="A731" t="s">
        <v>76</v>
      </c>
      <c r="B731" s="64">
        <v>42916</v>
      </c>
      <c r="C731">
        <f t="shared" si="34"/>
        <v>12</v>
      </c>
      <c r="D731">
        <v>58</v>
      </c>
      <c r="E731">
        <v>95</v>
      </c>
      <c r="F731">
        <v>87</v>
      </c>
      <c r="G731">
        <v>18</v>
      </c>
      <c r="H731">
        <f t="shared" si="33"/>
        <v>258</v>
      </c>
      <c r="I731">
        <f t="shared" si="35"/>
        <v>6531</v>
      </c>
    </row>
    <row r="732" spans="1:9" x14ac:dyDescent="0.25">
      <c r="A732" t="s">
        <v>99</v>
      </c>
      <c r="B732" s="64">
        <v>42552</v>
      </c>
      <c r="C732">
        <f t="shared" ref="C732:C742" si="36">CHOOSE(MONTH(B732),7,8,9,10,11,12,1,2,3,4,5,6)</f>
        <v>1</v>
      </c>
      <c r="D732">
        <v>46</v>
      </c>
      <c r="E732">
        <v>109</v>
      </c>
      <c r="F732">
        <v>124</v>
      </c>
      <c r="G732">
        <v>72</v>
      </c>
      <c r="H732">
        <f t="shared" ref="H732:H788" si="37">SUM(D732:G732)</f>
        <v>351</v>
      </c>
      <c r="I732">
        <f t="shared" si="35"/>
        <v>12224</v>
      </c>
    </row>
    <row r="733" spans="1:9" x14ac:dyDescent="0.25">
      <c r="A733" t="s">
        <v>99</v>
      </c>
      <c r="B733" s="64">
        <v>42553</v>
      </c>
      <c r="C733">
        <f t="shared" si="36"/>
        <v>1</v>
      </c>
      <c r="D733">
        <v>132</v>
      </c>
      <c r="E733">
        <v>42</v>
      </c>
      <c r="F733">
        <v>130</v>
      </c>
      <c r="G733">
        <v>74</v>
      </c>
      <c r="H733">
        <f t="shared" si="37"/>
        <v>378</v>
      </c>
      <c r="I733">
        <f t="shared" si="35"/>
        <v>12224</v>
      </c>
    </row>
    <row r="734" spans="1:9" x14ac:dyDescent="0.25">
      <c r="A734" t="s">
        <v>99</v>
      </c>
      <c r="B734" s="64">
        <v>42554</v>
      </c>
      <c r="C734">
        <f t="shared" si="36"/>
        <v>1</v>
      </c>
      <c r="D734">
        <v>83</v>
      </c>
      <c r="E734">
        <v>119</v>
      </c>
      <c r="F734">
        <v>147</v>
      </c>
      <c r="G734">
        <v>132</v>
      </c>
      <c r="H734">
        <f t="shared" si="37"/>
        <v>481</v>
      </c>
      <c r="I734">
        <f t="shared" si="35"/>
        <v>12224</v>
      </c>
    </row>
    <row r="735" spans="1:9" x14ac:dyDescent="0.25">
      <c r="A735" t="s">
        <v>99</v>
      </c>
      <c r="B735" s="64">
        <v>42555</v>
      </c>
      <c r="C735">
        <f t="shared" si="36"/>
        <v>1</v>
      </c>
      <c r="D735">
        <v>75</v>
      </c>
      <c r="E735">
        <v>128</v>
      </c>
      <c r="F735">
        <v>52</v>
      </c>
      <c r="G735">
        <v>116</v>
      </c>
      <c r="H735">
        <f t="shared" si="37"/>
        <v>371</v>
      </c>
      <c r="I735">
        <f t="shared" si="35"/>
        <v>12224</v>
      </c>
    </row>
    <row r="736" spans="1:9" x14ac:dyDescent="0.25">
      <c r="A736" t="s">
        <v>99</v>
      </c>
      <c r="B736" s="64">
        <v>42556</v>
      </c>
      <c r="C736">
        <f t="shared" si="36"/>
        <v>1</v>
      </c>
      <c r="D736">
        <v>92</v>
      </c>
      <c r="E736">
        <v>81</v>
      </c>
      <c r="F736">
        <v>133</v>
      </c>
      <c r="G736">
        <v>66</v>
      </c>
      <c r="H736">
        <f t="shared" si="37"/>
        <v>372</v>
      </c>
      <c r="I736">
        <f t="shared" si="35"/>
        <v>12224</v>
      </c>
    </row>
    <row r="737" spans="1:9" x14ac:dyDescent="0.25">
      <c r="A737" t="s">
        <v>99</v>
      </c>
      <c r="B737" s="64">
        <v>42557</v>
      </c>
      <c r="C737">
        <f t="shared" si="36"/>
        <v>1</v>
      </c>
      <c r="D737">
        <v>137</v>
      </c>
      <c r="E737">
        <v>125</v>
      </c>
      <c r="F737">
        <v>148</v>
      </c>
      <c r="G737">
        <v>140</v>
      </c>
      <c r="H737">
        <f t="shared" si="37"/>
        <v>550</v>
      </c>
      <c r="I737">
        <f t="shared" si="35"/>
        <v>12224</v>
      </c>
    </row>
    <row r="738" spans="1:9" x14ac:dyDescent="0.25">
      <c r="A738" t="s">
        <v>99</v>
      </c>
      <c r="B738" s="64">
        <v>42558</v>
      </c>
      <c r="C738">
        <f t="shared" si="36"/>
        <v>1</v>
      </c>
      <c r="D738">
        <v>46</v>
      </c>
      <c r="E738">
        <v>133</v>
      </c>
      <c r="F738">
        <v>127</v>
      </c>
      <c r="G738">
        <v>119</v>
      </c>
      <c r="H738">
        <f t="shared" si="37"/>
        <v>425</v>
      </c>
      <c r="I738">
        <f t="shared" si="35"/>
        <v>12224</v>
      </c>
    </row>
    <row r="739" spans="1:9" x14ac:dyDescent="0.25">
      <c r="A739" t="s">
        <v>99</v>
      </c>
      <c r="B739" s="64">
        <v>42559</v>
      </c>
      <c r="C739">
        <f t="shared" si="36"/>
        <v>1</v>
      </c>
      <c r="D739">
        <v>77</v>
      </c>
      <c r="E739">
        <v>53</v>
      </c>
      <c r="F739">
        <v>92</v>
      </c>
      <c r="G739">
        <v>146</v>
      </c>
      <c r="H739">
        <f t="shared" si="37"/>
        <v>368</v>
      </c>
      <c r="I739">
        <f t="shared" si="35"/>
        <v>12224</v>
      </c>
    </row>
    <row r="740" spans="1:9" x14ac:dyDescent="0.25">
      <c r="A740" t="s">
        <v>99</v>
      </c>
      <c r="B740" s="64">
        <v>42560</v>
      </c>
      <c r="C740">
        <f t="shared" si="36"/>
        <v>1</v>
      </c>
      <c r="D740">
        <v>45</v>
      </c>
      <c r="E740">
        <v>53</v>
      </c>
      <c r="F740">
        <v>131</v>
      </c>
      <c r="G740">
        <v>129</v>
      </c>
      <c r="H740">
        <f t="shared" si="37"/>
        <v>358</v>
      </c>
      <c r="I740">
        <f t="shared" si="35"/>
        <v>12224</v>
      </c>
    </row>
    <row r="741" spans="1:9" x14ac:dyDescent="0.25">
      <c r="A741" t="s">
        <v>99</v>
      </c>
      <c r="B741" s="64">
        <v>42561</v>
      </c>
      <c r="C741">
        <f t="shared" si="36"/>
        <v>1</v>
      </c>
      <c r="D741">
        <v>146</v>
      </c>
      <c r="E741">
        <v>61</v>
      </c>
      <c r="F741">
        <v>111</v>
      </c>
      <c r="G741">
        <v>45</v>
      </c>
      <c r="H741">
        <f t="shared" si="37"/>
        <v>363</v>
      </c>
      <c r="I741">
        <f t="shared" si="35"/>
        <v>12224</v>
      </c>
    </row>
    <row r="742" spans="1:9" x14ac:dyDescent="0.25">
      <c r="A742" t="s">
        <v>99</v>
      </c>
      <c r="B742" s="64">
        <v>42562</v>
      </c>
      <c r="C742">
        <f t="shared" si="36"/>
        <v>1</v>
      </c>
      <c r="D742">
        <v>92</v>
      </c>
      <c r="E742">
        <v>67</v>
      </c>
      <c r="F742">
        <v>100</v>
      </c>
      <c r="G742">
        <v>132</v>
      </c>
      <c r="H742">
        <f t="shared" si="37"/>
        <v>391</v>
      </c>
      <c r="I742">
        <f t="shared" si="35"/>
        <v>12224</v>
      </c>
    </row>
    <row r="743" spans="1:9" x14ac:dyDescent="0.25">
      <c r="A743" t="s">
        <v>99</v>
      </c>
      <c r="B743" s="64">
        <v>42563</v>
      </c>
      <c r="C743">
        <f t="shared" ref="C743:C806" si="38">CHOOSE(MONTH(B743),7,8,9,10,11,12,1,2,3,4,5,6)</f>
        <v>1</v>
      </c>
      <c r="D743">
        <v>137</v>
      </c>
      <c r="E743">
        <v>141</v>
      </c>
      <c r="F743">
        <v>71</v>
      </c>
      <c r="G743">
        <v>56</v>
      </c>
      <c r="H743">
        <f t="shared" si="37"/>
        <v>405</v>
      </c>
      <c r="I743">
        <f t="shared" si="35"/>
        <v>12224</v>
      </c>
    </row>
    <row r="744" spans="1:9" x14ac:dyDescent="0.25">
      <c r="A744" t="s">
        <v>99</v>
      </c>
      <c r="B744" s="64">
        <v>42564</v>
      </c>
      <c r="C744">
        <f t="shared" si="38"/>
        <v>1</v>
      </c>
      <c r="D744">
        <v>124</v>
      </c>
      <c r="E744">
        <v>150</v>
      </c>
      <c r="F744">
        <v>92</v>
      </c>
      <c r="G744">
        <v>141</v>
      </c>
      <c r="H744">
        <f t="shared" si="37"/>
        <v>507</v>
      </c>
      <c r="I744">
        <f t="shared" si="35"/>
        <v>12224</v>
      </c>
    </row>
    <row r="745" spans="1:9" x14ac:dyDescent="0.25">
      <c r="A745" t="s">
        <v>99</v>
      </c>
      <c r="B745" s="64">
        <v>42565</v>
      </c>
      <c r="C745">
        <f t="shared" si="38"/>
        <v>1</v>
      </c>
      <c r="D745">
        <v>47</v>
      </c>
      <c r="E745">
        <v>78</v>
      </c>
      <c r="F745">
        <v>67</v>
      </c>
      <c r="G745">
        <v>121</v>
      </c>
      <c r="H745">
        <f t="shared" si="37"/>
        <v>313</v>
      </c>
      <c r="I745">
        <f t="shared" si="35"/>
        <v>12224</v>
      </c>
    </row>
    <row r="746" spans="1:9" x14ac:dyDescent="0.25">
      <c r="A746" t="s">
        <v>99</v>
      </c>
      <c r="B746" s="64">
        <v>42566</v>
      </c>
      <c r="C746">
        <f t="shared" si="38"/>
        <v>1</v>
      </c>
      <c r="D746">
        <v>113</v>
      </c>
      <c r="E746">
        <v>131</v>
      </c>
      <c r="F746">
        <v>52</v>
      </c>
      <c r="G746">
        <v>132</v>
      </c>
      <c r="H746">
        <f t="shared" si="37"/>
        <v>428</v>
      </c>
      <c r="I746">
        <f t="shared" si="35"/>
        <v>12224</v>
      </c>
    </row>
    <row r="747" spans="1:9" x14ac:dyDescent="0.25">
      <c r="A747" t="s">
        <v>99</v>
      </c>
      <c r="B747" s="64">
        <v>42567</v>
      </c>
      <c r="C747">
        <f t="shared" si="38"/>
        <v>1</v>
      </c>
      <c r="D747">
        <v>92</v>
      </c>
      <c r="E747">
        <v>114</v>
      </c>
      <c r="F747">
        <v>87</v>
      </c>
      <c r="G747">
        <v>78</v>
      </c>
      <c r="H747">
        <f t="shared" si="37"/>
        <v>371</v>
      </c>
      <c r="I747">
        <f t="shared" si="35"/>
        <v>12224</v>
      </c>
    </row>
    <row r="748" spans="1:9" x14ac:dyDescent="0.25">
      <c r="A748" t="s">
        <v>99</v>
      </c>
      <c r="B748" s="64">
        <v>42568</v>
      </c>
      <c r="C748">
        <f t="shared" si="38"/>
        <v>1</v>
      </c>
      <c r="D748">
        <v>58</v>
      </c>
      <c r="E748">
        <v>95</v>
      </c>
      <c r="F748">
        <v>52</v>
      </c>
      <c r="G748">
        <v>123</v>
      </c>
      <c r="H748">
        <f t="shared" si="37"/>
        <v>328</v>
      </c>
      <c r="I748">
        <f t="shared" si="35"/>
        <v>12224</v>
      </c>
    </row>
    <row r="749" spans="1:9" x14ac:dyDescent="0.25">
      <c r="A749" t="s">
        <v>99</v>
      </c>
      <c r="B749" s="64">
        <v>42569</v>
      </c>
      <c r="C749">
        <f t="shared" si="38"/>
        <v>1</v>
      </c>
      <c r="D749">
        <v>41</v>
      </c>
      <c r="E749">
        <v>61</v>
      </c>
      <c r="F749">
        <v>132</v>
      </c>
      <c r="G749">
        <v>134</v>
      </c>
      <c r="H749">
        <f t="shared" si="37"/>
        <v>368</v>
      </c>
      <c r="I749">
        <f t="shared" si="35"/>
        <v>12224</v>
      </c>
    </row>
    <row r="750" spans="1:9" x14ac:dyDescent="0.25">
      <c r="A750" t="s">
        <v>99</v>
      </c>
      <c r="B750" s="64">
        <v>42570</v>
      </c>
      <c r="C750">
        <f t="shared" si="38"/>
        <v>1</v>
      </c>
      <c r="D750">
        <v>46</v>
      </c>
      <c r="E750">
        <v>94</v>
      </c>
      <c r="F750">
        <v>121</v>
      </c>
      <c r="G750">
        <v>56</v>
      </c>
      <c r="H750">
        <f t="shared" si="37"/>
        <v>317</v>
      </c>
      <c r="I750">
        <f t="shared" si="35"/>
        <v>12224</v>
      </c>
    </row>
    <row r="751" spans="1:9" x14ac:dyDescent="0.25">
      <c r="A751" t="s">
        <v>99</v>
      </c>
      <c r="B751" s="64">
        <v>42571</v>
      </c>
      <c r="C751">
        <f t="shared" si="38"/>
        <v>1</v>
      </c>
      <c r="D751">
        <v>90</v>
      </c>
      <c r="E751">
        <v>88</v>
      </c>
      <c r="F751">
        <v>138</v>
      </c>
      <c r="G751">
        <v>75</v>
      </c>
      <c r="H751">
        <f t="shared" si="37"/>
        <v>391</v>
      </c>
      <c r="I751">
        <f t="shared" si="35"/>
        <v>12224</v>
      </c>
    </row>
    <row r="752" spans="1:9" x14ac:dyDescent="0.25">
      <c r="A752" t="s">
        <v>99</v>
      </c>
      <c r="B752" s="64">
        <v>42572</v>
      </c>
      <c r="C752">
        <f t="shared" si="38"/>
        <v>1</v>
      </c>
      <c r="D752">
        <v>116</v>
      </c>
      <c r="E752">
        <v>129</v>
      </c>
      <c r="F752">
        <v>143</v>
      </c>
      <c r="G752">
        <v>80</v>
      </c>
      <c r="H752">
        <f t="shared" si="37"/>
        <v>468</v>
      </c>
      <c r="I752">
        <f t="shared" si="35"/>
        <v>12224</v>
      </c>
    </row>
    <row r="753" spans="1:9" x14ac:dyDescent="0.25">
      <c r="A753" t="s">
        <v>99</v>
      </c>
      <c r="B753" s="64">
        <v>42573</v>
      </c>
      <c r="C753">
        <f t="shared" si="38"/>
        <v>1</v>
      </c>
      <c r="D753">
        <v>108</v>
      </c>
      <c r="E753">
        <v>121</v>
      </c>
      <c r="F753">
        <v>47</v>
      </c>
      <c r="G753">
        <v>122</v>
      </c>
      <c r="H753">
        <f t="shared" si="37"/>
        <v>398</v>
      </c>
      <c r="I753">
        <f t="shared" si="35"/>
        <v>12224</v>
      </c>
    </row>
    <row r="754" spans="1:9" x14ac:dyDescent="0.25">
      <c r="A754" t="s">
        <v>99</v>
      </c>
      <c r="B754" s="64">
        <v>42574</v>
      </c>
      <c r="C754">
        <f t="shared" si="38"/>
        <v>1</v>
      </c>
      <c r="D754">
        <v>95</v>
      </c>
      <c r="E754">
        <v>108</v>
      </c>
      <c r="F754">
        <v>78</v>
      </c>
      <c r="G754">
        <v>106</v>
      </c>
      <c r="H754">
        <f t="shared" si="37"/>
        <v>387</v>
      </c>
      <c r="I754">
        <f t="shared" si="35"/>
        <v>12224</v>
      </c>
    </row>
    <row r="755" spans="1:9" x14ac:dyDescent="0.25">
      <c r="A755" t="s">
        <v>99</v>
      </c>
      <c r="B755" s="64">
        <v>42575</v>
      </c>
      <c r="C755">
        <f t="shared" si="38"/>
        <v>1</v>
      </c>
      <c r="D755">
        <v>68</v>
      </c>
      <c r="E755">
        <v>137</v>
      </c>
      <c r="F755">
        <v>101</v>
      </c>
      <c r="G755">
        <v>140</v>
      </c>
      <c r="H755">
        <f t="shared" si="37"/>
        <v>446</v>
      </c>
      <c r="I755">
        <f t="shared" si="35"/>
        <v>12224</v>
      </c>
    </row>
    <row r="756" spans="1:9" x14ac:dyDescent="0.25">
      <c r="A756" t="s">
        <v>99</v>
      </c>
      <c r="B756" s="64">
        <v>42576</v>
      </c>
      <c r="C756">
        <f t="shared" si="38"/>
        <v>1</v>
      </c>
      <c r="D756">
        <v>109</v>
      </c>
      <c r="E756">
        <v>54</v>
      </c>
      <c r="F756">
        <v>70</v>
      </c>
      <c r="G756">
        <v>136</v>
      </c>
      <c r="H756">
        <f t="shared" si="37"/>
        <v>369</v>
      </c>
      <c r="I756">
        <f t="shared" si="35"/>
        <v>12224</v>
      </c>
    </row>
    <row r="757" spans="1:9" x14ac:dyDescent="0.25">
      <c r="A757" t="s">
        <v>99</v>
      </c>
      <c r="B757" s="64">
        <v>42577</v>
      </c>
      <c r="C757">
        <f t="shared" si="38"/>
        <v>1</v>
      </c>
      <c r="D757">
        <v>76</v>
      </c>
      <c r="E757">
        <v>136</v>
      </c>
      <c r="F757">
        <v>141</v>
      </c>
      <c r="G757">
        <v>45</v>
      </c>
      <c r="H757">
        <f t="shared" si="37"/>
        <v>398</v>
      </c>
      <c r="I757">
        <f t="shared" si="35"/>
        <v>12224</v>
      </c>
    </row>
    <row r="758" spans="1:9" x14ac:dyDescent="0.25">
      <c r="A758" t="s">
        <v>99</v>
      </c>
      <c r="B758" s="64">
        <v>42578</v>
      </c>
      <c r="C758">
        <f t="shared" si="38"/>
        <v>1</v>
      </c>
      <c r="D758">
        <v>48</v>
      </c>
      <c r="E758">
        <v>117</v>
      </c>
      <c r="F758">
        <v>66</v>
      </c>
      <c r="G758">
        <v>140</v>
      </c>
      <c r="H758">
        <f t="shared" si="37"/>
        <v>371</v>
      </c>
      <c r="I758">
        <f t="shared" si="35"/>
        <v>12224</v>
      </c>
    </row>
    <row r="759" spans="1:9" x14ac:dyDescent="0.25">
      <c r="A759" t="s">
        <v>99</v>
      </c>
      <c r="B759" s="64">
        <v>42579</v>
      </c>
      <c r="C759">
        <f t="shared" si="38"/>
        <v>1</v>
      </c>
      <c r="D759">
        <v>141</v>
      </c>
      <c r="E759">
        <v>84</v>
      </c>
      <c r="F759">
        <v>149</v>
      </c>
      <c r="G759">
        <v>121</v>
      </c>
      <c r="H759">
        <f t="shared" si="37"/>
        <v>495</v>
      </c>
      <c r="I759">
        <f t="shared" si="35"/>
        <v>12224</v>
      </c>
    </row>
    <row r="760" spans="1:9" x14ac:dyDescent="0.25">
      <c r="A760" t="s">
        <v>99</v>
      </c>
      <c r="B760" s="64">
        <v>42580</v>
      </c>
      <c r="C760">
        <f t="shared" si="38"/>
        <v>1</v>
      </c>
      <c r="D760">
        <v>53</v>
      </c>
      <c r="E760">
        <v>120</v>
      </c>
      <c r="F760">
        <v>60</v>
      </c>
      <c r="G760">
        <v>119</v>
      </c>
      <c r="H760">
        <f t="shared" si="37"/>
        <v>352</v>
      </c>
      <c r="I760">
        <f t="shared" si="35"/>
        <v>12224</v>
      </c>
    </row>
    <row r="761" spans="1:9" x14ac:dyDescent="0.25">
      <c r="A761" t="s">
        <v>99</v>
      </c>
      <c r="B761" s="64">
        <v>42581</v>
      </c>
      <c r="C761">
        <f t="shared" si="38"/>
        <v>1</v>
      </c>
      <c r="D761">
        <v>46</v>
      </c>
      <c r="E761">
        <v>85</v>
      </c>
      <c r="F761">
        <v>110</v>
      </c>
      <c r="G761">
        <v>105</v>
      </c>
      <c r="H761">
        <f t="shared" si="37"/>
        <v>346</v>
      </c>
      <c r="I761">
        <f t="shared" si="35"/>
        <v>12224</v>
      </c>
    </row>
    <row r="762" spans="1:9" x14ac:dyDescent="0.25">
      <c r="A762" t="s">
        <v>99</v>
      </c>
      <c r="B762" s="64">
        <v>42582</v>
      </c>
      <c r="C762">
        <f t="shared" si="38"/>
        <v>1</v>
      </c>
      <c r="D762">
        <v>110</v>
      </c>
      <c r="E762">
        <v>89</v>
      </c>
      <c r="F762">
        <v>62</v>
      </c>
      <c r="G762">
        <v>97</v>
      </c>
      <c r="H762">
        <f t="shared" si="37"/>
        <v>358</v>
      </c>
      <c r="I762">
        <f t="shared" si="35"/>
        <v>12224</v>
      </c>
    </row>
    <row r="763" spans="1:9" x14ac:dyDescent="0.25">
      <c r="A763" t="s">
        <v>99</v>
      </c>
      <c r="B763" s="64">
        <v>42583</v>
      </c>
      <c r="C763">
        <f t="shared" si="38"/>
        <v>2</v>
      </c>
      <c r="D763">
        <v>109</v>
      </c>
      <c r="E763">
        <v>82</v>
      </c>
      <c r="F763">
        <v>63</v>
      </c>
      <c r="G763">
        <v>102</v>
      </c>
      <c r="H763">
        <f t="shared" si="37"/>
        <v>356</v>
      </c>
      <c r="I763">
        <f t="shared" si="35"/>
        <v>11973</v>
      </c>
    </row>
    <row r="764" spans="1:9" x14ac:dyDescent="0.25">
      <c r="A764" t="s">
        <v>99</v>
      </c>
      <c r="B764" s="64">
        <v>42584</v>
      </c>
      <c r="C764">
        <f t="shared" si="38"/>
        <v>2</v>
      </c>
      <c r="D764">
        <v>54</v>
      </c>
      <c r="E764">
        <v>61</v>
      </c>
      <c r="F764">
        <v>69</v>
      </c>
      <c r="G764">
        <v>74</v>
      </c>
      <c r="H764">
        <f t="shared" si="37"/>
        <v>258</v>
      </c>
      <c r="I764">
        <f t="shared" si="35"/>
        <v>11973</v>
      </c>
    </row>
    <row r="765" spans="1:9" x14ac:dyDescent="0.25">
      <c r="A765" t="s">
        <v>99</v>
      </c>
      <c r="B765" s="64">
        <v>42585</v>
      </c>
      <c r="C765">
        <f t="shared" si="38"/>
        <v>2</v>
      </c>
      <c r="D765">
        <v>59</v>
      </c>
      <c r="E765">
        <v>100</v>
      </c>
      <c r="F765">
        <v>63</v>
      </c>
      <c r="G765">
        <v>139</v>
      </c>
      <c r="H765">
        <f t="shared" si="37"/>
        <v>361</v>
      </c>
      <c r="I765">
        <f t="shared" si="35"/>
        <v>11973</v>
      </c>
    </row>
    <row r="766" spans="1:9" x14ac:dyDescent="0.25">
      <c r="A766" t="s">
        <v>99</v>
      </c>
      <c r="B766" s="64">
        <v>42586</v>
      </c>
      <c r="C766">
        <f t="shared" si="38"/>
        <v>2</v>
      </c>
      <c r="D766">
        <v>106</v>
      </c>
      <c r="E766">
        <v>139</v>
      </c>
      <c r="F766">
        <v>106</v>
      </c>
      <c r="G766">
        <v>46</v>
      </c>
      <c r="H766">
        <f t="shared" si="37"/>
        <v>397</v>
      </c>
      <c r="I766">
        <f t="shared" si="35"/>
        <v>11973</v>
      </c>
    </row>
    <row r="767" spans="1:9" x14ac:dyDescent="0.25">
      <c r="A767" t="s">
        <v>99</v>
      </c>
      <c r="B767" s="64">
        <v>42587</v>
      </c>
      <c r="C767">
        <f t="shared" si="38"/>
        <v>2</v>
      </c>
      <c r="D767">
        <v>112</v>
      </c>
      <c r="E767">
        <v>119</v>
      </c>
      <c r="F767">
        <v>142</v>
      </c>
      <c r="G767">
        <v>45</v>
      </c>
      <c r="H767">
        <f t="shared" si="37"/>
        <v>418</v>
      </c>
      <c r="I767">
        <f t="shared" si="35"/>
        <v>11973</v>
      </c>
    </row>
    <row r="768" spans="1:9" x14ac:dyDescent="0.25">
      <c r="A768" t="s">
        <v>99</v>
      </c>
      <c r="B768" s="64">
        <v>42588</v>
      </c>
      <c r="C768">
        <f t="shared" si="38"/>
        <v>2</v>
      </c>
      <c r="D768">
        <v>50</v>
      </c>
      <c r="E768">
        <v>69</v>
      </c>
      <c r="F768">
        <v>60</v>
      </c>
      <c r="G768">
        <v>65</v>
      </c>
      <c r="H768">
        <f t="shared" si="37"/>
        <v>244</v>
      </c>
      <c r="I768">
        <f t="shared" si="35"/>
        <v>11973</v>
      </c>
    </row>
    <row r="769" spans="1:9" x14ac:dyDescent="0.25">
      <c r="A769" t="s">
        <v>99</v>
      </c>
      <c r="B769" s="64">
        <v>42589</v>
      </c>
      <c r="C769">
        <f t="shared" si="38"/>
        <v>2</v>
      </c>
      <c r="D769">
        <v>50</v>
      </c>
      <c r="E769">
        <v>118</v>
      </c>
      <c r="F769">
        <v>142</v>
      </c>
      <c r="G769">
        <v>146</v>
      </c>
      <c r="H769">
        <f t="shared" si="37"/>
        <v>456</v>
      </c>
      <c r="I769">
        <f t="shared" si="35"/>
        <v>11973</v>
      </c>
    </row>
    <row r="770" spans="1:9" x14ac:dyDescent="0.25">
      <c r="A770" t="s">
        <v>99</v>
      </c>
      <c r="B770" s="64">
        <v>42590</v>
      </c>
      <c r="C770">
        <f t="shared" si="38"/>
        <v>2</v>
      </c>
      <c r="D770">
        <v>54</v>
      </c>
      <c r="E770">
        <v>99</v>
      </c>
      <c r="F770">
        <v>127</v>
      </c>
      <c r="G770">
        <v>128</v>
      </c>
      <c r="H770">
        <f t="shared" si="37"/>
        <v>408</v>
      </c>
      <c r="I770">
        <f t="shared" ref="I770:I833" si="39">SUMIFS($H$2:$H$1461,$A$2:$A$1461,A770,$C$2:$C$1461,C770)</f>
        <v>11973</v>
      </c>
    </row>
    <row r="771" spans="1:9" x14ac:dyDescent="0.25">
      <c r="A771" t="s">
        <v>99</v>
      </c>
      <c r="B771" s="64">
        <v>42591</v>
      </c>
      <c r="C771">
        <f t="shared" si="38"/>
        <v>2</v>
      </c>
      <c r="D771">
        <v>93</v>
      </c>
      <c r="E771">
        <v>82</v>
      </c>
      <c r="F771">
        <v>119</v>
      </c>
      <c r="G771">
        <v>60</v>
      </c>
      <c r="H771">
        <f t="shared" si="37"/>
        <v>354</v>
      </c>
      <c r="I771">
        <f t="shared" si="39"/>
        <v>11973</v>
      </c>
    </row>
    <row r="772" spans="1:9" x14ac:dyDescent="0.25">
      <c r="A772" t="s">
        <v>99</v>
      </c>
      <c r="B772" s="64">
        <v>42592</v>
      </c>
      <c r="C772">
        <f t="shared" si="38"/>
        <v>2</v>
      </c>
      <c r="D772">
        <v>118</v>
      </c>
      <c r="E772">
        <v>102</v>
      </c>
      <c r="F772">
        <v>118</v>
      </c>
      <c r="G772">
        <v>119</v>
      </c>
      <c r="H772">
        <f t="shared" si="37"/>
        <v>457</v>
      </c>
      <c r="I772">
        <f t="shared" si="39"/>
        <v>11973</v>
      </c>
    </row>
    <row r="773" spans="1:9" x14ac:dyDescent="0.25">
      <c r="A773" t="s">
        <v>99</v>
      </c>
      <c r="B773" s="64">
        <v>42593</v>
      </c>
      <c r="C773">
        <f t="shared" si="38"/>
        <v>2</v>
      </c>
      <c r="D773">
        <v>101</v>
      </c>
      <c r="E773">
        <v>66</v>
      </c>
      <c r="F773">
        <v>47</v>
      </c>
      <c r="G773">
        <v>102</v>
      </c>
      <c r="H773">
        <f t="shared" si="37"/>
        <v>316</v>
      </c>
      <c r="I773">
        <f t="shared" si="39"/>
        <v>11973</v>
      </c>
    </row>
    <row r="774" spans="1:9" x14ac:dyDescent="0.25">
      <c r="A774" t="s">
        <v>99</v>
      </c>
      <c r="B774" s="64">
        <v>42594</v>
      </c>
      <c r="C774">
        <f t="shared" si="38"/>
        <v>2</v>
      </c>
      <c r="D774">
        <v>145</v>
      </c>
      <c r="E774">
        <v>132</v>
      </c>
      <c r="F774">
        <v>89</v>
      </c>
      <c r="G774">
        <v>65</v>
      </c>
      <c r="H774">
        <f t="shared" si="37"/>
        <v>431</v>
      </c>
      <c r="I774">
        <f t="shared" si="39"/>
        <v>11973</v>
      </c>
    </row>
    <row r="775" spans="1:9" x14ac:dyDescent="0.25">
      <c r="A775" t="s">
        <v>99</v>
      </c>
      <c r="B775" s="64">
        <v>42595</v>
      </c>
      <c r="C775">
        <f t="shared" si="38"/>
        <v>2</v>
      </c>
      <c r="D775">
        <v>137</v>
      </c>
      <c r="E775">
        <v>55</v>
      </c>
      <c r="F775">
        <v>139</v>
      </c>
      <c r="G775">
        <v>92</v>
      </c>
      <c r="H775">
        <f t="shared" si="37"/>
        <v>423</v>
      </c>
      <c r="I775">
        <f t="shared" si="39"/>
        <v>11973</v>
      </c>
    </row>
    <row r="776" spans="1:9" x14ac:dyDescent="0.25">
      <c r="A776" t="s">
        <v>99</v>
      </c>
      <c r="B776" s="64">
        <v>42596</v>
      </c>
      <c r="C776">
        <f t="shared" si="38"/>
        <v>2</v>
      </c>
      <c r="D776">
        <v>150</v>
      </c>
      <c r="E776">
        <v>124</v>
      </c>
      <c r="F776">
        <v>118</v>
      </c>
      <c r="G776">
        <v>54</v>
      </c>
      <c r="H776">
        <f t="shared" si="37"/>
        <v>446</v>
      </c>
      <c r="I776">
        <f t="shared" si="39"/>
        <v>11973</v>
      </c>
    </row>
    <row r="777" spans="1:9" x14ac:dyDescent="0.25">
      <c r="A777" t="s">
        <v>99</v>
      </c>
      <c r="B777" s="64">
        <v>42597</v>
      </c>
      <c r="C777">
        <f t="shared" si="38"/>
        <v>2</v>
      </c>
      <c r="D777">
        <v>82</v>
      </c>
      <c r="E777">
        <v>71</v>
      </c>
      <c r="F777">
        <v>58</v>
      </c>
      <c r="G777">
        <v>141</v>
      </c>
      <c r="H777">
        <f t="shared" si="37"/>
        <v>352</v>
      </c>
      <c r="I777">
        <f t="shared" si="39"/>
        <v>11973</v>
      </c>
    </row>
    <row r="778" spans="1:9" x14ac:dyDescent="0.25">
      <c r="A778" t="s">
        <v>99</v>
      </c>
      <c r="B778" s="64">
        <v>42598</v>
      </c>
      <c r="C778">
        <f t="shared" si="38"/>
        <v>2</v>
      </c>
      <c r="D778">
        <v>63</v>
      </c>
      <c r="E778">
        <v>146</v>
      </c>
      <c r="F778">
        <v>63</v>
      </c>
      <c r="G778">
        <v>137</v>
      </c>
      <c r="H778">
        <f t="shared" si="37"/>
        <v>409</v>
      </c>
      <c r="I778">
        <f t="shared" si="39"/>
        <v>11973</v>
      </c>
    </row>
    <row r="779" spans="1:9" x14ac:dyDescent="0.25">
      <c r="A779" t="s">
        <v>99</v>
      </c>
      <c r="B779" s="64">
        <v>42599</v>
      </c>
      <c r="C779">
        <f t="shared" si="38"/>
        <v>2</v>
      </c>
      <c r="D779">
        <v>139</v>
      </c>
      <c r="E779">
        <v>46</v>
      </c>
      <c r="F779">
        <v>46</v>
      </c>
      <c r="G779">
        <v>46</v>
      </c>
      <c r="H779">
        <f t="shared" si="37"/>
        <v>277</v>
      </c>
      <c r="I779">
        <f t="shared" si="39"/>
        <v>11973</v>
      </c>
    </row>
    <row r="780" spans="1:9" x14ac:dyDescent="0.25">
      <c r="A780" t="s">
        <v>99</v>
      </c>
      <c r="B780" s="64">
        <v>42600</v>
      </c>
      <c r="C780">
        <f t="shared" si="38"/>
        <v>2</v>
      </c>
      <c r="D780">
        <v>84</v>
      </c>
      <c r="E780">
        <v>98</v>
      </c>
      <c r="F780">
        <v>134</v>
      </c>
      <c r="G780">
        <v>105</v>
      </c>
      <c r="H780">
        <f t="shared" si="37"/>
        <v>421</v>
      </c>
      <c r="I780">
        <f t="shared" si="39"/>
        <v>11973</v>
      </c>
    </row>
    <row r="781" spans="1:9" x14ac:dyDescent="0.25">
      <c r="A781" t="s">
        <v>99</v>
      </c>
      <c r="B781" s="64">
        <v>42601</v>
      </c>
      <c r="C781">
        <f t="shared" si="38"/>
        <v>2</v>
      </c>
      <c r="D781">
        <v>94</v>
      </c>
      <c r="E781">
        <v>42</v>
      </c>
      <c r="F781">
        <v>135</v>
      </c>
      <c r="G781">
        <v>133</v>
      </c>
      <c r="H781">
        <f t="shared" si="37"/>
        <v>404</v>
      </c>
      <c r="I781">
        <f t="shared" si="39"/>
        <v>11973</v>
      </c>
    </row>
    <row r="782" spans="1:9" x14ac:dyDescent="0.25">
      <c r="A782" t="s">
        <v>99</v>
      </c>
      <c r="B782" s="64">
        <v>42602</v>
      </c>
      <c r="C782">
        <f t="shared" si="38"/>
        <v>2</v>
      </c>
      <c r="D782">
        <v>108</v>
      </c>
      <c r="E782">
        <v>107</v>
      </c>
      <c r="F782">
        <v>139</v>
      </c>
      <c r="G782">
        <v>144</v>
      </c>
      <c r="H782">
        <f t="shared" si="37"/>
        <v>498</v>
      </c>
      <c r="I782">
        <f t="shared" si="39"/>
        <v>11973</v>
      </c>
    </row>
    <row r="783" spans="1:9" x14ac:dyDescent="0.25">
      <c r="A783" t="s">
        <v>99</v>
      </c>
      <c r="B783" s="64">
        <v>42603</v>
      </c>
      <c r="C783">
        <f t="shared" si="38"/>
        <v>2</v>
      </c>
      <c r="D783">
        <v>62</v>
      </c>
      <c r="E783">
        <v>110</v>
      </c>
      <c r="F783">
        <v>120</v>
      </c>
      <c r="G783">
        <v>61</v>
      </c>
      <c r="H783">
        <f t="shared" si="37"/>
        <v>353</v>
      </c>
      <c r="I783">
        <f t="shared" si="39"/>
        <v>11973</v>
      </c>
    </row>
    <row r="784" spans="1:9" x14ac:dyDescent="0.25">
      <c r="A784" t="s">
        <v>99</v>
      </c>
      <c r="B784" s="64">
        <v>42604</v>
      </c>
      <c r="C784">
        <f t="shared" si="38"/>
        <v>2</v>
      </c>
      <c r="D784">
        <v>131</v>
      </c>
      <c r="E784">
        <v>129</v>
      </c>
      <c r="F784">
        <v>73</v>
      </c>
      <c r="G784">
        <v>131</v>
      </c>
      <c r="H784">
        <f t="shared" si="37"/>
        <v>464</v>
      </c>
      <c r="I784">
        <f t="shared" si="39"/>
        <v>11973</v>
      </c>
    </row>
    <row r="785" spans="1:9" x14ac:dyDescent="0.25">
      <c r="A785" t="s">
        <v>99</v>
      </c>
      <c r="B785" s="64">
        <v>42605</v>
      </c>
      <c r="C785">
        <f t="shared" si="38"/>
        <v>2</v>
      </c>
      <c r="D785">
        <v>95</v>
      </c>
      <c r="E785">
        <v>120</v>
      </c>
      <c r="F785">
        <v>52</v>
      </c>
      <c r="G785">
        <v>103</v>
      </c>
      <c r="H785">
        <f t="shared" si="37"/>
        <v>370</v>
      </c>
      <c r="I785">
        <f t="shared" si="39"/>
        <v>11973</v>
      </c>
    </row>
    <row r="786" spans="1:9" x14ac:dyDescent="0.25">
      <c r="A786" t="s">
        <v>99</v>
      </c>
      <c r="B786" s="64">
        <v>42606</v>
      </c>
      <c r="C786">
        <f t="shared" si="38"/>
        <v>2</v>
      </c>
      <c r="D786">
        <v>104</v>
      </c>
      <c r="E786">
        <v>98</v>
      </c>
      <c r="F786">
        <v>89</v>
      </c>
      <c r="G786">
        <v>87</v>
      </c>
      <c r="H786">
        <f t="shared" si="37"/>
        <v>378</v>
      </c>
      <c r="I786">
        <f t="shared" si="39"/>
        <v>11973</v>
      </c>
    </row>
    <row r="787" spans="1:9" x14ac:dyDescent="0.25">
      <c r="A787" t="s">
        <v>99</v>
      </c>
      <c r="B787" s="64">
        <v>42607</v>
      </c>
      <c r="C787">
        <f t="shared" si="38"/>
        <v>2</v>
      </c>
      <c r="D787">
        <v>120</v>
      </c>
      <c r="E787">
        <v>74</v>
      </c>
      <c r="F787">
        <v>107</v>
      </c>
      <c r="G787">
        <v>55</v>
      </c>
      <c r="H787">
        <f t="shared" si="37"/>
        <v>356</v>
      </c>
      <c r="I787">
        <f t="shared" si="39"/>
        <v>11973</v>
      </c>
    </row>
    <row r="788" spans="1:9" x14ac:dyDescent="0.25">
      <c r="A788" t="s">
        <v>99</v>
      </c>
      <c r="B788" s="64">
        <v>42608</v>
      </c>
      <c r="C788">
        <f t="shared" si="38"/>
        <v>2</v>
      </c>
      <c r="D788">
        <v>117</v>
      </c>
      <c r="E788">
        <v>65</v>
      </c>
      <c r="F788">
        <v>67</v>
      </c>
      <c r="G788">
        <v>101</v>
      </c>
      <c r="H788">
        <f t="shared" si="37"/>
        <v>350</v>
      </c>
      <c r="I788">
        <f t="shared" si="39"/>
        <v>11973</v>
      </c>
    </row>
    <row r="789" spans="1:9" x14ac:dyDescent="0.25">
      <c r="A789" t="s">
        <v>99</v>
      </c>
      <c r="B789" s="64">
        <v>42609</v>
      </c>
      <c r="C789">
        <f t="shared" si="38"/>
        <v>2</v>
      </c>
      <c r="D789">
        <v>112</v>
      </c>
      <c r="E789">
        <v>41</v>
      </c>
      <c r="F789">
        <v>138</v>
      </c>
      <c r="G789">
        <v>47</v>
      </c>
      <c r="H789">
        <f t="shared" ref="H789:H852" si="40">SUM(D789:G789)</f>
        <v>338</v>
      </c>
      <c r="I789">
        <f t="shared" si="39"/>
        <v>11973</v>
      </c>
    </row>
    <row r="790" spans="1:9" x14ac:dyDescent="0.25">
      <c r="A790" t="s">
        <v>99</v>
      </c>
      <c r="B790" s="64">
        <v>42610</v>
      </c>
      <c r="C790">
        <f t="shared" si="38"/>
        <v>2</v>
      </c>
      <c r="D790">
        <v>150</v>
      </c>
      <c r="E790">
        <v>137</v>
      </c>
      <c r="F790">
        <v>72</v>
      </c>
      <c r="G790">
        <v>46</v>
      </c>
      <c r="H790">
        <f t="shared" si="40"/>
        <v>405</v>
      </c>
      <c r="I790">
        <f t="shared" si="39"/>
        <v>11973</v>
      </c>
    </row>
    <row r="791" spans="1:9" x14ac:dyDescent="0.25">
      <c r="A791" t="s">
        <v>99</v>
      </c>
      <c r="B791" s="64">
        <v>42611</v>
      </c>
      <c r="C791">
        <f t="shared" si="38"/>
        <v>2</v>
      </c>
      <c r="D791">
        <v>104</v>
      </c>
      <c r="E791">
        <v>93</v>
      </c>
      <c r="F791">
        <v>140</v>
      </c>
      <c r="G791">
        <v>88</v>
      </c>
      <c r="H791">
        <f t="shared" si="40"/>
        <v>425</v>
      </c>
      <c r="I791">
        <f t="shared" si="39"/>
        <v>11973</v>
      </c>
    </row>
    <row r="792" spans="1:9" x14ac:dyDescent="0.25">
      <c r="A792" t="s">
        <v>99</v>
      </c>
      <c r="B792" s="64">
        <v>42612</v>
      </c>
      <c r="C792">
        <f t="shared" si="38"/>
        <v>2</v>
      </c>
      <c r="D792">
        <v>110</v>
      </c>
      <c r="E792">
        <v>76</v>
      </c>
      <c r="F792">
        <v>142</v>
      </c>
      <c r="G792">
        <v>143</v>
      </c>
      <c r="H792">
        <f t="shared" si="40"/>
        <v>471</v>
      </c>
      <c r="I792">
        <f t="shared" si="39"/>
        <v>11973</v>
      </c>
    </row>
    <row r="793" spans="1:9" x14ac:dyDescent="0.25">
      <c r="A793" t="s">
        <v>99</v>
      </c>
      <c r="B793" s="64">
        <v>42613</v>
      </c>
      <c r="C793">
        <f t="shared" si="38"/>
        <v>2</v>
      </c>
      <c r="D793">
        <v>78</v>
      </c>
      <c r="E793">
        <v>92</v>
      </c>
      <c r="F793">
        <v>79</v>
      </c>
      <c r="G793">
        <v>128</v>
      </c>
      <c r="H793">
        <f t="shared" si="40"/>
        <v>377</v>
      </c>
      <c r="I793">
        <f t="shared" si="39"/>
        <v>11973</v>
      </c>
    </row>
    <row r="794" spans="1:9" x14ac:dyDescent="0.25">
      <c r="A794" t="s">
        <v>99</v>
      </c>
      <c r="B794" s="64">
        <v>42614</v>
      </c>
      <c r="C794">
        <f t="shared" si="38"/>
        <v>3</v>
      </c>
      <c r="D794">
        <v>107</v>
      </c>
      <c r="E794">
        <v>143</v>
      </c>
      <c r="F794">
        <v>91</v>
      </c>
      <c r="G794">
        <v>132</v>
      </c>
      <c r="H794">
        <f t="shared" si="40"/>
        <v>473</v>
      </c>
      <c r="I794">
        <f t="shared" si="39"/>
        <v>11106</v>
      </c>
    </row>
    <row r="795" spans="1:9" x14ac:dyDescent="0.25">
      <c r="A795" t="s">
        <v>99</v>
      </c>
      <c r="B795" s="64">
        <v>42615</v>
      </c>
      <c r="C795">
        <f t="shared" si="38"/>
        <v>3</v>
      </c>
      <c r="D795">
        <v>103</v>
      </c>
      <c r="E795">
        <v>54</v>
      </c>
      <c r="F795">
        <v>105</v>
      </c>
      <c r="G795">
        <v>59</v>
      </c>
      <c r="H795">
        <f t="shared" si="40"/>
        <v>321</v>
      </c>
      <c r="I795">
        <f t="shared" si="39"/>
        <v>11106</v>
      </c>
    </row>
    <row r="796" spans="1:9" x14ac:dyDescent="0.25">
      <c r="A796" t="s">
        <v>99</v>
      </c>
      <c r="B796" s="64">
        <v>42616</v>
      </c>
      <c r="C796">
        <f t="shared" si="38"/>
        <v>3</v>
      </c>
      <c r="D796">
        <v>89</v>
      </c>
      <c r="E796">
        <v>106</v>
      </c>
      <c r="F796">
        <v>88</v>
      </c>
      <c r="G796">
        <v>93</v>
      </c>
      <c r="H796">
        <f t="shared" si="40"/>
        <v>376</v>
      </c>
      <c r="I796">
        <f t="shared" si="39"/>
        <v>11106</v>
      </c>
    </row>
    <row r="797" spans="1:9" x14ac:dyDescent="0.25">
      <c r="A797" t="s">
        <v>99</v>
      </c>
      <c r="B797" s="64">
        <v>42617</v>
      </c>
      <c r="C797">
        <f t="shared" si="38"/>
        <v>3</v>
      </c>
      <c r="D797">
        <v>63</v>
      </c>
      <c r="E797">
        <v>111</v>
      </c>
      <c r="F797">
        <v>134</v>
      </c>
      <c r="G797">
        <v>47</v>
      </c>
      <c r="H797">
        <f t="shared" si="40"/>
        <v>355</v>
      </c>
      <c r="I797">
        <f t="shared" si="39"/>
        <v>11106</v>
      </c>
    </row>
    <row r="798" spans="1:9" x14ac:dyDescent="0.25">
      <c r="A798" t="s">
        <v>99</v>
      </c>
      <c r="B798" s="64">
        <v>42618</v>
      </c>
      <c r="C798">
        <f t="shared" si="38"/>
        <v>3</v>
      </c>
      <c r="D798">
        <v>125</v>
      </c>
      <c r="E798">
        <v>104</v>
      </c>
      <c r="F798">
        <v>115</v>
      </c>
      <c r="G798">
        <v>131</v>
      </c>
      <c r="H798">
        <f t="shared" si="40"/>
        <v>475</v>
      </c>
      <c r="I798">
        <f t="shared" si="39"/>
        <v>11106</v>
      </c>
    </row>
    <row r="799" spans="1:9" x14ac:dyDescent="0.25">
      <c r="A799" t="s">
        <v>99</v>
      </c>
      <c r="B799" s="64">
        <v>42619</v>
      </c>
      <c r="C799">
        <f t="shared" si="38"/>
        <v>3</v>
      </c>
      <c r="D799">
        <v>54</v>
      </c>
      <c r="E799">
        <v>143</v>
      </c>
      <c r="F799">
        <v>79</v>
      </c>
      <c r="G799">
        <v>43</v>
      </c>
      <c r="H799">
        <f t="shared" si="40"/>
        <v>319</v>
      </c>
      <c r="I799">
        <f t="shared" si="39"/>
        <v>11106</v>
      </c>
    </row>
    <row r="800" spans="1:9" x14ac:dyDescent="0.25">
      <c r="A800" t="s">
        <v>99</v>
      </c>
      <c r="B800" s="64">
        <v>42620</v>
      </c>
      <c r="C800">
        <f t="shared" si="38"/>
        <v>3</v>
      </c>
      <c r="D800">
        <v>60</v>
      </c>
      <c r="E800">
        <v>46</v>
      </c>
      <c r="F800">
        <v>86</v>
      </c>
      <c r="G800">
        <v>48</v>
      </c>
      <c r="H800">
        <f t="shared" si="40"/>
        <v>240</v>
      </c>
      <c r="I800">
        <f t="shared" si="39"/>
        <v>11106</v>
      </c>
    </row>
    <row r="801" spans="1:9" x14ac:dyDescent="0.25">
      <c r="A801" t="s">
        <v>99</v>
      </c>
      <c r="B801" s="64">
        <v>42621</v>
      </c>
      <c r="C801">
        <f t="shared" si="38"/>
        <v>3</v>
      </c>
      <c r="D801">
        <v>97</v>
      </c>
      <c r="E801">
        <v>127</v>
      </c>
      <c r="F801">
        <v>53</v>
      </c>
      <c r="G801">
        <v>124</v>
      </c>
      <c r="H801">
        <f t="shared" si="40"/>
        <v>401</v>
      </c>
      <c r="I801">
        <f t="shared" si="39"/>
        <v>11106</v>
      </c>
    </row>
    <row r="802" spans="1:9" x14ac:dyDescent="0.25">
      <c r="A802" t="s">
        <v>99</v>
      </c>
      <c r="B802" s="64">
        <v>42622</v>
      </c>
      <c r="C802">
        <f t="shared" si="38"/>
        <v>3</v>
      </c>
      <c r="D802">
        <v>73</v>
      </c>
      <c r="E802">
        <v>94</v>
      </c>
      <c r="F802">
        <v>51</v>
      </c>
      <c r="G802">
        <v>90</v>
      </c>
      <c r="H802">
        <f t="shared" si="40"/>
        <v>308</v>
      </c>
      <c r="I802">
        <f t="shared" si="39"/>
        <v>11106</v>
      </c>
    </row>
    <row r="803" spans="1:9" x14ac:dyDescent="0.25">
      <c r="A803" t="s">
        <v>99</v>
      </c>
      <c r="B803" s="64">
        <v>42623</v>
      </c>
      <c r="C803">
        <f t="shared" si="38"/>
        <v>3</v>
      </c>
      <c r="D803">
        <v>131</v>
      </c>
      <c r="E803">
        <v>95</v>
      </c>
      <c r="F803">
        <v>84</v>
      </c>
      <c r="G803">
        <v>52</v>
      </c>
      <c r="H803">
        <f t="shared" si="40"/>
        <v>362</v>
      </c>
      <c r="I803">
        <f t="shared" si="39"/>
        <v>11106</v>
      </c>
    </row>
    <row r="804" spans="1:9" x14ac:dyDescent="0.25">
      <c r="A804" t="s">
        <v>99</v>
      </c>
      <c r="B804" s="64">
        <v>42624</v>
      </c>
      <c r="C804">
        <f t="shared" si="38"/>
        <v>3</v>
      </c>
      <c r="D804">
        <v>94</v>
      </c>
      <c r="E804">
        <v>141</v>
      </c>
      <c r="F804">
        <v>104</v>
      </c>
      <c r="G804">
        <v>109</v>
      </c>
      <c r="H804">
        <f t="shared" si="40"/>
        <v>448</v>
      </c>
      <c r="I804">
        <f t="shared" si="39"/>
        <v>11106</v>
      </c>
    </row>
    <row r="805" spans="1:9" x14ac:dyDescent="0.25">
      <c r="A805" t="s">
        <v>99</v>
      </c>
      <c r="B805" s="64">
        <v>42625</v>
      </c>
      <c r="C805">
        <f t="shared" si="38"/>
        <v>3</v>
      </c>
      <c r="D805">
        <v>146</v>
      </c>
      <c r="E805">
        <v>100</v>
      </c>
      <c r="F805">
        <v>124</v>
      </c>
      <c r="G805">
        <v>43</v>
      </c>
      <c r="H805">
        <f t="shared" si="40"/>
        <v>413</v>
      </c>
      <c r="I805">
        <f t="shared" si="39"/>
        <v>11106</v>
      </c>
    </row>
    <row r="806" spans="1:9" x14ac:dyDescent="0.25">
      <c r="A806" t="s">
        <v>99</v>
      </c>
      <c r="B806" s="64">
        <v>42626</v>
      </c>
      <c r="C806">
        <f t="shared" si="38"/>
        <v>3</v>
      </c>
      <c r="D806">
        <v>63</v>
      </c>
      <c r="E806">
        <v>80</v>
      </c>
      <c r="F806">
        <v>60</v>
      </c>
      <c r="G806">
        <v>43</v>
      </c>
      <c r="H806">
        <f t="shared" si="40"/>
        <v>246</v>
      </c>
      <c r="I806">
        <f t="shared" si="39"/>
        <v>11106</v>
      </c>
    </row>
    <row r="807" spans="1:9" x14ac:dyDescent="0.25">
      <c r="A807" t="s">
        <v>99</v>
      </c>
      <c r="B807" s="64">
        <v>42627</v>
      </c>
      <c r="C807">
        <f t="shared" ref="C807:C870" si="41">CHOOSE(MONTH(B807),7,8,9,10,11,12,1,2,3,4,5,6)</f>
        <v>3</v>
      </c>
      <c r="D807">
        <v>106</v>
      </c>
      <c r="E807">
        <v>139</v>
      </c>
      <c r="F807">
        <v>134</v>
      </c>
      <c r="G807">
        <v>52</v>
      </c>
      <c r="H807">
        <f t="shared" si="40"/>
        <v>431</v>
      </c>
      <c r="I807">
        <f t="shared" si="39"/>
        <v>11106</v>
      </c>
    </row>
    <row r="808" spans="1:9" x14ac:dyDescent="0.25">
      <c r="A808" t="s">
        <v>99</v>
      </c>
      <c r="B808" s="64">
        <v>42628</v>
      </c>
      <c r="C808">
        <f t="shared" si="41"/>
        <v>3</v>
      </c>
      <c r="D808">
        <v>91</v>
      </c>
      <c r="E808">
        <v>110</v>
      </c>
      <c r="F808">
        <v>93</v>
      </c>
      <c r="G808">
        <v>135</v>
      </c>
      <c r="H808">
        <f t="shared" si="40"/>
        <v>429</v>
      </c>
      <c r="I808">
        <f t="shared" si="39"/>
        <v>11106</v>
      </c>
    </row>
    <row r="809" spans="1:9" x14ac:dyDescent="0.25">
      <c r="A809" t="s">
        <v>99</v>
      </c>
      <c r="B809" s="64">
        <v>42629</v>
      </c>
      <c r="C809">
        <f t="shared" si="41"/>
        <v>3</v>
      </c>
      <c r="D809">
        <v>96</v>
      </c>
      <c r="E809">
        <v>67</v>
      </c>
      <c r="F809">
        <v>81</v>
      </c>
      <c r="G809">
        <v>56</v>
      </c>
      <c r="H809">
        <f t="shared" si="40"/>
        <v>300</v>
      </c>
      <c r="I809">
        <f t="shared" si="39"/>
        <v>11106</v>
      </c>
    </row>
    <row r="810" spans="1:9" x14ac:dyDescent="0.25">
      <c r="A810" t="s">
        <v>99</v>
      </c>
      <c r="B810" s="64">
        <v>42630</v>
      </c>
      <c r="C810">
        <f t="shared" si="41"/>
        <v>3</v>
      </c>
      <c r="D810">
        <v>144</v>
      </c>
      <c r="E810">
        <v>67</v>
      </c>
      <c r="F810">
        <v>86</v>
      </c>
      <c r="G810">
        <v>123</v>
      </c>
      <c r="H810">
        <f t="shared" si="40"/>
        <v>420</v>
      </c>
      <c r="I810">
        <f t="shared" si="39"/>
        <v>11106</v>
      </c>
    </row>
    <row r="811" spans="1:9" x14ac:dyDescent="0.25">
      <c r="A811" t="s">
        <v>99</v>
      </c>
      <c r="B811" s="64">
        <v>42631</v>
      </c>
      <c r="C811">
        <f t="shared" si="41"/>
        <v>3</v>
      </c>
      <c r="D811">
        <v>137</v>
      </c>
      <c r="E811">
        <v>122</v>
      </c>
      <c r="F811">
        <v>62</v>
      </c>
      <c r="G811">
        <v>63</v>
      </c>
      <c r="H811">
        <f t="shared" si="40"/>
        <v>384</v>
      </c>
      <c r="I811">
        <f t="shared" si="39"/>
        <v>11106</v>
      </c>
    </row>
    <row r="812" spans="1:9" x14ac:dyDescent="0.25">
      <c r="A812" t="s">
        <v>99</v>
      </c>
      <c r="B812" s="64">
        <v>42632</v>
      </c>
      <c r="C812">
        <f t="shared" si="41"/>
        <v>3</v>
      </c>
      <c r="D812">
        <v>99</v>
      </c>
      <c r="E812">
        <v>45</v>
      </c>
      <c r="F812">
        <v>60</v>
      </c>
      <c r="G812">
        <v>47</v>
      </c>
      <c r="H812">
        <f t="shared" si="40"/>
        <v>251</v>
      </c>
      <c r="I812">
        <f t="shared" si="39"/>
        <v>11106</v>
      </c>
    </row>
    <row r="813" spans="1:9" x14ac:dyDescent="0.25">
      <c r="A813" t="s">
        <v>99</v>
      </c>
      <c r="B813" s="64">
        <v>42633</v>
      </c>
      <c r="C813">
        <f t="shared" si="41"/>
        <v>3</v>
      </c>
      <c r="D813">
        <v>121</v>
      </c>
      <c r="E813">
        <v>116</v>
      </c>
      <c r="F813">
        <v>58</v>
      </c>
      <c r="G813">
        <v>90</v>
      </c>
      <c r="H813">
        <f t="shared" si="40"/>
        <v>385</v>
      </c>
      <c r="I813">
        <f t="shared" si="39"/>
        <v>11106</v>
      </c>
    </row>
    <row r="814" spans="1:9" x14ac:dyDescent="0.25">
      <c r="A814" t="s">
        <v>99</v>
      </c>
      <c r="B814" s="64">
        <v>42634</v>
      </c>
      <c r="C814">
        <f t="shared" si="41"/>
        <v>3</v>
      </c>
      <c r="D814">
        <v>140</v>
      </c>
      <c r="E814">
        <v>52</v>
      </c>
      <c r="F814">
        <v>120</v>
      </c>
      <c r="G814">
        <v>108</v>
      </c>
      <c r="H814">
        <f t="shared" si="40"/>
        <v>420</v>
      </c>
      <c r="I814">
        <f t="shared" si="39"/>
        <v>11106</v>
      </c>
    </row>
    <row r="815" spans="1:9" x14ac:dyDescent="0.25">
      <c r="A815" t="s">
        <v>99</v>
      </c>
      <c r="B815" s="64">
        <v>42635</v>
      </c>
      <c r="C815">
        <f t="shared" si="41"/>
        <v>3</v>
      </c>
      <c r="D815">
        <v>123</v>
      </c>
      <c r="E815">
        <v>53</v>
      </c>
      <c r="F815">
        <v>60</v>
      </c>
      <c r="G815">
        <v>75</v>
      </c>
      <c r="H815">
        <f t="shared" si="40"/>
        <v>311</v>
      </c>
      <c r="I815">
        <f t="shared" si="39"/>
        <v>11106</v>
      </c>
    </row>
    <row r="816" spans="1:9" x14ac:dyDescent="0.25">
      <c r="A816" t="s">
        <v>99</v>
      </c>
      <c r="B816" s="64">
        <v>42636</v>
      </c>
      <c r="C816">
        <f t="shared" si="41"/>
        <v>3</v>
      </c>
      <c r="D816">
        <v>45</v>
      </c>
      <c r="E816">
        <v>73</v>
      </c>
      <c r="F816">
        <v>72</v>
      </c>
      <c r="G816">
        <v>102</v>
      </c>
      <c r="H816">
        <f t="shared" si="40"/>
        <v>292</v>
      </c>
      <c r="I816">
        <f t="shared" si="39"/>
        <v>11106</v>
      </c>
    </row>
    <row r="817" spans="1:9" x14ac:dyDescent="0.25">
      <c r="A817" t="s">
        <v>99</v>
      </c>
      <c r="B817" s="64">
        <v>42637</v>
      </c>
      <c r="C817">
        <f t="shared" si="41"/>
        <v>3</v>
      </c>
      <c r="D817">
        <v>139</v>
      </c>
      <c r="E817">
        <v>46</v>
      </c>
      <c r="F817">
        <v>116</v>
      </c>
      <c r="G817">
        <v>130</v>
      </c>
      <c r="H817">
        <f t="shared" si="40"/>
        <v>431</v>
      </c>
      <c r="I817">
        <f t="shared" si="39"/>
        <v>11106</v>
      </c>
    </row>
    <row r="818" spans="1:9" x14ac:dyDescent="0.25">
      <c r="A818" t="s">
        <v>99</v>
      </c>
      <c r="B818" s="64">
        <v>42638</v>
      </c>
      <c r="C818">
        <f t="shared" si="41"/>
        <v>3</v>
      </c>
      <c r="D818">
        <v>109</v>
      </c>
      <c r="E818">
        <v>63</v>
      </c>
      <c r="F818">
        <v>117</v>
      </c>
      <c r="G818">
        <v>43</v>
      </c>
      <c r="H818">
        <f t="shared" si="40"/>
        <v>332</v>
      </c>
      <c r="I818">
        <f t="shared" si="39"/>
        <v>11106</v>
      </c>
    </row>
    <row r="819" spans="1:9" x14ac:dyDescent="0.25">
      <c r="A819" t="s">
        <v>99</v>
      </c>
      <c r="B819" s="64">
        <v>42639</v>
      </c>
      <c r="C819">
        <f t="shared" si="41"/>
        <v>3</v>
      </c>
      <c r="D819">
        <v>145</v>
      </c>
      <c r="E819">
        <v>92</v>
      </c>
      <c r="F819">
        <v>143</v>
      </c>
      <c r="G819">
        <v>92</v>
      </c>
      <c r="H819">
        <f t="shared" si="40"/>
        <v>472</v>
      </c>
      <c r="I819">
        <f t="shared" si="39"/>
        <v>11106</v>
      </c>
    </row>
    <row r="820" spans="1:9" x14ac:dyDescent="0.25">
      <c r="A820" t="s">
        <v>99</v>
      </c>
      <c r="B820" s="64">
        <v>42640</v>
      </c>
      <c r="C820">
        <f t="shared" si="41"/>
        <v>3</v>
      </c>
      <c r="D820">
        <v>42</v>
      </c>
      <c r="E820">
        <v>91</v>
      </c>
      <c r="F820">
        <v>149</v>
      </c>
      <c r="G820">
        <v>88</v>
      </c>
      <c r="H820">
        <f t="shared" si="40"/>
        <v>370</v>
      </c>
      <c r="I820">
        <f t="shared" si="39"/>
        <v>11106</v>
      </c>
    </row>
    <row r="821" spans="1:9" x14ac:dyDescent="0.25">
      <c r="A821" t="s">
        <v>99</v>
      </c>
      <c r="B821" s="64">
        <v>42641</v>
      </c>
      <c r="C821">
        <f t="shared" si="41"/>
        <v>3</v>
      </c>
      <c r="D821">
        <v>68</v>
      </c>
      <c r="E821">
        <v>137</v>
      </c>
      <c r="F821">
        <v>118</v>
      </c>
      <c r="G821">
        <v>63</v>
      </c>
      <c r="H821">
        <f t="shared" si="40"/>
        <v>386</v>
      </c>
      <c r="I821">
        <f t="shared" si="39"/>
        <v>11106</v>
      </c>
    </row>
    <row r="822" spans="1:9" x14ac:dyDescent="0.25">
      <c r="A822" t="s">
        <v>99</v>
      </c>
      <c r="B822" s="64">
        <v>42642</v>
      </c>
      <c r="C822">
        <f t="shared" si="41"/>
        <v>3</v>
      </c>
      <c r="D822">
        <v>113</v>
      </c>
      <c r="E822">
        <v>124</v>
      </c>
      <c r="F822">
        <v>77</v>
      </c>
      <c r="G822">
        <v>63</v>
      </c>
      <c r="H822">
        <f t="shared" si="40"/>
        <v>377</v>
      </c>
      <c r="I822">
        <f t="shared" si="39"/>
        <v>11106</v>
      </c>
    </row>
    <row r="823" spans="1:9" x14ac:dyDescent="0.25">
      <c r="A823" t="s">
        <v>99</v>
      </c>
      <c r="B823" s="64">
        <v>42643</v>
      </c>
      <c r="C823">
        <f t="shared" si="41"/>
        <v>3</v>
      </c>
      <c r="D823">
        <v>88</v>
      </c>
      <c r="E823">
        <v>97</v>
      </c>
      <c r="F823">
        <v>150</v>
      </c>
      <c r="G823">
        <v>43</v>
      </c>
      <c r="H823">
        <f t="shared" si="40"/>
        <v>378</v>
      </c>
      <c r="I823">
        <f t="shared" si="39"/>
        <v>11106</v>
      </c>
    </row>
    <row r="824" spans="1:9" x14ac:dyDescent="0.25">
      <c r="A824" t="s">
        <v>99</v>
      </c>
      <c r="B824" s="64">
        <v>42644</v>
      </c>
      <c r="C824">
        <f t="shared" si="41"/>
        <v>4</v>
      </c>
      <c r="D824">
        <v>47</v>
      </c>
      <c r="E824">
        <v>78</v>
      </c>
      <c r="F824">
        <v>40</v>
      </c>
      <c r="G824">
        <v>143</v>
      </c>
      <c r="H824">
        <f t="shared" si="40"/>
        <v>308</v>
      </c>
      <c r="I824">
        <f t="shared" si="39"/>
        <v>11790</v>
      </c>
    </row>
    <row r="825" spans="1:9" x14ac:dyDescent="0.25">
      <c r="A825" t="s">
        <v>99</v>
      </c>
      <c r="B825" s="64">
        <v>42645</v>
      </c>
      <c r="C825">
        <f t="shared" si="41"/>
        <v>4</v>
      </c>
      <c r="D825">
        <v>106</v>
      </c>
      <c r="E825">
        <v>67</v>
      </c>
      <c r="F825">
        <v>73</v>
      </c>
      <c r="G825">
        <v>56</v>
      </c>
      <c r="H825">
        <f t="shared" si="40"/>
        <v>302</v>
      </c>
      <c r="I825">
        <f t="shared" si="39"/>
        <v>11790</v>
      </c>
    </row>
    <row r="826" spans="1:9" x14ac:dyDescent="0.25">
      <c r="A826" t="s">
        <v>99</v>
      </c>
      <c r="B826" s="64">
        <v>42646</v>
      </c>
      <c r="C826">
        <f t="shared" si="41"/>
        <v>4</v>
      </c>
      <c r="D826">
        <v>89</v>
      </c>
      <c r="E826">
        <v>51</v>
      </c>
      <c r="F826">
        <v>74</v>
      </c>
      <c r="G826">
        <v>88</v>
      </c>
      <c r="H826">
        <f t="shared" si="40"/>
        <v>302</v>
      </c>
      <c r="I826">
        <f t="shared" si="39"/>
        <v>11790</v>
      </c>
    </row>
    <row r="827" spans="1:9" x14ac:dyDescent="0.25">
      <c r="A827" t="s">
        <v>99</v>
      </c>
      <c r="B827" s="64">
        <v>42647</v>
      </c>
      <c r="C827">
        <f t="shared" si="41"/>
        <v>4</v>
      </c>
      <c r="D827">
        <v>114</v>
      </c>
      <c r="E827">
        <v>64</v>
      </c>
      <c r="F827">
        <v>90</v>
      </c>
      <c r="G827">
        <v>82</v>
      </c>
      <c r="H827">
        <f t="shared" si="40"/>
        <v>350</v>
      </c>
      <c r="I827">
        <f t="shared" si="39"/>
        <v>11790</v>
      </c>
    </row>
    <row r="828" spans="1:9" x14ac:dyDescent="0.25">
      <c r="A828" t="s">
        <v>99</v>
      </c>
      <c r="B828" s="64">
        <v>42648</v>
      </c>
      <c r="C828">
        <f t="shared" si="41"/>
        <v>4</v>
      </c>
      <c r="D828">
        <v>107</v>
      </c>
      <c r="E828">
        <v>105</v>
      </c>
      <c r="F828">
        <v>113</v>
      </c>
      <c r="G828">
        <v>95</v>
      </c>
      <c r="H828">
        <f t="shared" si="40"/>
        <v>420</v>
      </c>
      <c r="I828">
        <f t="shared" si="39"/>
        <v>11790</v>
      </c>
    </row>
    <row r="829" spans="1:9" x14ac:dyDescent="0.25">
      <c r="A829" t="s">
        <v>99</v>
      </c>
      <c r="B829" s="64">
        <v>42649</v>
      </c>
      <c r="C829">
        <f t="shared" si="41"/>
        <v>4</v>
      </c>
      <c r="D829">
        <v>90</v>
      </c>
      <c r="E829">
        <v>57</v>
      </c>
      <c r="F829">
        <v>112</v>
      </c>
      <c r="G829">
        <v>128</v>
      </c>
      <c r="H829">
        <f t="shared" si="40"/>
        <v>387</v>
      </c>
      <c r="I829">
        <f t="shared" si="39"/>
        <v>11790</v>
      </c>
    </row>
    <row r="830" spans="1:9" x14ac:dyDescent="0.25">
      <c r="A830" t="s">
        <v>99</v>
      </c>
      <c r="B830" s="64">
        <v>42650</v>
      </c>
      <c r="C830">
        <f t="shared" si="41"/>
        <v>4</v>
      </c>
      <c r="D830">
        <v>48</v>
      </c>
      <c r="E830">
        <v>149</v>
      </c>
      <c r="F830">
        <v>99</v>
      </c>
      <c r="G830">
        <v>114</v>
      </c>
      <c r="H830">
        <f t="shared" si="40"/>
        <v>410</v>
      </c>
      <c r="I830">
        <f t="shared" si="39"/>
        <v>11790</v>
      </c>
    </row>
    <row r="831" spans="1:9" x14ac:dyDescent="0.25">
      <c r="A831" t="s">
        <v>99</v>
      </c>
      <c r="B831" s="64">
        <v>42651</v>
      </c>
      <c r="C831">
        <f t="shared" si="41"/>
        <v>4</v>
      </c>
      <c r="D831">
        <v>144</v>
      </c>
      <c r="E831">
        <v>114</v>
      </c>
      <c r="F831">
        <v>147</v>
      </c>
      <c r="G831">
        <v>129</v>
      </c>
      <c r="H831">
        <f t="shared" si="40"/>
        <v>534</v>
      </c>
      <c r="I831">
        <f t="shared" si="39"/>
        <v>11790</v>
      </c>
    </row>
    <row r="832" spans="1:9" x14ac:dyDescent="0.25">
      <c r="A832" t="s">
        <v>99</v>
      </c>
      <c r="B832" s="64">
        <v>42652</v>
      </c>
      <c r="C832">
        <f t="shared" si="41"/>
        <v>4</v>
      </c>
      <c r="D832">
        <v>123</v>
      </c>
      <c r="E832">
        <v>141</v>
      </c>
      <c r="F832">
        <v>141</v>
      </c>
      <c r="G832">
        <v>145</v>
      </c>
      <c r="H832">
        <f t="shared" si="40"/>
        <v>550</v>
      </c>
      <c r="I832">
        <f t="shared" si="39"/>
        <v>11790</v>
      </c>
    </row>
    <row r="833" spans="1:9" x14ac:dyDescent="0.25">
      <c r="A833" t="s">
        <v>99</v>
      </c>
      <c r="B833" s="64">
        <v>42653</v>
      </c>
      <c r="C833">
        <f t="shared" si="41"/>
        <v>4</v>
      </c>
      <c r="D833">
        <v>89</v>
      </c>
      <c r="E833">
        <v>45</v>
      </c>
      <c r="F833">
        <v>63</v>
      </c>
      <c r="G833">
        <v>88</v>
      </c>
      <c r="H833">
        <f t="shared" si="40"/>
        <v>285</v>
      </c>
      <c r="I833">
        <f t="shared" si="39"/>
        <v>11790</v>
      </c>
    </row>
    <row r="834" spans="1:9" x14ac:dyDescent="0.25">
      <c r="A834" t="s">
        <v>99</v>
      </c>
      <c r="B834" s="64">
        <v>42654</v>
      </c>
      <c r="C834">
        <f t="shared" si="41"/>
        <v>4</v>
      </c>
      <c r="D834">
        <v>84</v>
      </c>
      <c r="E834">
        <v>124</v>
      </c>
      <c r="F834">
        <v>72</v>
      </c>
      <c r="G834">
        <v>54</v>
      </c>
      <c r="H834">
        <f t="shared" si="40"/>
        <v>334</v>
      </c>
      <c r="I834">
        <f t="shared" ref="I834:I897" si="42">SUMIFS($H$2:$H$1461,$A$2:$A$1461,A834,$C$2:$C$1461,C834)</f>
        <v>11790</v>
      </c>
    </row>
    <row r="835" spans="1:9" x14ac:dyDescent="0.25">
      <c r="A835" t="s">
        <v>99</v>
      </c>
      <c r="B835" s="64">
        <v>42655</v>
      </c>
      <c r="C835">
        <f t="shared" si="41"/>
        <v>4</v>
      </c>
      <c r="D835">
        <v>88</v>
      </c>
      <c r="E835">
        <v>46</v>
      </c>
      <c r="F835">
        <v>144</v>
      </c>
      <c r="G835">
        <v>91</v>
      </c>
      <c r="H835">
        <f t="shared" si="40"/>
        <v>369</v>
      </c>
      <c r="I835">
        <f t="shared" si="42"/>
        <v>11790</v>
      </c>
    </row>
    <row r="836" spans="1:9" x14ac:dyDescent="0.25">
      <c r="A836" t="s">
        <v>99</v>
      </c>
      <c r="B836" s="64">
        <v>42656</v>
      </c>
      <c r="C836">
        <f t="shared" si="41"/>
        <v>4</v>
      </c>
      <c r="D836">
        <v>111</v>
      </c>
      <c r="E836">
        <v>82</v>
      </c>
      <c r="F836">
        <v>100</v>
      </c>
      <c r="G836">
        <v>137</v>
      </c>
      <c r="H836">
        <f t="shared" si="40"/>
        <v>430</v>
      </c>
      <c r="I836">
        <f t="shared" si="42"/>
        <v>11790</v>
      </c>
    </row>
    <row r="837" spans="1:9" x14ac:dyDescent="0.25">
      <c r="A837" t="s">
        <v>99</v>
      </c>
      <c r="B837" s="64">
        <v>42657</v>
      </c>
      <c r="C837">
        <f t="shared" si="41"/>
        <v>4</v>
      </c>
      <c r="D837">
        <v>98</v>
      </c>
      <c r="E837">
        <v>129</v>
      </c>
      <c r="F837">
        <v>91</v>
      </c>
      <c r="G837">
        <v>73</v>
      </c>
      <c r="H837">
        <f t="shared" si="40"/>
        <v>391</v>
      </c>
      <c r="I837">
        <f t="shared" si="42"/>
        <v>11790</v>
      </c>
    </row>
    <row r="838" spans="1:9" x14ac:dyDescent="0.25">
      <c r="A838" t="s">
        <v>99</v>
      </c>
      <c r="B838" s="64">
        <v>42658</v>
      </c>
      <c r="C838">
        <f t="shared" si="41"/>
        <v>4</v>
      </c>
      <c r="D838">
        <v>44</v>
      </c>
      <c r="E838">
        <v>57</v>
      </c>
      <c r="F838">
        <v>111</v>
      </c>
      <c r="G838">
        <v>79</v>
      </c>
      <c r="H838">
        <f t="shared" si="40"/>
        <v>291</v>
      </c>
      <c r="I838">
        <f t="shared" si="42"/>
        <v>11790</v>
      </c>
    </row>
    <row r="839" spans="1:9" x14ac:dyDescent="0.25">
      <c r="A839" t="s">
        <v>99</v>
      </c>
      <c r="B839" s="64">
        <v>42659</v>
      </c>
      <c r="C839">
        <f t="shared" si="41"/>
        <v>4</v>
      </c>
      <c r="D839">
        <v>68</v>
      </c>
      <c r="E839">
        <v>59</v>
      </c>
      <c r="F839">
        <v>46</v>
      </c>
      <c r="G839">
        <v>71</v>
      </c>
      <c r="H839">
        <f t="shared" si="40"/>
        <v>244</v>
      </c>
      <c r="I839">
        <f t="shared" si="42"/>
        <v>11790</v>
      </c>
    </row>
    <row r="840" spans="1:9" x14ac:dyDescent="0.25">
      <c r="A840" t="s">
        <v>99</v>
      </c>
      <c r="B840" s="64">
        <v>42660</v>
      </c>
      <c r="C840">
        <f t="shared" si="41"/>
        <v>4</v>
      </c>
      <c r="D840">
        <v>97</v>
      </c>
      <c r="E840">
        <v>65</v>
      </c>
      <c r="F840">
        <v>108</v>
      </c>
      <c r="G840">
        <v>51</v>
      </c>
      <c r="H840">
        <f t="shared" si="40"/>
        <v>321</v>
      </c>
      <c r="I840">
        <f t="shared" si="42"/>
        <v>11790</v>
      </c>
    </row>
    <row r="841" spans="1:9" x14ac:dyDescent="0.25">
      <c r="A841" t="s">
        <v>99</v>
      </c>
      <c r="B841" s="64">
        <v>42661</v>
      </c>
      <c r="C841">
        <f t="shared" si="41"/>
        <v>4</v>
      </c>
      <c r="D841">
        <v>121</v>
      </c>
      <c r="E841">
        <v>136</v>
      </c>
      <c r="F841">
        <v>67</v>
      </c>
      <c r="G841">
        <v>46</v>
      </c>
      <c r="H841">
        <f t="shared" si="40"/>
        <v>370</v>
      </c>
      <c r="I841">
        <f t="shared" si="42"/>
        <v>11790</v>
      </c>
    </row>
    <row r="842" spans="1:9" x14ac:dyDescent="0.25">
      <c r="A842" t="s">
        <v>99</v>
      </c>
      <c r="B842" s="64">
        <v>42662</v>
      </c>
      <c r="C842">
        <f t="shared" si="41"/>
        <v>4</v>
      </c>
      <c r="D842">
        <v>41</v>
      </c>
      <c r="E842">
        <v>148</v>
      </c>
      <c r="F842">
        <v>102</v>
      </c>
      <c r="G842">
        <v>141</v>
      </c>
      <c r="H842">
        <f t="shared" si="40"/>
        <v>432</v>
      </c>
      <c r="I842">
        <f t="shared" si="42"/>
        <v>11790</v>
      </c>
    </row>
    <row r="843" spans="1:9" x14ac:dyDescent="0.25">
      <c r="A843" t="s">
        <v>99</v>
      </c>
      <c r="B843" s="64">
        <v>42663</v>
      </c>
      <c r="C843">
        <f t="shared" si="41"/>
        <v>4</v>
      </c>
      <c r="D843">
        <v>150</v>
      </c>
      <c r="E843">
        <v>118</v>
      </c>
      <c r="F843">
        <v>125</v>
      </c>
      <c r="G843">
        <v>147</v>
      </c>
      <c r="H843">
        <f t="shared" si="40"/>
        <v>540</v>
      </c>
      <c r="I843">
        <f t="shared" si="42"/>
        <v>11790</v>
      </c>
    </row>
    <row r="844" spans="1:9" x14ac:dyDescent="0.25">
      <c r="A844" t="s">
        <v>99</v>
      </c>
      <c r="B844" s="64">
        <v>42664</v>
      </c>
      <c r="C844">
        <f t="shared" si="41"/>
        <v>4</v>
      </c>
      <c r="D844">
        <v>141</v>
      </c>
      <c r="E844">
        <v>111</v>
      </c>
      <c r="F844">
        <v>132</v>
      </c>
      <c r="G844">
        <v>64</v>
      </c>
      <c r="H844">
        <f t="shared" si="40"/>
        <v>448</v>
      </c>
      <c r="I844">
        <f t="shared" si="42"/>
        <v>11790</v>
      </c>
    </row>
    <row r="845" spans="1:9" x14ac:dyDescent="0.25">
      <c r="A845" t="s">
        <v>99</v>
      </c>
      <c r="B845" s="64">
        <v>42665</v>
      </c>
      <c r="C845">
        <f t="shared" si="41"/>
        <v>4</v>
      </c>
      <c r="D845">
        <v>53</v>
      </c>
      <c r="E845">
        <v>146</v>
      </c>
      <c r="F845">
        <v>132</v>
      </c>
      <c r="G845">
        <v>71</v>
      </c>
      <c r="H845">
        <f t="shared" si="40"/>
        <v>402</v>
      </c>
      <c r="I845">
        <f t="shared" si="42"/>
        <v>11790</v>
      </c>
    </row>
    <row r="846" spans="1:9" x14ac:dyDescent="0.25">
      <c r="A846" t="s">
        <v>99</v>
      </c>
      <c r="B846" s="64">
        <v>42666</v>
      </c>
      <c r="C846">
        <f t="shared" si="41"/>
        <v>4</v>
      </c>
      <c r="D846">
        <v>121</v>
      </c>
      <c r="E846">
        <v>62</v>
      </c>
      <c r="F846">
        <v>80</v>
      </c>
      <c r="G846">
        <v>99</v>
      </c>
      <c r="H846">
        <f t="shared" si="40"/>
        <v>362</v>
      </c>
      <c r="I846">
        <f t="shared" si="42"/>
        <v>11790</v>
      </c>
    </row>
    <row r="847" spans="1:9" x14ac:dyDescent="0.25">
      <c r="A847" t="s">
        <v>99</v>
      </c>
      <c r="B847" s="64">
        <v>42667</v>
      </c>
      <c r="C847">
        <f t="shared" si="41"/>
        <v>4</v>
      </c>
      <c r="D847">
        <v>68</v>
      </c>
      <c r="E847">
        <v>86</v>
      </c>
      <c r="F847">
        <v>109</v>
      </c>
      <c r="G847">
        <v>68</v>
      </c>
      <c r="H847">
        <f t="shared" si="40"/>
        <v>331</v>
      </c>
      <c r="I847">
        <f t="shared" si="42"/>
        <v>11790</v>
      </c>
    </row>
    <row r="848" spans="1:9" x14ac:dyDescent="0.25">
      <c r="A848" t="s">
        <v>99</v>
      </c>
      <c r="B848" s="64">
        <v>42668</v>
      </c>
      <c r="C848">
        <f t="shared" si="41"/>
        <v>4</v>
      </c>
      <c r="D848">
        <v>68</v>
      </c>
      <c r="E848">
        <v>125</v>
      </c>
      <c r="F848">
        <v>77</v>
      </c>
      <c r="G848">
        <v>128</v>
      </c>
      <c r="H848">
        <f t="shared" si="40"/>
        <v>398</v>
      </c>
      <c r="I848">
        <f t="shared" si="42"/>
        <v>11790</v>
      </c>
    </row>
    <row r="849" spans="1:9" x14ac:dyDescent="0.25">
      <c r="A849" t="s">
        <v>99</v>
      </c>
      <c r="B849" s="64">
        <v>42669</v>
      </c>
      <c r="C849">
        <f t="shared" si="41"/>
        <v>4</v>
      </c>
      <c r="D849">
        <v>53</v>
      </c>
      <c r="E849">
        <v>61</v>
      </c>
      <c r="F849">
        <v>100</v>
      </c>
      <c r="G849">
        <v>41</v>
      </c>
      <c r="H849">
        <f t="shared" si="40"/>
        <v>255</v>
      </c>
      <c r="I849">
        <f t="shared" si="42"/>
        <v>11790</v>
      </c>
    </row>
    <row r="850" spans="1:9" x14ac:dyDescent="0.25">
      <c r="A850" t="s">
        <v>99</v>
      </c>
      <c r="B850" s="64">
        <v>42670</v>
      </c>
      <c r="C850">
        <f t="shared" si="41"/>
        <v>4</v>
      </c>
      <c r="D850">
        <v>150</v>
      </c>
      <c r="E850">
        <v>79</v>
      </c>
      <c r="F850">
        <v>71</v>
      </c>
      <c r="G850">
        <v>49</v>
      </c>
      <c r="H850">
        <f t="shared" si="40"/>
        <v>349</v>
      </c>
      <c r="I850">
        <f t="shared" si="42"/>
        <v>11790</v>
      </c>
    </row>
    <row r="851" spans="1:9" x14ac:dyDescent="0.25">
      <c r="A851" t="s">
        <v>99</v>
      </c>
      <c r="B851" s="64">
        <v>42671</v>
      </c>
      <c r="C851">
        <f t="shared" si="41"/>
        <v>4</v>
      </c>
      <c r="D851">
        <v>133</v>
      </c>
      <c r="E851">
        <v>141</v>
      </c>
      <c r="F851">
        <v>127</v>
      </c>
      <c r="G851">
        <v>115</v>
      </c>
      <c r="H851">
        <f t="shared" si="40"/>
        <v>516</v>
      </c>
      <c r="I851">
        <f t="shared" si="42"/>
        <v>11790</v>
      </c>
    </row>
    <row r="852" spans="1:9" x14ac:dyDescent="0.25">
      <c r="A852" t="s">
        <v>99</v>
      </c>
      <c r="B852" s="64">
        <v>42672</v>
      </c>
      <c r="C852">
        <f t="shared" si="41"/>
        <v>4</v>
      </c>
      <c r="D852">
        <v>64</v>
      </c>
      <c r="E852">
        <v>74</v>
      </c>
      <c r="F852">
        <v>114</v>
      </c>
      <c r="G852">
        <v>133</v>
      </c>
      <c r="H852">
        <f t="shared" si="40"/>
        <v>385</v>
      </c>
      <c r="I852">
        <f t="shared" si="42"/>
        <v>11790</v>
      </c>
    </row>
    <row r="853" spans="1:9" x14ac:dyDescent="0.25">
      <c r="A853" t="s">
        <v>99</v>
      </c>
      <c r="B853" s="64">
        <v>42673</v>
      </c>
      <c r="C853">
        <f t="shared" si="41"/>
        <v>4</v>
      </c>
      <c r="D853">
        <v>104</v>
      </c>
      <c r="E853">
        <v>119</v>
      </c>
      <c r="F853">
        <v>57</v>
      </c>
      <c r="G853">
        <v>149</v>
      </c>
      <c r="H853">
        <f t="shared" ref="H853:H916" si="43">SUM(D853:G853)</f>
        <v>429</v>
      </c>
      <c r="I853">
        <f t="shared" si="42"/>
        <v>11790</v>
      </c>
    </row>
    <row r="854" spans="1:9" x14ac:dyDescent="0.25">
      <c r="A854" t="s">
        <v>99</v>
      </c>
      <c r="B854" s="64">
        <v>42674</v>
      </c>
      <c r="C854">
        <f t="shared" si="41"/>
        <v>4</v>
      </c>
      <c r="D854">
        <v>56</v>
      </c>
      <c r="E854">
        <v>85</v>
      </c>
      <c r="F854">
        <v>59</v>
      </c>
      <c r="G854">
        <v>145</v>
      </c>
      <c r="H854">
        <f t="shared" si="43"/>
        <v>345</v>
      </c>
      <c r="I854">
        <f t="shared" si="42"/>
        <v>11790</v>
      </c>
    </row>
    <row r="855" spans="1:9" x14ac:dyDescent="0.25">
      <c r="A855" t="s">
        <v>99</v>
      </c>
      <c r="B855" s="64">
        <v>42675</v>
      </c>
      <c r="C855">
        <f t="shared" si="41"/>
        <v>5</v>
      </c>
      <c r="D855">
        <v>56</v>
      </c>
      <c r="E855">
        <v>42</v>
      </c>
      <c r="F855">
        <v>56</v>
      </c>
      <c r="G855">
        <v>101</v>
      </c>
      <c r="H855">
        <f t="shared" si="43"/>
        <v>255</v>
      </c>
      <c r="I855">
        <f t="shared" si="42"/>
        <v>11782</v>
      </c>
    </row>
    <row r="856" spans="1:9" x14ac:dyDescent="0.25">
      <c r="A856" t="s">
        <v>99</v>
      </c>
      <c r="B856" s="64">
        <v>42676</v>
      </c>
      <c r="C856">
        <f t="shared" si="41"/>
        <v>5</v>
      </c>
      <c r="D856">
        <v>107</v>
      </c>
      <c r="E856">
        <v>83</v>
      </c>
      <c r="F856">
        <v>127</v>
      </c>
      <c r="G856">
        <v>144</v>
      </c>
      <c r="H856">
        <f t="shared" si="43"/>
        <v>461</v>
      </c>
      <c r="I856">
        <f t="shared" si="42"/>
        <v>11782</v>
      </c>
    </row>
    <row r="857" spans="1:9" x14ac:dyDescent="0.25">
      <c r="A857" t="s">
        <v>99</v>
      </c>
      <c r="B857" s="64">
        <v>42677</v>
      </c>
      <c r="C857">
        <f t="shared" si="41"/>
        <v>5</v>
      </c>
      <c r="D857">
        <v>86</v>
      </c>
      <c r="E857">
        <v>105</v>
      </c>
      <c r="F857">
        <v>95</v>
      </c>
      <c r="G857">
        <v>58</v>
      </c>
      <c r="H857">
        <f t="shared" si="43"/>
        <v>344</v>
      </c>
      <c r="I857">
        <f t="shared" si="42"/>
        <v>11782</v>
      </c>
    </row>
    <row r="858" spans="1:9" x14ac:dyDescent="0.25">
      <c r="A858" t="s">
        <v>99</v>
      </c>
      <c r="B858" s="64">
        <v>42678</v>
      </c>
      <c r="C858">
        <f t="shared" si="41"/>
        <v>5</v>
      </c>
      <c r="D858">
        <v>98</v>
      </c>
      <c r="E858">
        <v>79</v>
      </c>
      <c r="F858">
        <v>104</v>
      </c>
      <c r="G858">
        <v>70</v>
      </c>
      <c r="H858">
        <f t="shared" si="43"/>
        <v>351</v>
      </c>
      <c r="I858">
        <f t="shared" si="42"/>
        <v>11782</v>
      </c>
    </row>
    <row r="859" spans="1:9" x14ac:dyDescent="0.25">
      <c r="A859" t="s">
        <v>99</v>
      </c>
      <c r="B859" s="64">
        <v>42679</v>
      </c>
      <c r="C859">
        <f t="shared" si="41"/>
        <v>5</v>
      </c>
      <c r="D859">
        <v>149</v>
      </c>
      <c r="E859">
        <v>54</v>
      </c>
      <c r="F859">
        <v>66</v>
      </c>
      <c r="G859">
        <v>141</v>
      </c>
      <c r="H859">
        <f t="shared" si="43"/>
        <v>410</v>
      </c>
      <c r="I859">
        <f t="shared" si="42"/>
        <v>11782</v>
      </c>
    </row>
    <row r="860" spans="1:9" x14ac:dyDescent="0.25">
      <c r="A860" t="s">
        <v>99</v>
      </c>
      <c r="B860" s="64">
        <v>42680</v>
      </c>
      <c r="C860">
        <f t="shared" si="41"/>
        <v>5</v>
      </c>
      <c r="D860">
        <v>60</v>
      </c>
      <c r="E860">
        <v>107</v>
      </c>
      <c r="F860">
        <v>58</v>
      </c>
      <c r="G860">
        <v>139</v>
      </c>
      <c r="H860">
        <f t="shared" si="43"/>
        <v>364</v>
      </c>
      <c r="I860">
        <f t="shared" si="42"/>
        <v>11782</v>
      </c>
    </row>
    <row r="861" spans="1:9" x14ac:dyDescent="0.25">
      <c r="A861" t="s">
        <v>99</v>
      </c>
      <c r="B861" s="64">
        <v>42681</v>
      </c>
      <c r="C861">
        <f t="shared" si="41"/>
        <v>5</v>
      </c>
      <c r="D861">
        <v>69</v>
      </c>
      <c r="E861">
        <v>86</v>
      </c>
      <c r="F861">
        <v>53</v>
      </c>
      <c r="G861">
        <v>58</v>
      </c>
      <c r="H861">
        <f t="shared" si="43"/>
        <v>266</v>
      </c>
      <c r="I861">
        <f t="shared" si="42"/>
        <v>11782</v>
      </c>
    </row>
    <row r="862" spans="1:9" x14ac:dyDescent="0.25">
      <c r="A862" t="s">
        <v>99</v>
      </c>
      <c r="B862" s="64">
        <v>42682</v>
      </c>
      <c r="C862">
        <f t="shared" si="41"/>
        <v>5</v>
      </c>
      <c r="D862">
        <v>100</v>
      </c>
      <c r="E862">
        <v>114</v>
      </c>
      <c r="F862">
        <v>138</v>
      </c>
      <c r="G862">
        <v>67</v>
      </c>
      <c r="H862">
        <f t="shared" si="43"/>
        <v>419</v>
      </c>
      <c r="I862">
        <f t="shared" si="42"/>
        <v>11782</v>
      </c>
    </row>
    <row r="863" spans="1:9" x14ac:dyDescent="0.25">
      <c r="A863" t="s">
        <v>99</v>
      </c>
      <c r="B863" s="64">
        <v>42683</v>
      </c>
      <c r="C863">
        <f t="shared" si="41"/>
        <v>5</v>
      </c>
      <c r="D863">
        <v>128</v>
      </c>
      <c r="E863">
        <v>82</v>
      </c>
      <c r="F863">
        <v>111</v>
      </c>
      <c r="G863">
        <v>44</v>
      </c>
      <c r="H863">
        <f t="shared" si="43"/>
        <v>365</v>
      </c>
      <c r="I863">
        <f t="shared" si="42"/>
        <v>11782</v>
      </c>
    </row>
    <row r="864" spans="1:9" x14ac:dyDescent="0.25">
      <c r="A864" t="s">
        <v>99</v>
      </c>
      <c r="B864" s="64">
        <v>42684</v>
      </c>
      <c r="C864">
        <f t="shared" si="41"/>
        <v>5</v>
      </c>
      <c r="D864">
        <v>129</v>
      </c>
      <c r="E864">
        <v>131</v>
      </c>
      <c r="F864">
        <v>92</v>
      </c>
      <c r="G864">
        <v>83</v>
      </c>
      <c r="H864">
        <f t="shared" si="43"/>
        <v>435</v>
      </c>
      <c r="I864">
        <f t="shared" si="42"/>
        <v>11782</v>
      </c>
    </row>
    <row r="865" spans="1:9" x14ac:dyDescent="0.25">
      <c r="A865" t="s">
        <v>99</v>
      </c>
      <c r="B865" s="64">
        <v>42685</v>
      </c>
      <c r="C865">
        <f t="shared" si="41"/>
        <v>5</v>
      </c>
      <c r="D865">
        <v>122</v>
      </c>
      <c r="E865">
        <v>56</v>
      </c>
      <c r="F865">
        <v>71</v>
      </c>
      <c r="G865">
        <v>144</v>
      </c>
      <c r="H865">
        <f t="shared" si="43"/>
        <v>393</v>
      </c>
      <c r="I865">
        <f t="shared" si="42"/>
        <v>11782</v>
      </c>
    </row>
    <row r="866" spans="1:9" x14ac:dyDescent="0.25">
      <c r="A866" t="s">
        <v>99</v>
      </c>
      <c r="B866" s="64">
        <v>42686</v>
      </c>
      <c r="C866">
        <f t="shared" si="41"/>
        <v>5</v>
      </c>
      <c r="D866">
        <v>141</v>
      </c>
      <c r="E866">
        <v>98</v>
      </c>
      <c r="F866">
        <v>91</v>
      </c>
      <c r="G866">
        <v>61</v>
      </c>
      <c r="H866">
        <f t="shared" si="43"/>
        <v>391</v>
      </c>
      <c r="I866">
        <f t="shared" si="42"/>
        <v>11782</v>
      </c>
    </row>
    <row r="867" spans="1:9" x14ac:dyDescent="0.25">
      <c r="A867" t="s">
        <v>99</v>
      </c>
      <c r="B867" s="64">
        <v>42687</v>
      </c>
      <c r="C867">
        <f t="shared" si="41"/>
        <v>5</v>
      </c>
      <c r="D867">
        <v>53</v>
      </c>
      <c r="E867">
        <v>96</v>
      </c>
      <c r="F867">
        <v>113</v>
      </c>
      <c r="G867">
        <v>77</v>
      </c>
      <c r="H867">
        <f t="shared" si="43"/>
        <v>339</v>
      </c>
      <c r="I867">
        <f t="shared" si="42"/>
        <v>11782</v>
      </c>
    </row>
    <row r="868" spans="1:9" x14ac:dyDescent="0.25">
      <c r="A868" t="s">
        <v>99</v>
      </c>
      <c r="B868" s="64">
        <v>42688</v>
      </c>
      <c r="C868">
        <f t="shared" si="41"/>
        <v>5</v>
      </c>
      <c r="D868">
        <v>91</v>
      </c>
      <c r="E868">
        <v>131</v>
      </c>
      <c r="F868">
        <v>68</v>
      </c>
      <c r="G868">
        <v>144</v>
      </c>
      <c r="H868">
        <f t="shared" si="43"/>
        <v>434</v>
      </c>
      <c r="I868">
        <f t="shared" si="42"/>
        <v>11782</v>
      </c>
    </row>
    <row r="869" spans="1:9" x14ac:dyDescent="0.25">
      <c r="A869" t="s">
        <v>99</v>
      </c>
      <c r="B869" s="64">
        <v>42689</v>
      </c>
      <c r="C869">
        <f t="shared" si="41"/>
        <v>5</v>
      </c>
      <c r="D869">
        <v>60</v>
      </c>
      <c r="E869">
        <v>112</v>
      </c>
      <c r="F869">
        <v>123</v>
      </c>
      <c r="G869">
        <v>144</v>
      </c>
      <c r="H869">
        <f t="shared" si="43"/>
        <v>439</v>
      </c>
      <c r="I869">
        <f t="shared" si="42"/>
        <v>11782</v>
      </c>
    </row>
    <row r="870" spans="1:9" x14ac:dyDescent="0.25">
      <c r="A870" t="s">
        <v>99</v>
      </c>
      <c r="B870" s="64">
        <v>42690</v>
      </c>
      <c r="C870">
        <f t="shared" si="41"/>
        <v>5</v>
      </c>
      <c r="D870">
        <v>94</v>
      </c>
      <c r="E870">
        <v>85</v>
      </c>
      <c r="F870">
        <v>110</v>
      </c>
      <c r="G870">
        <v>132</v>
      </c>
      <c r="H870">
        <f t="shared" si="43"/>
        <v>421</v>
      </c>
      <c r="I870">
        <f t="shared" si="42"/>
        <v>11782</v>
      </c>
    </row>
    <row r="871" spans="1:9" x14ac:dyDescent="0.25">
      <c r="A871" t="s">
        <v>99</v>
      </c>
      <c r="B871" s="64">
        <v>42691</v>
      </c>
      <c r="C871">
        <f t="shared" ref="C871:C934" si="44">CHOOSE(MONTH(B871),7,8,9,10,11,12,1,2,3,4,5,6)</f>
        <v>5</v>
      </c>
      <c r="D871">
        <v>65</v>
      </c>
      <c r="E871">
        <v>102</v>
      </c>
      <c r="F871">
        <v>126</v>
      </c>
      <c r="G871">
        <v>147</v>
      </c>
      <c r="H871">
        <f t="shared" si="43"/>
        <v>440</v>
      </c>
      <c r="I871">
        <f t="shared" si="42"/>
        <v>11782</v>
      </c>
    </row>
    <row r="872" spans="1:9" x14ac:dyDescent="0.25">
      <c r="A872" t="s">
        <v>99</v>
      </c>
      <c r="B872" s="64">
        <v>42692</v>
      </c>
      <c r="C872">
        <f t="shared" si="44"/>
        <v>5</v>
      </c>
      <c r="D872">
        <v>86</v>
      </c>
      <c r="E872">
        <v>121</v>
      </c>
      <c r="F872">
        <v>128</v>
      </c>
      <c r="G872">
        <v>140</v>
      </c>
      <c r="H872">
        <f t="shared" si="43"/>
        <v>475</v>
      </c>
      <c r="I872">
        <f t="shared" si="42"/>
        <v>11782</v>
      </c>
    </row>
    <row r="873" spans="1:9" x14ac:dyDescent="0.25">
      <c r="A873" t="s">
        <v>99</v>
      </c>
      <c r="B873" s="64">
        <v>42693</v>
      </c>
      <c r="C873">
        <f t="shared" si="44"/>
        <v>5</v>
      </c>
      <c r="D873">
        <v>100</v>
      </c>
      <c r="E873">
        <v>69</v>
      </c>
      <c r="F873">
        <v>98</v>
      </c>
      <c r="G873">
        <v>129</v>
      </c>
      <c r="H873">
        <f t="shared" si="43"/>
        <v>396</v>
      </c>
      <c r="I873">
        <f t="shared" si="42"/>
        <v>11782</v>
      </c>
    </row>
    <row r="874" spans="1:9" x14ac:dyDescent="0.25">
      <c r="A874" t="s">
        <v>99</v>
      </c>
      <c r="B874" s="64">
        <v>42694</v>
      </c>
      <c r="C874">
        <f t="shared" si="44"/>
        <v>5</v>
      </c>
      <c r="D874">
        <v>109</v>
      </c>
      <c r="E874">
        <v>99</v>
      </c>
      <c r="F874">
        <v>91</v>
      </c>
      <c r="G874">
        <v>121</v>
      </c>
      <c r="H874">
        <f t="shared" si="43"/>
        <v>420</v>
      </c>
      <c r="I874">
        <f t="shared" si="42"/>
        <v>11782</v>
      </c>
    </row>
    <row r="875" spans="1:9" x14ac:dyDescent="0.25">
      <c r="A875" t="s">
        <v>99</v>
      </c>
      <c r="B875" s="64">
        <v>42695</v>
      </c>
      <c r="C875">
        <f t="shared" si="44"/>
        <v>5</v>
      </c>
      <c r="D875">
        <v>142</v>
      </c>
      <c r="E875">
        <v>127</v>
      </c>
      <c r="F875">
        <v>41</v>
      </c>
      <c r="G875">
        <v>147</v>
      </c>
      <c r="H875">
        <f t="shared" si="43"/>
        <v>457</v>
      </c>
      <c r="I875">
        <f t="shared" si="42"/>
        <v>11782</v>
      </c>
    </row>
    <row r="876" spans="1:9" x14ac:dyDescent="0.25">
      <c r="A876" t="s">
        <v>99</v>
      </c>
      <c r="B876" s="64">
        <v>42696</v>
      </c>
      <c r="C876">
        <f t="shared" si="44"/>
        <v>5</v>
      </c>
      <c r="D876">
        <v>142</v>
      </c>
      <c r="E876">
        <v>83</v>
      </c>
      <c r="F876">
        <v>136</v>
      </c>
      <c r="G876">
        <v>58</v>
      </c>
      <c r="H876">
        <f t="shared" si="43"/>
        <v>419</v>
      </c>
      <c r="I876">
        <f t="shared" si="42"/>
        <v>11782</v>
      </c>
    </row>
    <row r="877" spans="1:9" x14ac:dyDescent="0.25">
      <c r="A877" t="s">
        <v>99</v>
      </c>
      <c r="B877" s="64">
        <v>42697</v>
      </c>
      <c r="C877">
        <f t="shared" si="44"/>
        <v>5</v>
      </c>
      <c r="D877">
        <v>115</v>
      </c>
      <c r="E877">
        <v>112</v>
      </c>
      <c r="F877">
        <v>109</v>
      </c>
      <c r="G877">
        <v>80</v>
      </c>
      <c r="H877">
        <f t="shared" si="43"/>
        <v>416</v>
      </c>
      <c r="I877">
        <f t="shared" si="42"/>
        <v>11782</v>
      </c>
    </row>
    <row r="878" spans="1:9" x14ac:dyDescent="0.25">
      <c r="A878" t="s">
        <v>99</v>
      </c>
      <c r="B878" s="64">
        <v>42698</v>
      </c>
      <c r="C878">
        <f t="shared" si="44"/>
        <v>5</v>
      </c>
      <c r="D878">
        <v>127</v>
      </c>
      <c r="E878">
        <v>88</v>
      </c>
      <c r="F878">
        <v>79</v>
      </c>
      <c r="G878">
        <v>117</v>
      </c>
      <c r="H878">
        <f t="shared" si="43"/>
        <v>411</v>
      </c>
      <c r="I878">
        <f t="shared" si="42"/>
        <v>11782</v>
      </c>
    </row>
    <row r="879" spans="1:9" x14ac:dyDescent="0.25">
      <c r="A879" t="s">
        <v>99</v>
      </c>
      <c r="B879" s="64">
        <v>42699</v>
      </c>
      <c r="C879">
        <f t="shared" si="44"/>
        <v>5</v>
      </c>
      <c r="D879">
        <v>101</v>
      </c>
      <c r="E879">
        <v>69</v>
      </c>
      <c r="F879">
        <v>115</v>
      </c>
      <c r="G879">
        <v>144</v>
      </c>
      <c r="H879">
        <f t="shared" si="43"/>
        <v>429</v>
      </c>
      <c r="I879">
        <f t="shared" si="42"/>
        <v>11782</v>
      </c>
    </row>
    <row r="880" spans="1:9" x14ac:dyDescent="0.25">
      <c r="A880" t="s">
        <v>99</v>
      </c>
      <c r="B880" s="64">
        <v>42700</v>
      </c>
      <c r="C880">
        <f t="shared" si="44"/>
        <v>5</v>
      </c>
      <c r="D880">
        <v>105</v>
      </c>
      <c r="E880">
        <v>83</v>
      </c>
      <c r="F880">
        <v>72</v>
      </c>
      <c r="G880">
        <v>136</v>
      </c>
      <c r="H880">
        <f t="shared" si="43"/>
        <v>396</v>
      </c>
      <c r="I880">
        <f t="shared" si="42"/>
        <v>11782</v>
      </c>
    </row>
    <row r="881" spans="1:9" x14ac:dyDescent="0.25">
      <c r="A881" t="s">
        <v>99</v>
      </c>
      <c r="B881" s="64">
        <v>42701</v>
      </c>
      <c r="C881">
        <f t="shared" si="44"/>
        <v>5</v>
      </c>
      <c r="D881">
        <v>94</v>
      </c>
      <c r="E881">
        <v>98</v>
      </c>
      <c r="F881">
        <v>124</v>
      </c>
      <c r="G881">
        <v>43</v>
      </c>
      <c r="H881">
        <f t="shared" si="43"/>
        <v>359</v>
      </c>
      <c r="I881">
        <f t="shared" si="42"/>
        <v>11782</v>
      </c>
    </row>
    <row r="882" spans="1:9" x14ac:dyDescent="0.25">
      <c r="A882" t="s">
        <v>99</v>
      </c>
      <c r="B882" s="64">
        <v>42702</v>
      </c>
      <c r="C882">
        <f t="shared" si="44"/>
        <v>5</v>
      </c>
      <c r="D882">
        <v>50</v>
      </c>
      <c r="E882">
        <v>146</v>
      </c>
      <c r="F882">
        <v>78</v>
      </c>
      <c r="G882">
        <v>48</v>
      </c>
      <c r="H882">
        <f t="shared" si="43"/>
        <v>322</v>
      </c>
      <c r="I882">
        <f t="shared" si="42"/>
        <v>11782</v>
      </c>
    </row>
    <row r="883" spans="1:9" x14ac:dyDescent="0.25">
      <c r="A883" t="s">
        <v>99</v>
      </c>
      <c r="B883" s="64">
        <v>42703</v>
      </c>
      <c r="C883">
        <f t="shared" si="44"/>
        <v>5</v>
      </c>
      <c r="D883">
        <v>71</v>
      </c>
      <c r="E883">
        <v>141</v>
      </c>
      <c r="F883">
        <v>120</v>
      </c>
      <c r="G883">
        <v>54</v>
      </c>
      <c r="H883">
        <f t="shared" si="43"/>
        <v>386</v>
      </c>
      <c r="I883">
        <f t="shared" si="42"/>
        <v>11782</v>
      </c>
    </row>
    <row r="884" spans="1:9" x14ac:dyDescent="0.25">
      <c r="A884" t="s">
        <v>99</v>
      </c>
      <c r="B884" s="64">
        <v>42704</v>
      </c>
      <c r="C884">
        <f t="shared" si="44"/>
        <v>5</v>
      </c>
      <c r="D884">
        <v>54</v>
      </c>
      <c r="E884">
        <v>67</v>
      </c>
      <c r="F884">
        <v>107</v>
      </c>
      <c r="G884">
        <v>141</v>
      </c>
      <c r="H884">
        <f t="shared" si="43"/>
        <v>369</v>
      </c>
      <c r="I884">
        <f t="shared" si="42"/>
        <v>11782</v>
      </c>
    </row>
    <row r="885" spans="1:9" x14ac:dyDescent="0.25">
      <c r="A885" t="s">
        <v>99</v>
      </c>
      <c r="B885" s="64">
        <v>42705</v>
      </c>
      <c r="C885">
        <f t="shared" si="44"/>
        <v>6</v>
      </c>
      <c r="D885">
        <v>116</v>
      </c>
      <c r="E885">
        <v>129</v>
      </c>
      <c r="F885">
        <v>72</v>
      </c>
      <c r="G885">
        <v>86</v>
      </c>
      <c r="H885">
        <f t="shared" si="43"/>
        <v>403</v>
      </c>
      <c r="I885">
        <f t="shared" si="42"/>
        <v>12007</v>
      </c>
    </row>
    <row r="886" spans="1:9" x14ac:dyDescent="0.25">
      <c r="A886" t="s">
        <v>99</v>
      </c>
      <c r="B886" s="64">
        <v>42706</v>
      </c>
      <c r="C886">
        <f t="shared" si="44"/>
        <v>6</v>
      </c>
      <c r="D886">
        <v>53</v>
      </c>
      <c r="E886">
        <v>126</v>
      </c>
      <c r="F886">
        <v>101</v>
      </c>
      <c r="G886">
        <v>96</v>
      </c>
      <c r="H886">
        <f t="shared" si="43"/>
        <v>376</v>
      </c>
      <c r="I886">
        <f t="shared" si="42"/>
        <v>12007</v>
      </c>
    </row>
    <row r="887" spans="1:9" x14ac:dyDescent="0.25">
      <c r="A887" t="s">
        <v>99</v>
      </c>
      <c r="B887" s="64">
        <v>42707</v>
      </c>
      <c r="C887">
        <f t="shared" si="44"/>
        <v>6</v>
      </c>
      <c r="D887">
        <v>149</v>
      </c>
      <c r="E887">
        <v>80</v>
      </c>
      <c r="F887">
        <v>74</v>
      </c>
      <c r="G887">
        <v>80</v>
      </c>
      <c r="H887">
        <f t="shared" si="43"/>
        <v>383</v>
      </c>
      <c r="I887">
        <f t="shared" si="42"/>
        <v>12007</v>
      </c>
    </row>
    <row r="888" spans="1:9" x14ac:dyDescent="0.25">
      <c r="A888" t="s">
        <v>99</v>
      </c>
      <c r="B888" s="64">
        <v>42708</v>
      </c>
      <c r="C888">
        <f t="shared" si="44"/>
        <v>6</v>
      </c>
      <c r="D888">
        <v>136</v>
      </c>
      <c r="E888">
        <v>128</v>
      </c>
      <c r="F888">
        <v>97</v>
      </c>
      <c r="G888">
        <v>83</v>
      </c>
      <c r="H888">
        <f t="shared" si="43"/>
        <v>444</v>
      </c>
      <c r="I888">
        <f t="shared" si="42"/>
        <v>12007</v>
      </c>
    </row>
    <row r="889" spans="1:9" x14ac:dyDescent="0.25">
      <c r="A889" t="s">
        <v>99</v>
      </c>
      <c r="B889" s="64">
        <v>42709</v>
      </c>
      <c r="C889">
        <f t="shared" si="44"/>
        <v>6</v>
      </c>
      <c r="D889">
        <v>60</v>
      </c>
      <c r="E889">
        <v>75</v>
      </c>
      <c r="F889">
        <v>120</v>
      </c>
      <c r="G889">
        <v>113</v>
      </c>
      <c r="H889">
        <f t="shared" si="43"/>
        <v>368</v>
      </c>
      <c r="I889">
        <f t="shared" si="42"/>
        <v>12007</v>
      </c>
    </row>
    <row r="890" spans="1:9" x14ac:dyDescent="0.25">
      <c r="A890" t="s">
        <v>99</v>
      </c>
      <c r="B890" s="64">
        <v>42710</v>
      </c>
      <c r="C890">
        <f t="shared" si="44"/>
        <v>6</v>
      </c>
      <c r="D890">
        <v>146</v>
      </c>
      <c r="E890">
        <v>70</v>
      </c>
      <c r="F890">
        <v>72</v>
      </c>
      <c r="G890">
        <v>144</v>
      </c>
      <c r="H890">
        <f t="shared" si="43"/>
        <v>432</v>
      </c>
      <c r="I890">
        <f t="shared" si="42"/>
        <v>12007</v>
      </c>
    </row>
    <row r="891" spans="1:9" x14ac:dyDescent="0.25">
      <c r="A891" t="s">
        <v>99</v>
      </c>
      <c r="B891" s="64">
        <v>42711</v>
      </c>
      <c r="C891">
        <f t="shared" si="44"/>
        <v>6</v>
      </c>
      <c r="D891">
        <v>110</v>
      </c>
      <c r="E891">
        <v>42</v>
      </c>
      <c r="F891">
        <v>134</v>
      </c>
      <c r="G891">
        <v>69</v>
      </c>
      <c r="H891">
        <f t="shared" si="43"/>
        <v>355</v>
      </c>
      <c r="I891">
        <f t="shared" si="42"/>
        <v>12007</v>
      </c>
    </row>
    <row r="892" spans="1:9" x14ac:dyDescent="0.25">
      <c r="A892" t="s">
        <v>99</v>
      </c>
      <c r="B892" s="64">
        <v>42712</v>
      </c>
      <c r="C892">
        <f t="shared" si="44"/>
        <v>6</v>
      </c>
      <c r="D892">
        <v>150</v>
      </c>
      <c r="E892">
        <v>86</v>
      </c>
      <c r="F892">
        <v>68</v>
      </c>
      <c r="G892">
        <v>86</v>
      </c>
      <c r="H892">
        <f t="shared" si="43"/>
        <v>390</v>
      </c>
      <c r="I892">
        <f t="shared" si="42"/>
        <v>12007</v>
      </c>
    </row>
    <row r="893" spans="1:9" x14ac:dyDescent="0.25">
      <c r="A893" t="s">
        <v>99</v>
      </c>
      <c r="B893" s="64">
        <v>42713</v>
      </c>
      <c r="C893">
        <f t="shared" si="44"/>
        <v>6</v>
      </c>
      <c r="D893">
        <v>88</v>
      </c>
      <c r="E893">
        <v>130</v>
      </c>
      <c r="F893">
        <v>100</v>
      </c>
      <c r="G893">
        <v>45</v>
      </c>
      <c r="H893">
        <f t="shared" si="43"/>
        <v>363</v>
      </c>
      <c r="I893">
        <f t="shared" si="42"/>
        <v>12007</v>
      </c>
    </row>
    <row r="894" spans="1:9" x14ac:dyDescent="0.25">
      <c r="A894" t="s">
        <v>99</v>
      </c>
      <c r="B894" s="64">
        <v>42714</v>
      </c>
      <c r="C894">
        <f t="shared" si="44"/>
        <v>6</v>
      </c>
      <c r="D894">
        <v>142</v>
      </c>
      <c r="E894">
        <v>105</v>
      </c>
      <c r="F894">
        <v>74</v>
      </c>
      <c r="G894">
        <v>62</v>
      </c>
      <c r="H894">
        <f t="shared" si="43"/>
        <v>383</v>
      </c>
      <c r="I894">
        <f t="shared" si="42"/>
        <v>12007</v>
      </c>
    </row>
    <row r="895" spans="1:9" x14ac:dyDescent="0.25">
      <c r="A895" t="s">
        <v>99</v>
      </c>
      <c r="B895" s="64">
        <v>42715</v>
      </c>
      <c r="C895">
        <f t="shared" si="44"/>
        <v>6</v>
      </c>
      <c r="D895">
        <v>117</v>
      </c>
      <c r="E895">
        <v>54</v>
      </c>
      <c r="F895">
        <v>106</v>
      </c>
      <c r="G895">
        <v>142</v>
      </c>
      <c r="H895">
        <f t="shared" si="43"/>
        <v>419</v>
      </c>
      <c r="I895">
        <f t="shared" si="42"/>
        <v>12007</v>
      </c>
    </row>
    <row r="896" spans="1:9" x14ac:dyDescent="0.25">
      <c r="A896" t="s">
        <v>99</v>
      </c>
      <c r="B896" s="64">
        <v>42716</v>
      </c>
      <c r="C896">
        <f t="shared" si="44"/>
        <v>6</v>
      </c>
      <c r="D896">
        <v>119</v>
      </c>
      <c r="E896">
        <v>57</v>
      </c>
      <c r="F896">
        <v>131</v>
      </c>
      <c r="G896">
        <v>48</v>
      </c>
      <c r="H896">
        <f t="shared" si="43"/>
        <v>355</v>
      </c>
      <c r="I896">
        <f t="shared" si="42"/>
        <v>12007</v>
      </c>
    </row>
    <row r="897" spans="1:9" x14ac:dyDescent="0.25">
      <c r="A897" t="s">
        <v>99</v>
      </c>
      <c r="B897" s="64">
        <v>42717</v>
      </c>
      <c r="C897">
        <f t="shared" si="44"/>
        <v>6</v>
      </c>
      <c r="D897">
        <v>84</v>
      </c>
      <c r="E897">
        <v>64</v>
      </c>
      <c r="F897">
        <v>100</v>
      </c>
      <c r="G897">
        <v>51</v>
      </c>
      <c r="H897">
        <f t="shared" si="43"/>
        <v>299</v>
      </c>
      <c r="I897">
        <f t="shared" si="42"/>
        <v>12007</v>
      </c>
    </row>
    <row r="898" spans="1:9" x14ac:dyDescent="0.25">
      <c r="A898" t="s">
        <v>99</v>
      </c>
      <c r="B898" s="64">
        <v>42718</v>
      </c>
      <c r="C898">
        <f t="shared" si="44"/>
        <v>6</v>
      </c>
      <c r="D898">
        <v>128</v>
      </c>
      <c r="E898">
        <v>42</v>
      </c>
      <c r="F898">
        <v>82</v>
      </c>
      <c r="G898">
        <v>133</v>
      </c>
      <c r="H898">
        <f t="shared" si="43"/>
        <v>385</v>
      </c>
      <c r="I898">
        <f t="shared" ref="I898:I961" si="45">SUMIFS($H$2:$H$1461,$A$2:$A$1461,A898,$C$2:$C$1461,C898)</f>
        <v>12007</v>
      </c>
    </row>
    <row r="899" spans="1:9" x14ac:dyDescent="0.25">
      <c r="A899" t="s">
        <v>99</v>
      </c>
      <c r="B899" s="64">
        <v>42719</v>
      </c>
      <c r="C899">
        <f t="shared" si="44"/>
        <v>6</v>
      </c>
      <c r="D899">
        <v>150</v>
      </c>
      <c r="E899">
        <v>128</v>
      </c>
      <c r="F899">
        <v>52</v>
      </c>
      <c r="G899">
        <v>145</v>
      </c>
      <c r="H899">
        <f t="shared" si="43"/>
        <v>475</v>
      </c>
      <c r="I899">
        <f t="shared" si="45"/>
        <v>12007</v>
      </c>
    </row>
    <row r="900" spans="1:9" x14ac:dyDescent="0.25">
      <c r="A900" t="s">
        <v>99</v>
      </c>
      <c r="B900" s="64">
        <v>42720</v>
      </c>
      <c r="C900">
        <f t="shared" si="44"/>
        <v>6</v>
      </c>
      <c r="D900">
        <v>62</v>
      </c>
      <c r="E900">
        <v>47</v>
      </c>
      <c r="F900">
        <v>55</v>
      </c>
      <c r="G900">
        <v>102</v>
      </c>
      <c r="H900">
        <f t="shared" si="43"/>
        <v>266</v>
      </c>
      <c r="I900">
        <f t="shared" si="45"/>
        <v>12007</v>
      </c>
    </row>
    <row r="901" spans="1:9" x14ac:dyDescent="0.25">
      <c r="A901" t="s">
        <v>99</v>
      </c>
      <c r="B901" s="64">
        <v>42721</v>
      </c>
      <c r="C901">
        <f t="shared" si="44"/>
        <v>6</v>
      </c>
      <c r="D901">
        <v>111</v>
      </c>
      <c r="E901">
        <v>96</v>
      </c>
      <c r="F901">
        <v>92</v>
      </c>
      <c r="G901">
        <v>82</v>
      </c>
      <c r="H901">
        <f t="shared" si="43"/>
        <v>381</v>
      </c>
      <c r="I901">
        <f t="shared" si="45"/>
        <v>12007</v>
      </c>
    </row>
    <row r="902" spans="1:9" x14ac:dyDescent="0.25">
      <c r="A902" t="s">
        <v>99</v>
      </c>
      <c r="B902" s="64">
        <v>42722</v>
      </c>
      <c r="C902">
        <f t="shared" si="44"/>
        <v>6</v>
      </c>
      <c r="D902">
        <v>99</v>
      </c>
      <c r="E902">
        <v>41</v>
      </c>
      <c r="F902">
        <v>89</v>
      </c>
      <c r="G902">
        <v>50</v>
      </c>
      <c r="H902">
        <f t="shared" si="43"/>
        <v>279</v>
      </c>
      <c r="I902">
        <f t="shared" si="45"/>
        <v>12007</v>
      </c>
    </row>
    <row r="903" spans="1:9" x14ac:dyDescent="0.25">
      <c r="A903" t="s">
        <v>99</v>
      </c>
      <c r="B903" s="64">
        <v>42723</v>
      </c>
      <c r="C903">
        <f t="shared" si="44"/>
        <v>6</v>
      </c>
      <c r="D903">
        <v>66</v>
      </c>
      <c r="E903">
        <v>95</v>
      </c>
      <c r="F903">
        <v>48</v>
      </c>
      <c r="G903">
        <v>61</v>
      </c>
      <c r="H903">
        <f t="shared" si="43"/>
        <v>270</v>
      </c>
      <c r="I903">
        <f t="shared" si="45"/>
        <v>12007</v>
      </c>
    </row>
    <row r="904" spans="1:9" x14ac:dyDescent="0.25">
      <c r="A904" t="s">
        <v>99</v>
      </c>
      <c r="B904" s="64">
        <v>42724</v>
      </c>
      <c r="C904">
        <f t="shared" si="44"/>
        <v>6</v>
      </c>
      <c r="D904">
        <v>84</v>
      </c>
      <c r="E904">
        <v>77</v>
      </c>
      <c r="F904">
        <v>106</v>
      </c>
      <c r="G904">
        <v>139</v>
      </c>
      <c r="H904">
        <f t="shared" si="43"/>
        <v>406</v>
      </c>
      <c r="I904">
        <f t="shared" si="45"/>
        <v>12007</v>
      </c>
    </row>
    <row r="905" spans="1:9" x14ac:dyDescent="0.25">
      <c r="A905" t="s">
        <v>99</v>
      </c>
      <c r="B905" s="64">
        <v>42725</v>
      </c>
      <c r="C905">
        <f t="shared" si="44"/>
        <v>6</v>
      </c>
      <c r="D905">
        <v>137</v>
      </c>
      <c r="E905">
        <v>135</v>
      </c>
      <c r="F905">
        <v>126</v>
      </c>
      <c r="G905">
        <v>90</v>
      </c>
      <c r="H905">
        <f t="shared" si="43"/>
        <v>488</v>
      </c>
      <c r="I905">
        <f t="shared" si="45"/>
        <v>12007</v>
      </c>
    </row>
    <row r="906" spans="1:9" x14ac:dyDescent="0.25">
      <c r="A906" t="s">
        <v>99</v>
      </c>
      <c r="B906" s="64">
        <v>42726</v>
      </c>
      <c r="C906">
        <f t="shared" si="44"/>
        <v>6</v>
      </c>
      <c r="D906">
        <v>117</v>
      </c>
      <c r="E906">
        <v>75</v>
      </c>
      <c r="F906">
        <v>131</v>
      </c>
      <c r="G906">
        <v>123</v>
      </c>
      <c r="H906">
        <f t="shared" si="43"/>
        <v>446</v>
      </c>
      <c r="I906">
        <f t="shared" si="45"/>
        <v>12007</v>
      </c>
    </row>
    <row r="907" spans="1:9" x14ac:dyDescent="0.25">
      <c r="A907" t="s">
        <v>99</v>
      </c>
      <c r="B907" s="64">
        <v>42727</v>
      </c>
      <c r="C907">
        <f t="shared" si="44"/>
        <v>6</v>
      </c>
      <c r="D907">
        <v>78</v>
      </c>
      <c r="E907">
        <v>150</v>
      </c>
      <c r="F907">
        <v>147</v>
      </c>
      <c r="G907">
        <v>121</v>
      </c>
      <c r="H907">
        <f t="shared" si="43"/>
        <v>496</v>
      </c>
      <c r="I907">
        <f t="shared" si="45"/>
        <v>12007</v>
      </c>
    </row>
    <row r="908" spans="1:9" x14ac:dyDescent="0.25">
      <c r="A908" t="s">
        <v>99</v>
      </c>
      <c r="B908" s="64">
        <v>42728</v>
      </c>
      <c r="C908">
        <f t="shared" si="44"/>
        <v>6</v>
      </c>
      <c r="D908">
        <v>123</v>
      </c>
      <c r="E908">
        <v>97</v>
      </c>
      <c r="F908">
        <v>108</v>
      </c>
      <c r="G908">
        <v>79</v>
      </c>
      <c r="H908">
        <f t="shared" si="43"/>
        <v>407</v>
      </c>
      <c r="I908">
        <f t="shared" si="45"/>
        <v>12007</v>
      </c>
    </row>
    <row r="909" spans="1:9" x14ac:dyDescent="0.25">
      <c r="A909" t="s">
        <v>99</v>
      </c>
      <c r="B909" s="64">
        <v>42729</v>
      </c>
      <c r="C909">
        <f t="shared" si="44"/>
        <v>6</v>
      </c>
      <c r="D909">
        <v>70</v>
      </c>
      <c r="E909">
        <v>143</v>
      </c>
      <c r="F909">
        <v>47</v>
      </c>
      <c r="G909">
        <v>70</v>
      </c>
      <c r="H909">
        <f t="shared" si="43"/>
        <v>330</v>
      </c>
      <c r="I909">
        <f t="shared" si="45"/>
        <v>12007</v>
      </c>
    </row>
    <row r="910" spans="1:9" x14ac:dyDescent="0.25">
      <c r="A910" t="s">
        <v>99</v>
      </c>
      <c r="B910" s="64">
        <v>42730</v>
      </c>
      <c r="C910">
        <f t="shared" si="44"/>
        <v>6</v>
      </c>
      <c r="D910">
        <v>136</v>
      </c>
      <c r="E910">
        <v>123</v>
      </c>
      <c r="F910">
        <v>71</v>
      </c>
      <c r="G910">
        <v>139</v>
      </c>
      <c r="H910">
        <f t="shared" si="43"/>
        <v>469</v>
      </c>
      <c r="I910">
        <f t="shared" si="45"/>
        <v>12007</v>
      </c>
    </row>
    <row r="911" spans="1:9" x14ac:dyDescent="0.25">
      <c r="A911" t="s">
        <v>99</v>
      </c>
      <c r="B911" s="64">
        <v>42731</v>
      </c>
      <c r="C911">
        <f t="shared" si="44"/>
        <v>6</v>
      </c>
      <c r="D911">
        <v>84</v>
      </c>
      <c r="E911">
        <v>86</v>
      </c>
      <c r="F911">
        <v>89</v>
      </c>
      <c r="G911">
        <v>85</v>
      </c>
      <c r="H911">
        <f t="shared" si="43"/>
        <v>344</v>
      </c>
      <c r="I911">
        <f t="shared" si="45"/>
        <v>12007</v>
      </c>
    </row>
    <row r="912" spans="1:9" x14ac:dyDescent="0.25">
      <c r="A912" t="s">
        <v>99</v>
      </c>
      <c r="B912" s="64">
        <v>42732</v>
      </c>
      <c r="C912">
        <f t="shared" si="44"/>
        <v>6</v>
      </c>
      <c r="D912">
        <v>145</v>
      </c>
      <c r="E912">
        <v>60</v>
      </c>
      <c r="F912">
        <v>109</v>
      </c>
      <c r="G912">
        <v>120</v>
      </c>
      <c r="H912">
        <f t="shared" si="43"/>
        <v>434</v>
      </c>
      <c r="I912">
        <f t="shared" si="45"/>
        <v>12007</v>
      </c>
    </row>
    <row r="913" spans="1:9" x14ac:dyDescent="0.25">
      <c r="A913" t="s">
        <v>99</v>
      </c>
      <c r="B913" s="64">
        <v>42733</v>
      </c>
      <c r="C913">
        <f t="shared" si="44"/>
        <v>6</v>
      </c>
      <c r="D913">
        <v>134</v>
      </c>
      <c r="E913">
        <v>64</v>
      </c>
      <c r="F913">
        <v>89</v>
      </c>
      <c r="G913">
        <v>48</v>
      </c>
      <c r="H913">
        <f t="shared" si="43"/>
        <v>335</v>
      </c>
      <c r="I913">
        <f t="shared" si="45"/>
        <v>12007</v>
      </c>
    </row>
    <row r="914" spans="1:9" x14ac:dyDescent="0.25">
      <c r="A914" t="s">
        <v>99</v>
      </c>
      <c r="B914" s="64">
        <v>42734</v>
      </c>
      <c r="C914">
        <f t="shared" si="44"/>
        <v>6</v>
      </c>
      <c r="D914">
        <v>109</v>
      </c>
      <c r="E914">
        <v>147</v>
      </c>
      <c r="F914">
        <v>93</v>
      </c>
      <c r="G914">
        <v>56</v>
      </c>
      <c r="H914">
        <f t="shared" si="43"/>
        <v>405</v>
      </c>
      <c r="I914">
        <f t="shared" si="45"/>
        <v>12007</v>
      </c>
    </row>
    <row r="915" spans="1:9" x14ac:dyDescent="0.25">
      <c r="A915" t="s">
        <v>99</v>
      </c>
      <c r="B915" s="64">
        <v>42735</v>
      </c>
      <c r="C915">
        <f t="shared" si="44"/>
        <v>6</v>
      </c>
      <c r="D915">
        <v>133</v>
      </c>
      <c r="E915">
        <v>93</v>
      </c>
      <c r="F915">
        <v>128</v>
      </c>
      <c r="G915">
        <v>67</v>
      </c>
      <c r="H915">
        <f t="shared" si="43"/>
        <v>421</v>
      </c>
      <c r="I915">
        <f t="shared" si="45"/>
        <v>12007</v>
      </c>
    </row>
    <row r="916" spans="1:9" x14ac:dyDescent="0.25">
      <c r="A916" t="s">
        <v>99</v>
      </c>
      <c r="B916" s="64">
        <v>42736</v>
      </c>
      <c r="C916">
        <f t="shared" si="44"/>
        <v>7</v>
      </c>
      <c r="D916">
        <v>95</v>
      </c>
      <c r="E916">
        <v>136</v>
      </c>
      <c r="F916">
        <v>115</v>
      </c>
      <c r="G916">
        <v>112</v>
      </c>
      <c r="H916">
        <f t="shared" si="43"/>
        <v>458</v>
      </c>
      <c r="I916">
        <f t="shared" si="45"/>
        <v>11069</v>
      </c>
    </row>
    <row r="917" spans="1:9" x14ac:dyDescent="0.25">
      <c r="A917" t="s">
        <v>99</v>
      </c>
      <c r="B917" s="64">
        <v>42737</v>
      </c>
      <c r="C917">
        <f t="shared" si="44"/>
        <v>7</v>
      </c>
      <c r="D917">
        <v>60</v>
      </c>
      <c r="E917">
        <v>72</v>
      </c>
      <c r="F917">
        <v>130</v>
      </c>
      <c r="G917">
        <v>82</v>
      </c>
      <c r="H917">
        <f t="shared" ref="H917:H980" si="46">SUM(D917:G917)</f>
        <v>344</v>
      </c>
      <c r="I917">
        <f t="shared" si="45"/>
        <v>11069</v>
      </c>
    </row>
    <row r="918" spans="1:9" x14ac:dyDescent="0.25">
      <c r="A918" t="s">
        <v>99</v>
      </c>
      <c r="B918" s="64">
        <v>42738</v>
      </c>
      <c r="C918">
        <f t="shared" si="44"/>
        <v>7</v>
      </c>
      <c r="D918">
        <v>90</v>
      </c>
      <c r="E918">
        <v>81</v>
      </c>
      <c r="F918">
        <v>132</v>
      </c>
      <c r="G918">
        <v>103</v>
      </c>
      <c r="H918">
        <f t="shared" si="46"/>
        <v>406</v>
      </c>
      <c r="I918">
        <f t="shared" si="45"/>
        <v>11069</v>
      </c>
    </row>
    <row r="919" spans="1:9" x14ac:dyDescent="0.25">
      <c r="A919" t="s">
        <v>99</v>
      </c>
      <c r="B919" s="64">
        <v>42739</v>
      </c>
      <c r="C919">
        <f t="shared" si="44"/>
        <v>7</v>
      </c>
      <c r="D919">
        <v>59</v>
      </c>
      <c r="E919">
        <v>98</v>
      </c>
      <c r="F919">
        <v>100</v>
      </c>
      <c r="G919">
        <v>109</v>
      </c>
      <c r="H919">
        <f t="shared" si="46"/>
        <v>366</v>
      </c>
      <c r="I919">
        <f t="shared" si="45"/>
        <v>11069</v>
      </c>
    </row>
    <row r="920" spans="1:9" x14ac:dyDescent="0.25">
      <c r="A920" t="s">
        <v>99</v>
      </c>
      <c r="B920" s="64">
        <v>42740</v>
      </c>
      <c r="C920">
        <f t="shared" si="44"/>
        <v>7</v>
      </c>
      <c r="D920">
        <v>116</v>
      </c>
      <c r="E920">
        <v>148</v>
      </c>
      <c r="F920">
        <v>87</v>
      </c>
      <c r="G920">
        <v>134</v>
      </c>
      <c r="H920">
        <f t="shared" si="46"/>
        <v>485</v>
      </c>
      <c r="I920">
        <f t="shared" si="45"/>
        <v>11069</v>
      </c>
    </row>
    <row r="921" spans="1:9" x14ac:dyDescent="0.25">
      <c r="A921" t="s">
        <v>99</v>
      </c>
      <c r="B921" s="64">
        <v>42741</v>
      </c>
      <c r="C921">
        <f t="shared" si="44"/>
        <v>7</v>
      </c>
      <c r="D921">
        <v>143</v>
      </c>
      <c r="E921">
        <v>79</v>
      </c>
      <c r="F921">
        <v>75</v>
      </c>
      <c r="G921">
        <v>140</v>
      </c>
      <c r="H921">
        <f t="shared" si="46"/>
        <v>437</v>
      </c>
      <c r="I921">
        <f t="shared" si="45"/>
        <v>11069</v>
      </c>
    </row>
    <row r="922" spans="1:9" x14ac:dyDescent="0.25">
      <c r="A922" t="s">
        <v>99</v>
      </c>
      <c r="B922" s="64">
        <v>42742</v>
      </c>
      <c r="C922">
        <f t="shared" si="44"/>
        <v>7</v>
      </c>
      <c r="D922">
        <v>55</v>
      </c>
      <c r="E922">
        <v>135</v>
      </c>
      <c r="F922">
        <v>147</v>
      </c>
      <c r="G922">
        <v>106</v>
      </c>
      <c r="H922">
        <f t="shared" si="46"/>
        <v>443</v>
      </c>
      <c r="I922">
        <f t="shared" si="45"/>
        <v>11069</v>
      </c>
    </row>
    <row r="923" spans="1:9" x14ac:dyDescent="0.25">
      <c r="A923" t="s">
        <v>99</v>
      </c>
      <c r="B923" s="64">
        <v>42743</v>
      </c>
      <c r="C923">
        <f t="shared" si="44"/>
        <v>7</v>
      </c>
      <c r="D923">
        <v>96</v>
      </c>
      <c r="E923">
        <v>73</v>
      </c>
      <c r="F923">
        <v>89</v>
      </c>
      <c r="G923">
        <v>110</v>
      </c>
      <c r="H923">
        <f t="shared" si="46"/>
        <v>368</v>
      </c>
      <c r="I923">
        <f t="shared" si="45"/>
        <v>11069</v>
      </c>
    </row>
    <row r="924" spans="1:9" x14ac:dyDescent="0.25">
      <c r="A924" t="s">
        <v>99</v>
      </c>
      <c r="B924" s="64">
        <v>42744</v>
      </c>
      <c r="C924">
        <f t="shared" si="44"/>
        <v>7</v>
      </c>
      <c r="D924">
        <v>41</v>
      </c>
      <c r="E924">
        <v>45</v>
      </c>
      <c r="F924">
        <v>124</v>
      </c>
      <c r="G924">
        <v>117</v>
      </c>
      <c r="H924">
        <f t="shared" si="46"/>
        <v>327</v>
      </c>
      <c r="I924">
        <f t="shared" si="45"/>
        <v>11069</v>
      </c>
    </row>
    <row r="925" spans="1:9" x14ac:dyDescent="0.25">
      <c r="A925" t="s">
        <v>99</v>
      </c>
      <c r="B925" s="64">
        <v>42745</v>
      </c>
      <c r="C925">
        <f t="shared" si="44"/>
        <v>7</v>
      </c>
      <c r="D925">
        <v>48</v>
      </c>
      <c r="E925">
        <v>75</v>
      </c>
      <c r="F925">
        <v>47</v>
      </c>
      <c r="G925">
        <v>46</v>
      </c>
      <c r="H925">
        <f t="shared" si="46"/>
        <v>216</v>
      </c>
      <c r="I925">
        <f t="shared" si="45"/>
        <v>11069</v>
      </c>
    </row>
    <row r="926" spans="1:9" x14ac:dyDescent="0.25">
      <c r="A926" t="s">
        <v>99</v>
      </c>
      <c r="B926" s="64">
        <v>42746</v>
      </c>
      <c r="C926">
        <f t="shared" si="44"/>
        <v>7</v>
      </c>
      <c r="D926">
        <v>128</v>
      </c>
      <c r="E926">
        <v>130</v>
      </c>
      <c r="F926">
        <v>99</v>
      </c>
      <c r="G926">
        <v>71</v>
      </c>
      <c r="H926">
        <f t="shared" si="46"/>
        <v>428</v>
      </c>
      <c r="I926">
        <f t="shared" si="45"/>
        <v>11069</v>
      </c>
    </row>
    <row r="927" spans="1:9" x14ac:dyDescent="0.25">
      <c r="A927" t="s">
        <v>99</v>
      </c>
      <c r="B927" s="64">
        <v>42747</v>
      </c>
      <c r="C927">
        <f t="shared" si="44"/>
        <v>7</v>
      </c>
      <c r="D927">
        <v>45</v>
      </c>
      <c r="E927">
        <v>98</v>
      </c>
      <c r="F927">
        <v>77</v>
      </c>
      <c r="G927">
        <v>136</v>
      </c>
      <c r="H927">
        <f t="shared" si="46"/>
        <v>356</v>
      </c>
      <c r="I927">
        <f t="shared" si="45"/>
        <v>11069</v>
      </c>
    </row>
    <row r="928" spans="1:9" x14ac:dyDescent="0.25">
      <c r="A928" t="s">
        <v>99</v>
      </c>
      <c r="B928" s="64">
        <v>42748</v>
      </c>
      <c r="C928">
        <f t="shared" si="44"/>
        <v>7</v>
      </c>
      <c r="D928">
        <v>147</v>
      </c>
      <c r="E928">
        <v>61</v>
      </c>
      <c r="F928">
        <v>54</v>
      </c>
      <c r="G928">
        <v>85</v>
      </c>
      <c r="H928">
        <f t="shared" si="46"/>
        <v>347</v>
      </c>
      <c r="I928">
        <f t="shared" si="45"/>
        <v>11069</v>
      </c>
    </row>
    <row r="929" spans="1:9" x14ac:dyDescent="0.25">
      <c r="A929" t="s">
        <v>99</v>
      </c>
      <c r="B929" s="64">
        <v>42749</v>
      </c>
      <c r="C929">
        <f t="shared" si="44"/>
        <v>7</v>
      </c>
      <c r="D929">
        <v>139</v>
      </c>
      <c r="E929">
        <v>84</v>
      </c>
      <c r="F929">
        <v>75</v>
      </c>
      <c r="G929">
        <v>140</v>
      </c>
      <c r="H929">
        <f t="shared" si="46"/>
        <v>438</v>
      </c>
      <c r="I929">
        <f t="shared" si="45"/>
        <v>11069</v>
      </c>
    </row>
    <row r="930" spans="1:9" x14ac:dyDescent="0.25">
      <c r="A930" t="s">
        <v>99</v>
      </c>
      <c r="B930" s="64">
        <v>42750</v>
      </c>
      <c r="C930">
        <f t="shared" si="44"/>
        <v>7</v>
      </c>
      <c r="D930">
        <v>127</v>
      </c>
      <c r="E930">
        <v>48</v>
      </c>
      <c r="F930">
        <v>133</v>
      </c>
      <c r="G930">
        <v>77</v>
      </c>
      <c r="H930">
        <f t="shared" si="46"/>
        <v>385</v>
      </c>
      <c r="I930">
        <f t="shared" si="45"/>
        <v>11069</v>
      </c>
    </row>
    <row r="931" spans="1:9" x14ac:dyDescent="0.25">
      <c r="A931" t="s">
        <v>99</v>
      </c>
      <c r="B931" s="64">
        <v>42751</v>
      </c>
      <c r="C931">
        <f t="shared" si="44"/>
        <v>7</v>
      </c>
      <c r="D931">
        <v>103</v>
      </c>
      <c r="E931">
        <v>106</v>
      </c>
      <c r="F931">
        <v>41</v>
      </c>
      <c r="G931">
        <v>78</v>
      </c>
      <c r="H931">
        <f t="shared" si="46"/>
        <v>328</v>
      </c>
      <c r="I931">
        <f t="shared" si="45"/>
        <v>11069</v>
      </c>
    </row>
    <row r="932" spans="1:9" x14ac:dyDescent="0.25">
      <c r="A932" t="s">
        <v>99</v>
      </c>
      <c r="B932" s="64">
        <v>42752</v>
      </c>
      <c r="C932">
        <f t="shared" si="44"/>
        <v>7</v>
      </c>
      <c r="D932">
        <v>51</v>
      </c>
      <c r="E932">
        <v>72</v>
      </c>
      <c r="F932">
        <v>62</v>
      </c>
      <c r="G932">
        <v>40</v>
      </c>
      <c r="H932">
        <f t="shared" si="46"/>
        <v>225</v>
      </c>
      <c r="I932">
        <f t="shared" si="45"/>
        <v>11069</v>
      </c>
    </row>
    <row r="933" spans="1:9" x14ac:dyDescent="0.25">
      <c r="A933" t="s">
        <v>99</v>
      </c>
      <c r="B933" s="64">
        <v>42753</v>
      </c>
      <c r="C933">
        <f t="shared" si="44"/>
        <v>7</v>
      </c>
      <c r="D933">
        <v>89</v>
      </c>
      <c r="E933">
        <v>89</v>
      </c>
      <c r="F933">
        <v>76</v>
      </c>
      <c r="G933">
        <v>63</v>
      </c>
      <c r="H933">
        <f t="shared" si="46"/>
        <v>317</v>
      </c>
      <c r="I933">
        <f t="shared" si="45"/>
        <v>11069</v>
      </c>
    </row>
    <row r="934" spans="1:9" x14ac:dyDescent="0.25">
      <c r="A934" t="s">
        <v>99</v>
      </c>
      <c r="B934" s="64">
        <v>42754</v>
      </c>
      <c r="C934">
        <f t="shared" si="44"/>
        <v>7</v>
      </c>
      <c r="D934">
        <v>77</v>
      </c>
      <c r="E934">
        <v>92</v>
      </c>
      <c r="F934">
        <v>61</v>
      </c>
      <c r="G934">
        <v>73</v>
      </c>
      <c r="H934">
        <f t="shared" si="46"/>
        <v>303</v>
      </c>
      <c r="I934">
        <f t="shared" si="45"/>
        <v>11069</v>
      </c>
    </row>
    <row r="935" spans="1:9" x14ac:dyDescent="0.25">
      <c r="A935" t="s">
        <v>99</v>
      </c>
      <c r="B935" s="64">
        <v>42755</v>
      </c>
      <c r="C935">
        <f t="shared" ref="C935:C998" si="47">CHOOSE(MONTH(B935),7,8,9,10,11,12,1,2,3,4,5,6)</f>
        <v>7</v>
      </c>
      <c r="D935">
        <v>146</v>
      </c>
      <c r="E935">
        <v>73</v>
      </c>
      <c r="F935">
        <v>95</v>
      </c>
      <c r="G935">
        <v>83</v>
      </c>
      <c r="H935">
        <f t="shared" si="46"/>
        <v>397</v>
      </c>
      <c r="I935">
        <f t="shared" si="45"/>
        <v>11069</v>
      </c>
    </row>
    <row r="936" spans="1:9" x14ac:dyDescent="0.25">
      <c r="A936" t="s">
        <v>99</v>
      </c>
      <c r="B936" s="64">
        <v>42756</v>
      </c>
      <c r="C936">
        <f t="shared" si="47"/>
        <v>7</v>
      </c>
      <c r="D936">
        <v>75</v>
      </c>
      <c r="E936">
        <v>49</v>
      </c>
      <c r="F936">
        <v>56</v>
      </c>
      <c r="G936">
        <v>67</v>
      </c>
      <c r="H936">
        <f t="shared" si="46"/>
        <v>247</v>
      </c>
      <c r="I936">
        <f t="shared" si="45"/>
        <v>11069</v>
      </c>
    </row>
    <row r="937" spans="1:9" x14ac:dyDescent="0.25">
      <c r="A937" t="s">
        <v>99</v>
      </c>
      <c r="B937" s="64">
        <v>42757</v>
      </c>
      <c r="C937">
        <f t="shared" si="47"/>
        <v>7</v>
      </c>
      <c r="D937">
        <v>59</v>
      </c>
      <c r="E937">
        <v>96</v>
      </c>
      <c r="F937">
        <v>46</v>
      </c>
      <c r="G937">
        <v>42</v>
      </c>
      <c r="H937">
        <f t="shared" si="46"/>
        <v>243</v>
      </c>
      <c r="I937">
        <f t="shared" si="45"/>
        <v>11069</v>
      </c>
    </row>
    <row r="938" spans="1:9" x14ac:dyDescent="0.25">
      <c r="A938" t="s">
        <v>99</v>
      </c>
      <c r="B938" s="64">
        <v>42758</v>
      </c>
      <c r="C938">
        <f t="shared" si="47"/>
        <v>7</v>
      </c>
      <c r="D938">
        <v>109</v>
      </c>
      <c r="E938">
        <v>56</v>
      </c>
      <c r="F938">
        <v>133</v>
      </c>
      <c r="G938">
        <v>52</v>
      </c>
      <c r="H938">
        <f t="shared" si="46"/>
        <v>350</v>
      </c>
      <c r="I938">
        <f t="shared" si="45"/>
        <v>11069</v>
      </c>
    </row>
    <row r="939" spans="1:9" x14ac:dyDescent="0.25">
      <c r="A939" t="s">
        <v>99</v>
      </c>
      <c r="B939" s="64">
        <v>42759</v>
      </c>
      <c r="C939">
        <f t="shared" si="47"/>
        <v>7</v>
      </c>
      <c r="D939">
        <v>83</v>
      </c>
      <c r="E939">
        <v>53</v>
      </c>
      <c r="F939">
        <v>93</v>
      </c>
      <c r="G939">
        <v>50</v>
      </c>
      <c r="H939">
        <f t="shared" si="46"/>
        <v>279</v>
      </c>
      <c r="I939">
        <f t="shared" si="45"/>
        <v>11069</v>
      </c>
    </row>
    <row r="940" spans="1:9" x14ac:dyDescent="0.25">
      <c r="A940" t="s">
        <v>99</v>
      </c>
      <c r="B940" s="64">
        <v>42760</v>
      </c>
      <c r="C940">
        <f t="shared" si="47"/>
        <v>7</v>
      </c>
      <c r="D940">
        <v>40</v>
      </c>
      <c r="E940">
        <v>56</v>
      </c>
      <c r="F940">
        <v>106</v>
      </c>
      <c r="G940">
        <v>63</v>
      </c>
      <c r="H940">
        <f t="shared" si="46"/>
        <v>265</v>
      </c>
      <c r="I940">
        <f t="shared" si="45"/>
        <v>11069</v>
      </c>
    </row>
    <row r="941" spans="1:9" x14ac:dyDescent="0.25">
      <c r="A941" t="s">
        <v>99</v>
      </c>
      <c r="B941" s="64">
        <v>42761</v>
      </c>
      <c r="C941">
        <f t="shared" si="47"/>
        <v>7</v>
      </c>
      <c r="D941">
        <v>141</v>
      </c>
      <c r="E941">
        <v>71</v>
      </c>
      <c r="F941">
        <v>90</v>
      </c>
      <c r="G941">
        <v>97</v>
      </c>
      <c r="H941">
        <f t="shared" si="46"/>
        <v>399</v>
      </c>
      <c r="I941">
        <f t="shared" si="45"/>
        <v>11069</v>
      </c>
    </row>
    <row r="942" spans="1:9" x14ac:dyDescent="0.25">
      <c r="A942" t="s">
        <v>99</v>
      </c>
      <c r="B942" s="64">
        <v>42762</v>
      </c>
      <c r="C942">
        <f t="shared" si="47"/>
        <v>7</v>
      </c>
      <c r="D942">
        <v>67</v>
      </c>
      <c r="E942">
        <v>129</v>
      </c>
      <c r="F942">
        <v>117</v>
      </c>
      <c r="G942">
        <v>111</v>
      </c>
      <c r="H942">
        <f t="shared" si="46"/>
        <v>424</v>
      </c>
      <c r="I942">
        <f t="shared" si="45"/>
        <v>11069</v>
      </c>
    </row>
    <row r="943" spans="1:9" x14ac:dyDescent="0.25">
      <c r="A943" t="s">
        <v>99</v>
      </c>
      <c r="B943" s="64">
        <v>42763</v>
      </c>
      <c r="C943">
        <f t="shared" si="47"/>
        <v>7</v>
      </c>
      <c r="D943">
        <v>64</v>
      </c>
      <c r="E943">
        <v>116</v>
      </c>
      <c r="F943">
        <v>113</v>
      </c>
      <c r="G943">
        <v>47</v>
      </c>
      <c r="H943">
        <f t="shared" si="46"/>
        <v>340</v>
      </c>
      <c r="I943">
        <f t="shared" si="45"/>
        <v>11069</v>
      </c>
    </row>
    <row r="944" spans="1:9" x14ac:dyDescent="0.25">
      <c r="A944" t="s">
        <v>99</v>
      </c>
      <c r="B944" s="64">
        <v>42764</v>
      </c>
      <c r="C944">
        <f t="shared" si="47"/>
        <v>7</v>
      </c>
      <c r="D944">
        <v>74</v>
      </c>
      <c r="E944">
        <v>101</v>
      </c>
      <c r="F944">
        <v>72</v>
      </c>
      <c r="G944">
        <v>133</v>
      </c>
      <c r="H944">
        <f t="shared" si="46"/>
        <v>380</v>
      </c>
      <c r="I944">
        <f t="shared" si="45"/>
        <v>11069</v>
      </c>
    </row>
    <row r="945" spans="1:9" x14ac:dyDescent="0.25">
      <c r="A945" t="s">
        <v>99</v>
      </c>
      <c r="B945" s="64">
        <v>42765</v>
      </c>
      <c r="C945">
        <f t="shared" si="47"/>
        <v>7</v>
      </c>
      <c r="D945">
        <v>147</v>
      </c>
      <c r="E945">
        <v>63</v>
      </c>
      <c r="F945">
        <v>71</v>
      </c>
      <c r="G945">
        <v>123</v>
      </c>
      <c r="H945">
        <f t="shared" si="46"/>
        <v>404</v>
      </c>
      <c r="I945">
        <f t="shared" si="45"/>
        <v>11069</v>
      </c>
    </row>
    <row r="946" spans="1:9" x14ac:dyDescent="0.25">
      <c r="A946" t="s">
        <v>99</v>
      </c>
      <c r="B946" s="64">
        <v>42766</v>
      </c>
      <c r="C946">
        <f t="shared" si="47"/>
        <v>7</v>
      </c>
      <c r="D946">
        <v>89</v>
      </c>
      <c r="E946">
        <v>101</v>
      </c>
      <c r="F946">
        <v>120</v>
      </c>
      <c r="G946">
        <v>54</v>
      </c>
      <c r="H946">
        <f t="shared" si="46"/>
        <v>364</v>
      </c>
      <c r="I946">
        <f t="shared" si="45"/>
        <v>11069</v>
      </c>
    </row>
    <row r="947" spans="1:9" x14ac:dyDescent="0.25">
      <c r="A947" t="s">
        <v>99</v>
      </c>
      <c r="B947" s="64">
        <v>42767</v>
      </c>
      <c r="C947">
        <f t="shared" si="47"/>
        <v>8</v>
      </c>
      <c r="D947">
        <v>145</v>
      </c>
      <c r="E947">
        <v>85</v>
      </c>
      <c r="F947">
        <v>98</v>
      </c>
      <c r="G947">
        <v>70</v>
      </c>
      <c r="H947">
        <f t="shared" si="46"/>
        <v>398</v>
      </c>
      <c r="I947">
        <f t="shared" si="45"/>
        <v>10044</v>
      </c>
    </row>
    <row r="948" spans="1:9" x14ac:dyDescent="0.25">
      <c r="A948" t="s">
        <v>99</v>
      </c>
      <c r="B948" s="64">
        <v>42768</v>
      </c>
      <c r="C948">
        <f t="shared" si="47"/>
        <v>8</v>
      </c>
      <c r="D948">
        <v>52</v>
      </c>
      <c r="E948">
        <v>98</v>
      </c>
      <c r="F948">
        <v>141</v>
      </c>
      <c r="G948">
        <v>59</v>
      </c>
      <c r="H948">
        <f t="shared" si="46"/>
        <v>350</v>
      </c>
      <c r="I948">
        <f t="shared" si="45"/>
        <v>10044</v>
      </c>
    </row>
    <row r="949" spans="1:9" x14ac:dyDescent="0.25">
      <c r="A949" t="s">
        <v>99</v>
      </c>
      <c r="B949" s="64">
        <v>42769</v>
      </c>
      <c r="C949">
        <f t="shared" si="47"/>
        <v>8</v>
      </c>
      <c r="D949">
        <v>45</v>
      </c>
      <c r="E949">
        <v>112</v>
      </c>
      <c r="F949">
        <v>51</v>
      </c>
      <c r="G949">
        <v>45</v>
      </c>
      <c r="H949">
        <f t="shared" si="46"/>
        <v>253</v>
      </c>
      <c r="I949">
        <f t="shared" si="45"/>
        <v>10044</v>
      </c>
    </row>
    <row r="950" spans="1:9" x14ac:dyDescent="0.25">
      <c r="A950" t="s">
        <v>99</v>
      </c>
      <c r="B950" s="64">
        <v>42770</v>
      </c>
      <c r="C950">
        <f t="shared" si="47"/>
        <v>8</v>
      </c>
      <c r="D950">
        <v>136</v>
      </c>
      <c r="E950">
        <v>92</v>
      </c>
      <c r="F950">
        <v>109</v>
      </c>
      <c r="G950">
        <v>149</v>
      </c>
      <c r="H950">
        <f t="shared" si="46"/>
        <v>486</v>
      </c>
      <c r="I950">
        <f t="shared" si="45"/>
        <v>10044</v>
      </c>
    </row>
    <row r="951" spans="1:9" x14ac:dyDescent="0.25">
      <c r="A951" t="s">
        <v>99</v>
      </c>
      <c r="B951" s="64">
        <v>42771</v>
      </c>
      <c r="C951">
        <f t="shared" si="47"/>
        <v>8</v>
      </c>
      <c r="D951">
        <v>53</v>
      </c>
      <c r="E951">
        <v>85</v>
      </c>
      <c r="F951">
        <v>142</v>
      </c>
      <c r="G951">
        <v>129</v>
      </c>
      <c r="H951">
        <f t="shared" si="46"/>
        <v>409</v>
      </c>
      <c r="I951">
        <f t="shared" si="45"/>
        <v>10044</v>
      </c>
    </row>
    <row r="952" spans="1:9" x14ac:dyDescent="0.25">
      <c r="A952" t="s">
        <v>99</v>
      </c>
      <c r="B952" s="64">
        <v>42772</v>
      </c>
      <c r="C952">
        <f t="shared" si="47"/>
        <v>8</v>
      </c>
      <c r="D952">
        <v>46</v>
      </c>
      <c r="E952">
        <v>131</v>
      </c>
      <c r="F952">
        <v>94</v>
      </c>
      <c r="G952">
        <v>100</v>
      </c>
      <c r="H952">
        <f t="shared" si="46"/>
        <v>371</v>
      </c>
      <c r="I952">
        <f t="shared" si="45"/>
        <v>10044</v>
      </c>
    </row>
    <row r="953" spans="1:9" x14ac:dyDescent="0.25">
      <c r="A953" t="s">
        <v>99</v>
      </c>
      <c r="B953" s="64">
        <v>42773</v>
      </c>
      <c r="C953">
        <f t="shared" si="47"/>
        <v>8</v>
      </c>
      <c r="D953">
        <v>47</v>
      </c>
      <c r="E953">
        <v>122</v>
      </c>
      <c r="F953">
        <v>56</v>
      </c>
      <c r="G953">
        <v>131</v>
      </c>
      <c r="H953">
        <f t="shared" si="46"/>
        <v>356</v>
      </c>
      <c r="I953">
        <f t="shared" si="45"/>
        <v>10044</v>
      </c>
    </row>
    <row r="954" spans="1:9" x14ac:dyDescent="0.25">
      <c r="A954" t="s">
        <v>99</v>
      </c>
      <c r="B954" s="64">
        <v>42774</v>
      </c>
      <c r="C954">
        <f t="shared" si="47"/>
        <v>8</v>
      </c>
      <c r="D954">
        <v>71</v>
      </c>
      <c r="E954">
        <v>52</v>
      </c>
      <c r="F954">
        <v>44</v>
      </c>
      <c r="G954">
        <v>66</v>
      </c>
      <c r="H954">
        <f t="shared" si="46"/>
        <v>233</v>
      </c>
      <c r="I954">
        <f t="shared" si="45"/>
        <v>10044</v>
      </c>
    </row>
    <row r="955" spans="1:9" x14ac:dyDescent="0.25">
      <c r="A955" t="s">
        <v>99</v>
      </c>
      <c r="B955" s="64">
        <v>42775</v>
      </c>
      <c r="C955">
        <f t="shared" si="47"/>
        <v>8</v>
      </c>
      <c r="D955">
        <v>64</v>
      </c>
      <c r="E955">
        <v>73</v>
      </c>
      <c r="F955">
        <v>147</v>
      </c>
      <c r="G955">
        <v>133</v>
      </c>
      <c r="H955">
        <f t="shared" si="46"/>
        <v>417</v>
      </c>
      <c r="I955">
        <f t="shared" si="45"/>
        <v>10044</v>
      </c>
    </row>
    <row r="956" spans="1:9" x14ac:dyDescent="0.25">
      <c r="A956" t="s">
        <v>99</v>
      </c>
      <c r="B956" s="64">
        <v>42776</v>
      </c>
      <c r="C956">
        <f t="shared" si="47"/>
        <v>8</v>
      </c>
      <c r="D956">
        <v>137</v>
      </c>
      <c r="E956">
        <v>120</v>
      </c>
      <c r="F956">
        <v>107</v>
      </c>
      <c r="G956">
        <v>114</v>
      </c>
      <c r="H956">
        <f t="shared" si="46"/>
        <v>478</v>
      </c>
      <c r="I956">
        <f t="shared" si="45"/>
        <v>10044</v>
      </c>
    </row>
    <row r="957" spans="1:9" x14ac:dyDescent="0.25">
      <c r="A957" t="s">
        <v>99</v>
      </c>
      <c r="B957" s="64">
        <v>42777</v>
      </c>
      <c r="C957">
        <f t="shared" si="47"/>
        <v>8</v>
      </c>
      <c r="D957">
        <v>125</v>
      </c>
      <c r="E957">
        <v>41</v>
      </c>
      <c r="F957">
        <v>47</v>
      </c>
      <c r="G957">
        <v>42</v>
      </c>
      <c r="H957">
        <f t="shared" si="46"/>
        <v>255</v>
      </c>
      <c r="I957">
        <f t="shared" si="45"/>
        <v>10044</v>
      </c>
    </row>
    <row r="958" spans="1:9" x14ac:dyDescent="0.25">
      <c r="A958" t="s">
        <v>99</v>
      </c>
      <c r="B958" s="64">
        <v>42778</v>
      </c>
      <c r="C958">
        <f t="shared" si="47"/>
        <v>8</v>
      </c>
      <c r="D958">
        <v>72</v>
      </c>
      <c r="E958">
        <v>79</v>
      </c>
      <c r="F958">
        <v>131</v>
      </c>
      <c r="G958">
        <v>52</v>
      </c>
      <c r="H958">
        <f t="shared" si="46"/>
        <v>334</v>
      </c>
      <c r="I958">
        <f t="shared" si="45"/>
        <v>10044</v>
      </c>
    </row>
    <row r="959" spans="1:9" x14ac:dyDescent="0.25">
      <c r="A959" t="s">
        <v>99</v>
      </c>
      <c r="B959" s="64">
        <v>42779</v>
      </c>
      <c r="C959">
        <f t="shared" si="47"/>
        <v>8</v>
      </c>
      <c r="D959">
        <v>125</v>
      </c>
      <c r="E959">
        <v>109</v>
      </c>
      <c r="F959">
        <v>76</v>
      </c>
      <c r="G959">
        <v>58</v>
      </c>
      <c r="H959">
        <f t="shared" si="46"/>
        <v>368</v>
      </c>
      <c r="I959">
        <f t="shared" si="45"/>
        <v>10044</v>
      </c>
    </row>
    <row r="960" spans="1:9" x14ac:dyDescent="0.25">
      <c r="A960" t="s">
        <v>99</v>
      </c>
      <c r="B960" s="64">
        <v>42780</v>
      </c>
      <c r="C960">
        <f t="shared" si="47"/>
        <v>8</v>
      </c>
      <c r="D960">
        <v>119</v>
      </c>
      <c r="E960">
        <v>125</v>
      </c>
      <c r="F960">
        <v>134</v>
      </c>
      <c r="G960">
        <v>135</v>
      </c>
      <c r="H960">
        <f t="shared" si="46"/>
        <v>513</v>
      </c>
      <c r="I960">
        <f t="shared" si="45"/>
        <v>10044</v>
      </c>
    </row>
    <row r="961" spans="1:9" x14ac:dyDescent="0.25">
      <c r="A961" t="s">
        <v>99</v>
      </c>
      <c r="B961" s="64">
        <v>42781</v>
      </c>
      <c r="C961">
        <f t="shared" si="47"/>
        <v>8</v>
      </c>
      <c r="D961">
        <v>123</v>
      </c>
      <c r="E961">
        <v>109</v>
      </c>
      <c r="F961">
        <v>52</v>
      </c>
      <c r="G961">
        <v>89</v>
      </c>
      <c r="H961">
        <f t="shared" si="46"/>
        <v>373</v>
      </c>
      <c r="I961">
        <f t="shared" si="45"/>
        <v>10044</v>
      </c>
    </row>
    <row r="962" spans="1:9" x14ac:dyDescent="0.25">
      <c r="A962" t="s">
        <v>99</v>
      </c>
      <c r="B962" s="64">
        <v>42782</v>
      </c>
      <c r="C962">
        <f t="shared" si="47"/>
        <v>8</v>
      </c>
      <c r="D962">
        <v>149</v>
      </c>
      <c r="E962">
        <v>150</v>
      </c>
      <c r="F962">
        <v>126</v>
      </c>
      <c r="G962">
        <v>40</v>
      </c>
      <c r="H962">
        <f t="shared" si="46"/>
        <v>465</v>
      </c>
      <c r="I962">
        <f t="shared" ref="I962:I1025" si="48">SUMIFS($H$2:$H$1461,$A$2:$A$1461,A962,$C$2:$C$1461,C962)</f>
        <v>10044</v>
      </c>
    </row>
    <row r="963" spans="1:9" x14ac:dyDescent="0.25">
      <c r="A963" t="s">
        <v>99</v>
      </c>
      <c r="B963" s="64">
        <v>42783</v>
      </c>
      <c r="C963">
        <f t="shared" si="47"/>
        <v>8</v>
      </c>
      <c r="D963">
        <v>70</v>
      </c>
      <c r="E963">
        <v>127</v>
      </c>
      <c r="F963">
        <v>144</v>
      </c>
      <c r="G963">
        <v>80</v>
      </c>
      <c r="H963">
        <f t="shared" si="46"/>
        <v>421</v>
      </c>
      <c r="I963">
        <f t="shared" si="48"/>
        <v>10044</v>
      </c>
    </row>
    <row r="964" spans="1:9" x14ac:dyDescent="0.25">
      <c r="A964" t="s">
        <v>99</v>
      </c>
      <c r="B964" s="64">
        <v>42784</v>
      </c>
      <c r="C964">
        <f t="shared" si="47"/>
        <v>8</v>
      </c>
      <c r="D964">
        <v>100</v>
      </c>
      <c r="E964">
        <v>83</v>
      </c>
      <c r="F964">
        <v>46</v>
      </c>
      <c r="G964">
        <v>123</v>
      </c>
      <c r="H964">
        <f t="shared" si="46"/>
        <v>352</v>
      </c>
      <c r="I964">
        <f t="shared" si="48"/>
        <v>10044</v>
      </c>
    </row>
    <row r="965" spans="1:9" x14ac:dyDescent="0.25">
      <c r="A965" t="s">
        <v>99</v>
      </c>
      <c r="B965" s="64">
        <v>42785</v>
      </c>
      <c r="C965">
        <f t="shared" si="47"/>
        <v>8</v>
      </c>
      <c r="D965">
        <v>93</v>
      </c>
      <c r="E965">
        <v>97</v>
      </c>
      <c r="F965">
        <v>69</v>
      </c>
      <c r="G965">
        <v>98</v>
      </c>
      <c r="H965">
        <f t="shared" si="46"/>
        <v>357</v>
      </c>
      <c r="I965">
        <f t="shared" si="48"/>
        <v>10044</v>
      </c>
    </row>
    <row r="966" spans="1:9" x14ac:dyDescent="0.25">
      <c r="A966" t="s">
        <v>99</v>
      </c>
      <c r="B966" s="64">
        <v>42786</v>
      </c>
      <c r="C966">
        <f t="shared" si="47"/>
        <v>8</v>
      </c>
      <c r="D966">
        <v>125</v>
      </c>
      <c r="E966">
        <v>41</v>
      </c>
      <c r="F966">
        <v>86</v>
      </c>
      <c r="G966">
        <v>86</v>
      </c>
      <c r="H966">
        <f t="shared" si="46"/>
        <v>338</v>
      </c>
      <c r="I966">
        <f t="shared" si="48"/>
        <v>10044</v>
      </c>
    </row>
    <row r="967" spans="1:9" x14ac:dyDescent="0.25">
      <c r="A967" t="s">
        <v>99</v>
      </c>
      <c r="B967" s="64">
        <v>42787</v>
      </c>
      <c r="C967">
        <f t="shared" si="47"/>
        <v>8</v>
      </c>
      <c r="D967">
        <v>68</v>
      </c>
      <c r="E967">
        <v>49</v>
      </c>
      <c r="F967">
        <v>65</v>
      </c>
      <c r="G967">
        <v>122</v>
      </c>
      <c r="H967">
        <f t="shared" si="46"/>
        <v>304</v>
      </c>
      <c r="I967">
        <f t="shared" si="48"/>
        <v>10044</v>
      </c>
    </row>
    <row r="968" spans="1:9" x14ac:dyDescent="0.25">
      <c r="A968" t="s">
        <v>99</v>
      </c>
      <c r="B968" s="64">
        <v>42788</v>
      </c>
      <c r="C968">
        <f t="shared" si="47"/>
        <v>8</v>
      </c>
      <c r="D968">
        <v>70</v>
      </c>
      <c r="E968">
        <v>92</v>
      </c>
      <c r="F968">
        <v>78</v>
      </c>
      <c r="G968">
        <v>42</v>
      </c>
      <c r="H968">
        <f t="shared" si="46"/>
        <v>282</v>
      </c>
      <c r="I968">
        <f t="shared" si="48"/>
        <v>10044</v>
      </c>
    </row>
    <row r="969" spans="1:9" x14ac:dyDescent="0.25">
      <c r="A969" t="s">
        <v>99</v>
      </c>
      <c r="B969" s="64">
        <v>42789</v>
      </c>
      <c r="C969">
        <f t="shared" si="47"/>
        <v>8</v>
      </c>
      <c r="D969">
        <v>101</v>
      </c>
      <c r="E969">
        <v>63</v>
      </c>
      <c r="F969">
        <v>117</v>
      </c>
      <c r="G969">
        <v>113</v>
      </c>
      <c r="H969">
        <f t="shared" si="46"/>
        <v>394</v>
      </c>
      <c r="I969">
        <f t="shared" si="48"/>
        <v>10044</v>
      </c>
    </row>
    <row r="970" spans="1:9" x14ac:dyDescent="0.25">
      <c r="A970" t="s">
        <v>99</v>
      </c>
      <c r="B970" s="64">
        <v>42790</v>
      </c>
      <c r="C970">
        <f t="shared" si="47"/>
        <v>8</v>
      </c>
      <c r="D970">
        <v>121</v>
      </c>
      <c r="E970">
        <v>83</v>
      </c>
      <c r="F970">
        <v>141</v>
      </c>
      <c r="G970">
        <v>41</v>
      </c>
      <c r="H970">
        <f t="shared" si="46"/>
        <v>386</v>
      </c>
      <c r="I970">
        <f t="shared" si="48"/>
        <v>10044</v>
      </c>
    </row>
    <row r="971" spans="1:9" x14ac:dyDescent="0.25">
      <c r="A971" t="s">
        <v>99</v>
      </c>
      <c r="B971" s="64">
        <v>42791</v>
      </c>
      <c r="C971">
        <f t="shared" si="47"/>
        <v>8</v>
      </c>
      <c r="D971">
        <v>49</v>
      </c>
      <c r="E971">
        <v>69</v>
      </c>
      <c r="F971">
        <v>108</v>
      </c>
      <c r="G971">
        <v>82</v>
      </c>
      <c r="H971">
        <f t="shared" si="46"/>
        <v>308</v>
      </c>
      <c r="I971">
        <f t="shared" si="48"/>
        <v>10044</v>
      </c>
    </row>
    <row r="972" spans="1:9" x14ac:dyDescent="0.25">
      <c r="A972" t="s">
        <v>99</v>
      </c>
      <c r="B972" s="64">
        <v>42792</v>
      </c>
      <c r="C972">
        <f t="shared" si="47"/>
        <v>8</v>
      </c>
      <c r="D972">
        <v>99</v>
      </c>
      <c r="E972">
        <v>86</v>
      </c>
      <c r="F972">
        <v>54</v>
      </c>
      <c r="G972">
        <v>88</v>
      </c>
      <c r="H972">
        <f t="shared" si="46"/>
        <v>327</v>
      </c>
      <c r="I972">
        <f t="shared" si="48"/>
        <v>10044</v>
      </c>
    </row>
    <row r="973" spans="1:9" x14ac:dyDescent="0.25">
      <c r="A973" t="s">
        <v>99</v>
      </c>
      <c r="B973" s="64">
        <v>42793</v>
      </c>
      <c r="C973">
        <f t="shared" si="47"/>
        <v>8</v>
      </c>
      <c r="D973">
        <v>112</v>
      </c>
      <c r="E973">
        <v>99</v>
      </c>
      <c r="F973">
        <v>56</v>
      </c>
      <c r="G973">
        <v>46</v>
      </c>
      <c r="H973">
        <f t="shared" si="46"/>
        <v>313</v>
      </c>
      <c r="I973">
        <f t="shared" si="48"/>
        <v>10044</v>
      </c>
    </row>
    <row r="974" spans="1:9" x14ac:dyDescent="0.25">
      <c r="A974" t="s">
        <v>99</v>
      </c>
      <c r="B974" s="64">
        <v>42794</v>
      </c>
      <c r="C974">
        <f t="shared" si="47"/>
        <v>8</v>
      </c>
      <c r="D974">
        <v>40</v>
      </c>
      <c r="E974">
        <v>51</v>
      </c>
      <c r="F974">
        <v>56</v>
      </c>
      <c r="G974">
        <v>56</v>
      </c>
      <c r="H974">
        <f t="shared" si="46"/>
        <v>203</v>
      </c>
      <c r="I974">
        <f t="shared" si="48"/>
        <v>10044</v>
      </c>
    </row>
    <row r="975" spans="1:9" x14ac:dyDescent="0.25">
      <c r="A975" t="s">
        <v>99</v>
      </c>
      <c r="B975" s="64">
        <v>42795</v>
      </c>
      <c r="C975">
        <f t="shared" si="47"/>
        <v>9</v>
      </c>
      <c r="D975">
        <v>146</v>
      </c>
      <c r="E975">
        <v>54</v>
      </c>
      <c r="F975">
        <v>103</v>
      </c>
      <c r="G975">
        <v>87</v>
      </c>
      <c r="H975">
        <f t="shared" si="46"/>
        <v>390</v>
      </c>
      <c r="I975">
        <f t="shared" si="48"/>
        <v>11964</v>
      </c>
    </row>
    <row r="976" spans="1:9" x14ac:dyDescent="0.25">
      <c r="A976" t="s">
        <v>99</v>
      </c>
      <c r="B976" s="64">
        <v>42796</v>
      </c>
      <c r="C976">
        <f t="shared" si="47"/>
        <v>9</v>
      </c>
      <c r="D976">
        <v>87</v>
      </c>
      <c r="E976">
        <v>86</v>
      </c>
      <c r="F976">
        <v>95</v>
      </c>
      <c r="G976">
        <v>120</v>
      </c>
      <c r="H976">
        <f t="shared" si="46"/>
        <v>388</v>
      </c>
      <c r="I976">
        <f t="shared" si="48"/>
        <v>11964</v>
      </c>
    </row>
    <row r="977" spans="1:9" x14ac:dyDescent="0.25">
      <c r="A977" t="s">
        <v>99</v>
      </c>
      <c r="B977" s="64">
        <v>42797</v>
      </c>
      <c r="C977">
        <f t="shared" si="47"/>
        <v>9</v>
      </c>
      <c r="D977">
        <v>143</v>
      </c>
      <c r="E977">
        <v>149</v>
      </c>
      <c r="F977">
        <v>98</v>
      </c>
      <c r="G977">
        <v>53</v>
      </c>
      <c r="H977">
        <f t="shared" si="46"/>
        <v>443</v>
      </c>
      <c r="I977">
        <f t="shared" si="48"/>
        <v>11964</v>
      </c>
    </row>
    <row r="978" spans="1:9" x14ac:dyDescent="0.25">
      <c r="A978" t="s">
        <v>99</v>
      </c>
      <c r="B978" s="64">
        <v>42798</v>
      </c>
      <c r="C978">
        <f t="shared" si="47"/>
        <v>9</v>
      </c>
      <c r="D978">
        <v>83</v>
      </c>
      <c r="E978">
        <v>48</v>
      </c>
      <c r="F978">
        <v>144</v>
      </c>
      <c r="G978">
        <v>140</v>
      </c>
      <c r="H978">
        <f t="shared" si="46"/>
        <v>415</v>
      </c>
      <c r="I978">
        <f t="shared" si="48"/>
        <v>11964</v>
      </c>
    </row>
    <row r="979" spans="1:9" x14ac:dyDescent="0.25">
      <c r="A979" t="s">
        <v>99</v>
      </c>
      <c r="B979" s="64">
        <v>42799</v>
      </c>
      <c r="C979">
        <f t="shared" si="47"/>
        <v>9</v>
      </c>
      <c r="D979">
        <v>122</v>
      </c>
      <c r="E979">
        <v>85</v>
      </c>
      <c r="F979">
        <v>62</v>
      </c>
      <c r="G979">
        <v>135</v>
      </c>
      <c r="H979">
        <f t="shared" si="46"/>
        <v>404</v>
      </c>
      <c r="I979">
        <f t="shared" si="48"/>
        <v>11964</v>
      </c>
    </row>
    <row r="980" spans="1:9" x14ac:dyDescent="0.25">
      <c r="A980" t="s">
        <v>99</v>
      </c>
      <c r="B980" s="64">
        <v>42800</v>
      </c>
      <c r="C980">
        <f t="shared" si="47"/>
        <v>9</v>
      </c>
      <c r="D980">
        <v>121</v>
      </c>
      <c r="E980">
        <v>60</v>
      </c>
      <c r="F980">
        <v>78</v>
      </c>
      <c r="G980">
        <v>82</v>
      </c>
      <c r="H980">
        <f t="shared" si="46"/>
        <v>341</v>
      </c>
      <c r="I980">
        <f t="shared" si="48"/>
        <v>11964</v>
      </c>
    </row>
    <row r="981" spans="1:9" x14ac:dyDescent="0.25">
      <c r="A981" t="s">
        <v>99</v>
      </c>
      <c r="B981" s="64">
        <v>42801</v>
      </c>
      <c r="C981">
        <f t="shared" si="47"/>
        <v>9</v>
      </c>
      <c r="D981">
        <v>86</v>
      </c>
      <c r="E981">
        <v>141</v>
      </c>
      <c r="F981">
        <v>140</v>
      </c>
      <c r="G981">
        <v>100</v>
      </c>
      <c r="H981">
        <f t="shared" ref="H981:H1044" si="49">SUM(D981:G981)</f>
        <v>467</v>
      </c>
      <c r="I981">
        <f t="shared" si="48"/>
        <v>11964</v>
      </c>
    </row>
    <row r="982" spans="1:9" x14ac:dyDescent="0.25">
      <c r="A982" t="s">
        <v>99</v>
      </c>
      <c r="B982" s="64">
        <v>42802</v>
      </c>
      <c r="C982">
        <f t="shared" si="47"/>
        <v>9</v>
      </c>
      <c r="D982">
        <v>107</v>
      </c>
      <c r="E982">
        <v>105</v>
      </c>
      <c r="F982">
        <v>78</v>
      </c>
      <c r="G982">
        <v>77</v>
      </c>
      <c r="H982">
        <f t="shared" si="49"/>
        <v>367</v>
      </c>
      <c r="I982">
        <f t="shared" si="48"/>
        <v>11964</v>
      </c>
    </row>
    <row r="983" spans="1:9" x14ac:dyDescent="0.25">
      <c r="A983" t="s">
        <v>99</v>
      </c>
      <c r="B983" s="64">
        <v>42803</v>
      </c>
      <c r="C983">
        <f t="shared" si="47"/>
        <v>9</v>
      </c>
      <c r="D983">
        <v>76</v>
      </c>
      <c r="E983">
        <v>146</v>
      </c>
      <c r="F983">
        <v>128</v>
      </c>
      <c r="G983">
        <v>123</v>
      </c>
      <c r="H983">
        <f t="shared" si="49"/>
        <v>473</v>
      </c>
      <c r="I983">
        <f t="shared" si="48"/>
        <v>11964</v>
      </c>
    </row>
    <row r="984" spans="1:9" x14ac:dyDescent="0.25">
      <c r="A984" t="s">
        <v>99</v>
      </c>
      <c r="B984" s="64">
        <v>42804</v>
      </c>
      <c r="C984">
        <f t="shared" si="47"/>
        <v>9</v>
      </c>
      <c r="D984">
        <v>144</v>
      </c>
      <c r="E984">
        <v>76</v>
      </c>
      <c r="F984">
        <v>75</v>
      </c>
      <c r="G984">
        <v>69</v>
      </c>
      <c r="H984">
        <f t="shared" si="49"/>
        <v>364</v>
      </c>
      <c r="I984">
        <f t="shared" si="48"/>
        <v>11964</v>
      </c>
    </row>
    <row r="985" spans="1:9" x14ac:dyDescent="0.25">
      <c r="A985" t="s">
        <v>99</v>
      </c>
      <c r="B985" s="64">
        <v>42805</v>
      </c>
      <c r="C985">
        <f t="shared" si="47"/>
        <v>9</v>
      </c>
      <c r="D985">
        <v>117</v>
      </c>
      <c r="E985">
        <v>66</v>
      </c>
      <c r="F985">
        <v>135</v>
      </c>
      <c r="G985">
        <v>91</v>
      </c>
      <c r="H985">
        <f t="shared" si="49"/>
        <v>409</v>
      </c>
      <c r="I985">
        <f t="shared" si="48"/>
        <v>11964</v>
      </c>
    </row>
    <row r="986" spans="1:9" x14ac:dyDescent="0.25">
      <c r="A986" t="s">
        <v>99</v>
      </c>
      <c r="B986" s="64">
        <v>42806</v>
      </c>
      <c r="C986">
        <f t="shared" si="47"/>
        <v>9</v>
      </c>
      <c r="D986">
        <v>53</v>
      </c>
      <c r="E986">
        <v>115</v>
      </c>
      <c r="F986">
        <v>73</v>
      </c>
      <c r="G986">
        <v>118</v>
      </c>
      <c r="H986">
        <f t="shared" si="49"/>
        <v>359</v>
      </c>
      <c r="I986">
        <f t="shared" si="48"/>
        <v>11964</v>
      </c>
    </row>
    <row r="987" spans="1:9" x14ac:dyDescent="0.25">
      <c r="A987" t="s">
        <v>99</v>
      </c>
      <c r="B987" s="64">
        <v>42807</v>
      </c>
      <c r="C987">
        <f t="shared" si="47"/>
        <v>9</v>
      </c>
      <c r="D987">
        <v>44</v>
      </c>
      <c r="E987">
        <v>53</v>
      </c>
      <c r="F987">
        <v>139</v>
      </c>
      <c r="G987">
        <v>106</v>
      </c>
      <c r="H987">
        <f t="shared" si="49"/>
        <v>342</v>
      </c>
      <c r="I987">
        <f t="shared" si="48"/>
        <v>11964</v>
      </c>
    </row>
    <row r="988" spans="1:9" x14ac:dyDescent="0.25">
      <c r="A988" t="s">
        <v>99</v>
      </c>
      <c r="B988" s="64">
        <v>42808</v>
      </c>
      <c r="C988">
        <f t="shared" si="47"/>
        <v>9</v>
      </c>
      <c r="D988">
        <v>48</v>
      </c>
      <c r="E988">
        <v>98</v>
      </c>
      <c r="F988">
        <v>116</v>
      </c>
      <c r="G988">
        <v>84</v>
      </c>
      <c r="H988">
        <f t="shared" si="49"/>
        <v>346</v>
      </c>
      <c r="I988">
        <f t="shared" si="48"/>
        <v>11964</v>
      </c>
    </row>
    <row r="989" spans="1:9" x14ac:dyDescent="0.25">
      <c r="A989" t="s">
        <v>99</v>
      </c>
      <c r="B989" s="64">
        <v>42809</v>
      </c>
      <c r="C989">
        <f t="shared" si="47"/>
        <v>9</v>
      </c>
      <c r="D989">
        <v>148</v>
      </c>
      <c r="E989">
        <v>69</v>
      </c>
      <c r="F989">
        <v>42</v>
      </c>
      <c r="G989">
        <v>147</v>
      </c>
      <c r="H989">
        <f t="shared" si="49"/>
        <v>406</v>
      </c>
      <c r="I989">
        <f t="shared" si="48"/>
        <v>11964</v>
      </c>
    </row>
    <row r="990" spans="1:9" x14ac:dyDescent="0.25">
      <c r="A990" t="s">
        <v>99</v>
      </c>
      <c r="B990" s="64">
        <v>42810</v>
      </c>
      <c r="C990">
        <f t="shared" si="47"/>
        <v>9</v>
      </c>
      <c r="D990">
        <v>149</v>
      </c>
      <c r="E990">
        <v>128</v>
      </c>
      <c r="F990">
        <v>70</v>
      </c>
      <c r="G990">
        <v>131</v>
      </c>
      <c r="H990">
        <f t="shared" si="49"/>
        <v>478</v>
      </c>
      <c r="I990">
        <f t="shared" si="48"/>
        <v>11964</v>
      </c>
    </row>
    <row r="991" spans="1:9" x14ac:dyDescent="0.25">
      <c r="A991" t="s">
        <v>99</v>
      </c>
      <c r="B991" s="64">
        <v>42811</v>
      </c>
      <c r="C991">
        <f t="shared" si="47"/>
        <v>9</v>
      </c>
      <c r="D991">
        <v>103</v>
      </c>
      <c r="E991">
        <v>44</v>
      </c>
      <c r="F991">
        <v>54</v>
      </c>
      <c r="G991">
        <v>48</v>
      </c>
      <c r="H991">
        <f t="shared" si="49"/>
        <v>249</v>
      </c>
      <c r="I991">
        <f t="shared" si="48"/>
        <v>11964</v>
      </c>
    </row>
    <row r="992" spans="1:9" x14ac:dyDescent="0.25">
      <c r="A992" t="s">
        <v>99</v>
      </c>
      <c r="B992" s="64">
        <v>42812</v>
      </c>
      <c r="C992">
        <f t="shared" si="47"/>
        <v>9</v>
      </c>
      <c r="D992">
        <v>44</v>
      </c>
      <c r="E992">
        <v>90</v>
      </c>
      <c r="F992">
        <v>81</v>
      </c>
      <c r="G992">
        <v>40</v>
      </c>
      <c r="H992">
        <f t="shared" si="49"/>
        <v>255</v>
      </c>
      <c r="I992">
        <f t="shared" si="48"/>
        <v>11964</v>
      </c>
    </row>
    <row r="993" spans="1:9" x14ac:dyDescent="0.25">
      <c r="A993" t="s">
        <v>99</v>
      </c>
      <c r="B993" s="64">
        <v>42813</v>
      </c>
      <c r="C993">
        <f t="shared" si="47"/>
        <v>9</v>
      </c>
      <c r="D993">
        <v>121</v>
      </c>
      <c r="E993">
        <v>102</v>
      </c>
      <c r="F993">
        <v>40</v>
      </c>
      <c r="G993">
        <v>73</v>
      </c>
      <c r="H993">
        <f t="shared" si="49"/>
        <v>336</v>
      </c>
      <c r="I993">
        <f t="shared" si="48"/>
        <v>11964</v>
      </c>
    </row>
    <row r="994" spans="1:9" x14ac:dyDescent="0.25">
      <c r="A994" t="s">
        <v>99</v>
      </c>
      <c r="B994" s="64">
        <v>42814</v>
      </c>
      <c r="C994">
        <f t="shared" si="47"/>
        <v>9</v>
      </c>
      <c r="D994">
        <v>136</v>
      </c>
      <c r="E994">
        <v>43</v>
      </c>
      <c r="F994">
        <v>129</v>
      </c>
      <c r="G994">
        <v>88</v>
      </c>
      <c r="H994">
        <f t="shared" si="49"/>
        <v>396</v>
      </c>
      <c r="I994">
        <f t="shared" si="48"/>
        <v>11964</v>
      </c>
    </row>
    <row r="995" spans="1:9" x14ac:dyDescent="0.25">
      <c r="A995" t="s">
        <v>99</v>
      </c>
      <c r="B995" s="64">
        <v>42815</v>
      </c>
      <c r="C995">
        <f t="shared" si="47"/>
        <v>9</v>
      </c>
      <c r="D995">
        <v>139</v>
      </c>
      <c r="E995">
        <v>89</v>
      </c>
      <c r="F995">
        <v>77</v>
      </c>
      <c r="G995">
        <v>77</v>
      </c>
      <c r="H995">
        <f t="shared" si="49"/>
        <v>382</v>
      </c>
      <c r="I995">
        <f t="shared" si="48"/>
        <v>11964</v>
      </c>
    </row>
    <row r="996" spans="1:9" x14ac:dyDescent="0.25">
      <c r="A996" t="s">
        <v>99</v>
      </c>
      <c r="B996" s="64">
        <v>42816</v>
      </c>
      <c r="C996">
        <f t="shared" si="47"/>
        <v>9</v>
      </c>
      <c r="D996">
        <v>114</v>
      </c>
      <c r="E996">
        <v>109</v>
      </c>
      <c r="F996">
        <v>69</v>
      </c>
      <c r="G996">
        <v>106</v>
      </c>
      <c r="H996">
        <f t="shared" si="49"/>
        <v>398</v>
      </c>
      <c r="I996">
        <f t="shared" si="48"/>
        <v>11964</v>
      </c>
    </row>
    <row r="997" spans="1:9" x14ac:dyDescent="0.25">
      <c r="A997" t="s">
        <v>99</v>
      </c>
      <c r="B997" s="64">
        <v>42817</v>
      </c>
      <c r="C997">
        <f t="shared" si="47"/>
        <v>9</v>
      </c>
      <c r="D997">
        <v>146</v>
      </c>
      <c r="E997">
        <v>63</v>
      </c>
      <c r="F997">
        <v>116</v>
      </c>
      <c r="G997">
        <v>120</v>
      </c>
      <c r="H997">
        <f t="shared" si="49"/>
        <v>445</v>
      </c>
      <c r="I997">
        <f t="shared" si="48"/>
        <v>11964</v>
      </c>
    </row>
    <row r="998" spans="1:9" x14ac:dyDescent="0.25">
      <c r="A998" t="s">
        <v>99</v>
      </c>
      <c r="B998" s="64">
        <v>42818</v>
      </c>
      <c r="C998">
        <f t="shared" si="47"/>
        <v>9</v>
      </c>
      <c r="D998">
        <v>42</v>
      </c>
      <c r="E998">
        <v>94</v>
      </c>
      <c r="F998">
        <v>68</v>
      </c>
      <c r="G998">
        <v>116</v>
      </c>
      <c r="H998">
        <f t="shared" si="49"/>
        <v>320</v>
      </c>
      <c r="I998">
        <f t="shared" si="48"/>
        <v>11964</v>
      </c>
    </row>
    <row r="999" spans="1:9" x14ac:dyDescent="0.25">
      <c r="A999" t="s">
        <v>99</v>
      </c>
      <c r="B999" s="64">
        <v>42819</v>
      </c>
      <c r="C999">
        <f t="shared" ref="C999:C1062" si="50">CHOOSE(MONTH(B999),7,8,9,10,11,12,1,2,3,4,5,6)</f>
        <v>9</v>
      </c>
      <c r="D999">
        <v>49</v>
      </c>
      <c r="E999">
        <v>97</v>
      </c>
      <c r="F999">
        <v>47</v>
      </c>
      <c r="G999">
        <v>105</v>
      </c>
      <c r="H999">
        <f t="shared" si="49"/>
        <v>298</v>
      </c>
      <c r="I999">
        <f t="shared" si="48"/>
        <v>11964</v>
      </c>
    </row>
    <row r="1000" spans="1:9" x14ac:dyDescent="0.25">
      <c r="A1000" t="s">
        <v>99</v>
      </c>
      <c r="B1000" s="64">
        <v>42820</v>
      </c>
      <c r="C1000">
        <f t="shared" si="50"/>
        <v>9</v>
      </c>
      <c r="D1000">
        <v>55</v>
      </c>
      <c r="E1000">
        <v>130</v>
      </c>
      <c r="F1000">
        <v>79</v>
      </c>
      <c r="G1000">
        <v>84</v>
      </c>
      <c r="H1000">
        <f t="shared" si="49"/>
        <v>348</v>
      </c>
      <c r="I1000">
        <f t="shared" si="48"/>
        <v>11964</v>
      </c>
    </row>
    <row r="1001" spans="1:9" x14ac:dyDescent="0.25">
      <c r="A1001" t="s">
        <v>99</v>
      </c>
      <c r="B1001" s="64">
        <v>42821</v>
      </c>
      <c r="C1001">
        <f t="shared" si="50"/>
        <v>9</v>
      </c>
      <c r="D1001">
        <v>62</v>
      </c>
      <c r="E1001">
        <v>121</v>
      </c>
      <c r="F1001">
        <v>80</v>
      </c>
      <c r="G1001">
        <v>95</v>
      </c>
      <c r="H1001">
        <f t="shared" si="49"/>
        <v>358</v>
      </c>
      <c r="I1001">
        <f t="shared" si="48"/>
        <v>11964</v>
      </c>
    </row>
    <row r="1002" spans="1:9" x14ac:dyDescent="0.25">
      <c r="A1002" t="s">
        <v>99</v>
      </c>
      <c r="B1002" s="64">
        <v>42822</v>
      </c>
      <c r="C1002">
        <f t="shared" si="50"/>
        <v>9</v>
      </c>
      <c r="D1002">
        <v>135</v>
      </c>
      <c r="E1002">
        <v>114</v>
      </c>
      <c r="F1002">
        <v>103</v>
      </c>
      <c r="G1002">
        <v>147</v>
      </c>
      <c r="H1002">
        <f t="shared" si="49"/>
        <v>499</v>
      </c>
      <c r="I1002">
        <f t="shared" si="48"/>
        <v>11964</v>
      </c>
    </row>
    <row r="1003" spans="1:9" x14ac:dyDescent="0.25">
      <c r="A1003" t="s">
        <v>99</v>
      </c>
      <c r="B1003" s="64">
        <v>42823</v>
      </c>
      <c r="C1003">
        <f t="shared" si="50"/>
        <v>9</v>
      </c>
      <c r="D1003">
        <v>133</v>
      </c>
      <c r="E1003">
        <v>149</v>
      </c>
      <c r="F1003">
        <v>88</v>
      </c>
      <c r="G1003">
        <v>130</v>
      </c>
      <c r="H1003">
        <f t="shared" si="49"/>
        <v>500</v>
      </c>
      <c r="I1003">
        <f t="shared" si="48"/>
        <v>11964</v>
      </c>
    </row>
    <row r="1004" spans="1:9" x14ac:dyDescent="0.25">
      <c r="A1004" t="s">
        <v>99</v>
      </c>
      <c r="B1004" s="64">
        <v>42824</v>
      </c>
      <c r="C1004">
        <f t="shared" si="50"/>
        <v>9</v>
      </c>
      <c r="D1004">
        <v>102</v>
      </c>
      <c r="E1004">
        <v>134</v>
      </c>
      <c r="F1004">
        <v>58</v>
      </c>
      <c r="G1004">
        <v>96</v>
      </c>
      <c r="H1004">
        <f t="shared" si="49"/>
        <v>390</v>
      </c>
      <c r="I1004">
        <f t="shared" si="48"/>
        <v>11964</v>
      </c>
    </row>
    <row r="1005" spans="1:9" x14ac:dyDescent="0.25">
      <c r="A1005" t="s">
        <v>99</v>
      </c>
      <c r="B1005" s="64">
        <v>42825</v>
      </c>
      <c r="C1005">
        <f t="shared" si="50"/>
        <v>9</v>
      </c>
      <c r="D1005">
        <v>106</v>
      </c>
      <c r="E1005">
        <v>93</v>
      </c>
      <c r="F1005">
        <v>99</v>
      </c>
      <c r="G1005">
        <v>100</v>
      </c>
      <c r="H1005">
        <f t="shared" si="49"/>
        <v>398</v>
      </c>
      <c r="I1005">
        <f t="shared" si="48"/>
        <v>11964</v>
      </c>
    </row>
    <row r="1006" spans="1:9" x14ac:dyDescent="0.25">
      <c r="A1006" t="s">
        <v>99</v>
      </c>
      <c r="B1006" s="64">
        <v>42826</v>
      </c>
      <c r="C1006">
        <f t="shared" si="50"/>
        <v>10</v>
      </c>
      <c r="D1006">
        <v>74</v>
      </c>
      <c r="E1006">
        <v>128</v>
      </c>
      <c r="F1006">
        <v>97</v>
      </c>
      <c r="G1006">
        <v>129</v>
      </c>
      <c r="H1006">
        <f t="shared" si="49"/>
        <v>428</v>
      </c>
      <c r="I1006">
        <f t="shared" si="48"/>
        <v>11422</v>
      </c>
    </row>
    <row r="1007" spans="1:9" x14ac:dyDescent="0.25">
      <c r="A1007" t="s">
        <v>99</v>
      </c>
      <c r="B1007" s="64">
        <v>42827</v>
      </c>
      <c r="C1007">
        <f t="shared" si="50"/>
        <v>10</v>
      </c>
      <c r="D1007">
        <v>115</v>
      </c>
      <c r="E1007">
        <v>94</v>
      </c>
      <c r="F1007">
        <v>110</v>
      </c>
      <c r="G1007">
        <v>140</v>
      </c>
      <c r="H1007">
        <f t="shared" si="49"/>
        <v>459</v>
      </c>
      <c r="I1007">
        <f t="shared" si="48"/>
        <v>11422</v>
      </c>
    </row>
    <row r="1008" spans="1:9" x14ac:dyDescent="0.25">
      <c r="A1008" t="s">
        <v>99</v>
      </c>
      <c r="B1008" s="64">
        <v>42828</v>
      </c>
      <c r="C1008">
        <f t="shared" si="50"/>
        <v>10</v>
      </c>
      <c r="D1008">
        <v>120</v>
      </c>
      <c r="E1008">
        <v>64</v>
      </c>
      <c r="F1008">
        <v>133</v>
      </c>
      <c r="G1008">
        <v>72</v>
      </c>
      <c r="H1008">
        <f t="shared" si="49"/>
        <v>389</v>
      </c>
      <c r="I1008">
        <f t="shared" si="48"/>
        <v>11422</v>
      </c>
    </row>
    <row r="1009" spans="1:9" x14ac:dyDescent="0.25">
      <c r="A1009" t="s">
        <v>99</v>
      </c>
      <c r="B1009" s="64">
        <v>42829</v>
      </c>
      <c r="C1009">
        <f t="shared" si="50"/>
        <v>10</v>
      </c>
      <c r="D1009">
        <v>127</v>
      </c>
      <c r="E1009">
        <v>59</v>
      </c>
      <c r="F1009">
        <v>50</v>
      </c>
      <c r="G1009">
        <v>142</v>
      </c>
      <c r="H1009">
        <f t="shared" si="49"/>
        <v>378</v>
      </c>
      <c r="I1009">
        <f t="shared" si="48"/>
        <v>11422</v>
      </c>
    </row>
    <row r="1010" spans="1:9" x14ac:dyDescent="0.25">
      <c r="A1010" t="s">
        <v>99</v>
      </c>
      <c r="B1010" s="64">
        <v>42830</v>
      </c>
      <c r="C1010">
        <f t="shared" si="50"/>
        <v>10</v>
      </c>
      <c r="D1010">
        <v>150</v>
      </c>
      <c r="E1010">
        <v>90</v>
      </c>
      <c r="F1010">
        <v>45</v>
      </c>
      <c r="G1010">
        <v>65</v>
      </c>
      <c r="H1010">
        <f t="shared" si="49"/>
        <v>350</v>
      </c>
      <c r="I1010">
        <f t="shared" si="48"/>
        <v>11422</v>
      </c>
    </row>
    <row r="1011" spans="1:9" x14ac:dyDescent="0.25">
      <c r="A1011" t="s">
        <v>99</v>
      </c>
      <c r="B1011" s="64">
        <v>42831</v>
      </c>
      <c r="C1011">
        <f t="shared" si="50"/>
        <v>10</v>
      </c>
      <c r="D1011">
        <v>56</v>
      </c>
      <c r="E1011">
        <v>50</v>
      </c>
      <c r="F1011">
        <v>95</v>
      </c>
      <c r="G1011">
        <v>69</v>
      </c>
      <c r="H1011">
        <f t="shared" si="49"/>
        <v>270</v>
      </c>
      <c r="I1011">
        <f t="shared" si="48"/>
        <v>11422</v>
      </c>
    </row>
    <row r="1012" spans="1:9" x14ac:dyDescent="0.25">
      <c r="A1012" t="s">
        <v>99</v>
      </c>
      <c r="B1012" s="64">
        <v>42832</v>
      </c>
      <c r="C1012">
        <f t="shared" si="50"/>
        <v>10</v>
      </c>
      <c r="D1012">
        <v>46</v>
      </c>
      <c r="E1012">
        <v>61</v>
      </c>
      <c r="F1012">
        <v>107</v>
      </c>
      <c r="G1012">
        <v>134</v>
      </c>
      <c r="H1012">
        <f t="shared" si="49"/>
        <v>348</v>
      </c>
      <c r="I1012">
        <f t="shared" si="48"/>
        <v>11422</v>
      </c>
    </row>
    <row r="1013" spans="1:9" x14ac:dyDescent="0.25">
      <c r="A1013" t="s">
        <v>99</v>
      </c>
      <c r="B1013" s="64">
        <v>42833</v>
      </c>
      <c r="C1013">
        <f t="shared" si="50"/>
        <v>10</v>
      </c>
      <c r="D1013">
        <v>133</v>
      </c>
      <c r="E1013">
        <v>65</v>
      </c>
      <c r="F1013">
        <v>100</v>
      </c>
      <c r="G1013">
        <v>66</v>
      </c>
      <c r="H1013">
        <f t="shared" si="49"/>
        <v>364</v>
      </c>
      <c r="I1013">
        <f t="shared" si="48"/>
        <v>11422</v>
      </c>
    </row>
    <row r="1014" spans="1:9" x14ac:dyDescent="0.25">
      <c r="A1014" t="s">
        <v>99</v>
      </c>
      <c r="B1014" s="64">
        <v>42834</v>
      </c>
      <c r="C1014">
        <f t="shared" si="50"/>
        <v>10</v>
      </c>
      <c r="D1014">
        <v>141</v>
      </c>
      <c r="E1014">
        <v>120</v>
      </c>
      <c r="F1014">
        <v>54</v>
      </c>
      <c r="G1014">
        <v>138</v>
      </c>
      <c r="H1014">
        <f t="shared" si="49"/>
        <v>453</v>
      </c>
      <c r="I1014">
        <f t="shared" si="48"/>
        <v>11422</v>
      </c>
    </row>
    <row r="1015" spans="1:9" x14ac:dyDescent="0.25">
      <c r="A1015" t="s">
        <v>99</v>
      </c>
      <c r="B1015" s="64">
        <v>42835</v>
      </c>
      <c r="C1015">
        <f t="shared" si="50"/>
        <v>10</v>
      </c>
      <c r="D1015">
        <v>142</v>
      </c>
      <c r="E1015">
        <v>83</v>
      </c>
      <c r="F1015">
        <v>113</v>
      </c>
      <c r="G1015">
        <v>140</v>
      </c>
      <c r="H1015">
        <f t="shared" si="49"/>
        <v>478</v>
      </c>
      <c r="I1015">
        <f t="shared" si="48"/>
        <v>11422</v>
      </c>
    </row>
    <row r="1016" spans="1:9" x14ac:dyDescent="0.25">
      <c r="A1016" t="s">
        <v>99</v>
      </c>
      <c r="B1016" s="64">
        <v>42836</v>
      </c>
      <c r="C1016">
        <f t="shared" si="50"/>
        <v>10</v>
      </c>
      <c r="D1016">
        <v>49</v>
      </c>
      <c r="E1016">
        <v>67</v>
      </c>
      <c r="F1016">
        <v>108</v>
      </c>
      <c r="G1016">
        <v>108</v>
      </c>
      <c r="H1016">
        <f t="shared" si="49"/>
        <v>332</v>
      </c>
      <c r="I1016">
        <f t="shared" si="48"/>
        <v>11422</v>
      </c>
    </row>
    <row r="1017" spans="1:9" x14ac:dyDescent="0.25">
      <c r="A1017" t="s">
        <v>99</v>
      </c>
      <c r="B1017" s="64">
        <v>42837</v>
      </c>
      <c r="C1017">
        <f t="shared" si="50"/>
        <v>10</v>
      </c>
      <c r="D1017">
        <v>142</v>
      </c>
      <c r="E1017">
        <v>150</v>
      </c>
      <c r="F1017">
        <v>54</v>
      </c>
      <c r="G1017">
        <v>69</v>
      </c>
      <c r="H1017">
        <f t="shared" si="49"/>
        <v>415</v>
      </c>
      <c r="I1017">
        <f t="shared" si="48"/>
        <v>11422</v>
      </c>
    </row>
    <row r="1018" spans="1:9" x14ac:dyDescent="0.25">
      <c r="A1018" t="s">
        <v>99</v>
      </c>
      <c r="B1018" s="64">
        <v>42838</v>
      </c>
      <c r="C1018">
        <f t="shared" si="50"/>
        <v>10</v>
      </c>
      <c r="D1018">
        <v>112</v>
      </c>
      <c r="E1018">
        <v>78</v>
      </c>
      <c r="F1018">
        <v>73</v>
      </c>
      <c r="G1018">
        <v>82</v>
      </c>
      <c r="H1018">
        <f t="shared" si="49"/>
        <v>345</v>
      </c>
      <c r="I1018">
        <f t="shared" si="48"/>
        <v>11422</v>
      </c>
    </row>
    <row r="1019" spans="1:9" x14ac:dyDescent="0.25">
      <c r="A1019" t="s">
        <v>99</v>
      </c>
      <c r="B1019" s="64">
        <v>42839</v>
      </c>
      <c r="C1019">
        <f t="shared" si="50"/>
        <v>10</v>
      </c>
      <c r="D1019">
        <v>106</v>
      </c>
      <c r="E1019">
        <v>67</v>
      </c>
      <c r="F1019">
        <v>71</v>
      </c>
      <c r="G1019">
        <v>60</v>
      </c>
      <c r="H1019">
        <f t="shared" si="49"/>
        <v>304</v>
      </c>
      <c r="I1019">
        <f t="shared" si="48"/>
        <v>11422</v>
      </c>
    </row>
    <row r="1020" spans="1:9" x14ac:dyDescent="0.25">
      <c r="A1020" t="s">
        <v>99</v>
      </c>
      <c r="B1020" s="64">
        <v>42840</v>
      </c>
      <c r="C1020">
        <f t="shared" si="50"/>
        <v>10</v>
      </c>
      <c r="D1020">
        <v>86</v>
      </c>
      <c r="E1020">
        <v>98</v>
      </c>
      <c r="F1020">
        <v>102</v>
      </c>
      <c r="G1020">
        <v>40</v>
      </c>
      <c r="H1020">
        <f t="shared" si="49"/>
        <v>326</v>
      </c>
      <c r="I1020">
        <f t="shared" si="48"/>
        <v>11422</v>
      </c>
    </row>
    <row r="1021" spans="1:9" x14ac:dyDescent="0.25">
      <c r="A1021" t="s">
        <v>99</v>
      </c>
      <c r="B1021" s="64">
        <v>42841</v>
      </c>
      <c r="C1021">
        <f t="shared" si="50"/>
        <v>10</v>
      </c>
      <c r="D1021">
        <v>114</v>
      </c>
      <c r="E1021">
        <v>142</v>
      </c>
      <c r="F1021">
        <v>90</v>
      </c>
      <c r="G1021">
        <v>67</v>
      </c>
      <c r="H1021">
        <f t="shared" si="49"/>
        <v>413</v>
      </c>
      <c r="I1021">
        <f t="shared" si="48"/>
        <v>11422</v>
      </c>
    </row>
    <row r="1022" spans="1:9" x14ac:dyDescent="0.25">
      <c r="A1022" t="s">
        <v>99</v>
      </c>
      <c r="B1022" s="64">
        <v>42842</v>
      </c>
      <c r="C1022">
        <f t="shared" si="50"/>
        <v>10</v>
      </c>
      <c r="D1022">
        <v>81</v>
      </c>
      <c r="E1022">
        <v>52</v>
      </c>
      <c r="F1022">
        <v>50</v>
      </c>
      <c r="G1022">
        <v>83</v>
      </c>
      <c r="H1022">
        <f t="shared" si="49"/>
        <v>266</v>
      </c>
      <c r="I1022">
        <f t="shared" si="48"/>
        <v>11422</v>
      </c>
    </row>
    <row r="1023" spans="1:9" x14ac:dyDescent="0.25">
      <c r="A1023" t="s">
        <v>99</v>
      </c>
      <c r="B1023" s="64">
        <v>42843</v>
      </c>
      <c r="C1023">
        <f t="shared" si="50"/>
        <v>10</v>
      </c>
      <c r="D1023">
        <v>139</v>
      </c>
      <c r="E1023">
        <v>67</v>
      </c>
      <c r="F1023">
        <v>48</v>
      </c>
      <c r="G1023">
        <v>60</v>
      </c>
      <c r="H1023">
        <f t="shared" si="49"/>
        <v>314</v>
      </c>
      <c r="I1023">
        <f t="shared" si="48"/>
        <v>11422</v>
      </c>
    </row>
    <row r="1024" spans="1:9" x14ac:dyDescent="0.25">
      <c r="A1024" t="s">
        <v>99</v>
      </c>
      <c r="B1024" s="64">
        <v>42844</v>
      </c>
      <c r="C1024">
        <f t="shared" si="50"/>
        <v>10</v>
      </c>
      <c r="D1024">
        <v>68</v>
      </c>
      <c r="E1024">
        <v>137</v>
      </c>
      <c r="F1024">
        <v>128</v>
      </c>
      <c r="G1024">
        <v>79</v>
      </c>
      <c r="H1024">
        <f t="shared" si="49"/>
        <v>412</v>
      </c>
      <c r="I1024">
        <f t="shared" si="48"/>
        <v>11422</v>
      </c>
    </row>
    <row r="1025" spans="1:9" x14ac:dyDescent="0.25">
      <c r="A1025" t="s">
        <v>99</v>
      </c>
      <c r="B1025" s="64">
        <v>42845</v>
      </c>
      <c r="C1025">
        <f t="shared" si="50"/>
        <v>10</v>
      </c>
      <c r="D1025">
        <v>116</v>
      </c>
      <c r="E1025">
        <v>139</v>
      </c>
      <c r="F1025">
        <v>111</v>
      </c>
      <c r="G1025">
        <v>112</v>
      </c>
      <c r="H1025">
        <f t="shared" si="49"/>
        <v>478</v>
      </c>
      <c r="I1025">
        <f t="shared" si="48"/>
        <v>11422</v>
      </c>
    </row>
    <row r="1026" spans="1:9" x14ac:dyDescent="0.25">
      <c r="A1026" t="s">
        <v>99</v>
      </c>
      <c r="B1026" s="64">
        <v>42846</v>
      </c>
      <c r="C1026">
        <f t="shared" si="50"/>
        <v>10</v>
      </c>
      <c r="D1026">
        <v>105</v>
      </c>
      <c r="E1026">
        <v>102</v>
      </c>
      <c r="F1026">
        <v>61</v>
      </c>
      <c r="G1026">
        <v>108</v>
      </c>
      <c r="H1026">
        <f t="shared" si="49"/>
        <v>376</v>
      </c>
      <c r="I1026">
        <f t="shared" ref="I1026:I1089" si="51">SUMIFS($H$2:$H$1461,$A$2:$A$1461,A1026,$C$2:$C$1461,C1026)</f>
        <v>11422</v>
      </c>
    </row>
    <row r="1027" spans="1:9" x14ac:dyDescent="0.25">
      <c r="A1027" t="s">
        <v>99</v>
      </c>
      <c r="B1027" s="64">
        <v>42847</v>
      </c>
      <c r="C1027">
        <f t="shared" si="50"/>
        <v>10</v>
      </c>
      <c r="D1027">
        <v>128</v>
      </c>
      <c r="E1027">
        <v>41</v>
      </c>
      <c r="F1027">
        <v>70</v>
      </c>
      <c r="G1027">
        <v>70</v>
      </c>
      <c r="H1027">
        <f t="shared" si="49"/>
        <v>309</v>
      </c>
      <c r="I1027">
        <f t="shared" si="51"/>
        <v>11422</v>
      </c>
    </row>
    <row r="1028" spans="1:9" x14ac:dyDescent="0.25">
      <c r="A1028" t="s">
        <v>99</v>
      </c>
      <c r="B1028" s="64">
        <v>42848</v>
      </c>
      <c r="C1028">
        <f t="shared" si="50"/>
        <v>10</v>
      </c>
      <c r="D1028">
        <v>148</v>
      </c>
      <c r="E1028">
        <v>55</v>
      </c>
      <c r="F1028">
        <v>87</v>
      </c>
      <c r="G1028">
        <v>137</v>
      </c>
      <c r="H1028">
        <f t="shared" si="49"/>
        <v>427</v>
      </c>
      <c r="I1028">
        <f t="shared" si="51"/>
        <v>11422</v>
      </c>
    </row>
    <row r="1029" spans="1:9" x14ac:dyDescent="0.25">
      <c r="A1029" t="s">
        <v>99</v>
      </c>
      <c r="B1029" s="64">
        <v>42849</v>
      </c>
      <c r="C1029">
        <f t="shared" si="50"/>
        <v>10</v>
      </c>
      <c r="D1029">
        <v>82</v>
      </c>
      <c r="E1029">
        <v>95</v>
      </c>
      <c r="F1029">
        <v>101</v>
      </c>
      <c r="G1029">
        <v>63</v>
      </c>
      <c r="H1029">
        <f t="shared" si="49"/>
        <v>341</v>
      </c>
      <c r="I1029">
        <f t="shared" si="51"/>
        <v>11422</v>
      </c>
    </row>
    <row r="1030" spans="1:9" x14ac:dyDescent="0.25">
      <c r="A1030" t="s">
        <v>99</v>
      </c>
      <c r="B1030" s="64">
        <v>42850</v>
      </c>
      <c r="C1030">
        <f t="shared" si="50"/>
        <v>10</v>
      </c>
      <c r="D1030">
        <v>134</v>
      </c>
      <c r="E1030">
        <v>79</v>
      </c>
      <c r="F1030">
        <v>122</v>
      </c>
      <c r="G1030">
        <v>110</v>
      </c>
      <c r="H1030">
        <f t="shared" si="49"/>
        <v>445</v>
      </c>
      <c r="I1030">
        <f t="shared" si="51"/>
        <v>11422</v>
      </c>
    </row>
    <row r="1031" spans="1:9" x14ac:dyDescent="0.25">
      <c r="A1031" t="s">
        <v>99</v>
      </c>
      <c r="B1031" s="64">
        <v>42851</v>
      </c>
      <c r="C1031">
        <f t="shared" si="50"/>
        <v>10</v>
      </c>
      <c r="D1031">
        <v>129</v>
      </c>
      <c r="E1031">
        <v>88</v>
      </c>
      <c r="F1031">
        <v>150</v>
      </c>
      <c r="G1031">
        <v>101</v>
      </c>
      <c r="H1031">
        <f t="shared" si="49"/>
        <v>468</v>
      </c>
      <c r="I1031">
        <f t="shared" si="51"/>
        <v>11422</v>
      </c>
    </row>
    <row r="1032" spans="1:9" x14ac:dyDescent="0.25">
      <c r="A1032" t="s">
        <v>99</v>
      </c>
      <c r="B1032" s="64">
        <v>42852</v>
      </c>
      <c r="C1032">
        <f t="shared" si="50"/>
        <v>10</v>
      </c>
      <c r="D1032">
        <v>137</v>
      </c>
      <c r="E1032">
        <v>54</v>
      </c>
      <c r="F1032">
        <v>134</v>
      </c>
      <c r="G1032">
        <v>96</v>
      </c>
      <c r="H1032">
        <f t="shared" si="49"/>
        <v>421</v>
      </c>
      <c r="I1032">
        <f t="shared" si="51"/>
        <v>11422</v>
      </c>
    </row>
    <row r="1033" spans="1:9" x14ac:dyDescent="0.25">
      <c r="A1033" t="s">
        <v>99</v>
      </c>
      <c r="B1033" s="64">
        <v>42853</v>
      </c>
      <c r="C1033">
        <f t="shared" si="50"/>
        <v>10</v>
      </c>
      <c r="D1033">
        <v>74</v>
      </c>
      <c r="E1033">
        <v>101</v>
      </c>
      <c r="F1033">
        <v>89</v>
      </c>
      <c r="G1033">
        <v>72</v>
      </c>
      <c r="H1033">
        <f t="shared" si="49"/>
        <v>336</v>
      </c>
      <c r="I1033">
        <f t="shared" si="51"/>
        <v>11422</v>
      </c>
    </row>
    <row r="1034" spans="1:9" x14ac:dyDescent="0.25">
      <c r="A1034" t="s">
        <v>99</v>
      </c>
      <c r="B1034" s="64">
        <v>42854</v>
      </c>
      <c r="C1034">
        <f t="shared" si="50"/>
        <v>10</v>
      </c>
      <c r="D1034">
        <v>82</v>
      </c>
      <c r="E1034">
        <v>78</v>
      </c>
      <c r="F1034">
        <v>146</v>
      </c>
      <c r="G1034">
        <v>50</v>
      </c>
      <c r="H1034">
        <f t="shared" si="49"/>
        <v>356</v>
      </c>
      <c r="I1034">
        <f t="shared" si="51"/>
        <v>11422</v>
      </c>
    </row>
    <row r="1035" spans="1:9" x14ac:dyDescent="0.25">
      <c r="A1035" t="s">
        <v>99</v>
      </c>
      <c r="B1035" s="64">
        <v>42855</v>
      </c>
      <c r="C1035">
        <f t="shared" si="50"/>
        <v>10</v>
      </c>
      <c r="D1035">
        <v>146</v>
      </c>
      <c r="E1035">
        <v>62</v>
      </c>
      <c r="F1035">
        <v>128</v>
      </c>
      <c r="G1035">
        <v>85</v>
      </c>
      <c r="H1035">
        <f t="shared" si="49"/>
        <v>421</v>
      </c>
      <c r="I1035">
        <f t="shared" si="51"/>
        <v>11422</v>
      </c>
    </row>
    <row r="1036" spans="1:9" x14ac:dyDescent="0.25">
      <c r="A1036" t="s">
        <v>99</v>
      </c>
      <c r="B1036" s="64">
        <v>42856</v>
      </c>
      <c r="C1036">
        <f t="shared" si="50"/>
        <v>11</v>
      </c>
      <c r="D1036">
        <v>68</v>
      </c>
      <c r="E1036">
        <v>116</v>
      </c>
      <c r="F1036">
        <v>102</v>
      </c>
      <c r="G1036">
        <v>48</v>
      </c>
      <c r="H1036">
        <f t="shared" si="49"/>
        <v>334</v>
      </c>
      <c r="I1036">
        <f t="shared" si="51"/>
        <v>11388</v>
      </c>
    </row>
    <row r="1037" spans="1:9" x14ac:dyDescent="0.25">
      <c r="A1037" t="s">
        <v>99</v>
      </c>
      <c r="B1037" s="64">
        <v>42857</v>
      </c>
      <c r="C1037">
        <f t="shared" si="50"/>
        <v>11</v>
      </c>
      <c r="D1037">
        <v>94</v>
      </c>
      <c r="E1037">
        <v>95</v>
      </c>
      <c r="F1037">
        <v>95</v>
      </c>
      <c r="G1037">
        <v>40</v>
      </c>
      <c r="H1037">
        <f t="shared" si="49"/>
        <v>324</v>
      </c>
      <c r="I1037">
        <f t="shared" si="51"/>
        <v>11388</v>
      </c>
    </row>
    <row r="1038" spans="1:9" x14ac:dyDescent="0.25">
      <c r="A1038" t="s">
        <v>99</v>
      </c>
      <c r="B1038" s="64">
        <v>42858</v>
      </c>
      <c r="C1038">
        <f t="shared" si="50"/>
        <v>11</v>
      </c>
      <c r="D1038">
        <v>86</v>
      </c>
      <c r="E1038">
        <v>56</v>
      </c>
      <c r="F1038">
        <v>136</v>
      </c>
      <c r="G1038">
        <v>133</v>
      </c>
      <c r="H1038">
        <f t="shared" si="49"/>
        <v>411</v>
      </c>
      <c r="I1038">
        <f t="shared" si="51"/>
        <v>11388</v>
      </c>
    </row>
    <row r="1039" spans="1:9" x14ac:dyDescent="0.25">
      <c r="A1039" t="s">
        <v>99</v>
      </c>
      <c r="B1039" s="64">
        <v>42859</v>
      </c>
      <c r="C1039">
        <f t="shared" si="50"/>
        <v>11</v>
      </c>
      <c r="D1039">
        <v>115</v>
      </c>
      <c r="E1039">
        <v>102</v>
      </c>
      <c r="F1039">
        <v>136</v>
      </c>
      <c r="G1039">
        <v>128</v>
      </c>
      <c r="H1039">
        <f t="shared" si="49"/>
        <v>481</v>
      </c>
      <c r="I1039">
        <f t="shared" si="51"/>
        <v>11388</v>
      </c>
    </row>
    <row r="1040" spans="1:9" x14ac:dyDescent="0.25">
      <c r="A1040" t="s">
        <v>99</v>
      </c>
      <c r="B1040" s="64">
        <v>42860</v>
      </c>
      <c r="C1040">
        <f t="shared" si="50"/>
        <v>11</v>
      </c>
      <c r="D1040">
        <v>79</v>
      </c>
      <c r="E1040">
        <v>106</v>
      </c>
      <c r="F1040">
        <v>104</v>
      </c>
      <c r="G1040">
        <v>59</v>
      </c>
      <c r="H1040">
        <f t="shared" si="49"/>
        <v>348</v>
      </c>
      <c r="I1040">
        <f t="shared" si="51"/>
        <v>11388</v>
      </c>
    </row>
    <row r="1041" spans="1:9" x14ac:dyDescent="0.25">
      <c r="A1041" t="s">
        <v>99</v>
      </c>
      <c r="B1041" s="64">
        <v>42861</v>
      </c>
      <c r="C1041">
        <f t="shared" si="50"/>
        <v>11</v>
      </c>
      <c r="D1041">
        <v>57</v>
      </c>
      <c r="E1041">
        <v>74</v>
      </c>
      <c r="F1041">
        <v>137</v>
      </c>
      <c r="G1041">
        <v>83</v>
      </c>
      <c r="H1041">
        <f t="shared" si="49"/>
        <v>351</v>
      </c>
      <c r="I1041">
        <f t="shared" si="51"/>
        <v>11388</v>
      </c>
    </row>
    <row r="1042" spans="1:9" x14ac:dyDescent="0.25">
      <c r="A1042" t="s">
        <v>99</v>
      </c>
      <c r="B1042" s="64">
        <v>42862</v>
      </c>
      <c r="C1042">
        <f t="shared" si="50"/>
        <v>11</v>
      </c>
      <c r="D1042">
        <v>74</v>
      </c>
      <c r="E1042">
        <v>92</v>
      </c>
      <c r="F1042">
        <v>137</v>
      </c>
      <c r="G1042">
        <v>79</v>
      </c>
      <c r="H1042">
        <f t="shared" si="49"/>
        <v>382</v>
      </c>
      <c r="I1042">
        <f t="shared" si="51"/>
        <v>11388</v>
      </c>
    </row>
    <row r="1043" spans="1:9" x14ac:dyDescent="0.25">
      <c r="A1043" t="s">
        <v>99</v>
      </c>
      <c r="B1043" s="64">
        <v>42863</v>
      </c>
      <c r="C1043">
        <f t="shared" si="50"/>
        <v>11</v>
      </c>
      <c r="D1043">
        <v>79</v>
      </c>
      <c r="E1043">
        <v>106</v>
      </c>
      <c r="F1043">
        <v>105</v>
      </c>
      <c r="G1043">
        <v>44</v>
      </c>
      <c r="H1043">
        <f t="shared" si="49"/>
        <v>334</v>
      </c>
      <c r="I1043">
        <f t="shared" si="51"/>
        <v>11388</v>
      </c>
    </row>
    <row r="1044" spans="1:9" x14ac:dyDescent="0.25">
      <c r="A1044" t="s">
        <v>99</v>
      </c>
      <c r="B1044" s="64">
        <v>42864</v>
      </c>
      <c r="C1044">
        <f t="shared" si="50"/>
        <v>11</v>
      </c>
      <c r="D1044">
        <v>87</v>
      </c>
      <c r="E1044">
        <v>70</v>
      </c>
      <c r="F1044">
        <v>129</v>
      </c>
      <c r="G1044">
        <v>106</v>
      </c>
      <c r="H1044">
        <f t="shared" si="49"/>
        <v>392</v>
      </c>
      <c r="I1044">
        <f t="shared" si="51"/>
        <v>11388</v>
      </c>
    </row>
    <row r="1045" spans="1:9" x14ac:dyDescent="0.25">
      <c r="A1045" t="s">
        <v>99</v>
      </c>
      <c r="B1045" s="64">
        <v>42865</v>
      </c>
      <c r="C1045">
        <f t="shared" si="50"/>
        <v>11</v>
      </c>
      <c r="D1045">
        <v>112</v>
      </c>
      <c r="E1045">
        <v>127</v>
      </c>
      <c r="F1045">
        <v>94</v>
      </c>
      <c r="G1045">
        <v>86</v>
      </c>
      <c r="H1045">
        <f t="shared" ref="H1045:H1108" si="52">SUM(D1045:G1045)</f>
        <v>419</v>
      </c>
      <c r="I1045">
        <f t="shared" si="51"/>
        <v>11388</v>
      </c>
    </row>
    <row r="1046" spans="1:9" x14ac:dyDescent="0.25">
      <c r="A1046" t="s">
        <v>99</v>
      </c>
      <c r="B1046" s="64">
        <v>42866</v>
      </c>
      <c r="C1046">
        <f t="shared" si="50"/>
        <v>11</v>
      </c>
      <c r="D1046">
        <v>70</v>
      </c>
      <c r="E1046">
        <v>126</v>
      </c>
      <c r="F1046">
        <v>99</v>
      </c>
      <c r="G1046">
        <v>118</v>
      </c>
      <c r="H1046">
        <f t="shared" si="52"/>
        <v>413</v>
      </c>
      <c r="I1046">
        <f t="shared" si="51"/>
        <v>11388</v>
      </c>
    </row>
    <row r="1047" spans="1:9" x14ac:dyDescent="0.25">
      <c r="A1047" t="s">
        <v>99</v>
      </c>
      <c r="B1047" s="64">
        <v>42867</v>
      </c>
      <c r="C1047">
        <f t="shared" si="50"/>
        <v>11</v>
      </c>
      <c r="D1047">
        <v>63</v>
      </c>
      <c r="E1047">
        <v>94</v>
      </c>
      <c r="F1047">
        <v>112</v>
      </c>
      <c r="G1047">
        <v>108</v>
      </c>
      <c r="H1047">
        <f t="shared" si="52"/>
        <v>377</v>
      </c>
      <c r="I1047">
        <f t="shared" si="51"/>
        <v>11388</v>
      </c>
    </row>
    <row r="1048" spans="1:9" x14ac:dyDescent="0.25">
      <c r="A1048" t="s">
        <v>99</v>
      </c>
      <c r="B1048" s="64">
        <v>42868</v>
      </c>
      <c r="C1048">
        <f t="shared" si="50"/>
        <v>11</v>
      </c>
      <c r="D1048">
        <v>87</v>
      </c>
      <c r="E1048">
        <v>109</v>
      </c>
      <c r="F1048">
        <v>50</v>
      </c>
      <c r="G1048">
        <v>112</v>
      </c>
      <c r="H1048">
        <f t="shared" si="52"/>
        <v>358</v>
      </c>
      <c r="I1048">
        <f t="shared" si="51"/>
        <v>11388</v>
      </c>
    </row>
    <row r="1049" spans="1:9" x14ac:dyDescent="0.25">
      <c r="A1049" t="s">
        <v>99</v>
      </c>
      <c r="B1049" s="64">
        <v>42869</v>
      </c>
      <c r="C1049">
        <f t="shared" si="50"/>
        <v>11</v>
      </c>
      <c r="D1049">
        <v>76</v>
      </c>
      <c r="E1049">
        <v>83</v>
      </c>
      <c r="F1049">
        <v>68</v>
      </c>
      <c r="G1049">
        <v>47</v>
      </c>
      <c r="H1049">
        <f t="shared" si="52"/>
        <v>274</v>
      </c>
      <c r="I1049">
        <f t="shared" si="51"/>
        <v>11388</v>
      </c>
    </row>
    <row r="1050" spans="1:9" x14ac:dyDescent="0.25">
      <c r="A1050" t="s">
        <v>99</v>
      </c>
      <c r="B1050" s="64">
        <v>42870</v>
      </c>
      <c r="C1050">
        <f t="shared" si="50"/>
        <v>11</v>
      </c>
      <c r="D1050">
        <v>102</v>
      </c>
      <c r="E1050">
        <v>56</v>
      </c>
      <c r="F1050">
        <v>80</v>
      </c>
      <c r="G1050">
        <v>81</v>
      </c>
      <c r="H1050">
        <f t="shared" si="52"/>
        <v>319</v>
      </c>
      <c r="I1050">
        <f t="shared" si="51"/>
        <v>11388</v>
      </c>
    </row>
    <row r="1051" spans="1:9" x14ac:dyDescent="0.25">
      <c r="A1051" t="s">
        <v>99</v>
      </c>
      <c r="B1051" s="64">
        <v>42871</v>
      </c>
      <c r="C1051">
        <f t="shared" si="50"/>
        <v>11</v>
      </c>
      <c r="D1051">
        <v>146</v>
      </c>
      <c r="E1051">
        <v>86</v>
      </c>
      <c r="F1051">
        <v>100</v>
      </c>
      <c r="G1051">
        <v>112</v>
      </c>
      <c r="H1051">
        <f t="shared" si="52"/>
        <v>444</v>
      </c>
      <c r="I1051">
        <f t="shared" si="51"/>
        <v>11388</v>
      </c>
    </row>
    <row r="1052" spans="1:9" x14ac:dyDescent="0.25">
      <c r="A1052" t="s">
        <v>99</v>
      </c>
      <c r="B1052" s="64">
        <v>42872</v>
      </c>
      <c r="C1052">
        <f t="shared" si="50"/>
        <v>11</v>
      </c>
      <c r="D1052">
        <v>40</v>
      </c>
      <c r="E1052">
        <v>105</v>
      </c>
      <c r="F1052">
        <v>121</v>
      </c>
      <c r="G1052">
        <v>84</v>
      </c>
      <c r="H1052">
        <f t="shared" si="52"/>
        <v>350</v>
      </c>
      <c r="I1052">
        <f t="shared" si="51"/>
        <v>11388</v>
      </c>
    </row>
    <row r="1053" spans="1:9" x14ac:dyDescent="0.25">
      <c r="A1053" t="s">
        <v>99</v>
      </c>
      <c r="B1053" s="64">
        <v>42873</v>
      </c>
      <c r="C1053">
        <f t="shared" si="50"/>
        <v>11</v>
      </c>
      <c r="D1053">
        <v>77</v>
      </c>
      <c r="E1053">
        <v>108</v>
      </c>
      <c r="F1053">
        <v>122</v>
      </c>
      <c r="G1053">
        <v>51</v>
      </c>
      <c r="H1053">
        <f t="shared" si="52"/>
        <v>358</v>
      </c>
      <c r="I1053">
        <f t="shared" si="51"/>
        <v>11388</v>
      </c>
    </row>
    <row r="1054" spans="1:9" x14ac:dyDescent="0.25">
      <c r="A1054" t="s">
        <v>99</v>
      </c>
      <c r="B1054" s="64">
        <v>42874</v>
      </c>
      <c r="C1054">
        <f t="shared" si="50"/>
        <v>11</v>
      </c>
      <c r="D1054">
        <v>105</v>
      </c>
      <c r="E1054">
        <v>104</v>
      </c>
      <c r="F1054">
        <v>136</v>
      </c>
      <c r="G1054">
        <v>43</v>
      </c>
      <c r="H1054">
        <f t="shared" si="52"/>
        <v>388</v>
      </c>
      <c r="I1054">
        <f t="shared" si="51"/>
        <v>11388</v>
      </c>
    </row>
    <row r="1055" spans="1:9" x14ac:dyDescent="0.25">
      <c r="A1055" t="s">
        <v>99</v>
      </c>
      <c r="B1055" s="64">
        <v>42875</v>
      </c>
      <c r="C1055">
        <f t="shared" si="50"/>
        <v>11</v>
      </c>
      <c r="D1055">
        <v>67</v>
      </c>
      <c r="E1055">
        <v>44</v>
      </c>
      <c r="F1055">
        <v>130</v>
      </c>
      <c r="G1055">
        <v>104</v>
      </c>
      <c r="H1055">
        <f t="shared" si="52"/>
        <v>345</v>
      </c>
      <c r="I1055">
        <f t="shared" si="51"/>
        <v>11388</v>
      </c>
    </row>
    <row r="1056" spans="1:9" x14ac:dyDescent="0.25">
      <c r="A1056" t="s">
        <v>99</v>
      </c>
      <c r="B1056" s="64">
        <v>42876</v>
      </c>
      <c r="C1056">
        <f t="shared" si="50"/>
        <v>11</v>
      </c>
      <c r="D1056">
        <v>51</v>
      </c>
      <c r="E1056">
        <v>133</v>
      </c>
      <c r="F1056">
        <v>40</v>
      </c>
      <c r="G1056">
        <v>108</v>
      </c>
      <c r="H1056">
        <f t="shared" si="52"/>
        <v>332</v>
      </c>
      <c r="I1056">
        <f t="shared" si="51"/>
        <v>11388</v>
      </c>
    </row>
    <row r="1057" spans="1:9" x14ac:dyDescent="0.25">
      <c r="A1057" t="s">
        <v>99</v>
      </c>
      <c r="B1057" s="64">
        <v>42877</v>
      </c>
      <c r="C1057">
        <f t="shared" si="50"/>
        <v>11</v>
      </c>
      <c r="D1057">
        <v>80</v>
      </c>
      <c r="E1057">
        <v>87</v>
      </c>
      <c r="F1057">
        <v>56</v>
      </c>
      <c r="G1057">
        <v>127</v>
      </c>
      <c r="H1057">
        <f t="shared" si="52"/>
        <v>350</v>
      </c>
      <c r="I1057">
        <f t="shared" si="51"/>
        <v>11388</v>
      </c>
    </row>
    <row r="1058" spans="1:9" x14ac:dyDescent="0.25">
      <c r="A1058" t="s">
        <v>99</v>
      </c>
      <c r="B1058" s="64">
        <v>42878</v>
      </c>
      <c r="C1058">
        <f t="shared" si="50"/>
        <v>11</v>
      </c>
      <c r="D1058">
        <v>90</v>
      </c>
      <c r="E1058">
        <v>144</v>
      </c>
      <c r="F1058">
        <v>128</v>
      </c>
      <c r="G1058">
        <v>59</v>
      </c>
      <c r="H1058">
        <f t="shared" si="52"/>
        <v>421</v>
      </c>
      <c r="I1058">
        <f t="shared" si="51"/>
        <v>11388</v>
      </c>
    </row>
    <row r="1059" spans="1:9" x14ac:dyDescent="0.25">
      <c r="A1059" t="s">
        <v>99</v>
      </c>
      <c r="B1059" s="64">
        <v>42879</v>
      </c>
      <c r="C1059">
        <f t="shared" si="50"/>
        <v>11</v>
      </c>
      <c r="D1059">
        <v>110</v>
      </c>
      <c r="E1059">
        <v>67</v>
      </c>
      <c r="F1059">
        <v>58</v>
      </c>
      <c r="G1059">
        <v>43</v>
      </c>
      <c r="H1059">
        <f t="shared" si="52"/>
        <v>278</v>
      </c>
      <c r="I1059">
        <f t="shared" si="51"/>
        <v>11388</v>
      </c>
    </row>
    <row r="1060" spans="1:9" x14ac:dyDescent="0.25">
      <c r="A1060" t="s">
        <v>99</v>
      </c>
      <c r="B1060" s="64">
        <v>42880</v>
      </c>
      <c r="C1060">
        <f t="shared" si="50"/>
        <v>11</v>
      </c>
      <c r="D1060">
        <v>61</v>
      </c>
      <c r="E1060">
        <v>74</v>
      </c>
      <c r="F1060">
        <v>113</v>
      </c>
      <c r="G1060">
        <v>144</v>
      </c>
      <c r="H1060">
        <f t="shared" si="52"/>
        <v>392</v>
      </c>
      <c r="I1060">
        <f t="shared" si="51"/>
        <v>11388</v>
      </c>
    </row>
    <row r="1061" spans="1:9" x14ac:dyDescent="0.25">
      <c r="A1061" t="s">
        <v>99</v>
      </c>
      <c r="B1061" s="64">
        <v>42881</v>
      </c>
      <c r="C1061">
        <f t="shared" si="50"/>
        <v>11</v>
      </c>
      <c r="D1061">
        <v>144</v>
      </c>
      <c r="E1061">
        <v>93</v>
      </c>
      <c r="F1061">
        <v>108</v>
      </c>
      <c r="G1061">
        <v>40</v>
      </c>
      <c r="H1061">
        <f t="shared" si="52"/>
        <v>385</v>
      </c>
      <c r="I1061">
        <f t="shared" si="51"/>
        <v>11388</v>
      </c>
    </row>
    <row r="1062" spans="1:9" x14ac:dyDescent="0.25">
      <c r="A1062" t="s">
        <v>99</v>
      </c>
      <c r="B1062" s="64">
        <v>42882</v>
      </c>
      <c r="C1062">
        <f t="shared" si="50"/>
        <v>11</v>
      </c>
      <c r="D1062">
        <v>54</v>
      </c>
      <c r="E1062">
        <v>42</v>
      </c>
      <c r="F1062">
        <v>111</v>
      </c>
      <c r="G1062">
        <v>141</v>
      </c>
      <c r="H1062">
        <f t="shared" si="52"/>
        <v>348</v>
      </c>
      <c r="I1062">
        <f t="shared" si="51"/>
        <v>11388</v>
      </c>
    </row>
    <row r="1063" spans="1:9" x14ac:dyDescent="0.25">
      <c r="A1063" t="s">
        <v>99</v>
      </c>
      <c r="B1063" s="64">
        <v>42883</v>
      </c>
      <c r="C1063">
        <f t="shared" ref="C1063:C1126" si="53">CHOOSE(MONTH(B1063),7,8,9,10,11,12,1,2,3,4,5,6)</f>
        <v>11</v>
      </c>
      <c r="D1063">
        <v>57</v>
      </c>
      <c r="E1063">
        <v>52</v>
      </c>
      <c r="F1063">
        <v>108</v>
      </c>
      <c r="G1063">
        <v>59</v>
      </c>
      <c r="H1063">
        <f t="shared" si="52"/>
        <v>276</v>
      </c>
      <c r="I1063">
        <f t="shared" si="51"/>
        <v>11388</v>
      </c>
    </row>
    <row r="1064" spans="1:9" x14ac:dyDescent="0.25">
      <c r="A1064" t="s">
        <v>99</v>
      </c>
      <c r="B1064" s="64">
        <v>42884</v>
      </c>
      <c r="C1064">
        <f t="shared" si="53"/>
        <v>11</v>
      </c>
      <c r="D1064">
        <v>114</v>
      </c>
      <c r="E1064">
        <v>143</v>
      </c>
      <c r="F1064">
        <v>54</v>
      </c>
      <c r="G1064">
        <v>56</v>
      </c>
      <c r="H1064">
        <f t="shared" si="52"/>
        <v>367</v>
      </c>
      <c r="I1064">
        <f t="shared" si="51"/>
        <v>11388</v>
      </c>
    </row>
    <row r="1065" spans="1:9" x14ac:dyDescent="0.25">
      <c r="A1065" t="s">
        <v>99</v>
      </c>
      <c r="B1065" s="64">
        <v>42885</v>
      </c>
      <c r="C1065">
        <f t="shared" si="53"/>
        <v>11</v>
      </c>
      <c r="D1065">
        <v>85</v>
      </c>
      <c r="E1065">
        <v>123</v>
      </c>
      <c r="F1065">
        <v>66</v>
      </c>
      <c r="G1065">
        <v>117</v>
      </c>
      <c r="H1065">
        <f t="shared" si="52"/>
        <v>391</v>
      </c>
      <c r="I1065">
        <f t="shared" si="51"/>
        <v>11388</v>
      </c>
    </row>
    <row r="1066" spans="1:9" x14ac:dyDescent="0.25">
      <c r="A1066" t="s">
        <v>99</v>
      </c>
      <c r="B1066" s="64">
        <v>42886</v>
      </c>
      <c r="C1066">
        <f t="shared" si="53"/>
        <v>11</v>
      </c>
      <c r="D1066">
        <v>94</v>
      </c>
      <c r="E1066">
        <v>104</v>
      </c>
      <c r="F1066">
        <v>139</v>
      </c>
      <c r="G1066">
        <v>109</v>
      </c>
      <c r="H1066">
        <f t="shared" si="52"/>
        <v>446</v>
      </c>
      <c r="I1066">
        <f t="shared" si="51"/>
        <v>11388</v>
      </c>
    </row>
    <row r="1067" spans="1:9" x14ac:dyDescent="0.25">
      <c r="A1067" t="s">
        <v>99</v>
      </c>
      <c r="B1067" s="64">
        <v>42887</v>
      </c>
      <c r="C1067">
        <f t="shared" si="53"/>
        <v>12</v>
      </c>
      <c r="D1067">
        <v>54</v>
      </c>
      <c r="E1067">
        <v>66</v>
      </c>
      <c r="F1067">
        <v>133</v>
      </c>
      <c r="G1067">
        <v>68</v>
      </c>
      <c r="H1067">
        <f t="shared" si="52"/>
        <v>321</v>
      </c>
      <c r="I1067">
        <f t="shared" si="51"/>
        <v>11238</v>
      </c>
    </row>
    <row r="1068" spans="1:9" x14ac:dyDescent="0.25">
      <c r="A1068" t="s">
        <v>99</v>
      </c>
      <c r="B1068" s="64">
        <v>42888</v>
      </c>
      <c r="C1068">
        <f t="shared" si="53"/>
        <v>12</v>
      </c>
      <c r="D1068">
        <v>140</v>
      </c>
      <c r="E1068">
        <v>139</v>
      </c>
      <c r="F1068">
        <v>41</v>
      </c>
      <c r="G1068">
        <v>122</v>
      </c>
      <c r="H1068">
        <f t="shared" si="52"/>
        <v>442</v>
      </c>
      <c r="I1068">
        <f t="shared" si="51"/>
        <v>11238</v>
      </c>
    </row>
    <row r="1069" spans="1:9" x14ac:dyDescent="0.25">
      <c r="A1069" t="s">
        <v>99</v>
      </c>
      <c r="B1069" s="64">
        <v>42889</v>
      </c>
      <c r="C1069">
        <f t="shared" si="53"/>
        <v>12</v>
      </c>
      <c r="D1069">
        <v>112</v>
      </c>
      <c r="E1069">
        <v>51</v>
      </c>
      <c r="F1069">
        <v>99</v>
      </c>
      <c r="G1069">
        <v>124</v>
      </c>
      <c r="H1069">
        <f t="shared" si="52"/>
        <v>386</v>
      </c>
      <c r="I1069">
        <f t="shared" si="51"/>
        <v>11238</v>
      </c>
    </row>
    <row r="1070" spans="1:9" x14ac:dyDescent="0.25">
      <c r="A1070" t="s">
        <v>99</v>
      </c>
      <c r="B1070" s="64">
        <v>42890</v>
      </c>
      <c r="C1070">
        <f t="shared" si="53"/>
        <v>12</v>
      </c>
      <c r="D1070">
        <v>81</v>
      </c>
      <c r="E1070">
        <v>72</v>
      </c>
      <c r="F1070">
        <v>150</v>
      </c>
      <c r="G1070">
        <v>103</v>
      </c>
      <c r="H1070">
        <f t="shared" si="52"/>
        <v>406</v>
      </c>
      <c r="I1070">
        <f t="shared" si="51"/>
        <v>11238</v>
      </c>
    </row>
    <row r="1071" spans="1:9" x14ac:dyDescent="0.25">
      <c r="A1071" t="s">
        <v>99</v>
      </c>
      <c r="B1071" s="64">
        <v>42891</v>
      </c>
      <c r="C1071">
        <f t="shared" si="53"/>
        <v>12</v>
      </c>
      <c r="D1071">
        <v>105</v>
      </c>
      <c r="E1071">
        <v>100</v>
      </c>
      <c r="F1071">
        <v>70</v>
      </c>
      <c r="G1071">
        <v>40</v>
      </c>
      <c r="H1071">
        <f t="shared" si="52"/>
        <v>315</v>
      </c>
      <c r="I1071">
        <f t="shared" si="51"/>
        <v>11238</v>
      </c>
    </row>
    <row r="1072" spans="1:9" x14ac:dyDescent="0.25">
      <c r="A1072" t="s">
        <v>99</v>
      </c>
      <c r="B1072" s="64">
        <v>42892</v>
      </c>
      <c r="C1072">
        <f t="shared" si="53"/>
        <v>12</v>
      </c>
      <c r="D1072">
        <v>92</v>
      </c>
      <c r="E1072">
        <v>114</v>
      </c>
      <c r="F1072">
        <v>132</v>
      </c>
      <c r="G1072">
        <v>55</v>
      </c>
      <c r="H1072">
        <f t="shared" si="52"/>
        <v>393</v>
      </c>
      <c r="I1072">
        <f t="shared" si="51"/>
        <v>11238</v>
      </c>
    </row>
    <row r="1073" spans="1:9" x14ac:dyDescent="0.25">
      <c r="A1073" t="s">
        <v>99</v>
      </c>
      <c r="B1073" s="64">
        <v>42893</v>
      </c>
      <c r="C1073">
        <f t="shared" si="53"/>
        <v>12</v>
      </c>
      <c r="D1073">
        <v>132</v>
      </c>
      <c r="E1073">
        <v>50</v>
      </c>
      <c r="F1073">
        <v>105</v>
      </c>
      <c r="G1073">
        <v>121</v>
      </c>
      <c r="H1073">
        <f t="shared" si="52"/>
        <v>408</v>
      </c>
      <c r="I1073">
        <f t="shared" si="51"/>
        <v>11238</v>
      </c>
    </row>
    <row r="1074" spans="1:9" x14ac:dyDescent="0.25">
      <c r="A1074" t="s">
        <v>99</v>
      </c>
      <c r="B1074" s="64">
        <v>42894</v>
      </c>
      <c r="C1074">
        <f t="shared" si="53"/>
        <v>12</v>
      </c>
      <c r="D1074">
        <v>130</v>
      </c>
      <c r="E1074">
        <v>52</v>
      </c>
      <c r="F1074">
        <v>57</v>
      </c>
      <c r="G1074">
        <v>92</v>
      </c>
      <c r="H1074">
        <f t="shared" si="52"/>
        <v>331</v>
      </c>
      <c r="I1074">
        <f t="shared" si="51"/>
        <v>11238</v>
      </c>
    </row>
    <row r="1075" spans="1:9" x14ac:dyDescent="0.25">
      <c r="A1075" t="s">
        <v>99</v>
      </c>
      <c r="B1075" s="64">
        <v>42895</v>
      </c>
      <c r="C1075">
        <f t="shared" si="53"/>
        <v>12</v>
      </c>
      <c r="D1075">
        <v>118</v>
      </c>
      <c r="E1075">
        <v>116</v>
      </c>
      <c r="F1075">
        <v>144</v>
      </c>
      <c r="G1075">
        <v>60</v>
      </c>
      <c r="H1075">
        <f t="shared" si="52"/>
        <v>438</v>
      </c>
      <c r="I1075">
        <f t="shared" si="51"/>
        <v>11238</v>
      </c>
    </row>
    <row r="1076" spans="1:9" x14ac:dyDescent="0.25">
      <c r="A1076" t="s">
        <v>99</v>
      </c>
      <c r="B1076" s="64">
        <v>42896</v>
      </c>
      <c r="C1076">
        <f t="shared" si="53"/>
        <v>12</v>
      </c>
      <c r="D1076">
        <v>143</v>
      </c>
      <c r="E1076">
        <v>141</v>
      </c>
      <c r="F1076">
        <v>126</v>
      </c>
      <c r="G1076">
        <v>130</v>
      </c>
      <c r="H1076">
        <f t="shared" si="52"/>
        <v>540</v>
      </c>
      <c r="I1076">
        <f t="shared" si="51"/>
        <v>11238</v>
      </c>
    </row>
    <row r="1077" spans="1:9" x14ac:dyDescent="0.25">
      <c r="A1077" t="s">
        <v>99</v>
      </c>
      <c r="B1077" s="64">
        <v>42897</v>
      </c>
      <c r="C1077">
        <f t="shared" si="53"/>
        <v>12</v>
      </c>
      <c r="D1077">
        <v>54</v>
      </c>
      <c r="E1077">
        <v>95</v>
      </c>
      <c r="F1077">
        <v>54</v>
      </c>
      <c r="G1077">
        <v>140</v>
      </c>
      <c r="H1077">
        <f t="shared" si="52"/>
        <v>343</v>
      </c>
      <c r="I1077">
        <f t="shared" si="51"/>
        <v>11238</v>
      </c>
    </row>
    <row r="1078" spans="1:9" x14ac:dyDescent="0.25">
      <c r="A1078" t="s">
        <v>99</v>
      </c>
      <c r="B1078" s="64">
        <v>42898</v>
      </c>
      <c r="C1078">
        <f t="shared" si="53"/>
        <v>12</v>
      </c>
      <c r="D1078">
        <v>117</v>
      </c>
      <c r="E1078">
        <v>76</v>
      </c>
      <c r="F1078">
        <v>103</v>
      </c>
      <c r="G1078">
        <v>148</v>
      </c>
      <c r="H1078">
        <f t="shared" si="52"/>
        <v>444</v>
      </c>
      <c r="I1078">
        <f t="shared" si="51"/>
        <v>11238</v>
      </c>
    </row>
    <row r="1079" spans="1:9" x14ac:dyDescent="0.25">
      <c r="A1079" t="s">
        <v>99</v>
      </c>
      <c r="B1079" s="64">
        <v>42899</v>
      </c>
      <c r="C1079">
        <f t="shared" si="53"/>
        <v>12</v>
      </c>
      <c r="D1079">
        <v>84</v>
      </c>
      <c r="E1079">
        <v>90</v>
      </c>
      <c r="F1079">
        <v>67</v>
      </c>
      <c r="G1079">
        <v>120</v>
      </c>
      <c r="H1079">
        <f t="shared" si="52"/>
        <v>361</v>
      </c>
      <c r="I1079">
        <f t="shared" si="51"/>
        <v>11238</v>
      </c>
    </row>
    <row r="1080" spans="1:9" x14ac:dyDescent="0.25">
      <c r="A1080" t="s">
        <v>99</v>
      </c>
      <c r="B1080" s="64">
        <v>42900</v>
      </c>
      <c r="C1080">
        <f t="shared" si="53"/>
        <v>12</v>
      </c>
      <c r="D1080">
        <v>58</v>
      </c>
      <c r="E1080">
        <v>150</v>
      </c>
      <c r="F1080">
        <v>62</v>
      </c>
      <c r="G1080">
        <v>65</v>
      </c>
      <c r="H1080">
        <f t="shared" si="52"/>
        <v>335</v>
      </c>
      <c r="I1080">
        <f t="shared" si="51"/>
        <v>11238</v>
      </c>
    </row>
    <row r="1081" spans="1:9" x14ac:dyDescent="0.25">
      <c r="A1081" t="s">
        <v>99</v>
      </c>
      <c r="B1081" s="64">
        <v>42901</v>
      </c>
      <c r="C1081">
        <f t="shared" si="53"/>
        <v>12</v>
      </c>
      <c r="D1081">
        <v>123</v>
      </c>
      <c r="E1081">
        <v>50</v>
      </c>
      <c r="F1081">
        <v>48</v>
      </c>
      <c r="G1081">
        <v>127</v>
      </c>
      <c r="H1081">
        <f t="shared" si="52"/>
        <v>348</v>
      </c>
      <c r="I1081">
        <f t="shared" si="51"/>
        <v>11238</v>
      </c>
    </row>
    <row r="1082" spans="1:9" x14ac:dyDescent="0.25">
      <c r="A1082" t="s">
        <v>99</v>
      </c>
      <c r="B1082" s="64">
        <v>42902</v>
      </c>
      <c r="C1082">
        <f t="shared" si="53"/>
        <v>12</v>
      </c>
      <c r="D1082">
        <v>73</v>
      </c>
      <c r="E1082">
        <v>61</v>
      </c>
      <c r="F1082">
        <v>65</v>
      </c>
      <c r="G1082">
        <v>88</v>
      </c>
      <c r="H1082">
        <f t="shared" si="52"/>
        <v>287</v>
      </c>
      <c r="I1082">
        <f t="shared" si="51"/>
        <v>11238</v>
      </c>
    </row>
    <row r="1083" spans="1:9" x14ac:dyDescent="0.25">
      <c r="A1083" t="s">
        <v>99</v>
      </c>
      <c r="B1083" s="64">
        <v>42903</v>
      </c>
      <c r="C1083">
        <f t="shared" si="53"/>
        <v>12</v>
      </c>
      <c r="D1083">
        <v>147</v>
      </c>
      <c r="E1083">
        <v>65</v>
      </c>
      <c r="F1083">
        <v>129</v>
      </c>
      <c r="G1083">
        <v>88</v>
      </c>
      <c r="H1083">
        <f t="shared" si="52"/>
        <v>429</v>
      </c>
      <c r="I1083">
        <f t="shared" si="51"/>
        <v>11238</v>
      </c>
    </row>
    <row r="1084" spans="1:9" x14ac:dyDescent="0.25">
      <c r="A1084" t="s">
        <v>99</v>
      </c>
      <c r="B1084" s="64">
        <v>42904</v>
      </c>
      <c r="C1084">
        <f t="shared" si="53"/>
        <v>12</v>
      </c>
      <c r="D1084">
        <v>131</v>
      </c>
      <c r="E1084">
        <v>75</v>
      </c>
      <c r="F1084">
        <v>91</v>
      </c>
      <c r="G1084">
        <v>114</v>
      </c>
      <c r="H1084">
        <f t="shared" si="52"/>
        <v>411</v>
      </c>
      <c r="I1084">
        <f t="shared" si="51"/>
        <v>11238</v>
      </c>
    </row>
    <row r="1085" spans="1:9" x14ac:dyDescent="0.25">
      <c r="A1085" t="s">
        <v>99</v>
      </c>
      <c r="B1085" s="64">
        <v>42905</v>
      </c>
      <c r="C1085">
        <f t="shared" si="53"/>
        <v>12</v>
      </c>
      <c r="D1085">
        <v>43</v>
      </c>
      <c r="E1085">
        <v>50</v>
      </c>
      <c r="F1085">
        <v>53</v>
      </c>
      <c r="G1085">
        <v>41</v>
      </c>
      <c r="H1085">
        <f t="shared" si="52"/>
        <v>187</v>
      </c>
      <c r="I1085">
        <f t="shared" si="51"/>
        <v>11238</v>
      </c>
    </row>
    <row r="1086" spans="1:9" x14ac:dyDescent="0.25">
      <c r="A1086" t="s">
        <v>99</v>
      </c>
      <c r="B1086" s="64">
        <v>42906</v>
      </c>
      <c r="C1086">
        <f t="shared" si="53"/>
        <v>12</v>
      </c>
      <c r="D1086">
        <v>56</v>
      </c>
      <c r="E1086">
        <v>91</v>
      </c>
      <c r="F1086">
        <v>97</v>
      </c>
      <c r="G1086">
        <v>69</v>
      </c>
      <c r="H1086">
        <f t="shared" si="52"/>
        <v>313</v>
      </c>
      <c r="I1086">
        <f t="shared" si="51"/>
        <v>11238</v>
      </c>
    </row>
    <row r="1087" spans="1:9" x14ac:dyDescent="0.25">
      <c r="A1087" t="s">
        <v>99</v>
      </c>
      <c r="B1087" s="64">
        <v>42907</v>
      </c>
      <c r="C1087">
        <f t="shared" si="53"/>
        <v>12</v>
      </c>
      <c r="D1087">
        <v>129</v>
      </c>
      <c r="E1087">
        <v>59</v>
      </c>
      <c r="F1087">
        <v>125</v>
      </c>
      <c r="G1087">
        <v>59</v>
      </c>
      <c r="H1087">
        <f t="shared" si="52"/>
        <v>372</v>
      </c>
      <c r="I1087">
        <f t="shared" si="51"/>
        <v>11238</v>
      </c>
    </row>
    <row r="1088" spans="1:9" x14ac:dyDescent="0.25">
      <c r="A1088" t="s">
        <v>99</v>
      </c>
      <c r="B1088" s="64">
        <v>42908</v>
      </c>
      <c r="C1088">
        <f t="shared" si="53"/>
        <v>12</v>
      </c>
      <c r="D1088">
        <v>148</v>
      </c>
      <c r="E1088">
        <v>111</v>
      </c>
      <c r="F1088">
        <v>74</v>
      </c>
      <c r="G1088">
        <v>146</v>
      </c>
      <c r="H1088">
        <f t="shared" si="52"/>
        <v>479</v>
      </c>
      <c r="I1088">
        <f t="shared" si="51"/>
        <v>11238</v>
      </c>
    </row>
    <row r="1089" spans="1:9" x14ac:dyDescent="0.25">
      <c r="A1089" t="s">
        <v>99</v>
      </c>
      <c r="B1089" s="64">
        <v>42909</v>
      </c>
      <c r="C1089">
        <f t="shared" si="53"/>
        <v>12</v>
      </c>
      <c r="D1089">
        <v>86</v>
      </c>
      <c r="E1089">
        <v>44</v>
      </c>
      <c r="F1089">
        <v>50</v>
      </c>
      <c r="G1089">
        <v>126</v>
      </c>
      <c r="H1089">
        <f t="shared" si="52"/>
        <v>306</v>
      </c>
      <c r="I1089">
        <f t="shared" si="51"/>
        <v>11238</v>
      </c>
    </row>
    <row r="1090" spans="1:9" x14ac:dyDescent="0.25">
      <c r="A1090" t="s">
        <v>99</v>
      </c>
      <c r="B1090" s="64">
        <v>42910</v>
      </c>
      <c r="C1090">
        <f t="shared" si="53"/>
        <v>12</v>
      </c>
      <c r="D1090">
        <v>65</v>
      </c>
      <c r="E1090">
        <v>43</v>
      </c>
      <c r="F1090">
        <v>143</v>
      </c>
      <c r="G1090">
        <v>105</v>
      </c>
      <c r="H1090">
        <f t="shared" si="52"/>
        <v>356</v>
      </c>
      <c r="I1090">
        <f t="shared" ref="I1090:I1153" si="54">SUMIFS($H$2:$H$1461,$A$2:$A$1461,A1090,$C$2:$C$1461,C1090)</f>
        <v>11238</v>
      </c>
    </row>
    <row r="1091" spans="1:9" x14ac:dyDescent="0.25">
      <c r="A1091" t="s">
        <v>99</v>
      </c>
      <c r="B1091" s="64">
        <v>42911</v>
      </c>
      <c r="C1091">
        <f t="shared" si="53"/>
        <v>12</v>
      </c>
      <c r="D1091">
        <v>108</v>
      </c>
      <c r="E1091">
        <v>127</v>
      </c>
      <c r="F1091">
        <v>69</v>
      </c>
      <c r="G1091">
        <v>51</v>
      </c>
      <c r="H1091">
        <f t="shared" si="52"/>
        <v>355</v>
      </c>
      <c r="I1091">
        <f t="shared" si="54"/>
        <v>11238</v>
      </c>
    </row>
    <row r="1092" spans="1:9" x14ac:dyDescent="0.25">
      <c r="A1092" t="s">
        <v>99</v>
      </c>
      <c r="B1092" s="64">
        <v>42912</v>
      </c>
      <c r="C1092">
        <f t="shared" si="53"/>
        <v>12</v>
      </c>
      <c r="D1092">
        <v>132</v>
      </c>
      <c r="E1092">
        <v>65</v>
      </c>
      <c r="F1092">
        <v>105</v>
      </c>
      <c r="G1092">
        <v>130</v>
      </c>
      <c r="H1092">
        <f t="shared" si="52"/>
        <v>432</v>
      </c>
      <c r="I1092">
        <f t="shared" si="54"/>
        <v>11238</v>
      </c>
    </row>
    <row r="1093" spans="1:9" x14ac:dyDescent="0.25">
      <c r="A1093" t="s">
        <v>99</v>
      </c>
      <c r="B1093" s="64">
        <v>42913</v>
      </c>
      <c r="C1093">
        <f t="shared" si="53"/>
        <v>12</v>
      </c>
      <c r="D1093">
        <v>87</v>
      </c>
      <c r="E1093">
        <v>99</v>
      </c>
      <c r="F1093">
        <v>59</v>
      </c>
      <c r="G1093">
        <v>100</v>
      </c>
      <c r="H1093">
        <f t="shared" si="52"/>
        <v>345</v>
      </c>
      <c r="I1093">
        <f t="shared" si="54"/>
        <v>11238</v>
      </c>
    </row>
    <row r="1094" spans="1:9" x14ac:dyDescent="0.25">
      <c r="A1094" t="s">
        <v>99</v>
      </c>
      <c r="B1094" s="64">
        <v>42914</v>
      </c>
      <c r="C1094">
        <f t="shared" si="53"/>
        <v>12</v>
      </c>
      <c r="D1094">
        <v>42</v>
      </c>
      <c r="E1094">
        <v>128</v>
      </c>
      <c r="F1094">
        <v>123</v>
      </c>
      <c r="G1094">
        <v>138</v>
      </c>
      <c r="H1094">
        <f t="shared" si="52"/>
        <v>431</v>
      </c>
      <c r="I1094">
        <f t="shared" si="54"/>
        <v>11238</v>
      </c>
    </row>
    <row r="1095" spans="1:9" x14ac:dyDescent="0.25">
      <c r="A1095" t="s">
        <v>99</v>
      </c>
      <c r="B1095" s="64">
        <v>42915</v>
      </c>
      <c r="C1095">
        <f t="shared" si="53"/>
        <v>12</v>
      </c>
      <c r="D1095">
        <v>81</v>
      </c>
      <c r="E1095">
        <v>107</v>
      </c>
      <c r="F1095">
        <v>144</v>
      </c>
      <c r="G1095">
        <v>82</v>
      </c>
      <c r="H1095">
        <f t="shared" si="52"/>
        <v>414</v>
      </c>
      <c r="I1095">
        <f t="shared" si="54"/>
        <v>11238</v>
      </c>
    </row>
    <row r="1096" spans="1:9" x14ac:dyDescent="0.25">
      <c r="A1096" t="s">
        <v>99</v>
      </c>
      <c r="B1096" s="64">
        <v>42916</v>
      </c>
      <c r="C1096">
        <f t="shared" si="53"/>
        <v>12</v>
      </c>
      <c r="D1096">
        <v>127</v>
      </c>
      <c r="E1096">
        <v>74</v>
      </c>
      <c r="F1096">
        <v>44</v>
      </c>
      <c r="G1096">
        <v>65</v>
      </c>
      <c r="H1096">
        <f t="shared" si="52"/>
        <v>310</v>
      </c>
      <c r="I1096">
        <f t="shared" si="54"/>
        <v>11238</v>
      </c>
    </row>
    <row r="1097" spans="1:9" x14ac:dyDescent="0.25">
      <c r="A1097" t="s">
        <v>74</v>
      </c>
      <c r="B1097" s="64">
        <v>42552</v>
      </c>
      <c r="C1097">
        <f t="shared" si="53"/>
        <v>1</v>
      </c>
      <c r="D1097">
        <v>56</v>
      </c>
      <c r="E1097">
        <v>70</v>
      </c>
      <c r="F1097">
        <v>120</v>
      </c>
      <c r="G1097">
        <v>95</v>
      </c>
      <c r="H1097">
        <f t="shared" si="52"/>
        <v>341</v>
      </c>
      <c r="I1097">
        <f t="shared" si="54"/>
        <v>12144</v>
      </c>
    </row>
    <row r="1098" spans="1:9" x14ac:dyDescent="0.25">
      <c r="A1098" t="s">
        <v>74</v>
      </c>
      <c r="B1098" s="64">
        <v>42553</v>
      </c>
      <c r="C1098">
        <f t="shared" si="53"/>
        <v>1</v>
      </c>
      <c r="D1098">
        <v>138</v>
      </c>
      <c r="E1098">
        <v>103</v>
      </c>
      <c r="F1098">
        <v>132</v>
      </c>
      <c r="G1098">
        <v>41</v>
      </c>
      <c r="H1098">
        <f t="shared" si="52"/>
        <v>414</v>
      </c>
      <c r="I1098">
        <f t="shared" si="54"/>
        <v>12144</v>
      </c>
    </row>
    <row r="1099" spans="1:9" x14ac:dyDescent="0.25">
      <c r="A1099" t="s">
        <v>74</v>
      </c>
      <c r="B1099" s="64">
        <v>42554</v>
      </c>
      <c r="C1099">
        <f t="shared" si="53"/>
        <v>1</v>
      </c>
      <c r="D1099">
        <v>83</v>
      </c>
      <c r="E1099">
        <v>142</v>
      </c>
      <c r="F1099">
        <v>88</v>
      </c>
      <c r="G1099">
        <v>109</v>
      </c>
      <c r="H1099">
        <f t="shared" si="52"/>
        <v>422</v>
      </c>
      <c r="I1099">
        <f t="shared" si="54"/>
        <v>12144</v>
      </c>
    </row>
    <row r="1100" spans="1:9" x14ac:dyDescent="0.25">
      <c r="A1100" t="s">
        <v>74</v>
      </c>
      <c r="B1100" s="64">
        <v>42555</v>
      </c>
      <c r="C1100">
        <f t="shared" si="53"/>
        <v>1</v>
      </c>
      <c r="D1100">
        <v>147</v>
      </c>
      <c r="E1100">
        <v>126</v>
      </c>
      <c r="F1100">
        <v>71</v>
      </c>
      <c r="G1100">
        <v>130</v>
      </c>
      <c r="H1100">
        <f t="shared" si="52"/>
        <v>474</v>
      </c>
      <c r="I1100">
        <f t="shared" si="54"/>
        <v>12144</v>
      </c>
    </row>
    <row r="1101" spans="1:9" x14ac:dyDescent="0.25">
      <c r="A1101" t="s">
        <v>74</v>
      </c>
      <c r="B1101" s="64">
        <v>42556</v>
      </c>
      <c r="C1101">
        <f t="shared" si="53"/>
        <v>1</v>
      </c>
      <c r="D1101">
        <v>146</v>
      </c>
      <c r="E1101">
        <v>114</v>
      </c>
      <c r="F1101">
        <v>87</v>
      </c>
      <c r="G1101">
        <v>50</v>
      </c>
      <c r="H1101">
        <f t="shared" si="52"/>
        <v>397</v>
      </c>
      <c r="I1101">
        <f t="shared" si="54"/>
        <v>12144</v>
      </c>
    </row>
    <row r="1102" spans="1:9" x14ac:dyDescent="0.25">
      <c r="A1102" t="s">
        <v>74</v>
      </c>
      <c r="B1102" s="64">
        <v>42557</v>
      </c>
      <c r="C1102">
        <f t="shared" si="53"/>
        <v>1</v>
      </c>
      <c r="D1102">
        <v>74</v>
      </c>
      <c r="E1102">
        <v>149</v>
      </c>
      <c r="F1102">
        <v>48</v>
      </c>
      <c r="G1102">
        <v>40</v>
      </c>
      <c r="H1102">
        <f t="shared" si="52"/>
        <v>311</v>
      </c>
      <c r="I1102">
        <f t="shared" si="54"/>
        <v>12144</v>
      </c>
    </row>
    <row r="1103" spans="1:9" x14ac:dyDescent="0.25">
      <c r="A1103" t="s">
        <v>74</v>
      </c>
      <c r="B1103" s="64">
        <v>42558</v>
      </c>
      <c r="C1103">
        <f t="shared" si="53"/>
        <v>1</v>
      </c>
      <c r="D1103">
        <v>92</v>
      </c>
      <c r="E1103">
        <v>107</v>
      </c>
      <c r="F1103">
        <v>89</v>
      </c>
      <c r="G1103">
        <v>105</v>
      </c>
      <c r="H1103">
        <f t="shared" si="52"/>
        <v>393</v>
      </c>
      <c r="I1103">
        <f t="shared" si="54"/>
        <v>12144</v>
      </c>
    </row>
    <row r="1104" spans="1:9" x14ac:dyDescent="0.25">
      <c r="A1104" t="s">
        <v>74</v>
      </c>
      <c r="B1104" s="64">
        <v>42559</v>
      </c>
      <c r="C1104">
        <f t="shared" si="53"/>
        <v>1</v>
      </c>
      <c r="D1104">
        <v>149</v>
      </c>
      <c r="E1104">
        <v>107</v>
      </c>
      <c r="F1104">
        <v>52</v>
      </c>
      <c r="G1104">
        <v>52</v>
      </c>
      <c r="H1104">
        <f t="shared" si="52"/>
        <v>360</v>
      </c>
      <c r="I1104">
        <f t="shared" si="54"/>
        <v>12144</v>
      </c>
    </row>
    <row r="1105" spans="1:9" x14ac:dyDescent="0.25">
      <c r="A1105" t="s">
        <v>74</v>
      </c>
      <c r="B1105" s="64">
        <v>42560</v>
      </c>
      <c r="C1105">
        <f t="shared" si="53"/>
        <v>1</v>
      </c>
      <c r="D1105">
        <v>104</v>
      </c>
      <c r="E1105">
        <v>70</v>
      </c>
      <c r="F1105">
        <v>63</v>
      </c>
      <c r="G1105">
        <v>74</v>
      </c>
      <c r="H1105">
        <f t="shared" si="52"/>
        <v>311</v>
      </c>
      <c r="I1105">
        <f t="shared" si="54"/>
        <v>12144</v>
      </c>
    </row>
    <row r="1106" spans="1:9" x14ac:dyDescent="0.25">
      <c r="A1106" t="s">
        <v>74</v>
      </c>
      <c r="B1106" s="64">
        <v>42561</v>
      </c>
      <c r="C1106">
        <f t="shared" si="53"/>
        <v>1</v>
      </c>
      <c r="D1106">
        <v>142</v>
      </c>
      <c r="E1106">
        <v>104</v>
      </c>
      <c r="F1106">
        <v>146</v>
      </c>
      <c r="G1106">
        <v>91</v>
      </c>
      <c r="H1106">
        <f t="shared" si="52"/>
        <v>483</v>
      </c>
      <c r="I1106">
        <f t="shared" si="54"/>
        <v>12144</v>
      </c>
    </row>
    <row r="1107" spans="1:9" x14ac:dyDescent="0.25">
      <c r="A1107" t="s">
        <v>74</v>
      </c>
      <c r="B1107" s="64">
        <v>42562</v>
      </c>
      <c r="C1107">
        <f t="shared" si="53"/>
        <v>1</v>
      </c>
      <c r="D1107">
        <v>84</v>
      </c>
      <c r="E1107">
        <v>147</v>
      </c>
      <c r="F1107">
        <v>44</v>
      </c>
      <c r="G1107">
        <v>141</v>
      </c>
      <c r="H1107">
        <f t="shared" si="52"/>
        <v>416</v>
      </c>
      <c r="I1107">
        <f t="shared" si="54"/>
        <v>12144</v>
      </c>
    </row>
    <row r="1108" spans="1:9" x14ac:dyDescent="0.25">
      <c r="A1108" t="s">
        <v>74</v>
      </c>
      <c r="B1108" s="64">
        <v>42563</v>
      </c>
      <c r="C1108">
        <f t="shared" si="53"/>
        <v>1</v>
      </c>
      <c r="D1108">
        <v>109</v>
      </c>
      <c r="E1108">
        <v>52</v>
      </c>
      <c r="F1108">
        <v>84</v>
      </c>
      <c r="G1108">
        <v>96</v>
      </c>
      <c r="H1108">
        <f t="shared" si="52"/>
        <v>341</v>
      </c>
      <c r="I1108">
        <f t="shared" si="54"/>
        <v>12144</v>
      </c>
    </row>
    <row r="1109" spans="1:9" x14ac:dyDescent="0.25">
      <c r="A1109" t="s">
        <v>74</v>
      </c>
      <c r="B1109" s="64">
        <v>42564</v>
      </c>
      <c r="C1109">
        <f t="shared" si="53"/>
        <v>1</v>
      </c>
      <c r="D1109">
        <v>59</v>
      </c>
      <c r="E1109">
        <v>101</v>
      </c>
      <c r="F1109">
        <v>142</v>
      </c>
      <c r="G1109">
        <v>90</v>
      </c>
      <c r="H1109">
        <f t="shared" ref="H1109:H1172" si="55">SUM(D1109:G1109)</f>
        <v>392</v>
      </c>
      <c r="I1109">
        <f t="shared" si="54"/>
        <v>12144</v>
      </c>
    </row>
    <row r="1110" spans="1:9" x14ac:dyDescent="0.25">
      <c r="A1110" t="s">
        <v>74</v>
      </c>
      <c r="B1110" s="64">
        <v>42565</v>
      </c>
      <c r="C1110">
        <f t="shared" si="53"/>
        <v>1</v>
      </c>
      <c r="D1110">
        <v>48</v>
      </c>
      <c r="E1110">
        <v>148</v>
      </c>
      <c r="F1110">
        <v>126</v>
      </c>
      <c r="G1110">
        <v>55</v>
      </c>
      <c r="H1110">
        <f t="shared" si="55"/>
        <v>377</v>
      </c>
      <c r="I1110">
        <f t="shared" si="54"/>
        <v>12144</v>
      </c>
    </row>
    <row r="1111" spans="1:9" x14ac:dyDescent="0.25">
      <c r="A1111" t="s">
        <v>74</v>
      </c>
      <c r="B1111" s="64">
        <v>42566</v>
      </c>
      <c r="C1111">
        <f t="shared" si="53"/>
        <v>1</v>
      </c>
      <c r="D1111">
        <v>115</v>
      </c>
      <c r="E1111">
        <v>74</v>
      </c>
      <c r="F1111">
        <v>138</v>
      </c>
      <c r="G1111">
        <v>91</v>
      </c>
      <c r="H1111">
        <f t="shared" si="55"/>
        <v>418</v>
      </c>
      <c r="I1111">
        <f t="shared" si="54"/>
        <v>12144</v>
      </c>
    </row>
    <row r="1112" spans="1:9" x14ac:dyDescent="0.25">
      <c r="A1112" t="s">
        <v>74</v>
      </c>
      <c r="B1112" s="64">
        <v>42567</v>
      </c>
      <c r="C1112">
        <f t="shared" si="53"/>
        <v>1</v>
      </c>
      <c r="D1112">
        <v>88</v>
      </c>
      <c r="E1112">
        <v>113</v>
      </c>
      <c r="F1112">
        <v>77</v>
      </c>
      <c r="G1112">
        <v>106</v>
      </c>
      <c r="H1112">
        <f t="shared" si="55"/>
        <v>384</v>
      </c>
      <c r="I1112">
        <f t="shared" si="54"/>
        <v>12144</v>
      </c>
    </row>
    <row r="1113" spans="1:9" x14ac:dyDescent="0.25">
      <c r="A1113" t="s">
        <v>74</v>
      </c>
      <c r="B1113" s="64">
        <v>42568</v>
      </c>
      <c r="C1113">
        <f t="shared" si="53"/>
        <v>1</v>
      </c>
      <c r="D1113">
        <v>62</v>
      </c>
      <c r="E1113">
        <v>144</v>
      </c>
      <c r="F1113">
        <v>40</v>
      </c>
      <c r="G1113">
        <v>59</v>
      </c>
      <c r="H1113">
        <f t="shared" si="55"/>
        <v>305</v>
      </c>
      <c r="I1113">
        <f t="shared" si="54"/>
        <v>12144</v>
      </c>
    </row>
    <row r="1114" spans="1:9" x14ac:dyDescent="0.25">
      <c r="A1114" t="s">
        <v>74</v>
      </c>
      <c r="B1114" s="64">
        <v>42569</v>
      </c>
      <c r="C1114">
        <f t="shared" si="53"/>
        <v>1</v>
      </c>
      <c r="D1114">
        <v>42</v>
      </c>
      <c r="E1114">
        <v>150</v>
      </c>
      <c r="F1114">
        <v>141</v>
      </c>
      <c r="G1114">
        <v>131</v>
      </c>
      <c r="H1114">
        <f t="shared" si="55"/>
        <v>464</v>
      </c>
      <c r="I1114">
        <f t="shared" si="54"/>
        <v>12144</v>
      </c>
    </row>
    <row r="1115" spans="1:9" x14ac:dyDescent="0.25">
      <c r="A1115" t="s">
        <v>74</v>
      </c>
      <c r="B1115" s="64">
        <v>42570</v>
      </c>
      <c r="C1115">
        <f t="shared" si="53"/>
        <v>1</v>
      </c>
      <c r="D1115">
        <v>93</v>
      </c>
      <c r="E1115">
        <v>125</v>
      </c>
      <c r="F1115">
        <v>80</v>
      </c>
      <c r="G1115">
        <v>139</v>
      </c>
      <c r="H1115">
        <f t="shared" si="55"/>
        <v>437</v>
      </c>
      <c r="I1115">
        <f t="shared" si="54"/>
        <v>12144</v>
      </c>
    </row>
    <row r="1116" spans="1:9" x14ac:dyDescent="0.25">
      <c r="A1116" t="s">
        <v>74</v>
      </c>
      <c r="B1116" s="64">
        <v>42571</v>
      </c>
      <c r="C1116">
        <f t="shared" si="53"/>
        <v>1</v>
      </c>
      <c r="D1116">
        <v>147</v>
      </c>
      <c r="E1116">
        <v>101</v>
      </c>
      <c r="F1116">
        <v>77</v>
      </c>
      <c r="G1116">
        <v>92</v>
      </c>
      <c r="H1116">
        <f t="shared" si="55"/>
        <v>417</v>
      </c>
      <c r="I1116">
        <f t="shared" si="54"/>
        <v>12144</v>
      </c>
    </row>
    <row r="1117" spans="1:9" x14ac:dyDescent="0.25">
      <c r="A1117" t="s">
        <v>74</v>
      </c>
      <c r="B1117" s="64">
        <v>42572</v>
      </c>
      <c r="C1117">
        <f t="shared" si="53"/>
        <v>1</v>
      </c>
      <c r="D1117">
        <v>73</v>
      </c>
      <c r="E1117">
        <v>59</v>
      </c>
      <c r="F1117">
        <v>65</v>
      </c>
      <c r="G1117">
        <v>81</v>
      </c>
      <c r="H1117">
        <f t="shared" si="55"/>
        <v>278</v>
      </c>
      <c r="I1117">
        <f t="shared" si="54"/>
        <v>12144</v>
      </c>
    </row>
    <row r="1118" spans="1:9" x14ac:dyDescent="0.25">
      <c r="A1118" t="s">
        <v>74</v>
      </c>
      <c r="B1118" s="64">
        <v>42573</v>
      </c>
      <c r="C1118">
        <f t="shared" si="53"/>
        <v>1</v>
      </c>
      <c r="D1118">
        <v>46</v>
      </c>
      <c r="E1118">
        <v>131</v>
      </c>
      <c r="F1118">
        <v>120</v>
      </c>
      <c r="G1118">
        <v>149</v>
      </c>
      <c r="H1118">
        <f t="shared" si="55"/>
        <v>446</v>
      </c>
      <c r="I1118">
        <f t="shared" si="54"/>
        <v>12144</v>
      </c>
    </row>
    <row r="1119" spans="1:9" x14ac:dyDescent="0.25">
      <c r="A1119" t="s">
        <v>74</v>
      </c>
      <c r="B1119" s="64">
        <v>42574</v>
      </c>
      <c r="C1119">
        <f t="shared" si="53"/>
        <v>1</v>
      </c>
      <c r="D1119">
        <v>98</v>
      </c>
      <c r="E1119">
        <v>138</v>
      </c>
      <c r="F1119">
        <v>69</v>
      </c>
      <c r="G1119">
        <v>43</v>
      </c>
      <c r="H1119">
        <f t="shared" si="55"/>
        <v>348</v>
      </c>
      <c r="I1119">
        <f t="shared" si="54"/>
        <v>12144</v>
      </c>
    </row>
    <row r="1120" spans="1:9" x14ac:dyDescent="0.25">
      <c r="A1120" t="s">
        <v>74</v>
      </c>
      <c r="B1120" s="64">
        <v>42575</v>
      </c>
      <c r="C1120">
        <f t="shared" si="53"/>
        <v>1</v>
      </c>
      <c r="D1120">
        <v>59</v>
      </c>
      <c r="E1120">
        <v>106</v>
      </c>
      <c r="F1120">
        <v>133</v>
      </c>
      <c r="G1120">
        <v>52</v>
      </c>
      <c r="H1120">
        <f t="shared" si="55"/>
        <v>350</v>
      </c>
      <c r="I1120">
        <f t="shared" si="54"/>
        <v>12144</v>
      </c>
    </row>
    <row r="1121" spans="1:9" x14ac:dyDescent="0.25">
      <c r="A1121" t="s">
        <v>74</v>
      </c>
      <c r="B1121" s="64">
        <v>42576</v>
      </c>
      <c r="C1121">
        <f t="shared" si="53"/>
        <v>1</v>
      </c>
      <c r="D1121">
        <v>102</v>
      </c>
      <c r="E1121">
        <v>134</v>
      </c>
      <c r="F1121">
        <v>43</v>
      </c>
      <c r="G1121">
        <v>61</v>
      </c>
      <c r="H1121">
        <f t="shared" si="55"/>
        <v>340</v>
      </c>
      <c r="I1121">
        <f t="shared" si="54"/>
        <v>12144</v>
      </c>
    </row>
    <row r="1122" spans="1:9" x14ac:dyDescent="0.25">
      <c r="A1122" t="s">
        <v>74</v>
      </c>
      <c r="B1122" s="64">
        <v>42577</v>
      </c>
      <c r="C1122">
        <f t="shared" si="53"/>
        <v>1</v>
      </c>
      <c r="D1122">
        <v>71</v>
      </c>
      <c r="E1122">
        <v>114</v>
      </c>
      <c r="F1122">
        <v>133</v>
      </c>
      <c r="G1122">
        <v>110</v>
      </c>
      <c r="H1122">
        <f t="shared" si="55"/>
        <v>428</v>
      </c>
      <c r="I1122">
        <f t="shared" si="54"/>
        <v>12144</v>
      </c>
    </row>
    <row r="1123" spans="1:9" x14ac:dyDescent="0.25">
      <c r="A1123" t="s">
        <v>74</v>
      </c>
      <c r="B1123" s="64">
        <v>42578</v>
      </c>
      <c r="C1123">
        <f t="shared" si="53"/>
        <v>1</v>
      </c>
      <c r="D1123">
        <v>126</v>
      </c>
      <c r="E1123">
        <v>137</v>
      </c>
      <c r="F1123">
        <v>143</v>
      </c>
      <c r="G1123">
        <v>43</v>
      </c>
      <c r="H1123">
        <f t="shared" si="55"/>
        <v>449</v>
      </c>
      <c r="I1123">
        <f t="shared" si="54"/>
        <v>12144</v>
      </c>
    </row>
    <row r="1124" spans="1:9" x14ac:dyDescent="0.25">
      <c r="A1124" t="s">
        <v>74</v>
      </c>
      <c r="B1124" s="64">
        <v>42579</v>
      </c>
      <c r="C1124">
        <f t="shared" si="53"/>
        <v>1</v>
      </c>
      <c r="D1124">
        <v>90</v>
      </c>
      <c r="E1124">
        <v>126</v>
      </c>
      <c r="F1124">
        <v>84</v>
      </c>
      <c r="G1124">
        <v>147</v>
      </c>
      <c r="H1124">
        <f t="shared" si="55"/>
        <v>447</v>
      </c>
      <c r="I1124">
        <f t="shared" si="54"/>
        <v>12144</v>
      </c>
    </row>
    <row r="1125" spans="1:9" x14ac:dyDescent="0.25">
      <c r="A1125" t="s">
        <v>74</v>
      </c>
      <c r="B1125" s="64">
        <v>42580</v>
      </c>
      <c r="C1125">
        <f t="shared" si="53"/>
        <v>1</v>
      </c>
      <c r="D1125">
        <v>123</v>
      </c>
      <c r="E1125">
        <v>109</v>
      </c>
      <c r="F1125">
        <v>81</v>
      </c>
      <c r="G1125">
        <v>117</v>
      </c>
      <c r="H1125">
        <f t="shared" si="55"/>
        <v>430</v>
      </c>
      <c r="I1125">
        <f t="shared" si="54"/>
        <v>12144</v>
      </c>
    </row>
    <row r="1126" spans="1:9" x14ac:dyDescent="0.25">
      <c r="A1126" t="s">
        <v>74</v>
      </c>
      <c r="B1126" s="64">
        <v>42581</v>
      </c>
      <c r="C1126">
        <f t="shared" si="53"/>
        <v>1</v>
      </c>
      <c r="D1126">
        <v>53</v>
      </c>
      <c r="E1126">
        <v>99</v>
      </c>
      <c r="F1126">
        <v>101</v>
      </c>
      <c r="G1126">
        <v>123</v>
      </c>
      <c r="H1126">
        <f t="shared" si="55"/>
        <v>376</v>
      </c>
      <c r="I1126">
        <f t="shared" si="54"/>
        <v>12144</v>
      </c>
    </row>
    <row r="1127" spans="1:9" x14ac:dyDescent="0.25">
      <c r="A1127" t="s">
        <v>74</v>
      </c>
      <c r="B1127" s="64">
        <v>42582</v>
      </c>
      <c r="C1127">
        <f t="shared" ref="C1127:C1190" si="56">CHOOSE(MONTH(B1127),7,8,9,10,11,12,1,2,3,4,5,6)</f>
        <v>1</v>
      </c>
      <c r="D1127">
        <v>112</v>
      </c>
      <c r="E1127">
        <v>100</v>
      </c>
      <c r="F1127">
        <v>92</v>
      </c>
      <c r="G1127">
        <v>91</v>
      </c>
      <c r="H1127">
        <f t="shared" si="55"/>
        <v>395</v>
      </c>
      <c r="I1127">
        <f t="shared" si="54"/>
        <v>12144</v>
      </c>
    </row>
    <row r="1128" spans="1:9" x14ac:dyDescent="0.25">
      <c r="A1128" t="s">
        <v>74</v>
      </c>
      <c r="B1128" s="64">
        <v>42583</v>
      </c>
      <c r="C1128">
        <f t="shared" si="56"/>
        <v>2</v>
      </c>
      <c r="D1128">
        <v>61</v>
      </c>
      <c r="E1128">
        <v>74</v>
      </c>
      <c r="F1128">
        <v>48</v>
      </c>
      <c r="G1128">
        <v>132</v>
      </c>
      <c r="H1128">
        <f t="shared" si="55"/>
        <v>315</v>
      </c>
      <c r="I1128">
        <f t="shared" si="54"/>
        <v>11673</v>
      </c>
    </row>
    <row r="1129" spans="1:9" x14ac:dyDescent="0.25">
      <c r="A1129" t="s">
        <v>74</v>
      </c>
      <c r="B1129" s="64">
        <v>42584</v>
      </c>
      <c r="C1129">
        <f t="shared" si="56"/>
        <v>2</v>
      </c>
      <c r="D1129">
        <v>55</v>
      </c>
      <c r="E1129">
        <v>110</v>
      </c>
      <c r="F1129">
        <v>149</v>
      </c>
      <c r="G1129">
        <v>75</v>
      </c>
      <c r="H1129">
        <f t="shared" si="55"/>
        <v>389</v>
      </c>
      <c r="I1129">
        <f t="shared" si="54"/>
        <v>11673</v>
      </c>
    </row>
    <row r="1130" spans="1:9" x14ac:dyDescent="0.25">
      <c r="A1130" t="s">
        <v>74</v>
      </c>
      <c r="B1130" s="64">
        <v>42585</v>
      </c>
      <c r="C1130">
        <f t="shared" si="56"/>
        <v>2</v>
      </c>
      <c r="D1130">
        <v>105</v>
      </c>
      <c r="E1130">
        <v>58</v>
      </c>
      <c r="F1130">
        <v>106</v>
      </c>
      <c r="G1130">
        <v>100</v>
      </c>
      <c r="H1130">
        <f t="shared" si="55"/>
        <v>369</v>
      </c>
      <c r="I1130">
        <f t="shared" si="54"/>
        <v>11673</v>
      </c>
    </row>
    <row r="1131" spans="1:9" x14ac:dyDescent="0.25">
      <c r="A1131" t="s">
        <v>74</v>
      </c>
      <c r="B1131" s="64">
        <v>42586</v>
      </c>
      <c r="C1131">
        <f t="shared" si="56"/>
        <v>2</v>
      </c>
      <c r="D1131">
        <v>77</v>
      </c>
      <c r="E1131">
        <v>81</v>
      </c>
      <c r="F1131">
        <v>89</v>
      </c>
      <c r="G1131">
        <v>71</v>
      </c>
      <c r="H1131">
        <f t="shared" si="55"/>
        <v>318</v>
      </c>
      <c r="I1131">
        <f t="shared" si="54"/>
        <v>11673</v>
      </c>
    </row>
    <row r="1132" spans="1:9" x14ac:dyDescent="0.25">
      <c r="A1132" t="s">
        <v>74</v>
      </c>
      <c r="B1132" s="64">
        <v>42587</v>
      </c>
      <c r="C1132">
        <f t="shared" si="56"/>
        <v>2</v>
      </c>
      <c r="D1132">
        <v>144</v>
      </c>
      <c r="E1132">
        <v>130</v>
      </c>
      <c r="F1132">
        <v>76</v>
      </c>
      <c r="G1132">
        <v>77</v>
      </c>
      <c r="H1132">
        <f t="shared" si="55"/>
        <v>427</v>
      </c>
      <c r="I1132">
        <f t="shared" si="54"/>
        <v>11673</v>
      </c>
    </row>
    <row r="1133" spans="1:9" x14ac:dyDescent="0.25">
      <c r="A1133" t="s">
        <v>74</v>
      </c>
      <c r="B1133" s="64">
        <v>42588</v>
      </c>
      <c r="C1133">
        <f t="shared" si="56"/>
        <v>2</v>
      </c>
      <c r="D1133">
        <v>88</v>
      </c>
      <c r="E1133">
        <v>138</v>
      </c>
      <c r="F1133">
        <v>65</v>
      </c>
      <c r="G1133">
        <v>84</v>
      </c>
      <c r="H1133">
        <f t="shared" si="55"/>
        <v>375</v>
      </c>
      <c r="I1133">
        <f t="shared" si="54"/>
        <v>11673</v>
      </c>
    </row>
    <row r="1134" spans="1:9" x14ac:dyDescent="0.25">
      <c r="A1134" t="s">
        <v>74</v>
      </c>
      <c r="B1134" s="64">
        <v>42589</v>
      </c>
      <c r="C1134">
        <f t="shared" si="56"/>
        <v>2</v>
      </c>
      <c r="D1134">
        <v>70</v>
      </c>
      <c r="E1134">
        <v>74</v>
      </c>
      <c r="F1134">
        <v>91</v>
      </c>
      <c r="G1134">
        <v>46</v>
      </c>
      <c r="H1134">
        <f t="shared" si="55"/>
        <v>281</v>
      </c>
      <c r="I1134">
        <f t="shared" si="54"/>
        <v>11673</v>
      </c>
    </row>
    <row r="1135" spans="1:9" x14ac:dyDescent="0.25">
      <c r="A1135" t="s">
        <v>74</v>
      </c>
      <c r="B1135" s="64">
        <v>42590</v>
      </c>
      <c r="C1135">
        <f t="shared" si="56"/>
        <v>2</v>
      </c>
      <c r="D1135">
        <v>70</v>
      </c>
      <c r="E1135">
        <v>148</v>
      </c>
      <c r="F1135">
        <v>45</v>
      </c>
      <c r="G1135">
        <v>112</v>
      </c>
      <c r="H1135">
        <f t="shared" si="55"/>
        <v>375</v>
      </c>
      <c r="I1135">
        <f t="shared" si="54"/>
        <v>11673</v>
      </c>
    </row>
    <row r="1136" spans="1:9" x14ac:dyDescent="0.25">
      <c r="A1136" t="s">
        <v>74</v>
      </c>
      <c r="B1136" s="64">
        <v>42591</v>
      </c>
      <c r="C1136">
        <f t="shared" si="56"/>
        <v>2</v>
      </c>
      <c r="D1136">
        <v>65</v>
      </c>
      <c r="E1136">
        <v>95</v>
      </c>
      <c r="F1136">
        <v>97</v>
      </c>
      <c r="G1136">
        <v>124</v>
      </c>
      <c r="H1136">
        <f t="shared" si="55"/>
        <v>381</v>
      </c>
      <c r="I1136">
        <f t="shared" si="54"/>
        <v>11673</v>
      </c>
    </row>
    <row r="1137" spans="1:9" x14ac:dyDescent="0.25">
      <c r="A1137" t="s">
        <v>74</v>
      </c>
      <c r="B1137" s="64">
        <v>42592</v>
      </c>
      <c r="C1137">
        <f t="shared" si="56"/>
        <v>2</v>
      </c>
      <c r="D1137">
        <v>97</v>
      </c>
      <c r="E1137">
        <v>148</v>
      </c>
      <c r="F1137">
        <v>125</v>
      </c>
      <c r="G1137">
        <v>78</v>
      </c>
      <c r="H1137">
        <f t="shared" si="55"/>
        <v>448</v>
      </c>
      <c r="I1137">
        <f t="shared" si="54"/>
        <v>11673</v>
      </c>
    </row>
    <row r="1138" spans="1:9" x14ac:dyDescent="0.25">
      <c r="A1138" t="s">
        <v>74</v>
      </c>
      <c r="B1138" s="64">
        <v>42593</v>
      </c>
      <c r="C1138">
        <f t="shared" si="56"/>
        <v>2</v>
      </c>
      <c r="D1138">
        <v>123</v>
      </c>
      <c r="E1138">
        <v>149</v>
      </c>
      <c r="F1138">
        <v>72</v>
      </c>
      <c r="G1138">
        <v>93</v>
      </c>
      <c r="H1138">
        <f t="shared" si="55"/>
        <v>437</v>
      </c>
      <c r="I1138">
        <f t="shared" si="54"/>
        <v>11673</v>
      </c>
    </row>
    <row r="1139" spans="1:9" x14ac:dyDescent="0.25">
      <c r="A1139" t="s">
        <v>74</v>
      </c>
      <c r="B1139" s="64">
        <v>42594</v>
      </c>
      <c r="C1139">
        <f t="shared" si="56"/>
        <v>2</v>
      </c>
      <c r="D1139">
        <v>66</v>
      </c>
      <c r="E1139">
        <v>111</v>
      </c>
      <c r="F1139">
        <v>143</v>
      </c>
      <c r="G1139">
        <v>96</v>
      </c>
      <c r="H1139">
        <f t="shared" si="55"/>
        <v>416</v>
      </c>
      <c r="I1139">
        <f t="shared" si="54"/>
        <v>11673</v>
      </c>
    </row>
    <row r="1140" spans="1:9" x14ac:dyDescent="0.25">
      <c r="A1140" t="s">
        <v>74</v>
      </c>
      <c r="B1140" s="64">
        <v>42595</v>
      </c>
      <c r="C1140">
        <f t="shared" si="56"/>
        <v>2</v>
      </c>
      <c r="D1140">
        <v>54</v>
      </c>
      <c r="E1140">
        <v>117</v>
      </c>
      <c r="F1140">
        <v>80</v>
      </c>
      <c r="G1140">
        <v>107</v>
      </c>
      <c r="H1140">
        <f t="shared" si="55"/>
        <v>358</v>
      </c>
      <c r="I1140">
        <f t="shared" si="54"/>
        <v>11673</v>
      </c>
    </row>
    <row r="1141" spans="1:9" x14ac:dyDescent="0.25">
      <c r="A1141" t="s">
        <v>74</v>
      </c>
      <c r="B1141" s="64">
        <v>42596</v>
      </c>
      <c r="C1141">
        <f t="shared" si="56"/>
        <v>2</v>
      </c>
      <c r="D1141">
        <v>62</v>
      </c>
      <c r="E1141">
        <v>72</v>
      </c>
      <c r="F1141">
        <v>41</v>
      </c>
      <c r="G1141">
        <v>102</v>
      </c>
      <c r="H1141">
        <f t="shared" si="55"/>
        <v>277</v>
      </c>
      <c r="I1141">
        <f t="shared" si="54"/>
        <v>11673</v>
      </c>
    </row>
    <row r="1142" spans="1:9" x14ac:dyDescent="0.25">
      <c r="A1142" t="s">
        <v>74</v>
      </c>
      <c r="B1142" s="64">
        <v>42597</v>
      </c>
      <c r="C1142">
        <f t="shared" si="56"/>
        <v>2</v>
      </c>
      <c r="D1142">
        <v>138</v>
      </c>
      <c r="E1142">
        <v>79</v>
      </c>
      <c r="F1142">
        <v>131</v>
      </c>
      <c r="G1142">
        <v>59</v>
      </c>
      <c r="H1142">
        <f t="shared" si="55"/>
        <v>407</v>
      </c>
      <c r="I1142">
        <f t="shared" si="54"/>
        <v>11673</v>
      </c>
    </row>
    <row r="1143" spans="1:9" x14ac:dyDescent="0.25">
      <c r="A1143" t="s">
        <v>74</v>
      </c>
      <c r="B1143" s="64">
        <v>42598</v>
      </c>
      <c r="C1143">
        <f t="shared" si="56"/>
        <v>2</v>
      </c>
      <c r="D1143">
        <v>96</v>
      </c>
      <c r="E1143">
        <v>135</v>
      </c>
      <c r="F1143">
        <v>107</v>
      </c>
      <c r="G1143">
        <v>131</v>
      </c>
      <c r="H1143">
        <f t="shared" si="55"/>
        <v>469</v>
      </c>
      <c r="I1143">
        <f t="shared" si="54"/>
        <v>11673</v>
      </c>
    </row>
    <row r="1144" spans="1:9" x14ac:dyDescent="0.25">
      <c r="A1144" t="s">
        <v>74</v>
      </c>
      <c r="B1144" s="64">
        <v>42599</v>
      </c>
      <c r="C1144">
        <f t="shared" si="56"/>
        <v>2</v>
      </c>
      <c r="D1144">
        <v>140</v>
      </c>
      <c r="E1144">
        <v>52</v>
      </c>
      <c r="F1144">
        <v>139</v>
      </c>
      <c r="G1144">
        <v>142</v>
      </c>
      <c r="H1144">
        <f t="shared" si="55"/>
        <v>473</v>
      </c>
      <c r="I1144">
        <f t="shared" si="54"/>
        <v>11673</v>
      </c>
    </row>
    <row r="1145" spans="1:9" x14ac:dyDescent="0.25">
      <c r="A1145" t="s">
        <v>74</v>
      </c>
      <c r="B1145" s="64">
        <v>42600</v>
      </c>
      <c r="C1145">
        <f t="shared" si="56"/>
        <v>2</v>
      </c>
      <c r="D1145">
        <v>118</v>
      </c>
      <c r="E1145">
        <v>57</v>
      </c>
      <c r="F1145">
        <v>81</v>
      </c>
      <c r="G1145">
        <v>125</v>
      </c>
      <c r="H1145">
        <f t="shared" si="55"/>
        <v>381</v>
      </c>
      <c r="I1145">
        <f t="shared" si="54"/>
        <v>11673</v>
      </c>
    </row>
    <row r="1146" spans="1:9" x14ac:dyDescent="0.25">
      <c r="A1146" t="s">
        <v>74</v>
      </c>
      <c r="B1146" s="64">
        <v>42601</v>
      </c>
      <c r="C1146">
        <f t="shared" si="56"/>
        <v>2</v>
      </c>
      <c r="D1146">
        <v>127</v>
      </c>
      <c r="E1146">
        <v>121</v>
      </c>
      <c r="F1146">
        <v>43</v>
      </c>
      <c r="G1146">
        <v>83</v>
      </c>
      <c r="H1146">
        <f t="shared" si="55"/>
        <v>374</v>
      </c>
      <c r="I1146">
        <f t="shared" si="54"/>
        <v>11673</v>
      </c>
    </row>
    <row r="1147" spans="1:9" x14ac:dyDescent="0.25">
      <c r="A1147" t="s">
        <v>74</v>
      </c>
      <c r="B1147" s="64">
        <v>42602</v>
      </c>
      <c r="C1147">
        <f t="shared" si="56"/>
        <v>2</v>
      </c>
      <c r="D1147">
        <v>58</v>
      </c>
      <c r="E1147">
        <v>112</v>
      </c>
      <c r="F1147">
        <v>79</v>
      </c>
      <c r="G1147">
        <v>141</v>
      </c>
      <c r="H1147">
        <f t="shared" si="55"/>
        <v>390</v>
      </c>
      <c r="I1147">
        <f t="shared" si="54"/>
        <v>11673</v>
      </c>
    </row>
    <row r="1148" spans="1:9" x14ac:dyDescent="0.25">
      <c r="A1148" t="s">
        <v>74</v>
      </c>
      <c r="B1148" s="64">
        <v>42603</v>
      </c>
      <c r="C1148">
        <f t="shared" si="56"/>
        <v>2</v>
      </c>
      <c r="D1148">
        <v>143</v>
      </c>
      <c r="E1148">
        <v>52</v>
      </c>
      <c r="F1148">
        <v>120</v>
      </c>
      <c r="G1148">
        <v>45</v>
      </c>
      <c r="H1148">
        <f t="shared" si="55"/>
        <v>360</v>
      </c>
      <c r="I1148">
        <f t="shared" si="54"/>
        <v>11673</v>
      </c>
    </row>
    <row r="1149" spans="1:9" x14ac:dyDescent="0.25">
      <c r="A1149" t="s">
        <v>74</v>
      </c>
      <c r="B1149" s="64">
        <v>42604</v>
      </c>
      <c r="C1149">
        <f t="shared" si="56"/>
        <v>2</v>
      </c>
      <c r="D1149">
        <v>80</v>
      </c>
      <c r="E1149">
        <v>68</v>
      </c>
      <c r="F1149">
        <v>122</v>
      </c>
      <c r="G1149">
        <v>60</v>
      </c>
      <c r="H1149">
        <f t="shared" si="55"/>
        <v>330</v>
      </c>
      <c r="I1149">
        <f t="shared" si="54"/>
        <v>11673</v>
      </c>
    </row>
    <row r="1150" spans="1:9" x14ac:dyDescent="0.25">
      <c r="A1150" t="s">
        <v>74</v>
      </c>
      <c r="B1150" s="64">
        <v>42605</v>
      </c>
      <c r="C1150">
        <f t="shared" si="56"/>
        <v>2</v>
      </c>
      <c r="D1150">
        <v>57</v>
      </c>
      <c r="E1150">
        <v>101</v>
      </c>
      <c r="F1150">
        <v>143</v>
      </c>
      <c r="G1150">
        <v>91</v>
      </c>
      <c r="H1150">
        <f t="shared" si="55"/>
        <v>392</v>
      </c>
      <c r="I1150">
        <f t="shared" si="54"/>
        <v>11673</v>
      </c>
    </row>
    <row r="1151" spans="1:9" x14ac:dyDescent="0.25">
      <c r="A1151" t="s">
        <v>74</v>
      </c>
      <c r="B1151" s="64">
        <v>42606</v>
      </c>
      <c r="C1151">
        <f t="shared" si="56"/>
        <v>2</v>
      </c>
      <c r="D1151">
        <v>133</v>
      </c>
      <c r="E1151">
        <v>123</v>
      </c>
      <c r="F1151">
        <v>108</v>
      </c>
      <c r="G1151">
        <v>55</v>
      </c>
      <c r="H1151">
        <f t="shared" si="55"/>
        <v>419</v>
      </c>
      <c r="I1151">
        <f t="shared" si="54"/>
        <v>11673</v>
      </c>
    </row>
    <row r="1152" spans="1:9" x14ac:dyDescent="0.25">
      <c r="A1152" t="s">
        <v>74</v>
      </c>
      <c r="B1152" s="64">
        <v>42607</v>
      </c>
      <c r="C1152">
        <f t="shared" si="56"/>
        <v>2</v>
      </c>
      <c r="D1152">
        <v>58</v>
      </c>
      <c r="E1152">
        <v>76</v>
      </c>
      <c r="F1152">
        <v>91</v>
      </c>
      <c r="G1152">
        <v>72</v>
      </c>
      <c r="H1152">
        <f t="shared" si="55"/>
        <v>297</v>
      </c>
      <c r="I1152">
        <f t="shared" si="54"/>
        <v>11673</v>
      </c>
    </row>
    <row r="1153" spans="1:9" x14ac:dyDescent="0.25">
      <c r="A1153" t="s">
        <v>74</v>
      </c>
      <c r="B1153" s="64">
        <v>42608</v>
      </c>
      <c r="C1153">
        <f t="shared" si="56"/>
        <v>2</v>
      </c>
      <c r="D1153">
        <v>138</v>
      </c>
      <c r="E1153">
        <v>101</v>
      </c>
      <c r="F1153">
        <v>131</v>
      </c>
      <c r="G1153">
        <v>43</v>
      </c>
      <c r="H1153">
        <f t="shared" si="55"/>
        <v>413</v>
      </c>
      <c r="I1153">
        <f t="shared" si="54"/>
        <v>11673</v>
      </c>
    </row>
    <row r="1154" spans="1:9" x14ac:dyDescent="0.25">
      <c r="A1154" t="s">
        <v>74</v>
      </c>
      <c r="B1154" s="64">
        <v>42609</v>
      </c>
      <c r="C1154">
        <f t="shared" si="56"/>
        <v>2</v>
      </c>
      <c r="D1154">
        <v>95</v>
      </c>
      <c r="E1154">
        <v>50</v>
      </c>
      <c r="F1154">
        <v>92</v>
      </c>
      <c r="G1154">
        <v>69</v>
      </c>
      <c r="H1154">
        <f t="shared" si="55"/>
        <v>306</v>
      </c>
      <c r="I1154">
        <f t="shared" ref="I1154:I1217" si="57">SUMIFS($H$2:$H$1461,$A$2:$A$1461,A1154,$C$2:$C$1461,C1154)</f>
        <v>11673</v>
      </c>
    </row>
    <row r="1155" spans="1:9" x14ac:dyDescent="0.25">
      <c r="A1155" t="s">
        <v>74</v>
      </c>
      <c r="B1155" s="64">
        <v>42610</v>
      </c>
      <c r="C1155">
        <f t="shared" si="56"/>
        <v>2</v>
      </c>
      <c r="D1155">
        <v>43</v>
      </c>
      <c r="E1155">
        <v>48</v>
      </c>
      <c r="F1155">
        <v>145</v>
      </c>
      <c r="G1155">
        <v>80</v>
      </c>
      <c r="H1155">
        <f t="shared" si="55"/>
        <v>316</v>
      </c>
      <c r="I1155">
        <f t="shared" si="57"/>
        <v>11673</v>
      </c>
    </row>
    <row r="1156" spans="1:9" x14ac:dyDescent="0.25">
      <c r="A1156" t="s">
        <v>74</v>
      </c>
      <c r="B1156" s="64">
        <v>42611</v>
      </c>
      <c r="C1156">
        <f t="shared" si="56"/>
        <v>2</v>
      </c>
      <c r="D1156">
        <v>150</v>
      </c>
      <c r="E1156">
        <v>89</v>
      </c>
      <c r="F1156">
        <v>110</v>
      </c>
      <c r="G1156">
        <v>97</v>
      </c>
      <c r="H1156">
        <f t="shared" si="55"/>
        <v>446</v>
      </c>
      <c r="I1156">
        <f t="shared" si="57"/>
        <v>11673</v>
      </c>
    </row>
    <row r="1157" spans="1:9" x14ac:dyDescent="0.25">
      <c r="A1157" t="s">
        <v>74</v>
      </c>
      <c r="B1157" s="64">
        <v>42612</v>
      </c>
      <c r="C1157">
        <f t="shared" si="56"/>
        <v>2</v>
      </c>
      <c r="D1157">
        <v>72</v>
      </c>
      <c r="E1157">
        <v>54</v>
      </c>
      <c r="F1157">
        <v>137</v>
      </c>
      <c r="G1157">
        <v>136</v>
      </c>
      <c r="H1157">
        <f t="shared" si="55"/>
        <v>399</v>
      </c>
      <c r="I1157">
        <f t="shared" si="57"/>
        <v>11673</v>
      </c>
    </row>
    <row r="1158" spans="1:9" x14ac:dyDescent="0.25">
      <c r="A1158" t="s">
        <v>74</v>
      </c>
      <c r="B1158" s="64">
        <v>42613</v>
      </c>
      <c r="C1158">
        <f t="shared" si="56"/>
        <v>2</v>
      </c>
      <c r="D1158">
        <v>70</v>
      </c>
      <c r="E1158">
        <v>140</v>
      </c>
      <c r="F1158">
        <v>43</v>
      </c>
      <c r="G1158">
        <v>82</v>
      </c>
      <c r="H1158">
        <f t="shared" si="55"/>
        <v>335</v>
      </c>
      <c r="I1158">
        <f t="shared" si="57"/>
        <v>11673</v>
      </c>
    </row>
    <row r="1159" spans="1:9" x14ac:dyDescent="0.25">
      <c r="A1159" t="s">
        <v>74</v>
      </c>
      <c r="B1159" s="64">
        <v>42614</v>
      </c>
      <c r="C1159">
        <f t="shared" si="56"/>
        <v>3</v>
      </c>
      <c r="D1159">
        <v>57</v>
      </c>
      <c r="E1159">
        <v>104</v>
      </c>
      <c r="F1159">
        <v>106</v>
      </c>
      <c r="G1159">
        <v>96</v>
      </c>
      <c r="H1159">
        <f t="shared" si="55"/>
        <v>363</v>
      </c>
      <c r="I1159">
        <f t="shared" si="57"/>
        <v>11252</v>
      </c>
    </row>
    <row r="1160" spans="1:9" x14ac:dyDescent="0.25">
      <c r="A1160" t="s">
        <v>74</v>
      </c>
      <c r="B1160" s="64">
        <v>42615</v>
      </c>
      <c r="C1160">
        <f t="shared" si="56"/>
        <v>3</v>
      </c>
      <c r="D1160">
        <v>140</v>
      </c>
      <c r="E1160">
        <v>88</v>
      </c>
      <c r="F1160">
        <v>102</v>
      </c>
      <c r="G1160">
        <v>52</v>
      </c>
      <c r="H1160">
        <f t="shared" si="55"/>
        <v>382</v>
      </c>
      <c r="I1160">
        <f t="shared" si="57"/>
        <v>11252</v>
      </c>
    </row>
    <row r="1161" spans="1:9" x14ac:dyDescent="0.25">
      <c r="A1161" t="s">
        <v>74</v>
      </c>
      <c r="B1161" s="64">
        <v>42616</v>
      </c>
      <c r="C1161">
        <f t="shared" si="56"/>
        <v>3</v>
      </c>
      <c r="D1161">
        <v>108</v>
      </c>
      <c r="E1161">
        <v>48</v>
      </c>
      <c r="F1161">
        <v>78</v>
      </c>
      <c r="G1161">
        <v>68</v>
      </c>
      <c r="H1161">
        <f t="shared" si="55"/>
        <v>302</v>
      </c>
      <c r="I1161">
        <f t="shared" si="57"/>
        <v>11252</v>
      </c>
    </row>
    <row r="1162" spans="1:9" x14ac:dyDescent="0.25">
      <c r="A1162" t="s">
        <v>74</v>
      </c>
      <c r="B1162" s="64">
        <v>42617</v>
      </c>
      <c r="C1162">
        <f t="shared" si="56"/>
        <v>3</v>
      </c>
      <c r="D1162">
        <v>147</v>
      </c>
      <c r="E1162">
        <v>140</v>
      </c>
      <c r="F1162">
        <v>134</v>
      </c>
      <c r="G1162">
        <v>117</v>
      </c>
      <c r="H1162">
        <f t="shared" si="55"/>
        <v>538</v>
      </c>
      <c r="I1162">
        <f t="shared" si="57"/>
        <v>11252</v>
      </c>
    </row>
    <row r="1163" spans="1:9" x14ac:dyDescent="0.25">
      <c r="A1163" t="s">
        <v>74</v>
      </c>
      <c r="B1163" s="64">
        <v>42618</v>
      </c>
      <c r="C1163">
        <f t="shared" si="56"/>
        <v>3</v>
      </c>
      <c r="D1163">
        <v>104</v>
      </c>
      <c r="E1163">
        <v>100</v>
      </c>
      <c r="F1163">
        <v>145</v>
      </c>
      <c r="G1163">
        <v>59</v>
      </c>
      <c r="H1163">
        <f t="shared" si="55"/>
        <v>408</v>
      </c>
      <c r="I1163">
        <f t="shared" si="57"/>
        <v>11252</v>
      </c>
    </row>
    <row r="1164" spans="1:9" x14ac:dyDescent="0.25">
      <c r="A1164" t="s">
        <v>74</v>
      </c>
      <c r="B1164" s="64">
        <v>42619</v>
      </c>
      <c r="C1164">
        <f t="shared" si="56"/>
        <v>3</v>
      </c>
      <c r="D1164">
        <v>81</v>
      </c>
      <c r="E1164">
        <v>136</v>
      </c>
      <c r="F1164">
        <v>73</v>
      </c>
      <c r="G1164">
        <v>58</v>
      </c>
      <c r="H1164">
        <f t="shared" si="55"/>
        <v>348</v>
      </c>
      <c r="I1164">
        <f t="shared" si="57"/>
        <v>11252</v>
      </c>
    </row>
    <row r="1165" spans="1:9" x14ac:dyDescent="0.25">
      <c r="A1165" t="s">
        <v>74</v>
      </c>
      <c r="B1165" s="64">
        <v>42620</v>
      </c>
      <c r="C1165">
        <f t="shared" si="56"/>
        <v>3</v>
      </c>
      <c r="D1165">
        <v>72</v>
      </c>
      <c r="E1165">
        <v>140</v>
      </c>
      <c r="F1165">
        <v>77</v>
      </c>
      <c r="G1165">
        <v>83</v>
      </c>
      <c r="H1165">
        <f t="shared" si="55"/>
        <v>372</v>
      </c>
      <c r="I1165">
        <f t="shared" si="57"/>
        <v>11252</v>
      </c>
    </row>
    <row r="1166" spans="1:9" x14ac:dyDescent="0.25">
      <c r="A1166" t="s">
        <v>74</v>
      </c>
      <c r="B1166" s="64">
        <v>42621</v>
      </c>
      <c r="C1166">
        <f t="shared" si="56"/>
        <v>3</v>
      </c>
      <c r="D1166">
        <v>121</v>
      </c>
      <c r="E1166">
        <v>43</v>
      </c>
      <c r="F1166">
        <v>144</v>
      </c>
      <c r="G1166">
        <v>103</v>
      </c>
      <c r="H1166">
        <f t="shared" si="55"/>
        <v>411</v>
      </c>
      <c r="I1166">
        <f t="shared" si="57"/>
        <v>11252</v>
      </c>
    </row>
    <row r="1167" spans="1:9" x14ac:dyDescent="0.25">
      <c r="A1167" t="s">
        <v>74</v>
      </c>
      <c r="B1167" s="64">
        <v>42622</v>
      </c>
      <c r="C1167">
        <f t="shared" si="56"/>
        <v>3</v>
      </c>
      <c r="D1167">
        <v>127</v>
      </c>
      <c r="E1167">
        <v>134</v>
      </c>
      <c r="F1167">
        <v>136</v>
      </c>
      <c r="G1167">
        <v>128</v>
      </c>
      <c r="H1167">
        <f t="shared" si="55"/>
        <v>525</v>
      </c>
      <c r="I1167">
        <f t="shared" si="57"/>
        <v>11252</v>
      </c>
    </row>
    <row r="1168" spans="1:9" x14ac:dyDescent="0.25">
      <c r="A1168" t="s">
        <v>74</v>
      </c>
      <c r="B1168" s="64">
        <v>42623</v>
      </c>
      <c r="C1168">
        <f t="shared" si="56"/>
        <v>3</v>
      </c>
      <c r="D1168">
        <v>142</v>
      </c>
      <c r="E1168">
        <v>63</v>
      </c>
      <c r="F1168">
        <v>118</v>
      </c>
      <c r="G1168">
        <v>56</v>
      </c>
      <c r="H1168">
        <f t="shared" si="55"/>
        <v>379</v>
      </c>
      <c r="I1168">
        <f t="shared" si="57"/>
        <v>11252</v>
      </c>
    </row>
    <row r="1169" spans="1:9" x14ac:dyDescent="0.25">
      <c r="A1169" t="s">
        <v>74</v>
      </c>
      <c r="B1169" s="64">
        <v>42624</v>
      </c>
      <c r="C1169">
        <f t="shared" si="56"/>
        <v>3</v>
      </c>
      <c r="D1169">
        <v>140</v>
      </c>
      <c r="E1169">
        <v>79</v>
      </c>
      <c r="F1169">
        <v>71</v>
      </c>
      <c r="G1169">
        <v>84</v>
      </c>
      <c r="H1169">
        <f t="shared" si="55"/>
        <v>374</v>
      </c>
      <c r="I1169">
        <f t="shared" si="57"/>
        <v>11252</v>
      </c>
    </row>
    <row r="1170" spans="1:9" x14ac:dyDescent="0.25">
      <c r="A1170" t="s">
        <v>74</v>
      </c>
      <c r="B1170" s="64">
        <v>42625</v>
      </c>
      <c r="C1170">
        <f t="shared" si="56"/>
        <v>3</v>
      </c>
      <c r="D1170">
        <v>73</v>
      </c>
      <c r="E1170">
        <v>58</v>
      </c>
      <c r="F1170">
        <v>68</v>
      </c>
      <c r="G1170">
        <v>46</v>
      </c>
      <c r="H1170">
        <f t="shared" si="55"/>
        <v>245</v>
      </c>
      <c r="I1170">
        <f t="shared" si="57"/>
        <v>11252</v>
      </c>
    </row>
    <row r="1171" spans="1:9" x14ac:dyDescent="0.25">
      <c r="A1171" t="s">
        <v>74</v>
      </c>
      <c r="B1171" s="64">
        <v>42626</v>
      </c>
      <c r="C1171">
        <f t="shared" si="56"/>
        <v>3</v>
      </c>
      <c r="D1171">
        <v>51</v>
      </c>
      <c r="E1171">
        <v>52</v>
      </c>
      <c r="F1171">
        <v>121</v>
      </c>
      <c r="G1171">
        <v>122</v>
      </c>
      <c r="H1171">
        <f t="shared" si="55"/>
        <v>346</v>
      </c>
      <c r="I1171">
        <f t="shared" si="57"/>
        <v>11252</v>
      </c>
    </row>
    <row r="1172" spans="1:9" x14ac:dyDescent="0.25">
      <c r="A1172" t="s">
        <v>74</v>
      </c>
      <c r="B1172" s="64">
        <v>42627</v>
      </c>
      <c r="C1172">
        <f t="shared" si="56"/>
        <v>3</v>
      </c>
      <c r="D1172">
        <v>137</v>
      </c>
      <c r="E1172">
        <v>51</v>
      </c>
      <c r="F1172">
        <v>53</v>
      </c>
      <c r="G1172">
        <v>114</v>
      </c>
      <c r="H1172">
        <f t="shared" si="55"/>
        <v>355</v>
      </c>
      <c r="I1172">
        <f t="shared" si="57"/>
        <v>11252</v>
      </c>
    </row>
    <row r="1173" spans="1:9" x14ac:dyDescent="0.25">
      <c r="A1173" t="s">
        <v>74</v>
      </c>
      <c r="B1173" s="64">
        <v>42628</v>
      </c>
      <c r="C1173">
        <f t="shared" si="56"/>
        <v>3</v>
      </c>
      <c r="D1173">
        <v>78</v>
      </c>
      <c r="E1173">
        <v>72</v>
      </c>
      <c r="F1173">
        <v>110</v>
      </c>
      <c r="G1173">
        <v>68</v>
      </c>
      <c r="H1173">
        <f t="shared" ref="H1173:H1236" si="58">SUM(D1173:G1173)</f>
        <v>328</v>
      </c>
      <c r="I1173">
        <f t="shared" si="57"/>
        <v>11252</v>
      </c>
    </row>
    <row r="1174" spans="1:9" x14ac:dyDescent="0.25">
      <c r="A1174" t="s">
        <v>74</v>
      </c>
      <c r="B1174" s="64">
        <v>42629</v>
      </c>
      <c r="C1174">
        <f t="shared" si="56"/>
        <v>3</v>
      </c>
      <c r="D1174">
        <v>66</v>
      </c>
      <c r="E1174">
        <v>97</v>
      </c>
      <c r="F1174">
        <v>73</v>
      </c>
      <c r="G1174">
        <v>77</v>
      </c>
      <c r="H1174">
        <f t="shared" si="58"/>
        <v>313</v>
      </c>
      <c r="I1174">
        <f t="shared" si="57"/>
        <v>11252</v>
      </c>
    </row>
    <row r="1175" spans="1:9" x14ac:dyDescent="0.25">
      <c r="A1175" t="s">
        <v>74</v>
      </c>
      <c r="B1175" s="64">
        <v>42630</v>
      </c>
      <c r="C1175">
        <f t="shared" si="56"/>
        <v>3</v>
      </c>
      <c r="D1175">
        <v>46</v>
      </c>
      <c r="E1175">
        <v>55</v>
      </c>
      <c r="F1175">
        <v>134</v>
      </c>
      <c r="G1175">
        <v>72</v>
      </c>
      <c r="H1175">
        <f t="shared" si="58"/>
        <v>307</v>
      </c>
      <c r="I1175">
        <f t="shared" si="57"/>
        <v>11252</v>
      </c>
    </row>
    <row r="1176" spans="1:9" x14ac:dyDescent="0.25">
      <c r="A1176" t="s">
        <v>74</v>
      </c>
      <c r="B1176" s="64">
        <v>42631</v>
      </c>
      <c r="C1176">
        <f t="shared" si="56"/>
        <v>3</v>
      </c>
      <c r="D1176">
        <v>42</v>
      </c>
      <c r="E1176">
        <v>129</v>
      </c>
      <c r="F1176">
        <v>76</v>
      </c>
      <c r="G1176">
        <v>104</v>
      </c>
      <c r="H1176">
        <f t="shared" si="58"/>
        <v>351</v>
      </c>
      <c r="I1176">
        <f t="shared" si="57"/>
        <v>11252</v>
      </c>
    </row>
    <row r="1177" spans="1:9" x14ac:dyDescent="0.25">
      <c r="A1177" t="s">
        <v>74</v>
      </c>
      <c r="B1177" s="64">
        <v>42632</v>
      </c>
      <c r="C1177">
        <f t="shared" si="56"/>
        <v>3</v>
      </c>
      <c r="D1177">
        <v>54</v>
      </c>
      <c r="E1177">
        <v>122</v>
      </c>
      <c r="F1177">
        <v>58</v>
      </c>
      <c r="G1177">
        <v>54</v>
      </c>
      <c r="H1177">
        <f t="shared" si="58"/>
        <v>288</v>
      </c>
      <c r="I1177">
        <f t="shared" si="57"/>
        <v>11252</v>
      </c>
    </row>
    <row r="1178" spans="1:9" x14ac:dyDescent="0.25">
      <c r="A1178" t="s">
        <v>74</v>
      </c>
      <c r="B1178" s="64">
        <v>42633</v>
      </c>
      <c r="C1178">
        <f t="shared" si="56"/>
        <v>3</v>
      </c>
      <c r="D1178">
        <v>76</v>
      </c>
      <c r="E1178">
        <v>141</v>
      </c>
      <c r="F1178">
        <v>128</v>
      </c>
      <c r="G1178">
        <v>52</v>
      </c>
      <c r="H1178">
        <f t="shared" si="58"/>
        <v>397</v>
      </c>
      <c r="I1178">
        <f t="shared" si="57"/>
        <v>11252</v>
      </c>
    </row>
    <row r="1179" spans="1:9" x14ac:dyDescent="0.25">
      <c r="A1179" t="s">
        <v>74</v>
      </c>
      <c r="B1179" s="64">
        <v>42634</v>
      </c>
      <c r="C1179">
        <f t="shared" si="56"/>
        <v>3</v>
      </c>
      <c r="D1179">
        <v>127</v>
      </c>
      <c r="E1179">
        <v>141</v>
      </c>
      <c r="F1179">
        <v>108</v>
      </c>
      <c r="G1179">
        <v>138</v>
      </c>
      <c r="H1179">
        <f t="shared" si="58"/>
        <v>514</v>
      </c>
      <c r="I1179">
        <f t="shared" si="57"/>
        <v>11252</v>
      </c>
    </row>
    <row r="1180" spans="1:9" x14ac:dyDescent="0.25">
      <c r="A1180" t="s">
        <v>74</v>
      </c>
      <c r="B1180" s="64">
        <v>42635</v>
      </c>
      <c r="C1180">
        <f t="shared" si="56"/>
        <v>3</v>
      </c>
      <c r="D1180">
        <v>45</v>
      </c>
      <c r="E1180">
        <v>103</v>
      </c>
      <c r="F1180">
        <v>87</v>
      </c>
      <c r="G1180">
        <v>79</v>
      </c>
      <c r="H1180">
        <f t="shared" si="58"/>
        <v>314</v>
      </c>
      <c r="I1180">
        <f t="shared" si="57"/>
        <v>11252</v>
      </c>
    </row>
    <row r="1181" spans="1:9" x14ac:dyDescent="0.25">
      <c r="A1181" t="s">
        <v>74</v>
      </c>
      <c r="B1181" s="64">
        <v>42636</v>
      </c>
      <c r="C1181">
        <f t="shared" si="56"/>
        <v>3</v>
      </c>
      <c r="D1181">
        <v>93</v>
      </c>
      <c r="E1181">
        <v>85</v>
      </c>
      <c r="F1181">
        <v>110</v>
      </c>
      <c r="G1181">
        <v>129</v>
      </c>
      <c r="H1181">
        <f t="shared" si="58"/>
        <v>417</v>
      </c>
      <c r="I1181">
        <f t="shared" si="57"/>
        <v>11252</v>
      </c>
    </row>
    <row r="1182" spans="1:9" x14ac:dyDescent="0.25">
      <c r="A1182" t="s">
        <v>74</v>
      </c>
      <c r="B1182" s="64">
        <v>42637</v>
      </c>
      <c r="C1182">
        <f t="shared" si="56"/>
        <v>3</v>
      </c>
      <c r="D1182">
        <v>98</v>
      </c>
      <c r="E1182">
        <v>111</v>
      </c>
      <c r="F1182">
        <v>115</v>
      </c>
      <c r="G1182">
        <v>87</v>
      </c>
      <c r="H1182">
        <f t="shared" si="58"/>
        <v>411</v>
      </c>
      <c r="I1182">
        <f t="shared" si="57"/>
        <v>11252</v>
      </c>
    </row>
    <row r="1183" spans="1:9" x14ac:dyDescent="0.25">
      <c r="A1183" t="s">
        <v>74</v>
      </c>
      <c r="B1183" s="64">
        <v>42638</v>
      </c>
      <c r="C1183">
        <f t="shared" si="56"/>
        <v>3</v>
      </c>
      <c r="D1183">
        <v>119</v>
      </c>
      <c r="E1183">
        <v>108</v>
      </c>
      <c r="F1183">
        <v>50</v>
      </c>
      <c r="G1183">
        <v>122</v>
      </c>
      <c r="H1183">
        <f t="shared" si="58"/>
        <v>399</v>
      </c>
      <c r="I1183">
        <f t="shared" si="57"/>
        <v>11252</v>
      </c>
    </row>
    <row r="1184" spans="1:9" x14ac:dyDescent="0.25">
      <c r="A1184" t="s">
        <v>74</v>
      </c>
      <c r="B1184" s="64">
        <v>42639</v>
      </c>
      <c r="C1184">
        <f t="shared" si="56"/>
        <v>3</v>
      </c>
      <c r="D1184">
        <v>68</v>
      </c>
      <c r="E1184">
        <v>76</v>
      </c>
      <c r="F1184">
        <v>73</v>
      </c>
      <c r="G1184">
        <v>140</v>
      </c>
      <c r="H1184">
        <f t="shared" si="58"/>
        <v>357</v>
      </c>
      <c r="I1184">
        <f t="shared" si="57"/>
        <v>11252</v>
      </c>
    </row>
    <row r="1185" spans="1:9" x14ac:dyDescent="0.25">
      <c r="A1185" t="s">
        <v>74</v>
      </c>
      <c r="B1185" s="64">
        <v>42640</v>
      </c>
      <c r="C1185">
        <f t="shared" si="56"/>
        <v>3</v>
      </c>
      <c r="D1185">
        <v>133</v>
      </c>
      <c r="E1185">
        <v>104</v>
      </c>
      <c r="F1185">
        <v>121</v>
      </c>
      <c r="G1185">
        <v>87</v>
      </c>
      <c r="H1185">
        <f t="shared" si="58"/>
        <v>445</v>
      </c>
      <c r="I1185">
        <f t="shared" si="57"/>
        <v>11252</v>
      </c>
    </row>
    <row r="1186" spans="1:9" x14ac:dyDescent="0.25">
      <c r="A1186" t="s">
        <v>74</v>
      </c>
      <c r="B1186" s="64">
        <v>42641</v>
      </c>
      <c r="C1186">
        <f t="shared" si="56"/>
        <v>3</v>
      </c>
      <c r="D1186">
        <v>81</v>
      </c>
      <c r="E1186">
        <v>114</v>
      </c>
      <c r="F1186">
        <v>54</v>
      </c>
      <c r="G1186">
        <v>138</v>
      </c>
      <c r="H1186">
        <f t="shared" si="58"/>
        <v>387</v>
      </c>
      <c r="I1186">
        <f t="shared" si="57"/>
        <v>11252</v>
      </c>
    </row>
    <row r="1187" spans="1:9" x14ac:dyDescent="0.25">
      <c r="A1187" t="s">
        <v>74</v>
      </c>
      <c r="B1187" s="64">
        <v>42642</v>
      </c>
      <c r="C1187">
        <f t="shared" si="56"/>
        <v>3</v>
      </c>
      <c r="D1187">
        <v>71</v>
      </c>
      <c r="E1187">
        <v>107</v>
      </c>
      <c r="F1187">
        <v>79</v>
      </c>
      <c r="G1187">
        <v>78</v>
      </c>
      <c r="H1187">
        <f t="shared" si="58"/>
        <v>335</v>
      </c>
      <c r="I1187">
        <f t="shared" si="57"/>
        <v>11252</v>
      </c>
    </row>
    <row r="1188" spans="1:9" x14ac:dyDescent="0.25">
      <c r="A1188" t="s">
        <v>74</v>
      </c>
      <c r="B1188" s="64">
        <v>42643</v>
      </c>
      <c r="C1188">
        <f t="shared" si="56"/>
        <v>3</v>
      </c>
      <c r="D1188">
        <v>114</v>
      </c>
      <c r="E1188">
        <v>84</v>
      </c>
      <c r="F1188">
        <v>96</v>
      </c>
      <c r="G1188">
        <v>47</v>
      </c>
      <c r="H1188">
        <f t="shared" si="58"/>
        <v>341</v>
      </c>
      <c r="I1188">
        <f t="shared" si="57"/>
        <v>11252</v>
      </c>
    </row>
    <row r="1189" spans="1:9" x14ac:dyDescent="0.25">
      <c r="A1189" t="s">
        <v>74</v>
      </c>
      <c r="B1189" s="64">
        <v>42644</v>
      </c>
      <c r="C1189">
        <f t="shared" si="56"/>
        <v>4</v>
      </c>
      <c r="D1189">
        <v>94</v>
      </c>
      <c r="E1189">
        <v>40</v>
      </c>
      <c r="F1189">
        <v>112</v>
      </c>
      <c r="G1189">
        <v>68</v>
      </c>
      <c r="H1189">
        <f t="shared" si="58"/>
        <v>314</v>
      </c>
      <c r="I1189">
        <f t="shared" si="57"/>
        <v>11824</v>
      </c>
    </row>
    <row r="1190" spans="1:9" x14ac:dyDescent="0.25">
      <c r="A1190" t="s">
        <v>74</v>
      </c>
      <c r="B1190" s="64">
        <v>42645</v>
      </c>
      <c r="C1190">
        <f t="shared" si="56"/>
        <v>4</v>
      </c>
      <c r="D1190">
        <v>101</v>
      </c>
      <c r="E1190">
        <v>120</v>
      </c>
      <c r="F1190">
        <v>111</v>
      </c>
      <c r="G1190">
        <v>87</v>
      </c>
      <c r="H1190">
        <f t="shared" si="58"/>
        <v>419</v>
      </c>
      <c r="I1190">
        <f t="shared" si="57"/>
        <v>11824</v>
      </c>
    </row>
    <row r="1191" spans="1:9" x14ac:dyDescent="0.25">
      <c r="A1191" t="s">
        <v>74</v>
      </c>
      <c r="B1191" s="64">
        <v>42646</v>
      </c>
      <c r="C1191">
        <f t="shared" ref="C1191:C1254" si="59">CHOOSE(MONTH(B1191),7,8,9,10,11,12,1,2,3,4,5,6)</f>
        <v>4</v>
      </c>
      <c r="D1191">
        <v>64</v>
      </c>
      <c r="E1191">
        <v>127</v>
      </c>
      <c r="F1191">
        <v>124</v>
      </c>
      <c r="G1191">
        <v>146</v>
      </c>
      <c r="H1191">
        <f t="shared" si="58"/>
        <v>461</v>
      </c>
      <c r="I1191">
        <f t="shared" si="57"/>
        <v>11824</v>
      </c>
    </row>
    <row r="1192" spans="1:9" x14ac:dyDescent="0.25">
      <c r="A1192" t="s">
        <v>74</v>
      </c>
      <c r="B1192" s="64">
        <v>42647</v>
      </c>
      <c r="C1192">
        <f t="shared" si="59"/>
        <v>4</v>
      </c>
      <c r="D1192">
        <v>124</v>
      </c>
      <c r="E1192">
        <v>57</v>
      </c>
      <c r="F1192">
        <v>47</v>
      </c>
      <c r="G1192">
        <v>75</v>
      </c>
      <c r="H1192">
        <f t="shared" si="58"/>
        <v>303</v>
      </c>
      <c r="I1192">
        <f t="shared" si="57"/>
        <v>11824</v>
      </c>
    </row>
    <row r="1193" spans="1:9" x14ac:dyDescent="0.25">
      <c r="A1193" t="s">
        <v>74</v>
      </c>
      <c r="B1193" s="64">
        <v>42648</v>
      </c>
      <c r="C1193">
        <f t="shared" si="59"/>
        <v>4</v>
      </c>
      <c r="D1193">
        <v>114</v>
      </c>
      <c r="E1193">
        <v>101</v>
      </c>
      <c r="F1193">
        <v>90</v>
      </c>
      <c r="G1193">
        <v>79</v>
      </c>
      <c r="H1193">
        <f t="shared" si="58"/>
        <v>384</v>
      </c>
      <c r="I1193">
        <f t="shared" si="57"/>
        <v>11824</v>
      </c>
    </row>
    <row r="1194" spans="1:9" x14ac:dyDescent="0.25">
      <c r="A1194" t="s">
        <v>74</v>
      </c>
      <c r="B1194" s="64">
        <v>42649</v>
      </c>
      <c r="C1194">
        <f t="shared" si="59"/>
        <v>4</v>
      </c>
      <c r="D1194">
        <v>116</v>
      </c>
      <c r="E1194">
        <v>100</v>
      </c>
      <c r="F1194">
        <v>67</v>
      </c>
      <c r="G1194">
        <v>109</v>
      </c>
      <c r="H1194">
        <f t="shared" si="58"/>
        <v>392</v>
      </c>
      <c r="I1194">
        <f t="shared" si="57"/>
        <v>11824</v>
      </c>
    </row>
    <row r="1195" spans="1:9" x14ac:dyDescent="0.25">
      <c r="A1195" t="s">
        <v>74</v>
      </c>
      <c r="B1195" s="64">
        <v>42650</v>
      </c>
      <c r="C1195">
        <f t="shared" si="59"/>
        <v>4</v>
      </c>
      <c r="D1195">
        <v>89</v>
      </c>
      <c r="E1195">
        <v>89</v>
      </c>
      <c r="F1195">
        <v>91</v>
      </c>
      <c r="G1195">
        <v>95</v>
      </c>
      <c r="H1195">
        <f t="shared" si="58"/>
        <v>364</v>
      </c>
      <c r="I1195">
        <f t="shared" si="57"/>
        <v>11824</v>
      </c>
    </row>
    <row r="1196" spans="1:9" x14ac:dyDescent="0.25">
      <c r="A1196" t="s">
        <v>74</v>
      </c>
      <c r="B1196" s="64">
        <v>42651</v>
      </c>
      <c r="C1196">
        <f t="shared" si="59"/>
        <v>4</v>
      </c>
      <c r="D1196">
        <v>101</v>
      </c>
      <c r="E1196">
        <v>132</v>
      </c>
      <c r="F1196">
        <v>42</v>
      </c>
      <c r="G1196">
        <v>117</v>
      </c>
      <c r="H1196">
        <f t="shared" si="58"/>
        <v>392</v>
      </c>
      <c r="I1196">
        <f t="shared" si="57"/>
        <v>11824</v>
      </c>
    </row>
    <row r="1197" spans="1:9" x14ac:dyDescent="0.25">
      <c r="A1197" t="s">
        <v>74</v>
      </c>
      <c r="B1197" s="64">
        <v>42652</v>
      </c>
      <c r="C1197">
        <f t="shared" si="59"/>
        <v>4</v>
      </c>
      <c r="D1197">
        <v>101</v>
      </c>
      <c r="E1197">
        <v>133</v>
      </c>
      <c r="F1197">
        <v>87</v>
      </c>
      <c r="G1197">
        <v>100</v>
      </c>
      <c r="H1197">
        <f t="shared" si="58"/>
        <v>421</v>
      </c>
      <c r="I1197">
        <f t="shared" si="57"/>
        <v>11824</v>
      </c>
    </row>
    <row r="1198" spans="1:9" x14ac:dyDescent="0.25">
      <c r="A1198" t="s">
        <v>74</v>
      </c>
      <c r="B1198" s="64">
        <v>42653</v>
      </c>
      <c r="C1198">
        <f t="shared" si="59"/>
        <v>4</v>
      </c>
      <c r="D1198">
        <v>117</v>
      </c>
      <c r="E1198">
        <v>61</v>
      </c>
      <c r="F1198">
        <v>65</v>
      </c>
      <c r="G1198">
        <v>48</v>
      </c>
      <c r="H1198">
        <f t="shared" si="58"/>
        <v>291</v>
      </c>
      <c r="I1198">
        <f t="shared" si="57"/>
        <v>11824</v>
      </c>
    </row>
    <row r="1199" spans="1:9" x14ac:dyDescent="0.25">
      <c r="A1199" t="s">
        <v>74</v>
      </c>
      <c r="B1199" s="64">
        <v>42654</v>
      </c>
      <c r="C1199">
        <f t="shared" si="59"/>
        <v>4</v>
      </c>
      <c r="D1199">
        <v>80</v>
      </c>
      <c r="E1199">
        <v>47</v>
      </c>
      <c r="F1199">
        <v>126</v>
      </c>
      <c r="G1199">
        <v>133</v>
      </c>
      <c r="H1199">
        <f t="shared" si="58"/>
        <v>386</v>
      </c>
      <c r="I1199">
        <f t="shared" si="57"/>
        <v>11824</v>
      </c>
    </row>
    <row r="1200" spans="1:9" x14ac:dyDescent="0.25">
      <c r="A1200" t="s">
        <v>74</v>
      </c>
      <c r="B1200" s="64">
        <v>42655</v>
      </c>
      <c r="C1200">
        <f t="shared" si="59"/>
        <v>4</v>
      </c>
      <c r="D1200">
        <v>133</v>
      </c>
      <c r="E1200">
        <v>54</v>
      </c>
      <c r="F1200">
        <v>46</v>
      </c>
      <c r="G1200">
        <v>92</v>
      </c>
      <c r="H1200">
        <f t="shared" si="58"/>
        <v>325</v>
      </c>
      <c r="I1200">
        <f t="shared" si="57"/>
        <v>11824</v>
      </c>
    </row>
    <row r="1201" spans="1:9" x14ac:dyDescent="0.25">
      <c r="A1201" t="s">
        <v>74</v>
      </c>
      <c r="B1201" s="64">
        <v>42656</v>
      </c>
      <c r="C1201">
        <f t="shared" si="59"/>
        <v>4</v>
      </c>
      <c r="D1201">
        <v>112</v>
      </c>
      <c r="E1201">
        <v>102</v>
      </c>
      <c r="F1201">
        <v>125</v>
      </c>
      <c r="G1201">
        <v>52</v>
      </c>
      <c r="H1201">
        <f t="shared" si="58"/>
        <v>391</v>
      </c>
      <c r="I1201">
        <f t="shared" si="57"/>
        <v>11824</v>
      </c>
    </row>
    <row r="1202" spans="1:9" x14ac:dyDescent="0.25">
      <c r="A1202" t="s">
        <v>74</v>
      </c>
      <c r="B1202" s="64">
        <v>42657</v>
      </c>
      <c r="C1202">
        <f t="shared" si="59"/>
        <v>4</v>
      </c>
      <c r="D1202">
        <v>98</v>
      </c>
      <c r="E1202">
        <v>63</v>
      </c>
      <c r="F1202">
        <v>138</v>
      </c>
      <c r="G1202">
        <v>83</v>
      </c>
      <c r="H1202">
        <f t="shared" si="58"/>
        <v>382</v>
      </c>
      <c r="I1202">
        <f t="shared" si="57"/>
        <v>11824</v>
      </c>
    </row>
    <row r="1203" spans="1:9" x14ac:dyDescent="0.25">
      <c r="A1203" t="s">
        <v>74</v>
      </c>
      <c r="B1203" s="64">
        <v>42658</v>
      </c>
      <c r="C1203">
        <f t="shared" si="59"/>
        <v>4</v>
      </c>
      <c r="D1203">
        <v>50</v>
      </c>
      <c r="E1203">
        <v>119</v>
      </c>
      <c r="F1203">
        <v>44</v>
      </c>
      <c r="G1203">
        <v>56</v>
      </c>
      <c r="H1203">
        <f t="shared" si="58"/>
        <v>269</v>
      </c>
      <c r="I1203">
        <f t="shared" si="57"/>
        <v>11824</v>
      </c>
    </row>
    <row r="1204" spans="1:9" x14ac:dyDescent="0.25">
      <c r="A1204" t="s">
        <v>74</v>
      </c>
      <c r="B1204" s="64">
        <v>42659</v>
      </c>
      <c r="C1204">
        <f t="shared" si="59"/>
        <v>4</v>
      </c>
      <c r="D1204">
        <v>111</v>
      </c>
      <c r="E1204">
        <v>66</v>
      </c>
      <c r="F1204">
        <v>107</v>
      </c>
      <c r="G1204">
        <v>129</v>
      </c>
      <c r="H1204">
        <f t="shared" si="58"/>
        <v>413</v>
      </c>
      <c r="I1204">
        <f t="shared" si="57"/>
        <v>11824</v>
      </c>
    </row>
    <row r="1205" spans="1:9" x14ac:dyDescent="0.25">
      <c r="A1205" t="s">
        <v>74</v>
      </c>
      <c r="B1205" s="64">
        <v>42660</v>
      </c>
      <c r="C1205">
        <f t="shared" si="59"/>
        <v>4</v>
      </c>
      <c r="D1205">
        <v>96</v>
      </c>
      <c r="E1205">
        <v>107</v>
      </c>
      <c r="F1205">
        <v>136</v>
      </c>
      <c r="G1205">
        <v>64</v>
      </c>
      <c r="H1205">
        <f t="shared" si="58"/>
        <v>403</v>
      </c>
      <c r="I1205">
        <f t="shared" si="57"/>
        <v>11824</v>
      </c>
    </row>
    <row r="1206" spans="1:9" x14ac:dyDescent="0.25">
      <c r="A1206" t="s">
        <v>74</v>
      </c>
      <c r="B1206" s="64">
        <v>42661</v>
      </c>
      <c r="C1206">
        <f t="shared" si="59"/>
        <v>4</v>
      </c>
      <c r="D1206">
        <v>41</v>
      </c>
      <c r="E1206">
        <v>122</v>
      </c>
      <c r="F1206">
        <v>114</v>
      </c>
      <c r="G1206">
        <v>97</v>
      </c>
      <c r="H1206">
        <f t="shared" si="58"/>
        <v>374</v>
      </c>
      <c r="I1206">
        <f t="shared" si="57"/>
        <v>11824</v>
      </c>
    </row>
    <row r="1207" spans="1:9" x14ac:dyDescent="0.25">
      <c r="A1207" t="s">
        <v>74</v>
      </c>
      <c r="B1207" s="64">
        <v>42662</v>
      </c>
      <c r="C1207">
        <f t="shared" si="59"/>
        <v>4</v>
      </c>
      <c r="D1207">
        <v>108</v>
      </c>
      <c r="E1207">
        <v>93</v>
      </c>
      <c r="F1207">
        <v>75</v>
      </c>
      <c r="G1207">
        <v>62</v>
      </c>
      <c r="H1207">
        <f t="shared" si="58"/>
        <v>338</v>
      </c>
      <c r="I1207">
        <f t="shared" si="57"/>
        <v>11824</v>
      </c>
    </row>
    <row r="1208" spans="1:9" x14ac:dyDescent="0.25">
      <c r="A1208" t="s">
        <v>74</v>
      </c>
      <c r="B1208" s="64">
        <v>42663</v>
      </c>
      <c r="C1208">
        <f t="shared" si="59"/>
        <v>4</v>
      </c>
      <c r="D1208">
        <v>61</v>
      </c>
      <c r="E1208">
        <v>111</v>
      </c>
      <c r="F1208">
        <v>140</v>
      </c>
      <c r="G1208">
        <v>42</v>
      </c>
      <c r="H1208">
        <f t="shared" si="58"/>
        <v>354</v>
      </c>
      <c r="I1208">
        <f t="shared" si="57"/>
        <v>11824</v>
      </c>
    </row>
    <row r="1209" spans="1:9" x14ac:dyDescent="0.25">
      <c r="A1209" t="s">
        <v>74</v>
      </c>
      <c r="B1209" s="64">
        <v>42664</v>
      </c>
      <c r="C1209">
        <f t="shared" si="59"/>
        <v>4</v>
      </c>
      <c r="D1209">
        <v>90</v>
      </c>
      <c r="E1209">
        <v>101</v>
      </c>
      <c r="F1209">
        <v>49</v>
      </c>
      <c r="G1209">
        <v>112</v>
      </c>
      <c r="H1209">
        <f t="shared" si="58"/>
        <v>352</v>
      </c>
      <c r="I1209">
        <f t="shared" si="57"/>
        <v>11824</v>
      </c>
    </row>
    <row r="1210" spans="1:9" x14ac:dyDescent="0.25">
      <c r="A1210" t="s">
        <v>74</v>
      </c>
      <c r="B1210" s="64">
        <v>42665</v>
      </c>
      <c r="C1210">
        <f t="shared" si="59"/>
        <v>4</v>
      </c>
      <c r="D1210">
        <v>54</v>
      </c>
      <c r="E1210">
        <v>46</v>
      </c>
      <c r="F1210">
        <v>105</v>
      </c>
      <c r="G1210">
        <v>84</v>
      </c>
      <c r="H1210">
        <f t="shared" si="58"/>
        <v>289</v>
      </c>
      <c r="I1210">
        <f t="shared" si="57"/>
        <v>11824</v>
      </c>
    </row>
    <row r="1211" spans="1:9" x14ac:dyDescent="0.25">
      <c r="A1211" t="s">
        <v>74</v>
      </c>
      <c r="B1211" s="64">
        <v>42666</v>
      </c>
      <c r="C1211">
        <f t="shared" si="59"/>
        <v>4</v>
      </c>
      <c r="D1211">
        <v>143</v>
      </c>
      <c r="E1211">
        <v>107</v>
      </c>
      <c r="F1211">
        <v>111</v>
      </c>
      <c r="G1211">
        <v>80</v>
      </c>
      <c r="H1211">
        <f t="shared" si="58"/>
        <v>441</v>
      </c>
      <c r="I1211">
        <f t="shared" si="57"/>
        <v>11824</v>
      </c>
    </row>
    <row r="1212" spans="1:9" x14ac:dyDescent="0.25">
      <c r="A1212" t="s">
        <v>74</v>
      </c>
      <c r="B1212" s="64">
        <v>42667</v>
      </c>
      <c r="C1212">
        <f t="shared" si="59"/>
        <v>4</v>
      </c>
      <c r="D1212">
        <v>80</v>
      </c>
      <c r="E1212">
        <v>102</v>
      </c>
      <c r="F1212">
        <v>102</v>
      </c>
      <c r="G1212">
        <v>128</v>
      </c>
      <c r="H1212">
        <f t="shared" si="58"/>
        <v>412</v>
      </c>
      <c r="I1212">
        <f t="shared" si="57"/>
        <v>11824</v>
      </c>
    </row>
    <row r="1213" spans="1:9" x14ac:dyDescent="0.25">
      <c r="A1213" t="s">
        <v>74</v>
      </c>
      <c r="B1213" s="64">
        <v>42668</v>
      </c>
      <c r="C1213">
        <f t="shared" si="59"/>
        <v>4</v>
      </c>
      <c r="D1213">
        <v>81</v>
      </c>
      <c r="E1213">
        <v>146</v>
      </c>
      <c r="F1213">
        <v>59</v>
      </c>
      <c r="G1213">
        <v>119</v>
      </c>
      <c r="H1213">
        <f t="shared" si="58"/>
        <v>405</v>
      </c>
      <c r="I1213">
        <f t="shared" si="57"/>
        <v>11824</v>
      </c>
    </row>
    <row r="1214" spans="1:9" x14ac:dyDescent="0.25">
      <c r="A1214" t="s">
        <v>74</v>
      </c>
      <c r="B1214" s="64">
        <v>42669</v>
      </c>
      <c r="C1214">
        <f t="shared" si="59"/>
        <v>4</v>
      </c>
      <c r="D1214">
        <v>115</v>
      </c>
      <c r="E1214">
        <v>132</v>
      </c>
      <c r="F1214">
        <v>144</v>
      </c>
      <c r="G1214">
        <v>51</v>
      </c>
      <c r="H1214">
        <f t="shared" si="58"/>
        <v>442</v>
      </c>
      <c r="I1214">
        <f t="shared" si="57"/>
        <v>11824</v>
      </c>
    </row>
    <row r="1215" spans="1:9" x14ac:dyDescent="0.25">
      <c r="A1215" t="s">
        <v>74</v>
      </c>
      <c r="B1215" s="64">
        <v>42670</v>
      </c>
      <c r="C1215">
        <f t="shared" si="59"/>
        <v>4</v>
      </c>
      <c r="D1215">
        <v>140</v>
      </c>
      <c r="E1215">
        <v>98</v>
      </c>
      <c r="F1215">
        <v>105</v>
      </c>
      <c r="G1215">
        <v>143</v>
      </c>
      <c r="H1215">
        <f t="shared" si="58"/>
        <v>486</v>
      </c>
      <c r="I1215">
        <f t="shared" si="57"/>
        <v>11824</v>
      </c>
    </row>
    <row r="1216" spans="1:9" x14ac:dyDescent="0.25">
      <c r="A1216" t="s">
        <v>74</v>
      </c>
      <c r="B1216" s="64">
        <v>42671</v>
      </c>
      <c r="C1216">
        <f t="shared" si="59"/>
        <v>4</v>
      </c>
      <c r="D1216">
        <v>50</v>
      </c>
      <c r="E1216">
        <v>85</v>
      </c>
      <c r="F1216">
        <v>145</v>
      </c>
      <c r="G1216">
        <v>148</v>
      </c>
      <c r="H1216">
        <f t="shared" si="58"/>
        <v>428</v>
      </c>
      <c r="I1216">
        <f t="shared" si="57"/>
        <v>11824</v>
      </c>
    </row>
    <row r="1217" spans="1:9" x14ac:dyDescent="0.25">
      <c r="A1217" t="s">
        <v>74</v>
      </c>
      <c r="B1217" s="64">
        <v>42672</v>
      </c>
      <c r="C1217">
        <f t="shared" si="59"/>
        <v>4</v>
      </c>
      <c r="D1217">
        <v>86</v>
      </c>
      <c r="E1217">
        <v>92</v>
      </c>
      <c r="F1217">
        <v>97</v>
      </c>
      <c r="G1217">
        <v>57</v>
      </c>
      <c r="H1217">
        <f t="shared" si="58"/>
        <v>332</v>
      </c>
      <c r="I1217">
        <f t="shared" si="57"/>
        <v>11824</v>
      </c>
    </row>
    <row r="1218" spans="1:9" x14ac:dyDescent="0.25">
      <c r="A1218" t="s">
        <v>74</v>
      </c>
      <c r="B1218" s="64">
        <v>42673</v>
      </c>
      <c r="C1218">
        <f t="shared" si="59"/>
        <v>4</v>
      </c>
      <c r="D1218">
        <v>87</v>
      </c>
      <c r="E1218">
        <v>113</v>
      </c>
      <c r="F1218">
        <v>134</v>
      </c>
      <c r="G1218">
        <v>80</v>
      </c>
      <c r="H1218">
        <f t="shared" si="58"/>
        <v>414</v>
      </c>
      <c r="I1218">
        <f t="shared" ref="I1218:I1281" si="60">SUMIFS($H$2:$H$1461,$A$2:$A$1461,A1218,$C$2:$C$1461,C1218)</f>
        <v>11824</v>
      </c>
    </row>
    <row r="1219" spans="1:9" x14ac:dyDescent="0.25">
      <c r="A1219" t="s">
        <v>74</v>
      </c>
      <c r="B1219" s="64">
        <v>42674</v>
      </c>
      <c r="C1219">
        <f t="shared" si="59"/>
        <v>4</v>
      </c>
      <c r="D1219">
        <v>121</v>
      </c>
      <c r="E1219">
        <v>78</v>
      </c>
      <c r="F1219">
        <v>138</v>
      </c>
      <c r="G1219">
        <v>110</v>
      </c>
      <c r="H1219">
        <f t="shared" si="58"/>
        <v>447</v>
      </c>
      <c r="I1219">
        <f t="shared" si="60"/>
        <v>11824</v>
      </c>
    </row>
    <row r="1220" spans="1:9" x14ac:dyDescent="0.25">
      <c r="A1220" t="s">
        <v>74</v>
      </c>
      <c r="B1220" s="64">
        <v>42675</v>
      </c>
      <c r="C1220">
        <f t="shared" si="59"/>
        <v>5</v>
      </c>
      <c r="D1220">
        <v>54</v>
      </c>
      <c r="E1220">
        <v>54</v>
      </c>
      <c r="F1220">
        <v>122</v>
      </c>
      <c r="G1220">
        <v>103</v>
      </c>
      <c r="H1220">
        <f t="shared" si="58"/>
        <v>333</v>
      </c>
      <c r="I1220">
        <f t="shared" si="60"/>
        <v>11401</v>
      </c>
    </row>
    <row r="1221" spans="1:9" x14ac:dyDescent="0.25">
      <c r="A1221" t="s">
        <v>74</v>
      </c>
      <c r="B1221" s="64">
        <v>42676</v>
      </c>
      <c r="C1221">
        <f t="shared" si="59"/>
        <v>5</v>
      </c>
      <c r="D1221">
        <v>42</v>
      </c>
      <c r="E1221">
        <v>51</v>
      </c>
      <c r="F1221">
        <v>89</v>
      </c>
      <c r="G1221">
        <v>77</v>
      </c>
      <c r="H1221">
        <f t="shared" si="58"/>
        <v>259</v>
      </c>
      <c r="I1221">
        <f t="shared" si="60"/>
        <v>11401</v>
      </c>
    </row>
    <row r="1222" spans="1:9" x14ac:dyDescent="0.25">
      <c r="A1222" t="s">
        <v>74</v>
      </c>
      <c r="B1222" s="64">
        <v>42677</v>
      </c>
      <c r="C1222">
        <f t="shared" si="59"/>
        <v>5</v>
      </c>
      <c r="D1222">
        <v>127</v>
      </c>
      <c r="E1222">
        <v>43</v>
      </c>
      <c r="F1222">
        <v>58</v>
      </c>
      <c r="G1222">
        <v>118</v>
      </c>
      <c r="H1222">
        <f t="shared" si="58"/>
        <v>346</v>
      </c>
      <c r="I1222">
        <f t="shared" si="60"/>
        <v>11401</v>
      </c>
    </row>
    <row r="1223" spans="1:9" x14ac:dyDescent="0.25">
      <c r="A1223" t="s">
        <v>74</v>
      </c>
      <c r="B1223" s="64">
        <v>42678</v>
      </c>
      <c r="C1223">
        <f t="shared" si="59"/>
        <v>5</v>
      </c>
      <c r="D1223">
        <v>137</v>
      </c>
      <c r="E1223">
        <v>134</v>
      </c>
      <c r="F1223">
        <v>46</v>
      </c>
      <c r="G1223">
        <v>83</v>
      </c>
      <c r="H1223">
        <f t="shared" si="58"/>
        <v>400</v>
      </c>
      <c r="I1223">
        <f t="shared" si="60"/>
        <v>11401</v>
      </c>
    </row>
    <row r="1224" spans="1:9" x14ac:dyDescent="0.25">
      <c r="A1224" t="s">
        <v>74</v>
      </c>
      <c r="B1224" s="64">
        <v>42679</v>
      </c>
      <c r="C1224">
        <f t="shared" si="59"/>
        <v>5</v>
      </c>
      <c r="D1224">
        <v>75</v>
      </c>
      <c r="E1224">
        <v>97</v>
      </c>
      <c r="F1224">
        <v>149</v>
      </c>
      <c r="G1224">
        <v>57</v>
      </c>
      <c r="H1224">
        <f t="shared" si="58"/>
        <v>378</v>
      </c>
      <c r="I1224">
        <f t="shared" si="60"/>
        <v>11401</v>
      </c>
    </row>
    <row r="1225" spans="1:9" x14ac:dyDescent="0.25">
      <c r="A1225" t="s">
        <v>74</v>
      </c>
      <c r="B1225" s="64">
        <v>42680</v>
      </c>
      <c r="C1225">
        <f t="shared" si="59"/>
        <v>5</v>
      </c>
      <c r="D1225">
        <v>73</v>
      </c>
      <c r="E1225">
        <v>149</v>
      </c>
      <c r="F1225">
        <v>44</v>
      </c>
      <c r="G1225">
        <v>97</v>
      </c>
      <c r="H1225">
        <f t="shared" si="58"/>
        <v>363</v>
      </c>
      <c r="I1225">
        <f t="shared" si="60"/>
        <v>11401</v>
      </c>
    </row>
    <row r="1226" spans="1:9" x14ac:dyDescent="0.25">
      <c r="A1226" t="s">
        <v>74</v>
      </c>
      <c r="B1226" s="64">
        <v>42681</v>
      </c>
      <c r="C1226">
        <f t="shared" si="59"/>
        <v>5</v>
      </c>
      <c r="D1226">
        <v>83</v>
      </c>
      <c r="E1226">
        <v>92</v>
      </c>
      <c r="F1226">
        <v>109</v>
      </c>
      <c r="G1226">
        <v>141</v>
      </c>
      <c r="H1226">
        <f t="shared" si="58"/>
        <v>425</v>
      </c>
      <c r="I1226">
        <f t="shared" si="60"/>
        <v>11401</v>
      </c>
    </row>
    <row r="1227" spans="1:9" x14ac:dyDescent="0.25">
      <c r="A1227" t="s">
        <v>74</v>
      </c>
      <c r="B1227" s="64">
        <v>42682</v>
      </c>
      <c r="C1227">
        <f t="shared" si="59"/>
        <v>5</v>
      </c>
      <c r="D1227">
        <v>82</v>
      </c>
      <c r="E1227">
        <v>110</v>
      </c>
      <c r="F1227">
        <v>138</v>
      </c>
      <c r="G1227">
        <v>132</v>
      </c>
      <c r="H1227">
        <f t="shared" si="58"/>
        <v>462</v>
      </c>
      <c r="I1227">
        <f t="shared" si="60"/>
        <v>11401</v>
      </c>
    </row>
    <row r="1228" spans="1:9" x14ac:dyDescent="0.25">
      <c r="A1228" t="s">
        <v>74</v>
      </c>
      <c r="B1228" s="64">
        <v>42683</v>
      </c>
      <c r="C1228">
        <f t="shared" si="59"/>
        <v>5</v>
      </c>
      <c r="D1228">
        <v>119</v>
      </c>
      <c r="E1228">
        <v>117</v>
      </c>
      <c r="F1228">
        <v>118</v>
      </c>
      <c r="G1228">
        <v>55</v>
      </c>
      <c r="H1228">
        <f t="shared" si="58"/>
        <v>409</v>
      </c>
      <c r="I1228">
        <f t="shared" si="60"/>
        <v>11401</v>
      </c>
    </row>
    <row r="1229" spans="1:9" x14ac:dyDescent="0.25">
      <c r="A1229" t="s">
        <v>74</v>
      </c>
      <c r="B1229" s="64">
        <v>42684</v>
      </c>
      <c r="C1229">
        <f t="shared" si="59"/>
        <v>5</v>
      </c>
      <c r="D1229">
        <v>107</v>
      </c>
      <c r="E1229">
        <v>116</v>
      </c>
      <c r="F1229">
        <v>123</v>
      </c>
      <c r="G1229">
        <v>72</v>
      </c>
      <c r="H1229">
        <f t="shared" si="58"/>
        <v>418</v>
      </c>
      <c r="I1229">
        <f t="shared" si="60"/>
        <v>11401</v>
      </c>
    </row>
    <row r="1230" spans="1:9" x14ac:dyDescent="0.25">
      <c r="A1230" t="s">
        <v>74</v>
      </c>
      <c r="B1230" s="64">
        <v>42685</v>
      </c>
      <c r="C1230">
        <f t="shared" si="59"/>
        <v>5</v>
      </c>
      <c r="D1230">
        <v>81</v>
      </c>
      <c r="E1230">
        <v>79</v>
      </c>
      <c r="F1230">
        <v>120</v>
      </c>
      <c r="G1230">
        <v>100</v>
      </c>
      <c r="H1230">
        <f t="shared" si="58"/>
        <v>380</v>
      </c>
      <c r="I1230">
        <f t="shared" si="60"/>
        <v>11401</v>
      </c>
    </row>
    <row r="1231" spans="1:9" x14ac:dyDescent="0.25">
      <c r="A1231" t="s">
        <v>74</v>
      </c>
      <c r="B1231" s="64">
        <v>42686</v>
      </c>
      <c r="C1231">
        <f t="shared" si="59"/>
        <v>5</v>
      </c>
      <c r="D1231">
        <v>66</v>
      </c>
      <c r="E1231">
        <v>106</v>
      </c>
      <c r="F1231">
        <v>60</v>
      </c>
      <c r="G1231">
        <v>90</v>
      </c>
      <c r="H1231">
        <f t="shared" si="58"/>
        <v>322</v>
      </c>
      <c r="I1231">
        <f t="shared" si="60"/>
        <v>11401</v>
      </c>
    </row>
    <row r="1232" spans="1:9" x14ac:dyDescent="0.25">
      <c r="A1232" t="s">
        <v>74</v>
      </c>
      <c r="B1232" s="64">
        <v>42687</v>
      </c>
      <c r="C1232">
        <f t="shared" si="59"/>
        <v>5</v>
      </c>
      <c r="D1232">
        <v>84</v>
      </c>
      <c r="E1232">
        <v>123</v>
      </c>
      <c r="F1232">
        <v>96</v>
      </c>
      <c r="G1232">
        <v>118</v>
      </c>
      <c r="H1232">
        <f t="shared" si="58"/>
        <v>421</v>
      </c>
      <c r="I1232">
        <f t="shared" si="60"/>
        <v>11401</v>
      </c>
    </row>
    <row r="1233" spans="1:9" x14ac:dyDescent="0.25">
      <c r="A1233" t="s">
        <v>74</v>
      </c>
      <c r="B1233" s="64">
        <v>42688</v>
      </c>
      <c r="C1233">
        <f t="shared" si="59"/>
        <v>5</v>
      </c>
      <c r="D1233">
        <v>133</v>
      </c>
      <c r="E1233">
        <v>74</v>
      </c>
      <c r="F1233">
        <v>133</v>
      </c>
      <c r="G1233">
        <v>130</v>
      </c>
      <c r="H1233">
        <f t="shared" si="58"/>
        <v>470</v>
      </c>
      <c r="I1233">
        <f t="shared" si="60"/>
        <v>11401</v>
      </c>
    </row>
    <row r="1234" spans="1:9" x14ac:dyDescent="0.25">
      <c r="A1234" t="s">
        <v>74</v>
      </c>
      <c r="B1234" s="64">
        <v>42689</v>
      </c>
      <c r="C1234">
        <f t="shared" si="59"/>
        <v>5</v>
      </c>
      <c r="D1234">
        <v>99</v>
      </c>
      <c r="E1234">
        <v>101</v>
      </c>
      <c r="F1234">
        <v>73</v>
      </c>
      <c r="G1234">
        <v>126</v>
      </c>
      <c r="H1234">
        <f t="shared" si="58"/>
        <v>399</v>
      </c>
      <c r="I1234">
        <f t="shared" si="60"/>
        <v>11401</v>
      </c>
    </row>
    <row r="1235" spans="1:9" x14ac:dyDescent="0.25">
      <c r="A1235" t="s">
        <v>74</v>
      </c>
      <c r="B1235" s="64">
        <v>42690</v>
      </c>
      <c r="C1235">
        <f t="shared" si="59"/>
        <v>5</v>
      </c>
      <c r="D1235">
        <v>76</v>
      </c>
      <c r="E1235">
        <v>65</v>
      </c>
      <c r="F1235">
        <v>114</v>
      </c>
      <c r="G1235">
        <v>43</v>
      </c>
      <c r="H1235">
        <f t="shared" si="58"/>
        <v>298</v>
      </c>
      <c r="I1235">
        <f t="shared" si="60"/>
        <v>11401</v>
      </c>
    </row>
    <row r="1236" spans="1:9" x14ac:dyDescent="0.25">
      <c r="A1236" t="s">
        <v>74</v>
      </c>
      <c r="B1236" s="64">
        <v>42691</v>
      </c>
      <c r="C1236">
        <f t="shared" si="59"/>
        <v>5</v>
      </c>
      <c r="D1236">
        <v>54</v>
      </c>
      <c r="E1236">
        <v>73</v>
      </c>
      <c r="F1236">
        <v>112</v>
      </c>
      <c r="G1236">
        <v>53</v>
      </c>
      <c r="H1236">
        <f t="shared" si="58"/>
        <v>292</v>
      </c>
      <c r="I1236">
        <f t="shared" si="60"/>
        <v>11401</v>
      </c>
    </row>
    <row r="1237" spans="1:9" x14ac:dyDescent="0.25">
      <c r="A1237" t="s">
        <v>74</v>
      </c>
      <c r="B1237" s="64">
        <v>42692</v>
      </c>
      <c r="C1237">
        <f t="shared" si="59"/>
        <v>5</v>
      </c>
      <c r="D1237">
        <v>50</v>
      </c>
      <c r="E1237">
        <v>141</v>
      </c>
      <c r="F1237">
        <v>57</v>
      </c>
      <c r="G1237">
        <v>147</v>
      </c>
      <c r="H1237">
        <f t="shared" ref="H1237:H1300" si="61">SUM(D1237:G1237)</f>
        <v>395</v>
      </c>
      <c r="I1237">
        <f t="shared" si="60"/>
        <v>11401</v>
      </c>
    </row>
    <row r="1238" spans="1:9" x14ac:dyDescent="0.25">
      <c r="A1238" t="s">
        <v>74</v>
      </c>
      <c r="B1238" s="64">
        <v>42693</v>
      </c>
      <c r="C1238">
        <f t="shared" si="59"/>
        <v>5</v>
      </c>
      <c r="D1238">
        <v>86</v>
      </c>
      <c r="E1238">
        <v>55</v>
      </c>
      <c r="F1238">
        <v>111</v>
      </c>
      <c r="G1238">
        <v>52</v>
      </c>
      <c r="H1238">
        <f t="shared" si="61"/>
        <v>304</v>
      </c>
      <c r="I1238">
        <f t="shared" si="60"/>
        <v>11401</v>
      </c>
    </row>
    <row r="1239" spans="1:9" x14ac:dyDescent="0.25">
      <c r="A1239" t="s">
        <v>74</v>
      </c>
      <c r="B1239" s="64">
        <v>42694</v>
      </c>
      <c r="C1239">
        <f t="shared" si="59"/>
        <v>5</v>
      </c>
      <c r="D1239">
        <v>101</v>
      </c>
      <c r="E1239">
        <v>51</v>
      </c>
      <c r="F1239">
        <v>136</v>
      </c>
      <c r="G1239">
        <v>104</v>
      </c>
      <c r="H1239">
        <f t="shared" si="61"/>
        <v>392</v>
      </c>
      <c r="I1239">
        <f t="shared" si="60"/>
        <v>11401</v>
      </c>
    </row>
    <row r="1240" spans="1:9" x14ac:dyDescent="0.25">
      <c r="A1240" t="s">
        <v>74</v>
      </c>
      <c r="B1240" s="64">
        <v>42695</v>
      </c>
      <c r="C1240">
        <f t="shared" si="59"/>
        <v>5</v>
      </c>
      <c r="D1240">
        <v>124</v>
      </c>
      <c r="E1240">
        <v>69</v>
      </c>
      <c r="F1240">
        <v>96</v>
      </c>
      <c r="G1240">
        <v>104</v>
      </c>
      <c r="H1240">
        <f t="shared" si="61"/>
        <v>393</v>
      </c>
      <c r="I1240">
        <f t="shared" si="60"/>
        <v>11401</v>
      </c>
    </row>
    <row r="1241" spans="1:9" x14ac:dyDescent="0.25">
      <c r="A1241" t="s">
        <v>74</v>
      </c>
      <c r="B1241" s="64">
        <v>42696</v>
      </c>
      <c r="C1241">
        <f t="shared" si="59"/>
        <v>5</v>
      </c>
      <c r="D1241">
        <v>72</v>
      </c>
      <c r="E1241">
        <v>123</v>
      </c>
      <c r="F1241">
        <v>65</v>
      </c>
      <c r="G1241">
        <v>134</v>
      </c>
      <c r="H1241">
        <f t="shared" si="61"/>
        <v>394</v>
      </c>
      <c r="I1241">
        <f t="shared" si="60"/>
        <v>11401</v>
      </c>
    </row>
    <row r="1242" spans="1:9" x14ac:dyDescent="0.25">
      <c r="A1242" t="s">
        <v>74</v>
      </c>
      <c r="B1242" s="64">
        <v>42697</v>
      </c>
      <c r="C1242">
        <f t="shared" si="59"/>
        <v>5</v>
      </c>
      <c r="D1242">
        <v>144</v>
      </c>
      <c r="E1242">
        <v>80</v>
      </c>
      <c r="F1242">
        <v>124</v>
      </c>
      <c r="G1242">
        <v>134</v>
      </c>
      <c r="H1242">
        <f t="shared" si="61"/>
        <v>482</v>
      </c>
      <c r="I1242">
        <f t="shared" si="60"/>
        <v>11401</v>
      </c>
    </row>
    <row r="1243" spans="1:9" x14ac:dyDescent="0.25">
      <c r="A1243" t="s">
        <v>74</v>
      </c>
      <c r="B1243" s="64">
        <v>42698</v>
      </c>
      <c r="C1243">
        <f t="shared" si="59"/>
        <v>5</v>
      </c>
      <c r="D1243">
        <v>146</v>
      </c>
      <c r="E1243">
        <v>95</v>
      </c>
      <c r="F1243">
        <v>51</v>
      </c>
      <c r="G1243">
        <v>75</v>
      </c>
      <c r="H1243">
        <f t="shared" si="61"/>
        <v>367</v>
      </c>
      <c r="I1243">
        <f t="shared" si="60"/>
        <v>11401</v>
      </c>
    </row>
    <row r="1244" spans="1:9" x14ac:dyDescent="0.25">
      <c r="A1244" t="s">
        <v>74</v>
      </c>
      <c r="B1244" s="64">
        <v>42699</v>
      </c>
      <c r="C1244">
        <f t="shared" si="59"/>
        <v>5</v>
      </c>
      <c r="D1244">
        <v>146</v>
      </c>
      <c r="E1244">
        <v>76</v>
      </c>
      <c r="F1244">
        <v>134</v>
      </c>
      <c r="G1244">
        <v>135</v>
      </c>
      <c r="H1244">
        <f t="shared" si="61"/>
        <v>491</v>
      </c>
      <c r="I1244">
        <f t="shared" si="60"/>
        <v>11401</v>
      </c>
    </row>
    <row r="1245" spans="1:9" x14ac:dyDescent="0.25">
      <c r="A1245" t="s">
        <v>74</v>
      </c>
      <c r="B1245" s="64">
        <v>42700</v>
      </c>
      <c r="C1245">
        <f t="shared" si="59"/>
        <v>5</v>
      </c>
      <c r="D1245">
        <v>126</v>
      </c>
      <c r="E1245">
        <v>117</v>
      </c>
      <c r="F1245">
        <v>107</v>
      </c>
      <c r="G1245">
        <v>104</v>
      </c>
      <c r="H1245">
        <f t="shared" si="61"/>
        <v>454</v>
      </c>
      <c r="I1245">
        <f t="shared" si="60"/>
        <v>11401</v>
      </c>
    </row>
    <row r="1246" spans="1:9" x14ac:dyDescent="0.25">
      <c r="A1246" t="s">
        <v>74</v>
      </c>
      <c r="B1246" s="64">
        <v>42701</v>
      </c>
      <c r="C1246">
        <f t="shared" si="59"/>
        <v>5</v>
      </c>
      <c r="D1246">
        <v>45</v>
      </c>
      <c r="E1246">
        <v>117</v>
      </c>
      <c r="F1246">
        <v>41</v>
      </c>
      <c r="G1246">
        <v>92</v>
      </c>
      <c r="H1246">
        <f t="shared" si="61"/>
        <v>295</v>
      </c>
      <c r="I1246">
        <f t="shared" si="60"/>
        <v>11401</v>
      </c>
    </row>
    <row r="1247" spans="1:9" x14ac:dyDescent="0.25">
      <c r="A1247" t="s">
        <v>74</v>
      </c>
      <c r="B1247" s="64">
        <v>42702</v>
      </c>
      <c r="C1247">
        <f t="shared" si="59"/>
        <v>5</v>
      </c>
      <c r="D1247">
        <v>90</v>
      </c>
      <c r="E1247">
        <v>54</v>
      </c>
      <c r="F1247">
        <v>113</v>
      </c>
      <c r="G1247">
        <v>148</v>
      </c>
      <c r="H1247">
        <f t="shared" si="61"/>
        <v>405</v>
      </c>
      <c r="I1247">
        <f t="shared" si="60"/>
        <v>11401</v>
      </c>
    </row>
    <row r="1248" spans="1:9" x14ac:dyDescent="0.25">
      <c r="A1248" t="s">
        <v>74</v>
      </c>
      <c r="B1248" s="64">
        <v>42703</v>
      </c>
      <c r="C1248">
        <f t="shared" si="59"/>
        <v>5</v>
      </c>
      <c r="D1248">
        <v>53</v>
      </c>
      <c r="E1248">
        <v>73</v>
      </c>
      <c r="F1248">
        <v>126</v>
      </c>
      <c r="G1248">
        <v>101</v>
      </c>
      <c r="H1248">
        <f t="shared" si="61"/>
        <v>353</v>
      </c>
      <c r="I1248">
        <f t="shared" si="60"/>
        <v>11401</v>
      </c>
    </row>
    <row r="1249" spans="1:9" x14ac:dyDescent="0.25">
      <c r="A1249" t="s">
        <v>74</v>
      </c>
      <c r="B1249" s="64">
        <v>42704</v>
      </c>
      <c r="C1249">
        <f t="shared" si="59"/>
        <v>5</v>
      </c>
      <c r="D1249">
        <v>64</v>
      </c>
      <c r="E1249">
        <v>70</v>
      </c>
      <c r="F1249">
        <v>98</v>
      </c>
      <c r="G1249">
        <v>69</v>
      </c>
      <c r="H1249">
        <f t="shared" si="61"/>
        <v>301</v>
      </c>
      <c r="I1249">
        <f t="shared" si="60"/>
        <v>11401</v>
      </c>
    </row>
    <row r="1250" spans="1:9" x14ac:dyDescent="0.25">
      <c r="A1250" t="s">
        <v>74</v>
      </c>
      <c r="B1250" s="64">
        <v>42705</v>
      </c>
      <c r="C1250">
        <f t="shared" si="59"/>
        <v>6</v>
      </c>
      <c r="D1250">
        <v>97</v>
      </c>
      <c r="E1250">
        <v>147</v>
      </c>
      <c r="F1250">
        <v>43</v>
      </c>
      <c r="G1250">
        <v>81</v>
      </c>
      <c r="H1250">
        <f t="shared" si="61"/>
        <v>368</v>
      </c>
      <c r="I1250">
        <f t="shared" si="60"/>
        <v>11325</v>
      </c>
    </row>
    <row r="1251" spans="1:9" x14ac:dyDescent="0.25">
      <c r="A1251" t="s">
        <v>74</v>
      </c>
      <c r="B1251" s="64">
        <v>42706</v>
      </c>
      <c r="C1251">
        <f t="shared" si="59"/>
        <v>6</v>
      </c>
      <c r="D1251">
        <v>79</v>
      </c>
      <c r="E1251">
        <v>138</v>
      </c>
      <c r="F1251">
        <v>73</v>
      </c>
      <c r="G1251">
        <v>44</v>
      </c>
      <c r="H1251">
        <f t="shared" si="61"/>
        <v>334</v>
      </c>
      <c r="I1251">
        <f t="shared" si="60"/>
        <v>11325</v>
      </c>
    </row>
    <row r="1252" spans="1:9" x14ac:dyDescent="0.25">
      <c r="A1252" t="s">
        <v>74</v>
      </c>
      <c r="B1252" s="64">
        <v>42707</v>
      </c>
      <c r="C1252">
        <f t="shared" si="59"/>
        <v>6</v>
      </c>
      <c r="D1252">
        <v>105</v>
      </c>
      <c r="E1252">
        <v>72</v>
      </c>
      <c r="F1252">
        <v>69</v>
      </c>
      <c r="G1252">
        <v>65</v>
      </c>
      <c r="H1252">
        <f t="shared" si="61"/>
        <v>311</v>
      </c>
      <c r="I1252">
        <f t="shared" si="60"/>
        <v>11325</v>
      </c>
    </row>
    <row r="1253" spans="1:9" x14ac:dyDescent="0.25">
      <c r="A1253" t="s">
        <v>74</v>
      </c>
      <c r="B1253" s="64">
        <v>42708</v>
      </c>
      <c r="C1253">
        <f t="shared" si="59"/>
        <v>6</v>
      </c>
      <c r="D1253">
        <v>100</v>
      </c>
      <c r="E1253">
        <v>54</v>
      </c>
      <c r="F1253">
        <v>133</v>
      </c>
      <c r="G1253">
        <v>86</v>
      </c>
      <c r="H1253">
        <f t="shared" si="61"/>
        <v>373</v>
      </c>
      <c r="I1253">
        <f t="shared" si="60"/>
        <v>11325</v>
      </c>
    </row>
    <row r="1254" spans="1:9" x14ac:dyDescent="0.25">
      <c r="A1254" t="s">
        <v>74</v>
      </c>
      <c r="B1254" s="64">
        <v>42709</v>
      </c>
      <c r="C1254">
        <f t="shared" si="59"/>
        <v>6</v>
      </c>
      <c r="D1254">
        <v>80</v>
      </c>
      <c r="E1254">
        <v>66</v>
      </c>
      <c r="F1254">
        <v>94</v>
      </c>
      <c r="G1254">
        <v>41</v>
      </c>
      <c r="H1254">
        <f t="shared" si="61"/>
        <v>281</v>
      </c>
      <c r="I1254">
        <f t="shared" si="60"/>
        <v>11325</v>
      </c>
    </row>
    <row r="1255" spans="1:9" x14ac:dyDescent="0.25">
      <c r="A1255" t="s">
        <v>74</v>
      </c>
      <c r="B1255" s="64">
        <v>42710</v>
      </c>
      <c r="C1255">
        <f t="shared" ref="C1255:C1318" si="62">CHOOSE(MONTH(B1255),7,8,9,10,11,12,1,2,3,4,5,6)</f>
        <v>6</v>
      </c>
      <c r="D1255">
        <v>49</v>
      </c>
      <c r="E1255">
        <v>144</v>
      </c>
      <c r="F1255">
        <v>115</v>
      </c>
      <c r="G1255">
        <v>115</v>
      </c>
      <c r="H1255">
        <f t="shared" si="61"/>
        <v>423</v>
      </c>
      <c r="I1255">
        <f t="shared" si="60"/>
        <v>11325</v>
      </c>
    </row>
    <row r="1256" spans="1:9" x14ac:dyDescent="0.25">
      <c r="A1256" t="s">
        <v>74</v>
      </c>
      <c r="B1256" s="64">
        <v>42711</v>
      </c>
      <c r="C1256">
        <f t="shared" si="62"/>
        <v>6</v>
      </c>
      <c r="D1256">
        <v>117</v>
      </c>
      <c r="E1256">
        <v>42</v>
      </c>
      <c r="F1256">
        <v>88</v>
      </c>
      <c r="G1256">
        <v>49</v>
      </c>
      <c r="H1256">
        <f t="shared" si="61"/>
        <v>296</v>
      </c>
      <c r="I1256">
        <f t="shared" si="60"/>
        <v>11325</v>
      </c>
    </row>
    <row r="1257" spans="1:9" x14ac:dyDescent="0.25">
      <c r="A1257" t="s">
        <v>74</v>
      </c>
      <c r="B1257" s="64">
        <v>42712</v>
      </c>
      <c r="C1257">
        <f t="shared" si="62"/>
        <v>6</v>
      </c>
      <c r="D1257">
        <v>80</v>
      </c>
      <c r="E1257">
        <v>55</v>
      </c>
      <c r="F1257">
        <v>94</v>
      </c>
      <c r="G1257">
        <v>149</v>
      </c>
      <c r="H1257">
        <f t="shared" si="61"/>
        <v>378</v>
      </c>
      <c r="I1257">
        <f t="shared" si="60"/>
        <v>11325</v>
      </c>
    </row>
    <row r="1258" spans="1:9" x14ac:dyDescent="0.25">
      <c r="A1258" t="s">
        <v>74</v>
      </c>
      <c r="B1258" s="64">
        <v>42713</v>
      </c>
      <c r="C1258">
        <f t="shared" si="62"/>
        <v>6</v>
      </c>
      <c r="D1258">
        <v>143</v>
      </c>
      <c r="E1258">
        <v>119</v>
      </c>
      <c r="F1258">
        <v>59</v>
      </c>
      <c r="G1258">
        <v>83</v>
      </c>
      <c r="H1258">
        <f t="shared" si="61"/>
        <v>404</v>
      </c>
      <c r="I1258">
        <f t="shared" si="60"/>
        <v>11325</v>
      </c>
    </row>
    <row r="1259" spans="1:9" x14ac:dyDescent="0.25">
      <c r="A1259" t="s">
        <v>74</v>
      </c>
      <c r="B1259" s="64">
        <v>42714</v>
      </c>
      <c r="C1259">
        <f t="shared" si="62"/>
        <v>6</v>
      </c>
      <c r="D1259">
        <v>89</v>
      </c>
      <c r="E1259">
        <v>120</v>
      </c>
      <c r="F1259">
        <v>147</v>
      </c>
      <c r="G1259">
        <v>114</v>
      </c>
      <c r="H1259">
        <f t="shared" si="61"/>
        <v>470</v>
      </c>
      <c r="I1259">
        <f t="shared" si="60"/>
        <v>11325</v>
      </c>
    </row>
    <row r="1260" spans="1:9" x14ac:dyDescent="0.25">
      <c r="A1260" t="s">
        <v>74</v>
      </c>
      <c r="B1260" s="64">
        <v>42715</v>
      </c>
      <c r="C1260">
        <f t="shared" si="62"/>
        <v>6</v>
      </c>
      <c r="D1260">
        <v>43</v>
      </c>
      <c r="E1260">
        <v>92</v>
      </c>
      <c r="F1260">
        <v>145</v>
      </c>
      <c r="G1260">
        <v>68</v>
      </c>
      <c r="H1260">
        <f t="shared" si="61"/>
        <v>348</v>
      </c>
      <c r="I1260">
        <f t="shared" si="60"/>
        <v>11325</v>
      </c>
    </row>
    <row r="1261" spans="1:9" x14ac:dyDescent="0.25">
      <c r="A1261" t="s">
        <v>74</v>
      </c>
      <c r="B1261" s="64">
        <v>42716</v>
      </c>
      <c r="C1261">
        <f t="shared" si="62"/>
        <v>6</v>
      </c>
      <c r="D1261">
        <v>132</v>
      </c>
      <c r="E1261">
        <v>73</v>
      </c>
      <c r="F1261">
        <v>132</v>
      </c>
      <c r="G1261">
        <v>48</v>
      </c>
      <c r="H1261">
        <f t="shared" si="61"/>
        <v>385</v>
      </c>
      <c r="I1261">
        <f t="shared" si="60"/>
        <v>11325</v>
      </c>
    </row>
    <row r="1262" spans="1:9" x14ac:dyDescent="0.25">
      <c r="A1262" t="s">
        <v>74</v>
      </c>
      <c r="B1262" s="64">
        <v>42717</v>
      </c>
      <c r="C1262">
        <f t="shared" si="62"/>
        <v>6</v>
      </c>
      <c r="D1262">
        <v>63</v>
      </c>
      <c r="E1262">
        <v>150</v>
      </c>
      <c r="F1262">
        <v>88</v>
      </c>
      <c r="G1262">
        <v>45</v>
      </c>
      <c r="H1262">
        <f t="shared" si="61"/>
        <v>346</v>
      </c>
      <c r="I1262">
        <f t="shared" si="60"/>
        <v>11325</v>
      </c>
    </row>
    <row r="1263" spans="1:9" x14ac:dyDescent="0.25">
      <c r="A1263" t="s">
        <v>74</v>
      </c>
      <c r="B1263" s="64">
        <v>42718</v>
      </c>
      <c r="C1263">
        <f t="shared" si="62"/>
        <v>6</v>
      </c>
      <c r="D1263">
        <v>135</v>
      </c>
      <c r="E1263">
        <v>81</v>
      </c>
      <c r="F1263">
        <v>118</v>
      </c>
      <c r="G1263">
        <v>74</v>
      </c>
      <c r="H1263">
        <f t="shared" si="61"/>
        <v>408</v>
      </c>
      <c r="I1263">
        <f t="shared" si="60"/>
        <v>11325</v>
      </c>
    </row>
    <row r="1264" spans="1:9" x14ac:dyDescent="0.25">
      <c r="A1264" t="s">
        <v>74</v>
      </c>
      <c r="B1264" s="64">
        <v>42719</v>
      </c>
      <c r="C1264">
        <f t="shared" si="62"/>
        <v>6</v>
      </c>
      <c r="D1264">
        <v>43</v>
      </c>
      <c r="E1264">
        <v>125</v>
      </c>
      <c r="F1264">
        <v>85</v>
      </c>
      <c r="G1264">
        <v>122</v>
      </c>
      <c r="H1264">
        <f t="shared" si="61"/>
        <v>375</v>
      </c>
      <c r="I1264">
        <f t="shared" si="60"/>
        <v>11325</v>
      </c>
    </row>
    <row r="1265" spans="1:9" x14ac:dyDescent="0.25">
      <c r="A1265" t="s">
        <v>74</v>
      </c>
      <c r="B1265" s="64">
        <v>42720</v>
      </c>
      <c r="C1265">
        <f t="shared" si="62"/>
        <v>6</v>
      </c>
      <c r="D1265">
        <v>104</v>
      </c>
      <c r="E1265">
        <v>53</v>
      </c>
      <c r="F1265">
        <v>101</v>
      </c>
      <c r="G1265">
        <v>106</v>
      </c>
      <c r="H1265">
        <f t="shared" si="61"/>
        <v>364</v>
      </c>
      <c r="I1265">
        <f t="shared" si="60"/>
        <v>11325</v>
      </c>
    </row>
    <row r="1266" spans="1:9" x14ac:dyDescent="0.25">
      <c r="A1266" t="s">
        <v>74</v>
      </c>
      <c r="B1266" s="64">
        <v>42721</v>
      </c>
      <c r="C1266">
        <f t="shared" si="62"/>
        <v>6</v>
      </c>
      <c r="D1266">
        <v>53</v>
      </c>
      <c r="E1266">
        <v>66</v>
      </c>
      <c r="F1266">
        <v>138</v>
      </c>
      <c r="G1266">
        <v>93</v>
      </c>
      <c r="H1266">
        <f t="shared" si="61"/>
        <v>350</v>
      </c>
      <c r="I1266">
        <f t="shared" si="60"/>
        <v>11325</v>
      </c>
    </row>
    <row r="1267" spans="1:9" x14ac:dyDescent="0.25">
      <c r="A1267" t="s">
        <v>74</v>
      </c>
      <c r="B1267" s="64">
        <v>42722</v>
      </c>
      <c r="C1267">
        <f t="shared" si="62"/>
        <v>6</v>
      </c>
      <c r="D1267">
        <v>120</v>
      </c>
      <c r="E1267">
        <v>128</v>
      </c>
      <c r="F1267">
        <v>56</v>
      </c>
      <c r="G1267">
        <v>43</v>
      </c>
      <c r="H1267">
        <f t="shared" si="61"/>
        <v>347</v>
      </c>
      <c r="I1267">
        <f t="shared" si="60"/>
        <v>11325</v>
      </c>
    </row>
    <row r="1268" spans="1:9" x14ac:dyDescent="0.25">
      <c r="A1268" t="s">
        <v>74</v>
      </c>
      <c r="B1268" s="64">
        <v>42723</v>
      </c>
      <c r="C1268">
        <f t="shared" si="62"/>
        <v>6</v>
      </c>
      <c r="D1268">
        <v>134</v>
      </c>
      <c r="E1268">
        <v>53</v>
      </c>
      <c r="F1268">
        <v>115</v>
      </c>
      <c r="G1268">
        <v>75</v>
      </c>
      <c r="H1268">
        <f t="shared" si="61"/>
        <v>377</v>
      </c>
      <c r="I1268">
        <f t="shared" si="60"/>
        <v>11325</v>
      </c>
    </row>
    <row r="1269" spans="1:9" x14ac:dyDescent="0.25">
      <c r="A1269" t="s">
        <v>74</v>
      </c>
      <c r="B1269" s="64">
        <v>42724</v>
      </c>
      <c r="C1269">
        <f t="shared" si="62"/>
        <v>6</v>
      </c>
      <c r="D1269">
        <v>88</v>
      </c>
      <c r="E1269">
        <v>89</v>
      </c>
      <c r="F1269">
        <v>147</v>
      </c>
      <c r="G1269">
        <v>59</v>
      </c>
      <c r="H1269">
        <f t="shared" si="61"/>
        <v>383</v>
      </c>
      <c r="I1269">
        <f t="shared" si="60"/>
        <v>11325</v>
      </c>
    </row>
    <row r="1270" spans="1:9" x14ac:dyDescent="0.25">
      <c r="A1270" t="s">
        <v>74</v>
      </c>
      <c r="B1270" s="64">
        <v>42725</v>
      </c>
      <c r="C1270">
        <f t="shared" si="62"/>
        <v>6</v>
      </c>
      <c r="D1270">
        <v>101</v>
      </c>
      <c r="E1270">
        <v>113</v>
      </c>
      <c r="F1270">
        <v>92</v>
      </c>
      <c r="G1270">
        <v>46</v>
      </c>
      <c r="H1270">
        <f t="shared" si="61"/>
        <v>352</v>
      </c>
      <c r="I1270">
        <f t="shared" si="60"/>
        <v>11325</v>
      </c>
    </row>
    <row r="1271" spans="1:9" x14ac:dyDescent="0.25">
      <c r="A1271" t="s">
        <v>74</v>
      </c>
      <c r="B1271" s="64">
        <v>42726</v>
      </c>
      <c r="C1271">
        <f t="shared" si="62"/>
        <v>6</v>
      </c>
      <c r="D1271">
        <v>87</v>
      </c>
      <c r="E1271">
        <v>64</v>
      </c>
      <c r="F1271">
        <v>46</v>
      </c>
      <c r="G1271">
        <v>139</v>
      </c>
      <c r="H1271">
        <f t="shared" si="61"/>
        <v>336</v>
      </c>
      <c r="I1271">
        <f t="shared" si="60"/>
        <v>11325</v>
      </c>
    </row>
    <row r="1272" spans="1:9" x14ac:dyDescent="0.25">
      <c r="A1272" t="s">
        <v>74</v>
      </c>
      <c r="B1272" s="64">
        <v>42727</v>
      </c>
      <c r="C1272">
        <f t="shared" si="62"/>
        <v>6</v>
      </c>
      <c r="D1272">
        <v>94</v>
      </c>
      <c r="E1272">
        <v>138</v>
      </c>
      <c r="F1272">
        <v>104</v>
      </c>
      <c r="G1272">
        <v>98</v>
      </c>
      <c r="H1272">
        <f t="shared" si="61"/>
        <v>434</v>
      </c>
      <c r="I1272">
        <f t="shared" si="60"/>
        <v>11325</v>
      </c>
    </row>
    <row r="1273" spans="1:9" x14ac:dyDescent="0.25">
      <c r="A1273" t="s">
        <v>74</v>
      </c>
      <c r="B1273" s="64">
        <v>42728</v>
      </c>
      <c r="C1273">
        <f t="shared" si="62"/>
        <v>6</v>
      </c>
      <c r="D1273">
        <v>148</v>
      </c>
      <c r="E1273">
        <v>44</v>
      </c>
      <c r="F1273">
        <v>62</v>
      </c>
      <c r="G1273">
        <v>137</v>
      </c>
      <c r="H1273">
        <f t="shared" si="61"/>
        <v>391</v>
      </c>
      <c r="I1273">
        <f t="shared" si="60"/>
        <v>11325</v>
      </c>
    </row>
    <row r="1274" spans="1:9" x14ac:dyDescent="0.25">
      <c r="A1274" t="s">
        <v>74</v>
      </c>
      <c r="B1274" s="64">
        <v>42729</v>
      </c>
      <c r="C1274">
        <f t="shared" si="62"/>
        <v>6</v>
      </c>
      <c r="D1274">
        <v>72</v>
      </c>
      <c r="E1274">
        <v>47</v>
      </c>
      <c r="F1274">
        <v>56</v>
      </c>
      <c r="G1274">
        <v>68</v>
      </c>
      <c r="H1274">
        <f t="shared" si="61"/>
        <v>243</v>
      </c>
      <c r="I1274">
        <f t="shared" si="60"/>
        <v>11325</v>
      </c>
    </row>
    <row r="1275" spans="1:9" x14ac:dyDescent="0.25">
      <c r="A1275" t="s">
        <v>74</v>
      </c>
      <c r="B1275" s="64">
        <v>42730</v>
      </c>
      <c r="C1275">
        <f t="shared" si="62"/>
        <v>6</v>
      </c>
      <c r="D1275">
        <v>75</v>
      </c>
      <c r="E1275">
        <v>45</v>
      </c>
      <c r="F1275">
        <v>117</v>
      </c>
      <c r="G1275">
        <v>81</v>
      </c>
      <c r="H1275">
        <f t="shared" si="61"/>
        <v>318</v>
      </c>
      <c r="I1275">
        <f t="shared" si="60"/>
        <v>11325</v>
      </c>
    </row>
    <row r="1276" spans="1:9" x14ac:dyDescent="0.25">
      <c r="A1276" t="s">
        <v>74</v>
      </c>
      <c r="B1276" s="64">
        <v>42731</v>
      </c>
      <c r="C1276">
        <f t="shared" si="62"/>
        <v>6</v>
      </c>
      <c r="D1276">
        <v>122</v>
      </c>
      <c r="E1276">
        <v>81</v>
      </c>
      <c r="F1276">
        <v>118</v>
      </c>
      <c r="G1276">
        <v>42</v>
      </c>
      <c r="H1276">
        <f t="shared" si="61"/>
        <v>363</v>
      </c>
      <c r="I1276">
        <f t="shared" si="60"/>
        <v>11325</v>
      </c>
    </row>
    <row r="1277" spans="1:9" x14ac:dyDescent="0.25">
      <c r="A1277" t="s">
        <v>74</v>
      </c>
      <c r="B1277" s="64">
        <v>42732</v>
      </c>
      <c r="C1277">
        <f t="shared" si="62"/>
        <v>6</v>
      </c>
      <c r="D1277">
        <v>60</v>
      </c>
      <c r="E1277">
        <v>141</v>
      </c>
      <c r="F1277">
        <v>119</v>
      </c>
      <c r="G1277">
        <v>127</v>
      </c>
      <c r="H1277">
        <f t="shared" si="61"/>
        <v>447</v>
      </c>
      <c r="I1277">
        <f t="shared" si="60"/>
        <v>11325</v>
      </c>
    </row>
    <row r="1278" spans="1:9" x14ac:dyDescent="0.25">
      <c r="A1278" t="s">
        <v>74</v>
      </c>
      <c r="B1278" s="64">
        <v>42733</v>
      </c>
      <c r="C1278">
        <f t="shared" si="62"/>
        <v>6</v>
      </c>
      <c r="D1278">
        <v>104</v>
      </c>
      <c r="E1278">
        <v>111</v>
      </c>
      <c r="F1278">
        <v>90</v>
      </c>
      <c r="G1278">
        <v>142</v>
      </c>
      <c r="H1278">
        <f t="shared" si="61"/>
        <v>447</v>
      </c>
      <c r="I1278">
        <f t="shared" si="60"/>
        <v>11325</v>
      </c>
    </row>
    <row r="1279" spans="1:9" x14ac:dyDescent="0.25">
      <c r="A1279" t="s">
        <v>74</v>
      </c>
      <c r="B1279" s="64">
        <v>42734</v>
      </c>
      <c r="C1279">
        <f t="shared" si="62"/>
        <v>6</v>
      </c>
      <c r="D1279">
        <v>114</v>
      </c>
      <c r="E1279">
        <v>148</v>
      </c>
      <c r="F1279">
        <v>92</v>
      </c>
      <c r="G1279">
        <v>42</v>
      </c>
      <c r="H1279">
        <f t="shared" si="61"/>
        <v>396</v>
      </c>
      <c r="I1279">
        <f t="shared" si="60"/>
        <v>11325</v>
      </c>
    </row>
    <row r="1280" spans="1:9" x14ac:dyDescent="0.25">
      <c r="A1280" t="s">
        <v>74</v>
      </c>
      <c r="B1280" s="64">
        <v>42735</v>
      </c>
      <c r="C1280">
        <f t="shared" si="62"/>
        <v>6</v>
      </c>
      <c r="D1280">
        <v>44</v>
      </c>
      <c r="E1280">
        <v>45</v>
      </c>
      <c r="F1280">
        <v>113</v>
      </c>
      <c r="G1280">
        <v>75</v>
      </c>
      <c r="H1280">
        <f t="shared" si="61"/>
        <v>277</v>
      </c>
      <c r="I1280">
        <f t="shared" si="60"/>
        <v>11325</v>
      </c>
    </row>
    <row r="1281" spans="1:9" x14ac:dyDescent="0.25">
      <c r="A1281" t="s">
        <v>74</v>
      </c>
      <c r="B1281" s="64">
        <v>42736</v>
      </c>
      <c r="C1281">
        <f t="shared" si="62"/>
        <v>7</v>
      </c>
      <c r="D1281">
        <v>80</v>
      </c>
      <c r="E1281">
        <v>42</v>
      </c>
      <c r="F1281">
        <v>132</v>
      </c>
      <c r="G1281">
        <v>48</v>
      </c>
      <c r="H1281">
        <f t="shared" si="61"/>
        <v>302</v>
      </c>
      <c r="I1281">
        <f t="shared" si="60"/>
        <v>11734</v>
      </c>
    </row>
    <row r="1282" spans="1:9" x14ac:dyDescent="0.25">
      <c r="A1282" t="s">
        <v>74</v>
      </c>
      <c r="B1282" s="64">
        <v>42737</v>
      </c>
      <c r="C1282">
        <f t="shared" si="62"/>
        <v>7</v>
      </c>
      <c r="D1282">
        <v>137</v>
      </c>
      <c r="E1282">
        <v>116</v>
      </c>
      <c r="F1282">
        <v>87</v>
      </c>
      <c r="G1282">
        <v>110</v>
      </c>
      <c r="H1282">
        <f t="shared" si="61"/>
        <v>450</v>
      </c>
      <c r="I1282">
        <f t="shared" ref="I1282:I1345" si="63">SUMIFS($H$2:$H$1461,$A$2:$A$1461,A1282,$C$2:$C$1461,C1282)</f>
        <v>11734</v>
      </c>
    </row>
    <row r="1283" spans="1:9" x14ac:dyDescent="0.25">
      <c r="A1283" t="s">
        <v>74</v>
      </c>
      <c r="B1283" s="64">
        <v>42738</v>
      </c>
      <c r="C1283">
        <f t="shared" si="62"/>
        <v>7</v>
      </c>
      <c r="D1283">
        <v>102</v>
      </c>
      <c r="E1283">
        <v>100</v>
      </c>
      <c r="F1283">
        <v>130</v>
      </c>
      <c r="G1283">
        <v>106</v>
      </c>
      <c r="H1283">
        <f t="shared" si="61"/>
        <v>438</v>
      </c>
      <c r="I1283">
        <f t="shared" si="63"/>
        <v>11734</v>
      </c>
    </row>
    <row r="1284" spans="1:9" x14ac:dyDescent="0.25">
      <c r="A1284" t="s">
        <v>74</v>
      </c>
      <c r="B1284" s="64">
        <v>42739</v>
      </c>
      <c r="C1284">
        <f t="shared" si="62"/>
        <v>7</v>
      </c>
      <c r="D1284">
        <v>141</v>
      </c>
      <c r="E1284">
        <v>137</v>
      </c>
      <c r="F1284">
        <v>55</v>
      </c>
      <c r="G1284">
        <v>79</v>
      </c>
      <c r="H1284">
        <f t="shared" si="61"/>
        <v>412</v>
      </c>
      <c r="I1284">
        <f t="shared" si="63"/>
        <v>11734</v>
      </c>
    </row>
    <row r="1285" spans="1:9" x14ac:dyDescent="0.25">
      <c r="A1285" t="s">
        <v>74</v>
      </c>
      <c r="B1285" s="64">
        <v>42740</v>
      </c>
      <c r="C1285">
        <f t="shared" si="62"/>
        <v>7</v>
      </c>
      <c r="D1285">
        <v>132</v>
      </c>
      <c r="E1285">
        <v>74</v>
      </c>
      <c r="F1285">
        <v>77</v>
      </c>
      <c r="G1285">
        <v>142</v>
      </c>
      <c r="H1285">
        <f t="shared" si="61"/>
        <v>425</v>
      </c>
      <c r="I1285">
        <f t="shared" si="63"/>
        <v>11734</v>
      </c>
    </row>
    <row r="1286" spans="1:9" x14ac:dyDescent="0.25">
      <c r="A1286" t="s">
        <v>74</v>
      </c>
      <c r="B1286" s="64">
        <v>42741</v>
      </c>
      <c r="C1286">
        <f t="shared" si="62"/>
        <v>7</v>
      </c>
      <c r="D1286">
        <v>142</v>
      </c>
      <c r="E1286">
        <v>118</v>
      </c>
      <c r="F1286">
        <v>62</v>
      </c>
      <c r="G1286">
        <v>112</v>
      </c>
      <c r="H1286">
        <f t="shared" si="61"/>
        <v>434</v>
      </c>
      <c r="I1286">
        <f t="shared" si="63"/>
        <v>11734</v>
      </c>
    </row>
    <row r="1287" spans="1:9" x14ac:dyDescent="0.25">
      <c r="A1287" t="s">
        <v>74</v>
      </c>
      <c r="B1287" s="64">
        <v>42742</v>
      </c>
      <c r="C1287">
        <f t="shared" si="62"/>
        <v>7</v>
      </c>
      <c r="D1287">
        <v>81</v>
      </c>
      <c r="E1287">
        <v>61</v>
      </c>
      <c r="F1287">
        <v>71</v>
      </c>
      <c r="G1287">
        <v>98</v>
      </c>
      <c r="H1287">
        <f t="shared" si="61"/>
        <v>311</v>
      </c>
      <c r="I1287">
        <f t="shared" si="63"/>
        <v>11734</v>
      </c>
    </row>
    <row r="1288" spans="1:9" x14ac:dyDescent="0.25">
      <c r="A1288" t="s">
        <v>74</v>
      </c>
      <c r="B1288" s="64">
        <v>42743</v>
      </c>
      <c r="C1288">
        <f t="shared" si="62"/>
        <v>7</v>
      </c>
      <c r="D1288">
        <v>79</v>
      </c>
      <c r="E1288">
        <v>103</v>
      </c>
      <c r="F1288">
        <v>146</v>
      </c>
      <c r="G1288">
        <v>42</v>
      </c>
      <c r="H1288">
        <f t="shared" si="61"/>
        <v>370</v>
      </c>
      <c r="I1288">
        <f t="shared" si="63"/>
        <v>11734</v>
      </c>
    </row>
    <row r="1289" spans="1:9" x14ac:dyDescent="0.25">
      <c r="A1289" t="s">
        <v>74</v>
      </c>
      <c r="B1289" s="64">
        <v>42744</v>
      </c>
      <c r="C1289">
        <f t="shared" si="62"/>
        <v>7</v>
      </c>
      <c r="D1289">
        <v>83</v>
      </c>
      <c r="E1289">
        <v>148</v>
      </c>
      <c r="F1289">
        <v>63</v>
      </c>
      <c r="G1289">
        <v>50</v>
      </c>
      <c r="H1289">
        <f t="shared" si="61"/>
        <v>344</v>
      </c>
      <c r="I1289">
        <f t="shared" si="63"/>
        <v>11734</v>
      </c>
    </row>
    <row r="1290" spans="1:9" x14ac:dyDescent="0.25">
      <c r="A1290" t="s">
        <v>74</v>
      </c>
      <c r="B1290" s="64">
        <v>42745</v>
      </c>
      <c r="C1290">
        <f t="shared" si="62"/>
        <v>7</v>
      </c>
      <c r="D1290">
        <v>148</v>
      </c>
      <c r="E1290">
        <v>122</v>
      </c>
      <c r="F1290">
        <v>63</v>
      </c>
      <c r="G1290">
        <v>144</v>
      </c>
      <c r="H1290">
        <f t="shared" si="61"/>
        <v>477</v>
      </c>
      <c r="I1290">
        <f t="shared" si="63"/>
        <v>11734</v>
      </c>
    </row>
    <row r="1291" spans="1:9" x14ac:dyDescent="0.25">
      <c r="A1291" t="s">
        <v>74</v>
      </c>
      <c r="B1291" s="64">
        <v>42746</v>
      </c>
      <c r="C1291">
        <f t="shared" si="62"/>
        <v>7</v>
      </c>
      <c r="D1291">
        <v>114</v>
      </c>
      <c r="E1291">
        <v>40</v>
      </c>
      <c r="F1291">
        <v>50</v>
      </c>
      <c r="G1291">
        <v>49</v>
      </c>
      <c r="H1291">
        <f t="shared" si="61"/>
        <v>253</v>
      </c>
      <c r="I1291">
        <f t="shared" si="63"/>
        <v>11734</v>
      </c>
    </row>
    <row r="1292" spans="1:9" x14ac:dyDescent="0.25">
      <c r="A1292" t="s">
        <v>74</v>
      </c>
      <c r="B1292" s="64">
        <v>42747</v>
      </c>
      <c r="C1292">
        <f t="shared" si="62"/>
        <v>7</v>
      </c>
      <c r="D1292">
        <v>60</v>
      </c>
      <c r="E1292">
        <v>80</v>
      </c>
      <c r="F1292">
        <v>63</v>
      </c>
      <c r="G1292">
        <v>91</v>
      </c>
      <c r="H1292">
        <f t="shared" si="61"/>
        <v>294</v>
      </c>
      <c r="I1292">
        <f t="shared" si="63"/>
        <v>11734</v>
      </c>
    </row>
    <row r="1293" spans="1:9" x14ac:dyDescent="0.25">
      <c r="A1293" t="s">
        <v>74</v>
      </c>
      <c r="B1293" s="64">
        <v>42748</v>
      </c>
      <c r="C1293">
        <f t="shared" si="62"/>
        <v>7</v>
      </c>
      <c r="D1293">
        <v>133</v>
      </c>
      <c r="E1293">
        <v>131</v>
      </c>
      <c r="F1293">
        <v>56</v>
      </c>
      <c r="G1293">
        <v>90</v>
      </c>
      <c r="H1293">
        <f t="shared" si="61"/>
        <v>410</v>
      </c>
      <c r="I1293">
        <f t="shared" si="63"/>
        <v>11734</v>
      </c>
    </row>
    <row r="1294" spans="1:9" x14ac:dyDescent="0.25">
      <c r="A1294" t="s">
        <v>74</v>
      </c>
      <c r="B1294" s="64">
        <v>42749</v>
      </c>
      <c r="C1294">
        <f t="shared" si="62"/>
        <v>7</v>
      </c>
      <c r="D1294">
        <v>86</v>
      </c>
      <c r="E1294">
        <v>42</v>
      </c>
      <c r="F1294">
        <v>46</v>
      </c>
      <c r="G1294">
        <v>126</v>
      </c>
      <c r="H1294">
        <f t="shared" si="61"/>
        <v>300</v>
      </c>
      <c r="I1294">
        <f t="shared" si="63"/>
        <v>11734</v>
      </c>
    </row>
    <row r="1295" spans="1:9" x14ac:dyDescent="0.25">
      <c r="A1295" t="s">
        <v>74</v>
      </c>
      <c r="B1295" s="64">
        <v>42750</v>
      </c>
      <c r="C1295">
        <f t="shared" si="62"/>
        <v>7</v>
      </c>
      <c r="D1295">
        <v>130</v>
      </c>
      <c r="E1295">
        <v>121</v>
      </c>
      <c r="F1295">
        <v>134</v>
      </c>
      <c r="G1295">
        <v>121</v>
      </c>
      <c r="H1295">
        <f t="shared" si="61"/>
        <v>506</v>
      </c>
      <c r="I1295">
        <f t="shared" si="63"/>
        <v>11734</v>
      </c>
    </row>
    <row r="1296" spans="1:9" x14ac:dyDescent="0.25">
      <c r="A1296" t="s">
        <v>74</v>
      </c>
      <c r="B1296" s="64">
        <v>42751</v>
      </c>
      <c r="C1296">
        <f t="shared" si="62"/>
        <v>7</v>
      </c>
      <c r="D1296">
        <v>71</v>
      </c>
      <c r="E1296">
        <v>74</v>
      </c>
      <c r="F1296">
        <v>148</v>
      </c>
      <c r="G1296">
        <v>73</v>
      </c>
      <c r="H1296">
        <f t="shared" si="61"/>
        <v>366</v>
      </c>
      <c r="I1296">
        <f t="shared" si="63"/>
        <v>11734</v>
      </c>
    </row>
    <row r="1297" spans="1:9" x14ac:dyDescent="0.25">
      <c r="A1297" t="s">
        <v>74</v>
      </c>
      <c r="B1297" s="64">
        <v>42752</v>
      </c>
      <c r="C1297">
        <f t="shared" si="62"/>
        <v>7</v>
      </c>
      <c r="D1297">
        <v>47</v>
      </c>
      <c r="E1297">
        <v>112</v>
      </c>
      <c r="F1297">
        <v>102</v>
      </c>
      <c r="G1297">
        <v>116</v>
      </c>
      <c r="H1297">
        <f t="shared" si="61"/>
        <v>377</v>
      </c>
      <c r="I1297">
        <f t="shared" si="63"/>
        <v>11734</v>
      </c>
    </row>
    <row r="1298" spans="1:9" x14ac:dyDescent="0.25">
      <c r="A1298" t="s">
        <v>74</v>
      </c>
      <c r="B1298" s="64">
        <v>42753</v>
      </c>
      <c r="C1298">
        <f t="shared" si="62"/>
        <v>7</v>
      </c>
      <c r="D1298">
        <v>129</v>
      </c>
      <c r="E1298">
        <v>86</v>
      </c>
      <c r="F1298">
        <v>81</v>
      </c>
      <c r="G1298">
        <v>57</v>
      </c>
      <c r="H1298">
        <f t="shared" si="61"/>
        <v>353</v>
      </c>
      <c r="I1298">
        <f t="shared" si="63"/>
        <v>11734</v>
      </c>
    </row>
    <row r="1299" spans="1:9" x14ac:dyDescent="0.25">
      <c r="A1299" t="s">
        <v>74</v>
      </c>
      <c r="B1299" s="64">
        <v>42754</v>
      </c>
      <c r="C1299">
        <f t="shared" si="62"/>
        <v>7</v>
      </c>
      <c r="D1299">
        <v>128</v>
      </c>
      <c r="E1299">
        <v>66</v>
      </c>
      <c r="F1299">
        <v>96</v>
      </c>
      <c r="G1299">
        <v>116</v>
      </c>
      <c r="H1299">
        <f t="shared" si="61"/>
        <v>406</v>
      </c>
      <c r="I1299">
        <f t="shared" si="63"/>
        <v>11734</v>
      </c>
    </row>
    <row r="1300" spans="1:9" x14ac:dyDescent="0.25">
      <c r="A1300" t="s">
        <v>74</v>
      </c>
      <c r="B1300" s="64">
        <v>42755</v>
      </c>
      <c r="C1300">
        <f t="shared" si="62"/>
        <v>7</v>
      </c>
      <c r="D1300">
        <v>111</v>
      </c>
      <c r="E1300">
        <v>90</v>
      </c>
      <c r="F1300">
        <v>137</v>
      </c>
      <c r="G1300">
        <v>91</v>
      </c>
      <c r="H1300">
        <f t="shared" si="61"/>
        <v>429</v>
      </c>
      <c r="I1300">
        <f t="shared" si="63"/>
        <v>11734</v>
      </c>
    </row>
    <row r="1301" spans="1:9" x14ac:dyDescent="0.25">
      <c r="A1301" t="s">
        <v>74</v>
      </c>
      <c r="B1301" s="64">
        <v>42756</v>
      </c>
      <c r="C1301">
        <f t="shared" si="62"/>
        <v>7</v>
      </c>
      <c r="D1301">
        <v>118</v>
      </c>
      <c r="E1301">
        <v>64</v>
      </c>
      <c r="F1301">
        <v>97</v>
      </c>
      <c r="G1301">
        <v>42</v>
      </c>
      <c r="H1301">
        <f t="shared" ref="H1301:H1364" si="64">SUM(D1301:G1301)</f>
        <v>321</v>
      </c>
      <c r="I1301">
        <f t="shared" si="63"/>
        <v>11734</v>
      </c>
    </row>
    <row r="1302" spans="1:9" x14ac:dyDescent="0.25">
      <c r="A1302" t="s">
        <v>74</v>
      </c>
      <c r="B1302" s="64">
        <v>42757</v>
      </c>
      <c r="C1302">
        <f t="shared" si="62"/>
        <v>7</v>
      </c>
      <c r="D1302">
        <v>99</v>
      </c>
      <c r="E1302">
        <v>53</v>
      </c>
      <c r="F1302">
        <v>138</v>
      </c>
      <c r="G1302">
        <v>89</v>
      </c>
      <c r="H1302">
        <f t="shared" si="64"/>
        <v>379</v>
      </c>
      <c r="I1302">
        <f t="shared" si="63"/>
        <v>11734</v>
      </c>
    </row>
    <row r="1303" spans="1:9" x14ac:dyDescent="0.25">
      <c r="A1303" t="s">
        <v>74</v>
      </c>
      <c r="B1303" s="64">
        <v>42758</v>
      </c>
      <c r="C1303">
        <f t="shared" si="62"/>
        <v>7</v>
      </c>
      <c r="D1303">
        <v>132</v>
      </c>
      <c r="E1303">
        <v>130</v>
      </c>
      <c r="F1303">
        <v>57</v>
      </c>
      <c r="G1303">
        <v>97</v>
      </c>
      <c r="H1303">
        <f t="shared" si="64"/>
        <v>416</v>
      </c>
      <c r="I1303">
        <f t="shared" si="63"/>
        <v>11734</v>
      </c>
    </row>
    <row r="1304" spans="1:9" x14ac:dyDescent="0.25">
      <c r="A1304" t="s">
        <v>74</v>
      </c>
      <c r="B1304" s="64">
        <v>42759</v>
      </c>
      <c r="C1304">
        <f t="shared" si="62"/>
        <v>7</v>
      </c>
      <c r="D1304">
        <v>135</v>
      </c>
      <c r="E1304">
        <v>86</v>
      </c>
      <c r="F1304">
        <v>74</v>
      </c>
      <c r="G1304">
        <v>101</v>
      </c>
      <c r="H1304">
        <f t="shared" si="64"/>
        <v>396</v>
      </c>
      <c r="I1304">
        <f t="shared" si="63"/>
        <v>11734</v>
      </c>
    </row>
    <row r="1305" spans="1:9" x14ac:dyDescent="0.25">
      <c r="A1305" t="s">
        <v>74</v>
      </c>
      <c r="B1305" s="64">
        <v>42760</v>
      </c>
      <c r="C1305">
        <f t="shared" si="62"/>
        <v>7</v>
      </c>
      <c r="D1305">
        <v>128</v>
      </c>
      <c r="E1305">
        <v>82</v>
      </c>
      <c r="F1305">
        <v>113</v>
      </c>
      <c r="G1305">
        <v>107</v>
      </c>
      <c r="H1305">
        <f t="shared" si="64"/>
        <v>430</v>
      </c>
      <c r="I1305">
        <f t="shared" si="63"/>
        <v>11734</v>
      </c>
    </row>
    <row r="1306" spans="1:9" x14ac:dyDescent="0.25">
      <c r="A1306" t="s">
        <v>74</v>
      </c>
      <c r="B1306" s="64">
        <v>42761</v>
      </c>
      <c r="C1306">
        <f t="shared" si="62"/>
        <v>7</v>
      </c>
      <c r="D1306">
        <v>129</v>
      </c>
      <c r="E1306">
        <v>117</v>
      </c>
      <c r="F1306">
        <v>73</v>
      </c>
      <c r="G1306">
        <v>119</v>
      </c>
      <c r="H1306">
        <f t="shared" si="64"/>
        <v>438</v>
      </c>
      <c r="I1306">
        <f t="shared" si="63"/>
        <v>11734</v>
      </c>
    </row>
    <row r="1307" spans="1:9" x14ac:dyDescent="0.25">
      <c r="A1307" t="s">
        <v>74</v>
      </c>
      <c r="B1307" s="64">
        <v>42762</v>
      </c>
      <c r="C1307">
        <f t="shared" si="62"/>
        <v>7</v>
      </c>
      <c r="D1307">
        <v>57</v>
      </c>
      <c r="E1307">
        <v>43</v>
      </c>
      <c r="F1307">
        <v>93</v>
      </c>
      <c r="G1307">
        <v>45</v>
      </c>
      <c r="H1307">
        <f t="shared" si="64"/>
        <v>238</v>
      </c>
      <c r="I1307">
        <f t="shared" si="63"/>
        <v>11734</v>
      </c>
    </row>
    <row r="1308" spans="1:9" x14ac:dyDescent="0.25">
      <c r="A1308" t="s">
        <v>74</v>
      </c>
      <c r="B1308" s="64">
        <v>42763</v>
      </c>
      <c r="C1308">
        <f t="shared" si="62"/>
        <v>7</v>
      </c>
      <c r="D1308">
        <v>63</v>
      </c>
      <c r="E1308">
        <v>146</v>
      </c>
      <c r="F1308">
        <v>86</v>
      </c>
      <c r="G1308">
        <v>84</v>
      </c>
      <c r="H1308">
        <f t="shared" si="64"/>
        <v>379</v>
      </c>
      <c r="I1308">
        <f t="shared" si="63"/>
        <v>11734</v>
      </c>
    </row>
    <row r="1309" spans="1:9" x14ac:dyDescent="0.25">
      <c r="A1309" t="s">
        <v>74</v>
      </c>
      <c r="B1309" s="64">
        <v>42764</v>
      </c>
      <c r="C1309">
        <f t="shared" si="62"/>
        <v>7</v>
      </c>
      <c r="D1309">
        <v>147</v>
      </c>
      <c r="E1309">
        <v>61</v>
      </c>
      <c r="F1309">
        <v>63</v>
      </c>
      <c r="G1309">
        <v>119</v>
      </c>
      <c r="H1309">
        <f t="shared" si="64"/>
        <v>390</v>
      </c>
      <c r="I1309">
        <f t="shared" si="63"/>
        <v>11734</v>
      </c>
    </row>
    <row r="1310" spans="1:9" x14ac:dyDescent="0.25">
      <c r="A1310" t="s">
        <v>74</v>
      </c>
      <c r="B1310" s="64">
        <v>42765</v>
      </c>
      <c r="C1310">
        <f t="shared" si="62"/>
        <v>7</v>
      </c>
      <c r="D1310">
        <v>83</v>
      </c>
      <c r="E1310">
        <v>133</v>
      </c>
      <c r="F1310">
        <v>58</v>
      </c>
      <c r="G1310">
        <v>97</v>
      </c>
      <c r="H1310">
        <f t="shared" si="64"/>
        <v>371</v>
      </c>
      <c r="I1310">
        <f t="shared" si="63"/>
        <v>11734</v>
      </c>
    </row>
    <row r="1311" spans="1:9" x14ac:dyDescent="0.25">
      <c r="A1311" t="s">
        <v>74</v>
      </c>
      <c r="B1311" s="64">
        <v>42766</v>
      </c>
      <c r="C1311">
        <f t="shared" si="62"/>
        <v>7</v>
      </c>
      <c r="D1311">
        <v>111</v>
      </c>
      <c r="E1311">
        <v>56</v>
      </c>
      <c r="F1311">
        <v>82</v>
      </c>
      <c r="G1311">
        <v>70</v>
      </c>
      <c r="H1311">
        <f t="shared" si="64"/>
        <v>319</v>
      </c>
      <c r="I1311">
        <f t="shared" si="63"/>
        <v>11734</v>
      </c>
    </row>
    <row r="1312" spans="1:9" x14ac:dyDescent="0.25">
      <c r="A1312" t="s">
        <v>74</v>
      </c>
      <c r="B1312" s="64">
        <v>42767</v>
      </c>
      <c r="C1312">
        <f t="shared" si="62"/>
        <v>8</v>
      </c>
      <c r="D1312">
        <v>75</v>
      </c>
      <c r="E1312">
        <v>81</v>
      </c>
      <c r="F1312">
        <v>87</v>
      </c>
      <c r="G1312">
        <v>46</v>
      </c>
      <c r="H1312">
        <f t="shared" si="64"/>
        <v>289</v>
      </c>
      <c r="I1312">
        <f t="shared" si="63"/>
        <v>10582</v>
      </c>
    </row>
    <row r="1313" spans="1:9" x14ac:dyDescent="0.25">
      <c r="A1313" t="s">
        <v>74</v>
      </c>
      <c r="B1313" s="64">
        <v>42768</v>
      </c>
      <c r="C1313">
        <f t="shared" si="62"/>
        <v>8</v>
      </c>
      <c r="D1313">
        <v>41</v>
      </c>
      <c r="E1313">
        <v>117</v>
      </c>
      <c r="F1313">
        <v>135</v>
      </c>
      <c r="G1313">
        <v>100</v>
      </c>
      <c r="H1313">
        <f t="shared" si="64"/>
        <v>393</v>
      </c>
      <c r="I1313">
        <f t="shared" si="63"/>
        <v>10582</v>
      </c>
    </row>
    <row r="1314" spans="1:9" x14ac:dyDescent="0.25">
      <c r="A1314" t="s">
        <v>74</v>
      </c>
      <c r="B1314" s="64">
        <v>42769</v>
      </c>
      <c r="C1314">
        <f t="shared" si="62"/>
        <v>8</v>
      </c>
      <c r="D1314">
        <v>66</v>
      </c>
      <c r="E1314">
        <v>88</v>
      </c>
      <c r="F1314">
        <v>141</v>
      </c>
      <c r="G1314">
        <v>104</v>
      </c>
      <c r="H1314">
        <f t="shared" si="64"/>
        <v>399</v>
      </c>
      <c r="I1314">
        <f t="shared" si="63"/>
        <v>10582</v>
      </c>
    </row>
    <row r="1315" spans="1:9" x14ac:dyDescent="0.25">
      <c r="A1315" t="s">
        <v>74</v>
      </c>
      <c r="B1315" s="64">
        <v>42770</v>
      </c>
      <c r="C1315">
        <f t="shared" si="62"/>
        <v>8</v>
      </c>
      <c r="D1315">
        <v>145</v>
      </c>
      <c r="E1315">
        <v>92</v>
      </c>
      <c r="F1315">
        <v>44</v>
      </c>
      <c r="G1315">
        <v>141</v>
      </c>
      <c r="H1315">
        <f t="shared" si="64"/>
        <v>422</v>
      </c>
      <c r="I1315">
        <f t="shared" si="63"/>
        <v>10582</v>
      </c>
    </row>
    <row r="1316" spans="1:9" x14ac:dyDescent="0.25">
      <c r="A1316" t="s">
        <v>74</v>
      </c>
      <c r="B1316" s="64">
        <v>42771</v>
      </c>
      <c r="C1316">
        <f t="shared" si="62"/>
        <v>8</v>
      </c>
      <c r="D1316">
        <v>143</v>
      </c>
      <c r="E1316">
        <v>99</v>
      </c>
      <c r="F1316">
        <v>48</v>
      </c>
      <c r="G1316">
        <v>54</v>
      </c>
      <c r="H1316">
        <f t="shared" si="64"/>
        <v>344</v>
      </c>
      <c r="I1316">
        <f t="shared" si="63"/>
        <v>10582</v>
      </c>
    </row>
    <row r="1317" spans="1:9" x14ac:dyDescent="0.25">
      <c r="A1317" t="s">
        <v>74</v>
      </c>
      <c r="B1317" s="64">
        <v>42772</v>
      </c>
      <c r="C1317">
        <f t="shared" si="62"/>
        <v>8</v>
      </c>
      <c r="D1317">
        <v>78</v>
      </c>
      <c r="E1317">
        <v>40</v>
      </c>
      <c r="F1317">
        <v>112</v>
      </c>
      <c r="G1317">
        <v>91</v>
      </c>
      <c r="H1317">
        <f t="shared" si="64"/>
        <v>321</v>
      </c>
      <c r="I1317">
        <f t="shared" si="63"/>
        <v>10582</v>
      </c>
    </row>
    <row r="1318" spans="1:9" x14ac:dyDescent="0.25">
      <c r="A1318" t="s">
        <v>74</v>
      </c>
      <c r="B1318" s="64">
        <v>42773</v>
      </c>
      <c r="C1318">
        <f t="shared" si="62"/>
        <v>8</v>
      </c>
      <c r="D1318">
        <v>75</v>
      </c>
      <c r="E1318">
        <v>145</v>
      </c>
      <c r="F1318">
        <v>145</v>
      </c>
      <c r="G1318">
        <v>105</v>
      </c>
      <c r="H1318">
        <f t="shared" si="64"/>
        <v>470</v>
      </c>
      <c r="I1318">
        <f t="shared" si="63"/>
        <v>10582</v>
      </c>
    </row>
    <row r="1319" spans="1:9" x14ac:dyDescent="0.25">
      <c r="A1319" t="s">
        <v>74</v>
      </c>
      <c r="B1319" s="64">
        <v>42774</v>
      </c>
      <c r="C1319">
        <f t="shared" ref="C1319:C1382" si="65">CHOOSE(MONTH(B1319),7,8,9,10,11,12,1,2,3,4,5,6)</f>
        <v>8</v>
      </c>
      <c r="D1319">
        <v>77</v>
      </c>
      <c r="E1319">
        <v>137</v>
      </c>
      <c r="F1319">
        <v>146</v>
      </c>
      <c r="G1319">
        <v>110</v>
      </c>
      <c r="H1319">
        <f t="shared" si="64"/>
        <v>470</v>
      </c>
      <c r="I1319">
        <f t="shared" si="63"/>
        <v>10582</v>
      </c>
    </row>
    <row r="1320" spans="1:9" x14ac:dyDescent="0.25">
      <c r="A1320" t="s">
        <v>74</v>
      </c>
      <c r="B1320" s="64">
        <v>42775</v>
      </c>
      <c r="C1320">
        <f t="shared" si="65"/>
        <v>8</v>
      </c>
      <c r="D1320">
        <v>130</v>
      </c>
      <c r="E1320">
        <v>43</v>
      </c>
      <c r="F1320">
        <v>88</v>
      </c>
      <c r="G1320">
        <v>128</v>
      </c>
      <c r="H1320">
        <f t="shared" si="64"/>
        <v>389</v>
      </c>
      <c r="I1320">
        <f t="shared" si="63"/>
        <v>10582</v>
      </c>
    </row>
    <row r="1321" spans="1:9" x14ac:dyDescent="0.25">
      <c r="A1321" t="s">
        <v>74</v>
      </c>
      <c r="B1321" s="64">
        <v>42776</v>
      </c>
      <c r="C1321">
        <f t="shared" si="65"/>
        <v>8</v>
      </c>
      <c r="D1321">
        <v>42</v>
      </c>
      <c r="E1321">
        <v>93</v>
      </c>
      <c r="F1321">
        <v>46</v>
      </c>
      <c r="G1321">
        <v>129</v>
      </c>
      <c r="H1321">
        <f t="shared" si="64"/>
        <v>310</v>
      </c>
      <c r="I1321">
        <f t="shared" si="63"/>
        <v>10582</v>
      </c>
    </row>
    <row r="1322" spans="1:9" x14ac:dyDescent="0.25">
      <c r="A1322" t="s">
        <v>74</v>
      </c>
      <c r="B1322" s="64">
        <v>42777</v>
      </c>
      <c r="C1322">
        <f t="shared" si="65"/>
        <v>8</v>
      </c>
      <c r="D1322">
        <v>80</v>
      </c>
      <c r="E1322">
        <v>101</v>
      </c>
      <c r="F1322">
        <v>120</v>
      </c>
      <c r="G1322">
        <v>134</v>
      </c>
      <c r="H1322">
        <f t="shared" si="64"/>
        <v>435</v>
      </c>
      <c r="I1322">
        <f t="shared" si="63"/>
        <v>10582</v>
      </c>
    </row>
    <row r="1323" spans="1:9" x14ac:dyDescent="0.25">
      <c r="A1323" t="s">
        <v>74</v>
      </c>
      <c r="B1323" s="64">
        <v>42778</v>
      </c>
      <c r="C1323">
        <f t="shared" si="65"/>
        <v>8</v>
      </c>
      <c r="D1323">
        <v>143</v>
      </c>
      <c r="E1323">
        <v>49</v>
      </c>
      <c r="F1323">
        <v>144</v>
      </c>
      <c r="G1323">
        <v>40</v>
      </c>
      <c r="H1323">
        <f t="shared" si="64"/>
        <v>376</v>
      </c>
      <c r="I1323">
        <f t="shared" si="63"/>
        <v>10582</v>
      </c>
    </row>
    <row r="1324" spans="1:9" x14ac:dyDescent="0.25">
      <c r="A1324" t="s">
        <v>74</v>
      </c>
      <c r="B1324" s="64">
        <v>42779</v>
      </c>
      <c r="C1324">
        <f t="shared" si="65"/>
        <v>8</v>
      </c>
      <c r="D1324">
        <v>110</v>
      </c>
      <c r="E1324">
        <v>64</v>
      </c>
      <c r="F1324">
        <v>113</v>
      </c>
      <c r="G1324">
        <v>97</v>
      </c>
      <c r="H1324">
        <f t="shared" si="64"/>
        <v>384</v>
      </c>
      <c r="I1324">
        <f t="shared" si="63"/>
        <v>10582</v>
      </c>
    </row>
    <row r="1325" spans="1:9" x14ac:dyDescent="0.25">
      <c r="A1325" t="s">
        <v>74</v>
      </c>
      <c r="B1325" s="64">
        <v>42780</v>
      </c>
      <c r="C1325">
        <f t="shared" si="65"/>
        <v>8</v>
      </c>
      <c r="D1325">
        <v>148</v>
      </c>
      <c r="E1325">
        <v>147</v>
      </c>
      <c r="F1325">
        <v>45</v>
      </c>
      <c r="G1325">
        <v>47</v>
      </c>
      <c r="H1325">
        <f t="shared" si="64"/>
        <v>387</v>
      </c>
      <c r="I1325">
        <f t="shared" si="63"/>
        <v>10582</v>
      </c>
    </row>
    <row r="1326" spans="1:9" x14ac:dyDescent="0.25">
      <c r="A1326" t="s">
        <v>74</v>
      </c>
      <c r="B1326" s="64">
        <v>42781</v>
      </c>
      <c r="C1326">
        <f t="shared" si="65"/>
        <v>8</v>
      </c>
      <c r="D1326">
        <v>136</v>
      </c>
      <c r="E1326">
        <v>144</v>
      </c>
      <c r="F1326">
        <v>75</v>
      </c>
      <c r="G1326">
        <v>49</v>
      </c>
      <c r="H1326">
        <f t="shared" si="64"/>
        <v>404</v>
      </c>
      <c r="I1326">
        <f t="shared" si="63"/>
        <v>10582</v>
      </c>
    </row>
    <row r="1327" spans="1:9" x14ac:dyDescent="0.25">
      <c r="A1327" t="s">
        <v>74</v>
      </c>
      <c r="B1327" s="64">
        <v>42782</v>
      </c>
      <c r="C1327">
        <f t="shared" si="65"/>
        <v>8</v>
      </c>
      <c r="D1327">
        <v>52</v>
      </c>
      <c r="E1327">
        <v>43</v>
      </c>
      <c r="F1327">
        <v>119</v>
      </c>
      <c r="G1327">
        <v>82</v>
      </c>
      <c r="H1327">
        <f t="shared" si="64"/>
        <v>296</v>
      </c>
      <c r="I1327">
        <f t="shared" si="63"/>
        <v>10582</v>
      </c>
    </row>
    <row r="1328" spans="1:9" x14ac:dyDescent="0.25">
      <c r="A1328" t="s">
        <v>74</v>
      </c>
      <c r="B1328" s="64">
        <v>42783</v>
      </c>
      <c r="C1328">
        <f t="shared" si="65"/>
        <v>8</v>
      </c>
      <c r="D1328">
        <v>149</v>
      </c>
      <c r="E1328">
        <v>138</v>
      </c>
      <c r="F1328">
        <v>89</v>
      </c>
      <c r="G1328">
        <v>70</v>
      </c>
      <c r="H1328">
        <f t="shared" si="64"/>
        <v>446</v>
      </c>
      <c r="I1328">
        <f t="shared" si="63"/>
        <v>10582</v>
      </c>
    </row>
    <row r="1329" spans="1:9" x14ac:dyDescent="0.25">
      <c r="A1329" t="s">
        <v>74</v>
      </c>
      <c r="B1329" s="64">
        <v>42784</v>
      </c>
      <c r="C1329">
        <f t="shared" si="65"/>
        <v>8</v>
      </c>
      <c r="D1329">
        <v>47</v>
      </c>
      <c r="E1329">
        <v>149</v>
      </c>
      <c r="F1329">
        <v>78</v>
      </c>
      <c r="G1329">
        <v>54</v>
      </c>
      <c r="H1329">
        <f t="shared" si="64"/>
        <v>328</v>
      </c>
      <c r="I1329">
        <f t="shared" si="63"/>
        <v>10582</v>
      </c>
    </row>
    <row r="1330" spans="1:9" x14ac:dyDescent="0.25">
      <c r="A1330" t="s">
        <v>74</v>
      </c>
      <c r="B1330" s="64">
        <v>42785</v>
      </c>
      <c r="C1330">
        <f t="shared" si="65"/>
        <v>8</v>
      </c>
      <c r="D1330">
        <v>40</v>
      </c>
      <c r="E1330">
        <v>148</v>
      </c>
      <c r="F1330">
        <v>43</v>
      </c>
      <c r="G1330">
        <v>70</v>
      </c>
      <c r="H1330">
        <f t="shared" si="64"/>
        <v>301</v>
      </c>
      <c r="I1330">
        <f t="shared" si="63"/>
        <v>10582</v>
      </c>
    </row>
    <row r="1331" spans="1:9" x14ac:dyDescent="0.25">
      <c r="A1331" t="s">
        <v>74</v>
      </c>
      <c r="B1331" s="64">
        <v>42786</v>
      </c>
      <c r="C1331">
        <f t="shared" si="65"/>
        <v>8</v>
      </c>
      <c r="D1331">
        <v>95</v>
      </c>
      <c r="E1331">
        <v>115</v>
      </c>
      <c r="F1331">
        <v>54</v>
      </c>
      <c r="G1331">
        <v>86</v>
      </c>
      <c r="H1331">
        <f t="shared" si="64"/>
        <v>350</v>
      </c>
      <c r="I1331">
        <f t="shared" si="63"/>
        <v>10582</v>
      </c>
    </row>
    <row r="1332" spans="1:9" x14ac:dyDescent="0.25">
      <c r="A1332" t="s">
        <v>74</v>
      </c>
      <c r="B1332" s="64">
        <v>42787</v>
      </c>
      <c r="C1332">
        <f t="shared" si="65"/>
        <v>8</v>
      </c>
      <c r="D1332">
        <v>81</v>
      </c>
      <c r="E1332">
        <v>100</v>
      </c>
      <c r="F1332">
        <v>124</v>
      </c>
      <c r="G1332">
        <v>89</v>
      </c>
      <c r="H1332">
        <f t="shared" si="64"/>
        <v>394</v>
      </c>
      <c r="I1332">
        <f t="shared" si="63"/>
        <v>10582</v>
      </c>
    </row>
    <row r="1333" spans="1:9" x14ac:dyDescent="0.25">
      <c r="A1333" t="s">
        <v>74</v>
      </c>
      <c r="B1333" s="64">
        <v>42788</v>
      </c>
      <c r="C1333">
        <f t="shared" si="65"/>
        <v>8</v>
      </c>
      <c r="D1333">
        <v>61</v>
      </c>
      <c r="E1333">
        <v>87</v>
      </c>
      <c r="F1333">
        <v>54</v>
      </c>
      <c r="G1333">
        <v>100</v>
      </c>
      <c r="H1333">
        <f t="shared" si="64"/>
        <v>302</v>
      </c>
      <c r="I1333">
        <f t="shared" si="63"/>
        <v>10582</v>
      </c>
    </row>
    <row r="1334" spans="1:9" x14ac:dyDescent="0.25">
      <c r="A1334" t="s">
        <v>74</v>
      </c>
      <c r="B1334" s="64">
        <v>42789</v>
      </c>
      <c r="C1334">
        <f t="shared" si="65"/>
        <v>8</v>
      </c>
      <c r="D1334">
        <v>112</v>
      </c>
      <c r="E1334">
        <v>130</v>
      </c>
      <c r="F1334">
        <v>91</v>
      </c>
      <c r="G1334">
        <v>45</v>
      </c>
      <c r="H1334">
        <f t="shared" si="64"/>
        <v>378</v>
      </c>
      <c r="I1334">
        <f t="shared" si="63"/>
        <v>10582</v>
      </c>
    </row>
    <row r="1335" spans="1:9" x14ac:dyDescent="0.25">
      <c r="A1335" t="s">
        <v>74</v>
      </c>
      <c r="B1335" s="64">
        <v>42790</v>
      </c>
      <c r="C1335">
        <f t="shared" si="65"/>
        <v>8</v>
      </c>
      <c r="D1335">
        <v>96</v>
      </c>
      <c r="E1335">
        <v>120</v>
      </c>
      <c r="F1335">
        <v>45</v>
      </c>
      <c r="G1335">
        <v>73</v>
      </c>
      <c r="H1335">
        <f t="shared" si="64"/>
        <v>334</v>
      </c>
      <c r="I1335">
        <f t="shared" si="63"/>
        <v>10582</v>
      </c>
    </row>
    <row r="1336" spans="1:9" x14ac:dyDescent="0.25">
      <c r="A1336" t="s">
        <v>74</v>
      </c>
      <c r="B1336" s="64">
        <v>42791</v>
      </c>
      <c r="C1336">
        <f t="shared" si="65"/>
        <v>8</v>
      </c>
      <c r="D1336">
        <v>47</v>
      </c>
      <c r="E1336">
        <v>117</v>
      </c>
      <c r="F1336">
        <v>101</v>
      </c>
      <c r="G1336">
        <v>149</v>
      </c>
      <c r="H1336">
        <f t="shared" si="64"/>
        <v>414</v>
      </c>
      <c r="I1336">
        <f t="shared" si="63"/>
        <v>10582</v>
      </c>
    </row>
    <row r="1337" spans="1:9" x14ac:dyDescent="0.25">
      <c r="A1337" t="s">
        <v>74</v>
      </c>
      <c r="B1337" s="64">
        <v>42792</v>
      </c>
      <c r="C1337">
        <f t="shared" si="65"/>
        <v>8</v>
      </c>
      <c r="D1337">
        <v>62</v>
      </c>
      <c r="E1337">
        <v>122</v>
      </c>
      <c r="F1337">
        <v>126</v>
      </c>
      <c r="G1337">
        <v>97</v>
      </c>
      <c r="H1337">
        <f t="shared" si="64"/>
        <v>407</v>
      </c>
      <c r="I1337">
        <f t="shared" si="63"/>
        <v>10582</v>
      </c>
    </row>
    <row r="1338" spans="1:9" x14ac:dyDescent="0.25">
      <c r="A1338" t="s">
        <v>74</v>
      </c>
      <c r="B1338" s="64">
        <v>42793</v>
      </c>
      <c r="C1338">
        <f t="shared" si="65"/>
        <v>8</v>
      </c>
      <c r="D1338">
        <v>43</v>
      </c>
      <c r="E1338">
        <v>93</v>
      </c>
      <c r="F1338">
        <v>119</v>
      </c>
      <c r="G1338">
        <v>66</v>
      </c>
      <c r="H1338">
        <f t="shared" si="64"/>
        <v>321</v>
      </c>
      <c r="I1338">
        <f t="shared" si="63"/>
        <v>10582</v>
      </c>
    </row>
    <row r="1339" spans="1:9" x14ac:dyDescent="0.25">
      <c r="A1339" t="s">
        <v>74</v>
      </c>
      <c r="B1339" s="64">
        <v>42794</v>
      </c>
      <c r="C1339">
        <f t="shared" si="65"/>
        <v>8</v>
      </c>
      <c r="D1339">
        <v>138</v>
      </c>
      <c r="E1339">
        <v>113</v>
      </c>
      <c r="F1339">
        <v>125</v>
      </c>
      <c r="G1339">
        <v>142</v>
      </c>
      <c r="H1339">
        <f t="shared" si="64"/>
        <v>518</v>
      </c>
      <c r="I1339">
        <f t="shared" si="63"/>
        <v>10582</v>
      </c>
    </row>
    <row r="1340" spans="1:9" x14ac:dyDescent="0.25">
      <c r="A1340" t="s">
        <v>74</v>
      </c>
      <c r="B1340" s="64">
        <v>42795</v>
      </c>
      <c r="C1340">
        <f t="shared" si="65"/>
        <v>9</v>
      </c>
      <c r="D1340">
        <v>95</v>
      </c>
      <c r="E1340">
        <v>138</v>
      </c>
      <c r="F1340">
        <v>51</v>
      </c>
      <c r="G1340">
        <v>111</v>
      </c>
      <c r="H1340">
        <f t="shared" si="64"/>
        <v>395</v>
      </c>
      <c r="I1340">
        <f t="shared" si="63"/>
        <v>11411</v>
      </c>
    </row>
    <row r="1341" spans="1:9" x14ac:dyDescent="0.25">
      <c r="A1341" t="s">
        <v>74</v>
      </c>
      <c r="B1341" s="64">
        <v>42796</v>
      </c>
      <c r="C1341">
        <f t="shared" si="65"/>
        <v>9</v>
      </c>
      <c r="D1341">
        <v>85</v>
      </c>
      <c r="E1341">
        <v>108</v>
      </c>
      <c r="F1341">
        <v>114</v>
      </c>
      <c r="G1341">
        <v>83</v>
      </c>
      <c r="H1341">
        <f t="shared" si="64"/>
        <v>390</v>
      </c>
      <c r="I1341">
        <f t="shared" si="63"/>
        <v>11411</v>
      </c>
    </row>
    <row r="1342" spans="1:9" x14ac:dyDescent="0.25">
      <c r="A1342" t="s">
        <v>74</v>
      </c>
      <c r="B1342" s="64">
        <v>42797</v>
      </c>
      <c r="C1342">
        <f t="shared" si="65"/>
        <v>9</v>
      </c>
      <c r="D1342">
        <v>49</v>
      </c>
      <c r="E1342">
        <v>49</v>
      </c>
      <c r="F1342">
        <v>111</v>
      </c>
      <c r="G1342">
        <v>59</v>
      </c>
      <c r="H1342">
        <f t="shared" si="64"/>
        <v>268</v>
      </c>
      <c r="I1342">
        <f t="shared" si="63"/>
        <v>11411</v>
      </c>
    </row>
    <row r="1343" spans="1:9" x14ac:dyDescent="0.25">
      <c r="A1343" t="s">
        <v>74</v>
      </c>
      <c r="B1343" s="64">
        <v>42798</v>
      </c>
      <c r="C1343">
        <f t="shared" si="65"/>
        <v>9</v>
      </c>
      <c r="D1343">
        <v>46</v>
      </c>
      <c r="E1343">
        <v>143</v>
      </c>
      <c r="F1343">
        <v>106</v>
      </c>
      <c r="G1343">
        <v>63</v>
      </c>
      <c r="H1343">
        <f t="shared" si="64"/>
        <v>358</v>
      </c>
      <c r="I1343">
        <f t="shared" si="63"/>
        <v>11411</v>
      </c>
    </row>
    <row r="1344" spans="1:9" x14ac:dyDescent="0.25">
      <c r="A1344" t="s">
        <v>74</v>
      </c>
      <c r="B1344" s="64">
        <v>42799</v>
      </c>
      <c r="C1344">
        <f t="shared" si="65"/>
        <v>9</v>
      </c>
      <c r="D1344">
        <v>65</v>
      </c>
      <c r="E1344">
        <v>76</v>
      </c>
      <c r="F1344">
        <v>96</v>
      </c>
      <c r="G1344">
        <v>65</v>
      </c>
      <c r="H1344">
        <f t="shared" si="64"/>
        <v>302</v>
      </c>
      <c r="I1344">
        <f t="shared" si="63"/>
        <v>11411</v>
      </c>
    </row>
    <row r="1345" spans="1:9" x14ac:dyDescent="0.25">
      <c r="A1345" t="s">
        <v>74</v>
      </c>
      <c r="B1345" s="64">
        <v>42800</v>
      </c>
      <c r="C1345">
        <f t="shared" si="65"/>
        <v>9</v>
      </c>
      <c r="D1345">
        <v>49</v>
      </c>
      <c r="E1345">
        <v>115</v>
      </c>
      <c r="F1345">
        <v>45</v>
      </c>
      <c r="G1345">
        <v>93</v>
      </c>
      <c r="H1345">
        <f t="shared" si="64"/>
        <v>302</v>
      </c>
      <c r="I1345">
        <f t="shared" si="63"/>
        <v>11411</v>
      </c>
    </row>
    <row r="1346" spans="1:9" x14ac:dyDescent="0.25">
      <c r="A1346" t="s">
        <v>74</v>
      </c>
      <c r="B1346" s="64">
        <v>42801</v>
      </c>
      <c r="C1346">
        <f t="shared" si="65"/>
        <v>9</v>
      </c>
      <c r="D1346">
        <v>46</v>
      </c>
      <c r="E1346">
        <v>90</v>
      </c>
      <c r="F1346">
        <v>87</v>
      </c>
      <c r="G1346">
        <v>52</v>
      </c>
      <c r="H1346">
        <f t="shared" si="64"/>
        <v>275</v>
      </c>
      <c r="I1346">
        <f t="shared" ref="I1346:I1409" si="66">SUMIFS($H$2:$H$1461,$A$2:$A$1461,A1346,$C$2:$C$1461,C1346)</f>
        <v>11411</v>
      </c>
    </row>
    <row r="1347" spans="1:9" x14ac:dyDescent="0.25">
      <c r="A1347" t="s">
        <v>74</v>
      </c>
      <c r="B1347" s="64">
        <v>42802</v>
      </c>
      <c r="C1347">
        <f t="shared" si="65"/>
        <v>9</v>
      </c>
      <c r="D1347">
        <v>44</v>
      </c>
      <c r="E1347">
        <v>49</v>
      </c>
      <c r="F1347">
        <v>147</v>
      </c>
      <c r="G1347">
        <v>70</v>
      </c>
      <c r="H1347">
        <f t="shared" si="64"/>
        <v>310</v>
      </c>
      <c r="I1347">
        <f t="shared" si="66"/>
        <v>11411</v>
      </c>
    </row>
    <row r="1348" spans="1:9" x14ac:dyDescent="0.25">
      <c r="A1348" t="s">
        <v>74</v>
      </c>
      <c r="B1348" s="64">
        <v>42803</v>
      </c>
      <c r="C1348">
        <f t="shared" si="65"/>
        <v>9</v>
      </c>
      <c r="D1348">
        <v>73</v>
      </c>
      <c r="E1348">
        <v>104</v>
      </c>
      <c r="F1348">
        <v>136</v>
      </c>
      <c r="G1348">
        <v>98</v>
      </c>
      <c r="H1348">
        <f t="shared" si="64"/>
        <v>411</v>
      </c>
      <c r="I1348">
        <f t="shared" si="66"/>
        <v>11411</v>
      </c>
    </row>
    <row r="1349" spans="1:9" x14ac:dyDescent="0.25">
      <c r="A1349" t="s">
        <v>74</v>
      </c>
      <c r="B1349" s="64">
        <v>42804</v>
      </c>
      <c r="C1349">
        <f t="shared" si="65"/>
        <v>9</v>
      </c>
      <c r="D1349">
        <v>94</v>
      </c>
      <c r="E1349">
        <v>56</v>
      </c>
      <c r="F1349">
        <v>98</v>
      </c>
      <c r="G1349">
        <v>121</v>
      </c>
      <c r="H1349">
        <f t="shared" si="64"/>
        <v>369</v>
      </c>
      <c r="I1349">
        <f t="shared" si="66"/>
        <v>11411</v>
      </c>
    </row>
    <row r="1350" spans="1:9" x14ac:dyDescent="0.25">
      <c r="A1350" t="s">
        <v>74</v>
      </c>
      <c r="B1350" s="64">
        <v>42805</v>
      </c>
      <c r="C1350">
        <f t="shared" si="65"/>
        <v>9</v>
      </c>
      <c r="D1350">
        <v>129</v>
      </c>
      <c r="E1350">
        <v>57</v>
      </c>
      <c r="F1350">
        <v>150</v>
      </c>
      <c r="G1350">
        <v>143</v>
      </c>
      <c r="H1350">
        <f t="shared" si="64"/>
        <v>479</v>
      </c>
      <c r="I1350">
        <f t="shared" si="66"/>
        <v>11411</v>
      </c>
    </row>
    <row r="1351" spans="1:9" x14ac:dyDescent="0.25">
      <c r="A1351" t="s">
        <v>74</v>
      </c>
      <c r="B1351" s="64">
        <v>42806</v>
      </c>
      <c r="C1351">
        <f t="shared" si="65"/>
        <v>9</v>
      </c>
      <c r="D1351">
        <v>48</v>
      </c>
      <c r="E1351">
        <v>96</v>
      </c>
      <c r="F1351">
        <v>120</v>
      </c>
      <c r="G1351">
        <v>81</v>
      </c>
      <c r="H1351">
        <f t="shared" si="64"/>
        <v>345</v>
      </c>
      <c r="I1351">
        <f t="shared" si="66"/>
        <v>11411</v>
      </c>
    </row>
    <row r="1352" spans="1:9" x14ac:dyDescent="0.25">
      <c r="A1352" t="s">
        <v>74</v>
      </c>
      <c r="B1352" s="64">
        <v>42807</v>
      </c>
      <c r="C1352">
        <f t="shared" si="65"/>
        <v>9</v>
      </c>
      <c r="D1352">
        <v>98</v>
      </c>
      <c r="E1352">
        <v>141</v>
      </c>
      <c r="F1352">
        <v>62</v>
      </c>
      <c r="G1352">
        <v>73</v>
      </c>
      <c r="H1352">
        <f t="shared" si="64"/>
        <v>374</v>
      </c>
      <c r="I1352">
        <f t="shared" si="66"/>
        <v>11411</v>
      </c>
    </row>
    <row r="1353" spans="1:9" x14ac:dyDescent="0.25">
      <c r="A1353" t="s">
        <v>74</v>
      </c>
      <c r="B1353" s="64">
        <v>42808</v>
      </c>
      <c r="C1353">
        <f t="shared" si="65"/>
        <v>9</v>
      </c>
      <c r="D1353">
        <v>134</v>
      </c>
      <c r="E1353">
        <v>66</v>
      </c>
      <c r="F1353">
        <v>111</v>
      </c>
      <c r="G1353">
        <v>88</v>
      </c>
      <c r="H1353">
        <f t="shared" si="64"/>
        <v>399</v>
      </c>
      <c r="I1353">
        <f t="shared" si="66"/>
        <v>11411</v>
      </c>
    </row>
    <row r="1354" spans="1:9" x14ac:dyDescent="0.25">
      <c r="A1354" t="s">
        <v>74</v>
      </c>
      <c r="B1354" s="64">
        <v>42809</v>
      </c>
      <c r="C1354">
        <f t="shared" si="65"/>
        <v>9</v>
      </c>
      <c r="D1354">
        <v>47</v>
      </c>
      <c r="E1354">
        <v>73</v>
      </c>
      <c r="F1354">
        <v>46</v>
      </c>
      <c r="G1354">
        <v>47</v>
      </c>
      <c r="H1354">
        <f t="shared" si="64"/>
        <v>213</v>
      </c>
      <c r="I1354">
        <f t="shared" si="66"/>
        <v>11411</v>
      </c>
    </row>
    <row r="1355" spans="1:9" x14ac:dyDescent="0.25">
      <c r="A1355" t="s">
        <v>74</v>
      </c>
      <c r="B1355" s="64">
        <v>42810</v>
      </c>
      <c r="C1355">
        <f t="shared" si="65"/>
        <v>9</v>
      </c>
      <c r="D1355">
        <v>140</v>
      </c>
      <c r="E1355">
        <v>78</v>
      </c>
      <c r="F1355">
        <v>112</v>
      </c>
      <c r="G1355">
        <v>103</v>
      </c>
      <c r="H1355">
        <f t="shared" si="64"/>
        <v>433</v>
      </c>
      <c r="I1355">
        <f t="shared" si="66"/>
        <v>11411</v>
      </c>
    </row>
    <row r="1356" spans="1:9" x14ac:dyDescent="0.25">
      <c r="A1356" t="s">
        <v>74</v>
      </c>
      <c r="B1356" s="64">
        <v>42811</v>
      </c>
      <c r="C1356">
        <f t="shared" si="65"/>
        <v>9</v>
      </c>
      <c r="D1356">
        <v>63</v>
      </c>
      <c r="E1356">
        <v>130</v>
      </c>
      <c r="F1356">
        <v>136</v>
      </c>
      <c r="G1356">
        <v>78</v>
      </c>
      <c r="H1356">
        <f t="shared" si="64"/>
        <v>407</v>
      </c>
      <c r="I1356">
        <f t="shared" si="66"/>
        <v>11411</v>
      </c>
    </row>
    <row r="1357" spans="1:9" x14ac:dyDescent="0.25">
      <c r="A1357" t="s">
        <v>74</v>
      </c>
      <c r="B1357" s="64">
        <v>42812</v>
      </c>
      <c r="C1357">
        <f t="shared" si="65"/>
        <v>9</v>
      </c>
      <c r="D1357">
        <v>89</v>
      </c>
      <c r="E1357">
        <v>69</v>
      </c>
      <c r="F1357">
        <v>112</v>
      </c>
      <c r="G1357">
        <v>133</v>
      </c>
      <c r="H1357">
        <f t="shared" si="64"/>
        <v>403</v>
      </c>
      <c r="I1357">
        <f t="shared" si="66"/>
        <v>11411</v>
      </c>
    </row>
    <row r="1358" spans="1:9" x14ac:dyDescent="0.25">
      <c r="A1358" t="s">
        <v>74</v>
      </c>
      <c r="B1358" s="64">
        <v>42813</v>
      </c>
      <c r="C1358">
        <f t="shared" si="65"/>
        <v>9</v>
      </c>
      <c r="D1358">
        <v>94</v>
      </c>
      <c r="E1358">
        <v>73</v>
      </c>
      <c r="F1358">
        <v>140</v>
      </c>
      <c r="G1358">
        <v>50</v>
      </c>
      <c r="H1358">
        <f t="shared" si="64"/>
        <v>357</v>
      </c>
      <c r="I1358">
        <f t="shared" si="66"/>
        <v>11411</v>
      </c>
    </row>
    <row r="1359" spans="1:9" x14ac:dyDescent="0.25">
      <c r="A1359" t="s">
        <v>74</v>
      </c>
      <c r="B1359" s="64">
        <v>42814</v>
      </c>
      <c r="C1359">
        <f t="shared" si="65"/>
        <v>9</v>
      </c>
      <c r="D1359">
        <v>118</v>
      </c>
      <c r="E1359">
        <v>105</v>
      </c>
      <c r="F1359">
        <v>56</v>
      </c>
      <c r="G1359">
        <v>62</v>
      </c>
      <c r="H1359">
        <f t="shared" si="64"/>
        <v>341</v>
      </c>
      <c r="I1359">
        <f t="shared" si="66"/>
        <v>11411</v>
      </c>
    </row>
    <row r="1360" spans="1:9" x14ac:dyDescent="0.25">
      <c r="A1360" t="s">
        <v>74</v>
      </c>
      <c r="B1360" s="64">
        <v>42815</v>
      </c>
      <c r="C1360">
        <f t="shared" si="65"/>
        <v>9</v>
      </c>
      <c r="D1360">
        <v>131</v>
      </c>
      <c r="E1360">
        <v>69</v>
      </c>
      <c r="F1360">
        <v>130</v>
      </c>
      <c r="G1360">
        <v>75</v>
      </c>
      <c r="H1360">
        <f t="shared" si="64"/>
        <v>405</v>
      </c>
      <c r="I1360">
        <f t="shared" si="66"/>
        <v>11411</v>
      </c>
    </row>
    <row r="1361" spans="1:9" x14ac:dyDescent="0.25">
      <c r="A1361" t="s">
        <v>74</v>
      </c>
      <c r="B1361" s="64">
        <v>42816</v>
      </c>
      <c r="C1361">
        <f t="shared" si="65"/>
        <v>9</v>
      </c>
      <c r="D1361">
        <v>98</v>
      </c>
      <c r="E1361">
        <v>141</v>
      </c>
      <c r="F1361">
        <v>132</v>
      </c>
      <c r="G1361">
        <v>138</v>
      </c>
      <c r="H1361">
        <f t="shared" si="64"/>
        <v>509</v>
      </c>
      <c r="I1361">
        <f t="shared" si="66"/>
        <v>11411</v>
      </c>
    </row>
    <row r="1362" spans="1:9" x14ac:dyDescent="0.25">
      <c r="A1362" t="s">
        <v>74</v>
      </c>
      <c r="B1362" s="64">
        <v>42817</v>
      </c>
      <c r="C1362">
        <f t="shared" si="65"/>
        <v>9</v>
      </c>
      <c r="D1362">
        <v>67</v>
      </c>
      <c r="E1362">
        <v>88</v>
      </c>
      <c r="F1362">
        <v>87</v>
      </c>
      <c r="G1362">
        <v>86</v>
      </c>
      <c r="H1362">
        <f t="shared" si="64"/>
        <v>328</v>
      </c>
      <c r="I1362">
        <f t="shared" si="66"/>
        <v>11411</v>
      </c>
    </row>
    <row r="1363" spans="1:9" x14ac:dyDescent="0.25">
      <c r="A1363" t="s">
        <v>74</v>
      </c>
      <c r="B1363" s="64">
        <v>42818</v>
      </c>
      <c r="C1363">
        <f t="shared" si="65"/>
        <v>9</v>
      </c>
      <c r="D1363">
        <v>40</v>
      </c>
      <c r="E1363">
        <v>64</v>
      </c>
      <c r="F1363">
        <v>133</v>
      </c>
      <c r="G1363">
        <v>128</v>
      </c>
      <c r="H1363">
        <f t="shared" si="64"/>
        <v>365</v>
      </c>
      <c r="I1363">
        <f t="shared" si="66"/>
        <v>11411</v>
      </c>
    </row>
    <row r="1364" spans="1:9" x14ac:dyDescent="0.25">
      <c r="A1364" t="s">
        <v>74</v>
      </c>
      <c r="B1364" s="64">
        <v>42819</v>
      </c>
      <c r="C1364">
        <f t="shared" si="65"/>
        <v>9</v>
      </c>
      <c r="D1364">
        <v>68</v>
      </c>
      <c r="E1364">
        <v>90</v>
      </c>
      <c r="F1364">
        <v>136</v>
      </c>
      <c r="G1364">
        <v>69</v>
      </c>
      <c r="H1364">
        <f t="shared" si="64"/>
        <v>363</v>
      </c>
      <c r="I1364">
        <f t="shared" si="66"/>
        <v>11411</v>
      </c>
    </row>
    <row r="1365" spans="1:9" x14ac:dyDescent="0.25">
      <c r="A1365" t="s">
        <v>74</v>
      </c>
      <c r="B1365" s="64">
        <v>42820</v>
      </c>
      <c r="C1365">
        <f t="shared" si="65"/>
        <v>9</v>
      </c>
      <c r="D1365">
        <v>139</v>
      </c>
      <c r="E1365">
        <v>93</v>
      </c>
      <c r="F1365">
        <v>100</v>
      </c>
      <c r="G1365">
        <v>67</v>
      </c>
      <c r="H1365">
        <f t="shared" ref="H1365:H1428" si="67">SUM(D1365:G1365)</f>
        <v>399</v>
      </c>
      <c r="I1365">
        <f t="shared" si="66"/>
        <v>11411</v>
      </c>
    </row>
    <row r="1366" spans="1:9" x14ac:dyDescent="0.25">
      <c r="A1366" t="s">
        <v>74</v>
      </c>
      <c r="B1366" s="64">
        <v>42821</v>
      </c>
      <c r="C1366">
        <f t="shared" si="65"/>
        <v>9</v>
      </c>
      <c r="D1366">
        <v>117</v>
      </c>
      <c r="E1366">
        <v>120</v>
      </c>
      <c r="F1366">
        <v>61</v>
      </c>
      <c r="G1366">
        <v>50</v>
      </c>
      <c r="H1366">
        <f t="shared" si="67"/>
        <v>348</v>
      </c>
      <c r="I1366">
        <f t="shared" si="66"/>
        <v>11411</v>
      </c>
    </row>
    <row r="1367" spans="1:9" x14ac:dyDescent="0.25">
      <c r="A1367" t="s">
        <v>74</v>
      </c>
      <c r="B1367" s="64">
        <v>42822</v>
      </c>
      <c r="C1367">
        <f t="shared" si="65"/>
        <v>9</v>
      </c>
      <c r="D1367">
        <v>82</v>
      </c>
      <c r="E1367">
        <v>56</v>
      </c>
      <c r="F1367">
        <v>50</v>
      </c>
      <c r="G1367">
        <v>147</v>
      </c>
      <c r="H1367">
        <f t="shared" si="67"/>
        <v>335</v>
      </c>
      <c r="I1367">
        <f t="shared" si="66"/>
        <v>11411</v>
      </c>
    </row>
    <row r="1368" spans="1:9" x14ac:dyDescent="0.25">
      <c r="A1368" t="s">
        <v>74</v>
      </c>
      <c r="B1368" s="64">
        <v>42823</v>
      </c>
      <c r="C1368">
        <f t="shared" si="65"/>
        <v>9</v>
      </c>
      <c r="D1368">
        <v>102</v>
      </c>
      <c r="E1368">
        <v>136</v>
      </c>
      <c r="F1368">
        <v>121</v>
      </c>
      <c r="G1368">
        <v>137</v>
      </c>
      <c r="H1368">
        <f t="shared" si="67"/>
        <v>496</v>
      </c>
      <c r="I1368">
        <f t="shared" si="66"/>
        <v>11411</v>
      </c>
    </row>
    <row r="1369" spans="1:9" x14ac:dyDescent="0.25">
      <c r="A1369" t="s">
        <v>74</v>
      </c>
      <c r="B1369" s="64">
        <v>42824</v>
      </c>
      <c r="C1369">
        <f t="shared" si="65"/>
        <v>9</v>
      </c>
      <c r="D1369">
        <v>117</v>
      </c>
      <c r="E1369">
        <v>50</v>
      </c>
      <c r="F1369">
        <v>79</v>
      </c>
      <c r="G1369">
        <v>145</v>
      </c>
      <c r="H1369">
        <f t="shared" si="67"/>
        <v>391</v>
      </c>
      <c r="I1369">
        <f t="shared" si="66"/>
        <v>11411</v>
      </c>
    </row>
    <row r="1370" spans="1:9" x14ac:dyDescent="0.25">
      <c r="A1370" t="s">
        <v>74</v>
      </c>
      <c r="B1370" s="64">
        <v>42825</v>
      </c>
      <c r="C1370">
        <f t="shared" si="65"/>
        <v>9</v>
      </c>
      <c r="D1370">
        <v>149</v>
      </c>
      <c r="E1370">
        <v>59</v>
      </c>
      <c r="F1370">
        <v>92</v>
      </c>
      <c r="G1370">
        <v>41</v>
      </c>
      <c r="H1370">
        <f t="shared" si="67"/>
        <v>341</v>
      </c>
      <c r="I1370">
        <f t="shared" si="66"/>
        <v>11411</v>
      </c>
    </row>
    <row r="1371" spans="1:9" x14ac:dyDescent="0.25">
      <c r="A1371" t="s">
        <v>74</v>
      </c>
      <c r="B1371" s="64">
        <v>42826</v>
      </c>
      <c r="C1371">
        <f t="shared" si="65"/>
        <v>10</v>
      </c>
      <c r="D1371">
        <v>89</v>
      </c>
      <c r="E1371">
        <v>124</v>
      </c>
      <c r="F1371">
        <v>46</v>
      </c>
      <c r="G1371">
        <v>139</v>
      </c>
      <c r="H1371">
        <f t="shared" si="67"/>
        <v>398</v>
      </c>
      <c r="I1371">
        <f t="shared" si="66"/>
        <v>11764</v>
      </c>
    </row>
    <row r="1372" spans="1:9" x14ac:dyDescent="0.25">
      <c r="A1372" t="s">
        <v>74</v>
      </c>
      <c r="B1372" s="64">
        <v>42827</v>
      </c>
      <c r="C1372">
        <f t="shared" si="65"/>
        <v>10</v>
      </c>
      <c r="D1372">
        <v>140</v>
      </c>
      <c r="E1372">
        <v>109</v>
      </c>
      <c r="F1372">
        <v>92</v>
      </c>
      <c r="G1372">
        <v>68</v>
      </c>
      <c r="H1372">
        <f t="shared" si="67"/>
        <v>409</v>
      </c>
      <c r="I1372">
        <f t="shared" si="66"/>
        <v>11764</v>
      </c>
    </row>
    <row r="1373" spans="1:9" x14ac:dyDescent="0.25">
      <c r="A1373" t="s">
        <v>74</v>
      </c>
      <c r="B1373" s="64">
        <v>42828</v>
      </c>
      <c r="C1373">
        <f t="shared" si="65"/>
        <v>10</v>
      </c>
      <c r="D1373">
        <v>49</v>
      </c>
      <c r="E1373">
        <v>99</v>
      </c>
      <c r="F1373">
        <v>52</v>
      </c>
      <c r="G1373">
        <v>50</v>
      </c>
      <c r="H1373">
        <f t="shared" si="67"/>
        <v>250</v>
      </c>
      <c r="I1373">
        <f t="shared" si="66"/>
        <v>11764</v>
      </c>
    </row>
    <row r="1374" spans="1:9" x14ac:dyDescent="0.25">
      <c r="A1374" t="s">
        <v>74</v>
      </c>
      <c r="B1374" s="64">
        <v>42829</v>
      </c>
      <c r="C1374">
        <f t="shared" si="65"/>
        <v>10</v>
      </c>
      <c r="D1374">
        <v>145</v>
      </c>
      <c r="E1374">
        <v>67</v>
      </c>
      <c r="F1374">
        <v>107</v>
      </c>
      <c r="G1374">
        <v>122</v>
      </c>
      <c r="H1374">
        <f t="shared" si="67"/>
        <v>441</v>
      </c>
      <c r="I1374">
        <f t="shared" si="66"/>
        <v>11764</v>
      </c>
    </row>
    <row r="1375" spans="1:9" x14ac:dyDescent="0.25">
      <c r="A1375" t="s">
        <v>74</v>
      </c>
      <c r="B1375" s="64">
        <v>42830</v>
      </c>
      <c r="C1375">
        <f t="shared" si="65"/>
        <v>10</v>
      </c>
      <c r="D1375">
        <v>79</v>
      </c>
      <c r="E1375">
        <v>114</v>
      </c>
      <c r="F1375">
        <v>95</v>
      </c>
      <c r="G1375">
        <v>138</v>
      </c>
      <c r="H1375">
        <f t="shared" si="67"/>
        <v>426</v>
      </c>
      <c r="I1375">
        <f t="shared" si="66"/>
        <v>11764</v>
      </c>
    </row>
    <row r="1376" spans="1:9" x14ac:dyDescent="0.25">
      <c r="A1376" t="s">
        <v>74</v>
      </c>
      <c r="B1376" s="64">
        <v>42831</v>
      </c>
      <c r="C1376">
        <f t="shared" si="65"/>
        <v>10</v>
      </c>
      <c r="D1376">
        <v>51</v>
      </c>
      <c r="E1376">
        <v>94</v>
      </c>
      <c r="F1376">
        <v>77</v>
      </c>
      <c r="G1376">
        <v>62</v>
      </c>
      <c r="H1376">
        <f t="shared" si="67"/>
        <v>284</v>
      </c>
      <c r="I1376">
        <f t="shared" si="66"/>
        <v>11764</v>
      </c>
    </row>
    <row r="1377" spans="1:9" x14ac:dyDescent="0.25">
      <c r="A1377" t="s">
        <v>74</v>
      </c>
      <c r="B1377" s="64">
        <v>42832</v>
      </c>
      <c r="C1377">
        <f t="shared" si="65"/>
        <v>10</v>
      </c>
      <c r="D1377">
        <v>119</v>
      </c>
      <c r="E1377">
        <v>95</v>
      </c>
      <c r="F1377">
        <v>125</v>
      </c>
      <c r="G1377">
        <v>83</v>
      </c>
      <c r="H1377">
        <f t="shared" si="67"/>
        <v>422</v>
      </c>
      <c r="I1377">
        <f t="shared" si="66"/>
        <v>11764</v>
      </c>
    </row>
    <row r="1378" spans="1:9" x14ac:dyDescent="0.25">
      <c r="A1378" t="s">
        <v>74</v>
      </c>
      <c r="B1378" s="64">
        <v>42833</v>
      </c>
      <c r="C1378">
        <f t="shared" si="65"/>
        <v>10</v>
      </c>
      <c r="D1378">
        <v>84</v>
      </c>
      <c r="E1378">
        <v>46</v>
      </c>
      <c r="F1378">
        <v>136</v>
      </c>
      <c r="G1378">
        <v>93</v>
      </c>
      <c r="H1378">
        <f t="shared" si="67"/>
        <v>359</v>
      </c>
      <c r="I1378">
        <f t="shared" si="66"/>
        <v>11764</v>
      </c>
    </row>
    <row r="1379" spans="1:9" x14ac:dyDescent="0.25">
      <c r="A1379" t="s">
        <v>74</v>
      </c>
      <c r="B1379" s="64">
        <v>42834</v>
      </c>
      <c r="C1379">
        <f t="shared" si="65"/>
        <v>10</v>
      </c>
      <c r="D1379">
        <v>68</v>
      </c>
      <c r="E1379">
        <v>143</v>
      </c>
      <c r="F1379">
        <v>132</v>
      </c>
      <c r="G1379">
        <v>109</v>
      </c>
      <c r="H1379">
        <f t="shared" si="67"/>
        <v>452</v>
      </c>
      <c r="I1379">
        <f t="shared" si="66"/>
        <v>11764</v>
      </c>
    </row>
    <row r="1380" spans="1:9" x14ac:dyDescent="0.25">
      <c r="A1380" t="s">
        <v>74</v>
      </c>
      <c r="B1380" s="64">
        <v>42835</v>
      </c>
      <c r="C1380">
        <f t="shared" si="65"/>
        <v>10</v>
      </c>
      <c r="D1380">
        <v>146</v>
      </c>
      <c r="E1380">
        <v>64</v>
      </c>
      <c r="F1380">
        <v>84</v>
      </c>
      <c r="G1380">
        <v>45</v>
      </c>
      <c r="H1380">
        <f t="shared" si="67"/>
        <v>339</v>
      </c>
      <c r="I1380">
        <f t="shared" si="66"/>
        <v>11764</v>
      </c>
    </row>
    <row r="1381" spans="1:9" x14ac:dyDescent="0.25">
      <c r="A1381" t="s">
        <v>74</v>
      </c>
      <c r="B1381" s="64">
        <v>42836</v>
      </c>
      <c r="C1381">
        <f t="shared" si="65"/>
        <v>10</v>
      </c>
      <c r="D1381">
        <v>71</v>
      </c>
      <c r="E1381">
        <v>139</v>
      </c>
      <c r="F1381">
        <v>91</v>
      </c>
      <c r="G1381">
        <v>119</v>
      </c>
      <c r="H1381">
        <f t="shared" si="67"/>
        <v>420</v>
      </c>
      <c r="I1381">
        <f t="shared" si="66"/>
        <v>11764</v>
      </c>
    </row>
    <row r="1382" spans="1:9" x14ac:dyDescent="0.25">
      <c r="A1382" t="s">
        <v>74</v>
      </c>
      <c r="B1382" s="64">
        <v>42837</v>
      </c>
      <c r="C1382">
        <f t="shared" si="65"/>
        <v>10</v>
      </c>
      <c r="D1382">
        <v>141</v>
      </c>
      <c r="E1382">
        <v>67</v>
      </c>
      <c r="F1382">
        <v>101</v>
      </c>
      <c r="G1382">
        <v>49</v>
      </c>
      <c r="H1382">
        <f t="shared" si="67"/>
        <v>358</v>
      </c>
      <c r="I1382">
        <f t="shared" si="66"/>
        <v>11764</v>
      </c>
    </row>
    <row r="1383" spans="1:9" x14ac:dyDescent="0.25">
      <c r="A1383" t="s">
        <v>74</v>
      </c>
      <c r="B1383" s="64">
        <v>42838</v>
      </c>
      <c r="C1383">
        <f t="shared" ref="C1383:C1446" si="68">CHOOSE(MONTH(B1383),7,8,9,10,11,12,1,2,3,4,5,6)</f>
        <v>10</v>
      </c>
      <c r="D1383">
        <v>110</v>
      </c>
      <c r="E1383">
        <v>76</v>
      </c>
      <c r="F1383">
        <v>139</v>
      </c>
      <c r="G1383">
        <v>136</v>
      </c>
      <c r="H1383">
        <f t="shared" si="67"/>
        <v>461</v>
      </c>
      <c r="I1383">
        <f t="shared" si="66"/>
        <v>11764</v>
      </c>
    </row>
    <row r="1384" spans="1:9" x14ac:dyDescent="0.25">
      <c r="A1384" t="s">
        <v>74</v>
      </c>
      <c r="B1384" s="64">
        <v>42839</v>
      </c>
      <c r="C1384">
        <f t="shared" si="68"/>
        <v>10</v>
      </c>
      <c r="D1384">
        <v>147</v>
      </c>
      <c r="E1384">
        <v>147</v>
      </c>
      <c r="F1384">
        <v>61</v>
      </c>
      <c r="G1384">
        <v>84</v>
      </c>
      <c r="H1384">
        <f t="shared" si="67"/>
        <v>439</v>
      </c>
      <c r="I1384">
        <f t="shared" si="66"/>
        <v>11764</v>
      </c>
    </row>
    <row r="1385" spans="1:9" x14ac:dyDescent="0.25">
      <c r="A1385" t="s">
        <v>74</v>
      </c>
      <c r="B1385" s="64">
        <v>42840</v>
      </c>
      <c r="C1385">
        <f t="shared" si="68"/>
        <v>10</v>
      </c>
      <c r="D1385">
        <v>95</v>
      </c>
      <c r="E1385">
        <v>75</v>
      </c>
      <c r="F1385">
        <v>77</v>
      </c>
      <c r="G1385">
        <v>143</v>
      </c>
      <c r="H1385">
        <f t="shared" si="67"/>
        <v>390</v>
      </c>
      <c r="I1385">
        <f t="shared" si="66"/>
        <v>11764</v>
      </c>
    </row>
    <row r="1386" spans="1:9" x14ac:dyDescent="0.25">
      <c r="A1386" t="s">
        <v>74</v>
      </c>
      <c r="B1386" s="64">
        <v>42841</v>
      </c>
      <c r="C1386">
        <f t="shared" si="68"/>
        <v>10</v>
      </c>
      <c r="D1386">
        <v>88</v>
      </c>
      <c r="E1386">
        <v>98</v>
      </c>
      <c r="F1386">
        <v>107</v>
      </c>
      <c r="G1386">
        <v>48</v>
      </c>
      <c r="H1386">
        <f t="shared" si="67"/>
        <v>341</v>
      </c>
      <c r="I1386">
        <f t="shared" si="66"/>
        <v>11764</v>
      </c>
    </row>
    <row r="1387" spans="1:9" x14ac:dyDescent="0.25">
      <c r="A1387" t="s">
        <v>74</v>
      </c>
      <c r="B1387" s="64">
        <v>42842</v>
      </c>
      <c r="C1387">
        <f t="shared" si="68"/>
        <v>10</v>
      </c>
      <c r="D1387">
        <v>69</v>
      </c>
      <c r="E1387">
        <v>78</v>
      </c>
      <c r="F1387">
        <v>63</v>
      </c>
      <c r="G1387">
        <v>91</v>
      </c>
      <c r="H1387">
        <f t="shared" si="67"/>
        <v>301</v>
      </c>
      <c r="I1387">
        <f t="shared" si="66"/>
        <v>11764</v>
      </c>
    </row>
    <row r="1388" spans="1:9" x14ac:dyDescent="0.25">
      <c r="A1388" t="s">
        <v>74</v>
      </c>
      <c r="B1388" s="64">
        <v>42843</v>
      </c>
      <c r="C1388">
        <f t="shared" si="68"/>
        <v>10</v>
      </c>
      <c r="D1388">
        <v>124</v>
      </c>
      <c r="E1388">
        <v>94</v>
      </c>
      <c r="F1388">
        <v>57</v>
      </c>
      <c r="G1388">
        <v>48</v>
      </c>
      <c r="H1388">
        <f t="shared" si="67"/>
        <v>323</v>
      </c>
      <c r="I1388">
        <f t="shared" si="66"/>
        <v>11764</v>
      </c>
    </row>
    <row r="1389" spans="1:9" x14ac:dyDescent="0.25">
      <c r="A1389" t="s">
        <v>74</v>
      </c>
      <c r="B1389" s="64">
        <v>42844</v>
      </c>
      <c r="C1389">
        <f t="shared" si="68"/>
        <v>10</v>
      </c>
      <c r="D1389">
        <v>86</v>
      </c>
      <c r="E1389">
        <v>64</v>
      </c>
      <c r="F1389">
        <v>61</v>
      </c>
      <c r="G1389">
        <v>126</v>
      </c>
      <c r="H1389">
        <f t="shared" si="67"/>
        <v>337</v>
      </c>
      <c r="I1389">
        <f t="shared" si="66"/>
        <v>11764</v>
      </c>
    </row>
    <row r="1390" spans="1:9" x14ac:dyDescent="0.25">
      <c r="A1390" t="s">
        <v>74</v>
      </c>
      <c r="B1390" s="64">
        <v>42845</v>
      </c>
      <c r="C1390">
        <f t="shared" si="68"/>
        <v>10</v>
      </c>
      <c r="D1390">
        <v>109</v>
      </c>
      <c r="E1390">
        <v>125</v>
      </c>
      <c r="F1390">
        <v>58</v>
      </c>
      <c r="G1390">
        <v>59</v>
      </c>
      <c r="H1390">
        <f t="shared" si="67"/>
        <v>351</v>
      </c>
      <c r="I1390">
        <f t="shared" si="66"/>
        <v>11764</v>
      </c>
    </row>
    <row r="1391" spans="1:9" x14ac:dyDescent="0.25">
      <c r="A1391" t="s">
        <v>74</v>
      </c>
      <c r="B1391" s="64">
        <v>42846</v>
      </c>
      <c r="C1391">
        <f t="shared" si="68"/>
        <v>10</v>
      </c>
      <c r="D1391">
        <v>80</v>
      </c>
      <c r="E1391">
        <v>87</v>
      </c>
      <c r="F1391">
        <v>112</v>
      </c>
      <c r="G1391">
        <v>51</v>
      </c>
      <c r="H1391">
        <f t="shared" si="67"/>
        <v>330</v>
      </c>
      <c r="I1391">
        <f t="shared" si="66"/>
        <v>11764</v>
      </c>
    </row>
    <row r="1392" spans="1:9" x14ac:dyDescent="0.25">
      <c r="A1392" t="s">
        <v>74</v>
      </c>
      <c r="B1392" s="64">
        <v>42847</v>
      </c>
      <c r="C1392">
        <f t="shared" si="68"/>
        <v>10</v>
      </c>
      <c r="D1392">
        <v>86</v>
      </c>
      <c r="E1392">
        <v>97</v>
      </c>
      <c r="F1392">
        <v>146</v>
      </c>
      <c r="G1392">
        <v>114</v>
      </c>
      <c r="H1392">
        <f t="shared" si="67"/>
        <v>443</v>
      </c>
      <c r="I1392">
        <f t="shared" si="66"/>
        <v>11764</v>
      </c>
    </row>
    <row r="1393" spans="1:9" x14ac:dyDescent="0.25">
      <c r="A1393" t="s">
        <v>74</v>
      </c>
      <c r="B1393" s="64">
        <v>42848</v>
      </c>
      <c r="C1393">
        <f t="shared" si="68"/>
        <v>10</v>
      </c>
      <c r="D1393">
        <v>149</v>
      </c>
      <c r="E1393">
        <v>148</v>
      </c>
      <c r="F1393">
        <v>44</v>
      </c>
      <c r="G1393">
        <v>94</v>
      </c>
      <c r="H1393">
        <f t="shared" si="67"/>
        <v>435</v>
      </c>
      <c r="I1393">
        <f t="shared" si="66"/>
        <v>11764</v>
      </c>
    </row>
    <row r="1394" spans="1:9" x14ac:dyDescent="0.25">
      <c r="A1394" t="s">
        <v>74</v>
      </c>
      <c r="B1394" s="64">
        <v>42849</v>
      </c>
      <c r="C1394">
        <f t="shared" si="68"/>
        <v>10</v>
      </c>
      <c r="D1394">
        <v>143</v>
      </c>
      <c r="E1394">
        <v>144</v>
      </c>
      <c r="F1394">
        <v>141</v>
      </c>
      <c r="G1394">
        <v>91</v>
      </c>
      <c r="H1394">
        <f t="shared" si="67"/>
        <v>519</v>
      </c>
      <c r="I1394">
        <f t="shared" si="66"/>
        <v>11764</v>
      </c>
    </row>
    <row r="1395" spans="1:9" x14ac:dyDescent="0.25">
      <c r="A1395" t="s">
        <v>74</v>
      </c>
      <c r="B1395" s="64">
        <v>42850</v>
      </c>
      <c r="C1395">
        <f t="shared" si="68"/>
        <v>10</v>
      </c>
      <c r="D1395">
        <v>52</v>
      </c>
      <c r="E1395">
        <v>134</v>
      </c>
      <c r="F1395">
        <v>48</v>
      </c>
      <c r="G1395">
        <v>118</v>
      </c>
      <c r="H1395">
        <f t="shared" si="67"/>
        <v>352</v>
      </c>
      <c r="I1395">
        <f t="shared" si="66"/>
        <v>11764</v>
      </c>
    </row>
    <row r="1396" spans="1:9" x14ac:dyDescent="0.25">
      <c r="A1396" t="s">
        <v>74</v>
      </c>
      <c r="B1396" s="64">
        <v>42851</v>
      </c>
      <c r="C1396">
        <f t="shared" si="68"/>
        <v>10</v>
      </c>
      <c r="D1396">
        <v>122</v>
      </c>
      <c r="E1396">
        <v>45</v>
      </c>
      <c r="F1396">
        <v>132</v>
      </c>
      <c r="G1396">
        <v>95</v>
      </c>
      <c r="H1396">
        <f t="shared" si="67"/>
        <v>394</v>
      </c>
      <c r="I1396">
        <f t="shared" si="66"/>
        <v>11764</v>
      </c>
    </row>
    <row r="1397" spans="1:9" x14ac:dyDescent="0.25">
      <c r="A1397" t="s">
        <v>74</v>
      </c>
      <c r="B1397" s="64">
        <v>42852</v>
      </c>
      <c r="C1397">
        <f t="shared" si="68"/>
        <v>10</v>
      </c>
      <c r="D1397">
        <v>134</v>
      </c>
      <c r="E1397">
        <v>124</v>
      </c>
      <c r="F1397">
        <v>62</v>
      </c>
      <c r="G1397">
        <v>126</v>
      </c>
      <c r="H1397">
        <f t="shared" si="67"/>
        <v>446</v>
      </c>
      <c r="I1397">
        <f t="shared" si="66"/>
        <v>11764</v>
      </c>
    </row>
    <row r="1398" spans="1:9" x14ac:dyDescent="0.25">
      <c r="A1398" t="s">
        <v>74</v>
      </c>
      <c r="B1398" s="64">
        <v>42853</v>
      </c>
      <c r="C1398">
        <f t="shared" si="68"/>
        <v>10</v>
      </c>
      <c r="D1398">
        <v>113</v>
      </c>
      <c r="E1398">
        <v>148</v>
      </c>
      <c r="F1398">
        <v>126</v>
      </c>
      <c r="G1398">
        <v>112</v>
      </c>
      <c r="H1398">
        <f t="shared" si="67"/>
        <v>499</v>
      </c>
      <c r="I1398">
        <f t="shared" si="66"/>
        <v>11764</v>
      </c>
    </row>
    <row r="1399" spans="1:9" x14ac:dyDescent="0.25">
      <c r="A1399" t="s">
        <v>74</v>
      </c>
      <c r="B1399" s="64">
        <v>42854</v>
      </c>
      <c r="C1399">
        <f t="shared" si="68"/>
        <v>10</v>
      </c>
      <c r="D1399">
        <v>140</v>
      </c>
      <c r="E1399">
        <v>142</v>
      </c>
      <c r="F1399">
        <v>116</v>
      </c>
      <c r="G1399">
        <v>119</v>
      </c>
      <c r="H1399">
        <f t="shared" si="67"/>
        <v>517</v>
      </c>
      <c r="I1399">
        <f t="shared" si="66"/>
        <v>11764</v>
      </c>
    </row>
    <row r="1400" spans="1:9" x14ac:dyDescent="0.25">
      <c r="A1400" t="s">
        <v>74</v>
      </c>
      <c r="B1400" s="64">
        <v>42855</v>
      </c>
      <c r="C1400">
        <f t="shared" si="68"/>
        <v>10</v>
      </c>
      <c r="D1400">
        <v>59</v>
      </c>
      <c r="E1400">
        <v>50</v>
      </c>
      <c r="F1400">
        <v>143</v>
      </c>
      <c r="G1400">
        <v>76</v>
      </c>
      <c r="H1400">
        <f t="shared" si="67"/>
        <v>328</v>
      </c>
      <c r="I1400">
        <f t="shared" si="66"/>
        <v>11764</v>
      </c>
    </row>
    <row r="1401" spans="1:9" x14ac:dyDescent="0.25">
      <c r="A1401" t="s">
        <v>74</v>
      </c>
      <c r="B1401" s="64">
        <v>42856</v>
      </c>
      <c r="C1401">
        <f t="shared" si="68"/>
        <v>11</v>
      </c>
      <c r="D1401">
        <v>69</v>
      </c>
      <c r="E1401">
        <v>82</v>
      </c>
      <c r="F1401">
        <v>136</v>
      </c>
      <c r="G1401">
        <v>90</v>
      </c>
      <c r="H1401">
        <f t="shared" si="67"/>
        <v>377</v>
      </c>
      <c r="I1401">
        <f t="shared" si="66"/>
        <v>12695</v>
      </c>
    </row>
    <row r="1402" spans="1:9" x14ac:dyDescent="0.25">
      <c r="A1402" t="s">
        <v>74</v>
      </c>
      <c r="B1402" s="64">
        <v>42857</v>
      </c>
      <c r="C1402">
        <f t="shared" si="68"/>
        <v>11</v>
      </c>
      <c r="D1402">
        <v>50</v>
      </c>
      <c r="E1402">
        <v>83</v>
      </c>
      <c r="F1402">
        <v>113</v>
      </c>
      <c r="G1402">
        <v>115</v>
      </c>
      <c r="H1402">
        <f t="shared" si="67"/>
        <v>361</v>
      </c>
      <c r="I1402">
        <f t="shared" si="66"/>
        <v>12695</v>
      </c>
    </row>
    <row r="1403" spans="1:9" x14ac:dyDescent="0.25">
      <c r="A1403" t="s">
        <v>74</v>
      </c>
      <c r="B1403" s="64">
        <v>42858</v>
      </c>
      <c r="C1403">
        <f t="shared" si="68"/>
        <v>11</v>
      </c>
      <c r="D1403">
        <v>145</v>
      </c>
      <c r="E1403">
        <v>135</v>
      </c>
      <c r="F1403">
        <v>63</v>
      </c>
      <c r="G1403">
        <v>93</v>
      </c>
      <c r="H1403">
        <f t="shared" si="67"/>
        <v>436</v>
      </c>
      <c r="I1403">
        <f t="shared" si="66"/>
        <v>12695</v>
      </c>
    </row>
    <row r="1404" spans="1:9" x14ac:dyDescent="0.25">
      <c r="A1404" t="s">
        <v>74</v>
      </c>
      <c r="B1404" s="64">
        <v>42859</v>
      </c>
      <c r="C1404">
        <f t="shared" si="68"/>
        <v>11</v>
      </c>
      <c r="D1404">
        <v>60</v>
      </c>
      <c r="E1404">
        <v>56</v>
      </c>
      <c r="F1404">
        <v>91</v>
      </c>
      <c r="G1404">
        <v>141</v>
      </c>
      <c r="H1404">
        <f t="shared" si="67"/>
        <v>348</v>
      </c>
      <c r="I1404">
        <f t="shared" si="66"/>
        <v>12695</v>
      </c>
    </row>
    <row r="1405" spans="1:9" x14ac:dyDescent="0.25">
      <c r="A1405" t="s">
        <v>74</v>
      </c>
      <c r="B1405" s="64">
        <v>42860</v>
      </c>
      <c r="C1405">
        <f t="shared" si="68"/>
        <v>11</v>
      </c>
      <c r="D1405">
        <v>92</v>
      </c>
      <c r="E1405">
        <v>73</v>
      </c>
      <c r="F1405">
        <v>112</v>
      </c>
      <c r="G1405">
        <v>146</v>
      </c>
      <c r="H1405">
        <f t="shared" si="67"/>
        <v>423</v>
      </c>
      <c r="I1405">
        <f t="shared" si="66"/>
        <v>12695</v>
      </c>
    </row>
    <row r="1406" spans="1:9" x14ac:dyDescent="0.25">
      <c r="A1406" t="s">
        <v>74</v>
      </c>
      <c r="B1406" s="64">
        <v>42861</v>
      </c>
      <c r="C1406">
        <f t="shared" si="68"/>
        <v>11</v>
      </c>
      <c r="D1406">
        <v>119</v>
      </c>
      <c r="E1406">
        <v>63</v>
      </c>
      <c r="F1406">
        <v>72</v>
      </c>
      <c r="G1406">
        <v>99</v>
      </c>
      <c r="H1406">
        <f t="shared" si="67"/>
        <v>353</v>
      </c>
      <c r="I1406">
        <f t="shared" si="66"/>
        <v>12695</v>
      </c>
    </row>
    <row r="1407" spans="1:9" x14ac:dyDescent="0.25">
      <c r="A1407" t="s">
        <v>74</v>
      </c>
      <c r="B1407" s="64">
        <v>42862</v>
      </c>
      <c r="C1407">
        <f t="shared" si="68"/>
        <v>11</v>
      </c>
      <c r="D1407">
        <v>73</v>
      </c>
      <c r="E1407">
        <v>91</v>
      </c>
      <c r="F1407">
        <v>144</v>
      </c>
      <c r="G1407">
        <v>120</v>
      </c>
      <c r="H1407">
        <f t="shared" si="67"/>
        <v>428</v>
      </c>
      <c r="I1407">
        <f t="shared" si="66"/>
        <v>12695</v>
      </c>
    </row>
    <row r="1408" spans="1:9" x14ac:dyDescent="0.25">
      <c r="A1408" t="s">
        <v>74</v>
      </c>
      <c r="B1408" s="64">
        <v>42863</v>
      </c>
      <c r="C1408">
        <f t="shared" si="68"/>
        <v>11</v>
      </c>
      <c r="D1408">
        <v>70</v>
      </c>
      <c r="E1408">
        <v>149</v>
      </c>
      <c r="F1408">
        <v>134</v>
      </c>
      <c r="G1408">
        <v>98</v>
      </c>
      <c r="H1408">
        <f t="shared" si="67"/>
        <v>451</v>
      </c>
      <c r="I1408">
        <f t="shared" si="66"/>
        <v>12695</v>
      </c>
    </row>
    <row r="1409" spans="1:9" x14ac:dyDescent="0.25">
      <c r="A1409" t="s">
        <v>74</v>
      </c>
      <c r="B1409" s="64">
        <v>42864</v>
      </c>
      <c r="C1409">
        <f t="shared" si="68"/>
        <v>11</v>
      </c>
      <c r="D1409">
        <v>137</v>
      </c>
      <c r="E1409">
        <v>81</v>
      </c>
      <c r="F1409">
        <v>48</v>
      </c>
      <c r="G1409">
        <v>128</v>
      </c>
      <c r="H1409">
        <f t="shared" si="67"/>
        <v>394</v>
      </c>
      <c r="I1409">
        <f t="shared" si="66"/>
        <v>12695</v>
      </c>
    </row>
    <row r="1410" spans="1:9" x14ac:dyDescent="0.25">
      <c r="A1410" t="s">
        <v>74</v>
      </c>
      <c r="B1410" s="64">
        <v>42865</v>
      </c>
      <c r="C1410">
        <f t="shared" si="68"/>
        <v>11</v>
      </c>
      <c r="D1410">
        <v>145</v>
      </c>
      <c r="E1410">
        <v>106</v>
      </c>
      <c r="F1410">
        <v>97</v>
      </c>
      <c r="G1410">
        <v>113</v>
      </c>
      <c r="H1410">
        <f t="shared" si="67"/>
        <v>461</v>
      </c>
      <c r="I1410">
        <f t="shared" ref="I1410:I1461" si="69">SUMIFS($H$2:$H$1461,$A$2:$A$1461,A1410,$C$2:$C$1461,C1410)</f>
        <v>12695</v>
      </c>
    </row>
    <row r="1411" spans="1:9" x14ac:dyDescent="0.25">
      <c r="A1411" t="s">
        <v>74</v>
      </c>
      <c r="B1411" s="64">
        <v>42866</v>
      </c>
      <c r="C1411">
        <f t="shared" si="68"/>
        <v>11</v>
      </c>
      <c r="D1411">
        <v>131</v>
      </c>
      <c r="E1411">
        <v>78</v>
      </c>
      <c r="F1411">
        <v>69</v>
      </c>
      <c r="G1411">
        <v>106</v>
      </c>
      <c r="H1411">
        <f t="shared" si="67"/>
        <v>384</v>
      </c>
      <c r="I1411">
        <f t="shared" si="69"/>
        <v>12695</v>
      </c>
    </row>
    <row r="1412" spans="1:9" x14ac:dyDescent="0.25">
      <c r="A1412" t="s">
        <v>74</v>
      </c>
      <c r="B1412" s="64">
        <v>42867</v>
      </c>
      <c r="C1412">
        <f t="shared" si="68"/>
        <v>11</v>
      </c>
      <c r="D1412">
        <v>131</v>
      </c>
      <c r="E1412">
        <v>112</v>
      </c>
      <c r="F1412">
        <v>107</v>
      </c>
      <c r="G1412">
        <v>121</v>
      </c>
      <c r="H1412">
        <f t="shared" si="67"/>
        <v>471</v>
      </c>
      <c r="I1412">
        <f t="shared" si="69"/>
        <v>12695</v>
      </c>
    </row>
    <row r="1413" spans="1:9" x14ac:dyDescent="0.25">
      <c r="A1413" t="s">
        <v>74</v>
      </c>
      <c r="B1413" s="64">
        <v>42868</v>
      </c>
      <c r="C1413">
        <f t="shared" si="68"/>
        <v>11</v>
      </c>
      <c r="D1413">
        <v>100</v>
      </c>
      <c r="E1413">
        <v>114</v>
      </c>
      <c r="F1413">
        <v>109</v>
      </c>
      <c r="G1413">
        <v>131</v>
      </c>
      <c r="H1413">
        <f t="shared" si="67"/>
        <v>454</v>
      </c>
      <c r="I1413">
        <f t="shared" si="69"/>
        <v>12695</v>
      </c>
    </row>
    <row r="1414" spans="1:9" x14ac:dyDescent="0.25">
      <c r="A1414" t="s">
        <v>74</v>
      </c>
      <c r="B1414" s="64">
        <v>42869</v>
      </c>
      <c r="C1414">
        <f t="shared" si="68"/>
        <v>11</v>
      </c>
      <c r="D1414">
        <v>104</v>
      </c>
      <c r="E1414">
        <v>94</v>
      </c>
      <c r="F1414">
        <v>86</v>
      </c>
      <c r="G1414">
        <v>87</v>
      </c>
      <c r="H1414">
        <f t="shared" si="67"/>
        <v>371</v>
      </c>
      <c r="I1414">
        <f t="shared" si="69"/>
        <v>12695</v>
      </c>
    </row>
    <row r="1415" spans="1:9" x14ac:dyDescent="0.25">
      <c r="A1415" t="s">
        <v>74</v>
      </c>
      <c r="B1415" s="64">
        <v>42870</v>
      </c>
      <c r="C1415">
        <f t="shared" si="68"/>
        <v>11</v>
      </c>
      <c r="D1415">
        <v>117</v>
      </c>
      <c r="E1415">
        <v>84</v>
      </c>
      <c r="F1415">
        <v>133</v>
      </c>
      <c r="G1415">
        <v>148</v>
      </c>
      <c r="H1415">
        <f t="shared" si="67"/>
        <v>482</v>
      </c>
      <c r="I1415">
        <f t="shared" si="69"/>
        <v>12695</v>
      </c>
    </row>
    <row r="1416" spans="1:9" x14ac:dyDescent="0.25">
      <c r="A1416" t="s">
        <v>74</v>
      </c>
      <c r="B1416" s="64">
        <v>42871</v>
      </c>
      <c r="C1416">
        <f t="shared" si="68"/>
        <v>11</v>
      </c>
      <c r="D1416">
        <v>77</v>
      </c>
      <c r="E1416">
        <v>121</v>
      </c>
      <c r="F1416">
        <v>125</v>
      </c>
      <c r="G1416">
        <v>139</v>
      </c>
      <c r="H1416">
        <f t="shared" si="67"/>
        <v>462</v>
      </c>
      <c r="I1416">
        <f t="shared" si="69"/>
        <v>12695</v>
      </c>
    </row>
    <row r="1417" spans="1:9" x14ac:dyDescent="0.25">
      <c r="A1417" t="s">
        <v>74</v>
      </c>
      <c r="B1417" s="64">
        <v>42872</v>
      </c>
      <c r="C1417">
        <f t="shared" si="68"/>
        <v>11</v>
      </c>
      <c r="D1417">
        <v>131</v>
      </c>
      <c r="E1417">
        <v>88</v>
      </c>
      <c r="F1417">
        <v>139</v>
      </c>
      <c r="G1417">
        <v>128</v>
      </c>
      <c r="H1417">
        <f t="shared" si="67"/>
        <v>486</v>
      </c>
      <c r="I1417">
        <f t="shared" si="69"/>
        <v>12695</v>
      </c>
    </row>
    <row r="1418" spans="1:9" x14ac:dyDescent="0.25">
      <c r="A1418" t="s">
        <v>74</v>
      </c>
      <c r="B1418" s="64">
        <v>42873</v>
      </c>
      <c r="C1418">
        <f t="shared" si="68"/>
        <v>11</v>
      </c>
      <c r="D1418">
        <v>107</v>
      </c>
      <c r="E1418">
        <v>127</v>
      </c>
      <c r="F1418">
        <v>106</v>
      </c>
      <c r="G1418">
        <v>78</v>
      </c>
      <c r="H1418">
        <f t="shared" si="67"/>
        <v>418</v>
      </c>
      <c r="I1418">
        <f t="shared" si="69"/>
        <v>12695</v>
      </c>
    </row>
    <row r="1419" spans="1:9" x14ac:dyDescent="0.25">
      <c r="A1419" t="s">
        <v>74</v>
      </c>
      <c r="B1419" s="64">
        <v>42874</v>
      </c>
      <c r="C1419">
        <f t="shared" si="68"/>
        <v>11</v>
      </c>
      <c r="D1419">
        <v>48</v>
      </c>
      <c r="E1419">
        <v>97</v>
      </c>
      <c r="F1419">
        <v>100</v>
      </c>
      <c r="G1419">
        <v>113</v>
      </c>
      <c r="H1419">
        <f t="shared" si="67"/>
        <v>358</v>
      </c>
      <c r="I1419">
        <f t="shared" si="69"/>
        <v>12695</v>
      </c>
    </row>
    <row r="1420" spans="1:9" x14ac:dyDescent="0.25">
      <c r="A1420" t="s">
        <v>74</v>
      </c>
      <c r="B1420" s="64">
        <v>42875</v>
      </c>
      <c r="C1420">
        <f t="shared" si="68"/>
        <v>11</v>
      </c>
      <c r="D1420">
        <v>79</v>
      </c>
      <c r="E1420">
        <v>114</v>
      </c>
      <c r="F1420">
        <v>134</v>
      </c>
      <c r="G1420">
        <v>134</v>
      </c>
      <c r="H1420">
        <f t="shared" si="67"/>
        <v>461</v>
      </c>
      <c r="I1420">
        <f t="shared" si="69"/>
        <v>12695</v>
      </c>
    </row>
    <row r="1421" spans="1:9" x14ac:dyDescent="0.25">
      <c r="A1421" t="s">
        <v>74</v>
      </c>
      <c r="B1421" s="64">
        <v>42876</v>
      </c>
      <c r="C1421">
        <f t="shared" si="68"/>
        <v>11</v>
      </c>
      <c r="D1421">
        <v>101</v>
      </c>
      <c r="E1421">
        <v>145</v>
      </c>
      <c r="F1421">
        <v>123</v>
      </c>
      <c r="G1421">
        <v>78</v>
      </c>
      <c r="H1421">
        <f t="shared" si="67"/>
        <v>447</v>
      </c>
      <c r="I1421">
        <f t="shared" si="69"/>
        <v>12695</v>
      </c>
    </row>
    <row r="1422" spans="1:9" x14ac:dyDescent="0.25">
      <c r="A1422" t="s">
        <v>74</v>
      </c>
      <c r="B1422" s="64">
        <v>42877</v>
      </c>
      <c r="C1422">
        <f t="shared" si="68"/>
        <v>11</v>
      </c>
      <c r="D1422">
        <v>137</v>
      </c>
      <c r="E1422">
        <v>108</v>
      </c>
      <c r="F1422">
        <v>63</v>
      </c>
      <c r="G1422">
        <v>132</v>
      </c>
      <c r="H1422">
        <f t="shared" si="67"/>
        <v>440</v>
      </c>
      <c r="I1422">
        <f t="shared" si="69"/>
        <v>12695</v>
      </c>
    </row>
    <row r="1423" spans="1:9" x14ac:dyDescent="0.25">
      <c r="A1423" t="s">
        <v>74</v>
      </c>
      <c r="B1423" s="64">
        <v>42878</v>
      </c>
      <c r="C1423">
        <f t="shared" si="68"/>
        <v>11</v>
      </c>
      <c r="D1423">
        <v>101</v>
      </c>
      <c r="E1423">
        <v>82</v>
      </c>
      <c r="F1423">
        <v>83</v>
      </c>
      <c r="G1423">
        <v>50</v>
      </c>
      <c r="H1423">
        <f t="shared" si="67"/>
        <v>316</v>
      </c>
      <c r="I1423">
        <f t="shared" si="69"/>
        <v>12695</v>
      </c>
    </row>
    <row r="1424" spans="1:9" x14ac:dyDescent="0.25">
      <c r="A1424" t="s">
        <v>74</v>
      </c>
      <c r="B1424" s="64">
        <v>42879</v>
      </c>
      <c r="C1424">
        <f t="shared" si="68"/>
        <v>11</v>
      </c>
      <c r="D1424">
        <v>80</v>
      </c>
      <c r="E1424">
        <v>90</v>
      </c>
      <c r="F1424">
        <v>41</v>
      </c>
      <c r="G1424">
        <v>108</v>
      </c>
      <c r="H1424">
        <f t="shared" si="67"/>
        <v>319</v>
      </c>
      <c r="I1424">
        <f t="shared" si="69"/>
        <v>12695</v>
      </c>
    </row>
    <row r="1425" spans="1:9" x14ac:dyDescent="0.25">
      <c r="A1425" t="s">
        <v>74</v>
      </c>
      <c r="B1425" s="64">
        <v>42880</v>
      </c>
      <c r="C1425">
        <f t="shared" si="68"/>
        <v>11</v>
      </c>
      <c r="D1425">
        <v>127</v>
      </c>
      <c r="E1425">
        <v>111</v>
      </c>
      <c r="F1425">
        <v>89</v>
      </c>
      <c r="G1425">
        <v>133</v>
      </c>
      <c r="H1425">
        <f t="shared" si="67"/>
        <v>460</v>
      </c>
      <c r="I1425">
        <f t="shared" si="69"/>
        <v>12695</v>
      </c>
    </row>
    <row r="1426" spans="1:9" x14ac:dyDescent="0.25">
      <c r="A1426" t="s">
        <v>74</v>
      </c>
      <c r="B1426" s="64">
        <v>42881</v>
      </c>
      <c r="C1426">
        <f t="shared" si="68"/>
        <v>11</v>
      </c>
      <c r="D1426">
        <v>103</v>
      </c>
      <c r="E1426">
        <v>105</v>
      </c>
      <c r="F1426">
        <v>148</v>
      </c>
      <c r="G1426">
        <v>106</v>
      </c>
      <c r="H1426">
        <f t="shared" si="67"/>
        <v>462</v>
      </c>
      <c r="I1426">
        <f t="shared" si="69"/>
        <v>12695</v>
      </c>
    </row>
    <row r="1427" spans="1:9" x14ac:dyDescent="0.25">
      <c r="A1427" t="s">
        <v>74</v>
      </c>
      <c r="B1427" s="64">
        <v>42882</v>
      </c>
      <c r="C1427">
        <f t="shared" si="68"/>
        <v>11</v>
      </c>
      <c r="D1427">
        <v>101</v>
      </c>
      <c r="E1427">
        <v>88</v>
      </c>
      <c r="F1427">
        <v>108</v>
      </c>
      <c r="G1427">
        <v>74</v>
      </c>
      <c r="H1427">
        <f t="shared" si="67"/>
        <v>371</v>
      </c>
      <c r="I1427">
        <f t="shared" si="69"/>
        <v>12695</v>
      </c>
    </row>
    <row r="1428" spans="1:9" x14ac:dyDescent="0.25">
      <c r="A1428" t="s">
        <v>74</v>
      </c>
      <c r="B1428" s="64">
        <v>42883</v>
      </c>
      <c r="C1428">
        <f t="shared" si="68"/>
        <v>11</v>
      </c>
      <c r="D1428">
        <v>119</v>
      </c>
      <c r="E1428">
        <v>126</v>
      </c>
      <c r="F1428">
        <v>124</v>
      </c>
      <c r="G1428">
        <v>130</v>
      </c>
      <c r="H1428">
        <f t="shared" si="67"/>
        <v>499</v>
      </c>
      <c r="I1428">
        <f t="shared" si="69"/>
        <v>12695</v>
      </c>
    </row>
    <row r="1429" spans="1:9" x14ac:dyDescent="0.25">
      <c r="A1429" t="s">
        <v>74</v>
      </c>
      <c r="B1429" s="64">
        <v>42884</v>
      </c>
      <c r="C1429">
        <f t="shared" si="68"/>
        <v>11</v>
      </c>
      <c r="D1429">
        <v>133</v>
      </c>
      <c r="E1429">
        <v>46</v>
      </c>
      <c r="F1429">
        <v>107</v>
      </c>
      <c r="G1429">
        <v>47</v>
      </c>
      <c r="H1429">
        <f t="shared" ref="H1429:H1461" si="70">SUM(D1429:G1429)</f>
        <v>333</v>
      </c>
      <c r="I1429">
        <f t="shared" si="69"/>
        <v>12695</v>
      </c>
    </row>
    <row r="1430" spans="1:9" x14ac:dyDescent="0.25">
      <c r="A1430" t="s">
        <v>74</v>
      </c>
      <c r="B1430" s="64">
        <v>42885</v>
      </c>
      <c r="C1430">
        <f t="shared" si="68"/>
        <v>11</v>
      </c>
      <c r="D1430">
        <v>47</v>
      </c>
      <c r="E1430">
        <v>98</v>
      </c>
      <c r="F1430">
        <v>141</v>
      </c>
      <c r="G1430">
        <v>71</v>
      </c>
      <c r="H1430">
        <f t="shared" si="70"/>
        <v>357</v>
      </c>
      <c r="I1430">
        <f t="shared" si="69"/>
        <v>12695</v>
      </c>
    </row>
    <row r="1431" spans="1:9" x14ac:dyDescent="0.25">
      <c r="A1431" t="s">
        <v>74</v>
      </c>
      <c r="B1431" s="64">
        <v>42886</v>
      </c>
      <c r="C1431">
        <f t="shared" si="68"/>
        <v>11</v>
      </c>
      <c r="D1431">
        <v>47</v>
      </c>
      <c r="E1431">
        <v>103</v>
      </c>
      <c r="F1431">
        <v>47</v>
      </c>
      <c r="G1431">
        <v>115</v>
      </c>
      <c r="H1431">
        <f t="shared" si="70"/>
        <v>312</v>
      </c>
      <c r="I1431">
        <f t="shared" si="69"/>
        <v>12695</v>
      </c>
    </row>
    <row r="1432" spans="1:9" x14ac:dyDescent="0.25">
      <c r="A1432" t="s">
        <v>74</v>
      </c>
      <c r="B1432" s="64">
        <v>42887</v>
      </c>
      <c r="C1432">
        <f t="shared" si="68"/>
        <v>12</v>
      </c>
      <c r="D1432">
        <v>98</v>
      </c>
      <c r="E1432">
        <v>147</v>
      </c>
      <c r="F1432">
        <v>114</v>
      </c>
      <c r="G1432">
        <v>137</v>
      </c>
      <c r="H1432">
        <f t="shared" si="70"/>
        <v>496</v>
      </c>
      <c r="I1432">
        <f t="shared" si="69"/>
        <v>11621</v>
      </c>
    </row>
    <row r="1433" spans="1:9" x14ac:dyDescent="0.25">
      <c r="A1433" t="s">
        <v>74</v>
      </c>
      <c r="B1433" s="64">
        <v>42888</v>
      </c>
      <c r="C1433">
        <f t="shared" si="68"/>
        <v>12</v>
      </c>
      <c r="D1433">
        <v>96</v>
      </c>
      <c r="E1433">
        <v>150</v>
      </c>
      <c r="F1433">
        <v>96</v>
      </c>
      <c r="G1433">
        <v>133</v>
      </c>
      <c r="H1433">
        <f t="shared" si="70"/>
        <v>475</v>
      </c>
      <c r="I1433">
        <f t="shared" si="69"/>
        <v>11621</v>
      </c>
    </row>
    <row r="1434" spans="1:9" x14ac:dyDescent="0.25">
      <c r="A1434" t="s">
        <v>74</v>
      </c>
      <c r="B1434" s="64">
        <v>42889</v>
      </c>
      <c r="C1434">
        <f t="shared" si="68"/>
        <v>12</v>
      </c>
      <c r="D1434">
        <v>82</v>
      </c>
      <c r="E1434">
        <v>65</v>
      </c>
      <c r="F1434">
        <v>87</v>
      </c>
      <c r="G1434">
        <v>130</v>
      </c>
      <c r="H1434">
        <f t="shared" si="70"/>
        <v>364</v>
      </c>
      <c r="I1434">
        <f t="shared" si="69"/>
        <v>11621</v>
      </c>
    </row>
    <row r="1435" spans="1:9" x14ac:dyDescent="0.25">
      <c r="A1435" t="s">
        <v>74</v>
      </c>
      <c r="B1435" s="64">
        <v>42890</v>
      </c>
      <c r="C1435">
        <f t="shared" si="68"/>
        <v>12</v>
      </c>
      <c r="D1435">
        <v>107</v>
      </c>
      <c r="E1435">
        <v>111</v>
      </c>
      <c r="F1435">
        <v>114</v>
      </c>
      <c r="G1435">
        <v>42</v>
      </c>
      <c r="H1435">
        <f t="shared" si="70"/>
        <v>374</v>
      </c>
      <c r="I1435">
        <f t="shared" si="69"/>
        <v>11621</v>
      </c>
    </row>
    <row r="1436" spans="1:9" x14ac:dyDescent="0.25">
      <c r="A1436" t="s">
        <v>74</v>
      </c>
      <c r="B1436" s="64">
        <v>42891</v>
      </c>
      <c r="C1436">
        <f t="shared" si="68"/>
        <v>12</v>
      </c>
      <c r="D1436">
        <v>106</v>
      </c>
      <c r="E1436">
        <v>119</v>
      </c>
      <c r="F1436">
        <v>71</v>
      </c>
      <c r="G1436">
        <v>66</v>
      </c>
      <c r="H1436">
        <f t="shared" si="70"/>
        <v>362</v>
      </c>
      <c r="I1436">
        <f t="shared" si="69"/>
        <v>11621</v>
      </c>
    </row>
    <row r="1437" spans="1:9" x14ac:dyDescent="0.25">
      <c r="A1437" t="s">
        <v>74</v>
      </c>
      <c r="B1437" s="64">
        <v>42892</v>
      </c>
      <c r="C1437">
        <f t="shared" si="68"/>
        <v>12</v>
      </c>
      <c r="D1437">
        <v>62</v>
      </c>
      <c r="E1437">
        <v>129</v>
      </c>
      <c r="F1437">
        <v>138</v>
      </c>
      <c r="G1437">
        <v>64</v>
      </c>
      <c r="H1437">
        <f t="shared" si="70"/>
        <v>393</v>
      </c>
      <c r="I1437">
        <f t="shared" si="69"/>
        <v>11621</v>
      </c>
    </row>
    <row r="1438" spans="1:9" x14ac:dyDescent="0.25">
      <c r="A1438" t="s">
        <v>74</v>
      </c>
      <c r="B1438" s="64">
        <v>42893</v>
      </c>
      <c r="C1438">
        <f t="shared" si="68"/>
        <v>12</v>
      </c>
      <c r="D1438">
        <v>44</v>
      </c>
      <c r="E1438">
        <v>79</v>
      </c>
      <c r="F1438">
        <v>116</v>
      </c>
      <c r="G1438">
        <v>105</v>
      </c>
      <c r="H1438">
        <f t="shared" si="70"/>
        <v>344</v>
      </c>
      <c r="I1438">
        <f t="shared" si="69"/>
        <v>11621</v>
      </c>
    </row>
    <row r="1439" spans="1:9" x14ac:dyDescent="0.25">
      <c r="A1439" t="s">
        <v>74</v>
      </c>
      <c r="B1439" s="64">
        <v>42894</v>
      </c>
      <c r="C1439">
        <f t="shared" si="68"/>
        <v>12</v>
      </c>
      <c r="D1439">
        <v>106</v>
      </c>
      <c r="E1439">
        <v>105</v>
      </c>
      <c r="F1439">
        <v>73</v>
      </c>
      <c r="G1439">
        <v>112</v>
      </c>
      <c r="H1439">
        <f t="shared" si="70"/>
        <v>396</v>
      </c>
      <c r="I1439">
        <f t="shared" si="69"/>
        <v>11621</v>
      </c>
    </row>
    <row r="1440" spans="1:9" x14ac:dyDescent="0.25">
      <c r="A1440" t="s">
        <v>74</v>
      </c>
      <c r="B1440" s="64">
        <v>42895</v>
      </c>
      <c r="C1440">
        <f t="shared" si="68"/>
        <v>12</v>
      </c>
      <c r="D1440">
        <v>123</v>
      </c>
      <c r="E1440">
        <v>95</v>
      </c>
      <c r="F1440">
        <v>103</v>
      </c>
      <c r="G1440">
        <v>94</v>
      </c>
      <c r="H1440">
        <f t="shared" si="70"/>
        <v>415</v>
      </c>
      <c r="I1440">
        <f t="shared" si="69"/>
        <v>11621</v>
      </c>
    </row>
    <row r="1441" spans="1:9" x14ac:dyDescent="0.25">
      <c r="A1441" t="s">
        <v>74</v>
      </c>
      <c r="B1441" s="64">
        <v>42896</v>
      </c>
      <c r="C1441">
        <f t="shared" si="68"/>
        <v>12</v>
      </c>
      <c r="D1441">
        <v>89</v>
      </c>
      <c r="E1441">
        <v>139</v>
      </c>
      <c r="F1441">
        <v>105</v>
      </c>
      <c r="G1441">
        <v>55</v>
      </c>
      <c r="H1441">
        <f t="shared" si="70"/>
        <v>388</v>
      </c>
      <c r="I1441">
        <f t="shared" si="69"/>
        <v>11621</v>
      </c>
    </row>
    <row r="1442" spans="1:9" x14ac:dyDescent="0.25">
      <c r="A1442" t="s">
        <v>74</v>
      </c>
      <c r="B1442" s="64">
        <v>42897</v>
      </c>
      <c r="C1442">
        <f t="shared" si="68"/>
        <v>12</v>
      </c>
      <c r="D1442">
        <v>116</v>
      </c>
      <c r="E1442">
        <v>119</v>
      </c>
      <c r="F1442">
        <v>142</v>
      </c>
      <c r="G1442">
        <v>79</v>
      </c>
      <c r="H1442">
        <f t="shared" si="70"/>
        <v>456</v>
      </c>
      <c r="I1442">
        <f t="shared" si="69"/>
        <v>11621</v>
      </c>
    </row>
    <row r="1443" spans="1:9" x14ac:dyDescent="0.25">
      <c r="A1443" t="s">
        <v>74</v>
      </c>
      <c r="B1443" s="64">
        <v>42898</v>
      </c>
      <c r="C1443">
        <f t="shared" si="68"/>
        <v>12</v>
      </c>
      <c r="D1443">
        <v>123</v>
      </c>
      <c r="E1443">
        <v>87</v>
      </c>
      <c r="F1443">
        <v>55</v>
      </c>
      <c r="G1443">
        <v>120</v>
      </c>
      <c r="H1443">
        <f t="shared" si="70"/>
        <v>385</v>
      </c>
      <c r="I1443">
        <f t="shared" si="69"/>
        <v>11621</v>
      </c>
    </row>
    <row r="1444" spans="1:9" x14ac:dyDescent="0.25">
      <c r="A1444" t="s">
        <v>74</v>
      </c>
      <c r="B1444" s="64">
        <v>42899</v>
      </c>
      <c r="C1444">
        <f t="shared" si="68"/>
        <v>12</v>
      </c>
      <c r="D1444">
        <v>50</v>
      </c>
      <c r="E1444">
        <v>142</v>
      </c>
      <c r="F1444">
        <v>56</v>
      </c>
      <c r="G1444">
        <v>98</v>
      </c>
      <c r="H1444">
        <f t="shared" si="70"/>
        <v>346</v>
      </c>
      <c r="I1444">
        <f t="shared" si="69"/>
        <v>11621</v>
      </c>
    </row>
    <row r="1445" spans="1:9" x14ac:dyDescent="0.25">
      <c r="A1445" t="s">
        <v>74</v>
      </c>
      <c r="B1445" s="64">
        <v>42900</v>
      </c>
      <c r="C1445">
        <f t="shared" si="68"/>
        <v>12</v>
      </c>
      <c r="D1445">
        <v>110</v>
      </c>
      <c r="E1445">
        <v>85</v>
      </c>
      <c r="F1445">
        <v>87</v>
      </c>
      <c r="G1445">
        <v>136</v>
      </c>
      <c r="H1445">
        <f t="shared" si="70"/>
        <v>418</v>
      </c>
      <c r="I1445">
        <f t="shared" si="69"/>
        <v>11621</v>
      </c>
    </row>
    <row r="1446" spans="1:9" x14ac:dyDescent="0.25">
      <c r="A1446" t="s">
        <v>74</v>
      </c>
      <c r="B1446" s="64">
        <v>42901</v>
      </c>
      <c r="C1446">
        <f t="shared" si="68"/>
        <v>12</v>
      </c>
      <c r="D1446">
        <v>99</v>
      </c>
      <c r="E1446">
        <v>54</v>
      </c>
      <c r="F1446">
        <v>91</v>
      </c>
      <c r="G1446">
        <v>106</v>
      </c>
      <c r="H1446">
        <f t="shared" si="70"/>
        <v>350</v>
      </c>
      <c r="I1446">
        <f t="shared" si="69"/>
        <v>11621</v>
      </c>
    </row>
    <row r="1447" spans="1:9" x14ac:dyDescent="0.25">
      <c r="A1447" t="s">
        <v>74</v>
      </c>
      <c r="B1447" s="64">
        <v>42902</v>
      </c>
      <c r="C1447">
        <f t="shared" ref="C1447:C1461" si="71">CHOOSE(MONTH(B1447),7,8,9,10,11,12,1,2,3,4,5,6)</f>
        <v>12</v>
      </c>
      <c r="D1447">
        <v>150</v>
      </c>
      <c r="E1447">
        <v>65</v>
      </c>
      <c r="F1447">
        <v>95</v>
      </c>
      <c r="G1447">
        <v>111</v>
      </c>
      <c r="H1447">
        <f t="shared" si="70"/>
        <v>421</v>
      </c>
      <c r="I1447">
        <f t="shared" si="69"/>
        <v>11621</v>
      </c>
    </row>
    <row r="1448" spans="1:9" x14ac:dyDescent="0.25">
      <c r="A1448" t="s">
        <v>74</v>
      </c>
      <c r="B1448" s="64">
        <v>42903</v>
      </c>
      <c r="C1448">
        <f t="shared" si="71"/>
        <v>12</v>
      </c>
      <c r="D1448">
        <v>148</v>
      </c>
      <c r="E1448">
        <v>130</v>
      </c>
      <c r="F1448">
        <v>50</v>
      </c>
      <c r="G1448">
        <v>75</v>
      </c>
      <c r="H1448">
        <f t="shared" si="70"/>
        <v>403</v>
      </c>
      <c r="I1448">
        <f t="shared" si="69"/>
        <v>11621</v>
      </c>
    </row>
    <row r="1449" spans="1:9" x14ac:dyDescent="0.25">
      <c r="A1449" t="s">
        <v>74</v>
      </c>
      <c r="B1449" s="64">
        <v>42904</v>
      </c>
      <c r="C1449">
        <f t="shared" si="71"/>
        <v>12</v>
      </c>
      <c r="D1449">
        <v>138</v>
      </c>
      <c r="E1449">
        <v>41</v>
      </c>
      <c r="F1449">
        <v>90</v>
      </c>
      <c r="G1449">
        <v>72</v>
      </c>
      <c r="H1449">
        <f t="shared" si="70"/>
        <v>341</v>
      </c>
      <c r="I1449">
        <f t="shared" si="69"/>
        <v>11621</v>
      </c>
    </row>
    <row r="1450" spans="1:9" x14ac:dyDescent="0.25">
      <c r="A1450" t="s">
        <v>74</v>
      </c>
      <c r="B1450" s="64">
        <v>42905</v>
      </c>
      <c r="C1450">
        <f t="shared" si="71"/>
        <v>12</v>
      </c>
      <c r="D1450">
        <v>138</v>
      </c>
      <c r="E1450">
        <v>63</v>
      </c>
      <c r="F1450">
        <v>58</v>
      </c>
      <c r="G1450">
        <v>88</v>
      </c>
      <c r="H1450">
        <f t="shared" si="70"/>
        <v>347</v>
      </c>
      <c r="I1450">
        <f t="shared" si="69"/>
        <v>11621</v>
      </c>
    </row>
    <row r="1451" spans="1:9" x14ac:dyDescent="0.25">
      <c r="A1451" t="s">
        <v>74</v>
      </c>
      <c r="B1451" s="64">
        <v>42906</v>
      </c>
      <c r="C1451">
        <f t="shared" si="71"/>
        <v>12</v>
      </c>
      <c r="D1451">
        <v>113</v>
      </c>
      <c r="E1451">
        <v>60</v>
      </c>
      <c r="F1451">
        <v>77</v>
      </c>
      <c r="G1451">
        <v>68</v>
      </c>
      <c r="H1451">
        <f t="shared" si="70"/>
        <v>318</v>
      </c>
      <c r="I1451">
        <f t="shared" si="69"/>
        <v>11621</v>
      </c>
    </row>
    <row r="1452" spans="1:9" x14ac:dyDescent="0.25">
      <c r="A1452" t="s">
        <v>74</v>
      </c>
      <c r="B1452" s="64">
        <v>42907</v>
      </c>
      <c r="C1452">
        <f t="shared" si="71"/>
        <v>12</v>
      </c>
      <c r="D1452">
        <v>83</v>
      </c>
      <c r="E1452">
        <v>51</v>
      </c>
      <c r="F1452">
        <v>132</v>
      </c>
      <c r="G1452">
        <v>70</v>
      </c>
      <c r="H1452">
        <f t="shared" si="70"/>
        <v>336</v>
      </c>
      <c r="I1452">
        <f t="shared" si="69"/>
        <v>11621</v>
      </c>
    </row>
    <row r="1453" spans="1:9" x14ac:dyDescent="0.25">
      <c r="A1453" t="s">
        <v>74</v>
      </c>
      <c r="B1453" s="64">
        <v>42908</v>
      </c>
      <c r="C1453">
        <f t="shared" si="71"/>
        <v>12</v>
      </c>
      <c r="D1453">
        <v>135</v>
      </c>
      <c r="E1453">
        <v>71</v>
      </c>
      <c r="F1453">
        <v>105</v>
      </c>
      <c r="G1453">
        <v>57</v>
      </c>
      <c r="H1453">
        <f t="shared" si="70"/>
        <v>368</v>
      </c>
      <c r="I1453">
        <f t="shared" si="69"/>
        <v>11621</v>
      </c>
    </row>
    <row r="1454" spans="1:9" x14ac:dyDescent="0.25">
      <c r="A1454" t="s">
        <v>74</v>
      </c>
      <c r="B1454" s="64">
        <v>42909</v>
      </c>
      <c r="C1454">
        <f t="shared" si="71"/>
        <v>12</v>
      </c>
      <c r="D1454">
        <v>141</v>
      </c>
      <c r="E1454">
        <v>52</v>
      </c>
      <c r="F1454">
        <v>100</v>
      </c>
      <c r="G1454">
        <v>146</v>
      </c>
      <c r="H1454">
        <f t="shared" si="70"/>
        <v>439</v>
      </c>
      <c r="I1454">
        <f t="shared" si="69"/>
        <v>11621</v>
      </c>
    </row>
    <row r="1455" spans="1:9" x14ac:dyDescent="0.25">
      <c r="A1455" t="s">
        <v>74</v>
      </c>
      <c r="B1455" s="64">
        <v>42910</v>
      </c>
      <c r="C1455">
        <f t="shared" si="71"/>
        <v>12</v>
      </c>
      <c r="D1455">
        <v>85</v>
      </c>
      <c r="E1455">
        <v>48</v>
      </c>
      <c r="F1455">
        <v>62</v>
      </c>
      <c r="G1455">
        <v>112</v>
      </c>
      <c r="H1455">
        <f t="shared" si="70"/>
        <v>307</v>
      </c>
      <c r="I1455">
        <f t="shared" si="69"/>
        <v>11621</v>
      </c>
    </row>
    <row r="1456" spans="1:9" x14ac:dyDescent="0.25">
      <c r="A1456" t="s">
        <v>74</v>
      </c>
      <c r="B1456" s="64">
        <v>42911</v>
      </c>
      <c r="C1456">
        <f t="shared" si="71"/>
        <v>12</v>
      </c>
      <c r="D1456">
        <v>45</v>
      </c>
      <c r="E1456">
        <v>78</v>
      </c>
      <c r="F1456">
        <v>53</v>
      </c>
      <c r="G1456">
        <v>126</v>
      </c>
      <c r="H1456">
        <f t="shared" si="70"/>
        <v>302</v>
      </c>
      <c r="I1456">
        <f t="shared" si="69"/>
        <v>11621</v>
      </c>
    </row>
    <row r="1457" spans="1:9" x14ac:dyDescent="0.25">
      <c r="A1457" t="s">
        <v>74</v>
      </c>
      <c r="B1457" s="64">
        <v>42912</v>
      </c>
      <c r="C1457">
        <f t="shared" si="71"/>
        <v>12</v>
      </c>
      <c r="D1457">
        <v>54</v>
      </c>
      <c r="E1457">
        <v>117</v>
      </c>
      <c r="F1457">
        <v>96</v>
      </c>
      <c r="G1457">
        <v>74</v>
      </c>
      <c r="H1457">
        <f t="shared" si="70"/>
        <v>341</v>
      </c>
      <c r="I1457">
        <f t="shared" si="69"/>
        <v>11621</v>
      </c>
    </row>
    <row r="1458" spans="1:9" x14ac:dyDescent="0.25">
      <c r="A1458" t="s">
        <v>74</v>
      </c>
      <c r="B1458" s="64">
        <v>42913</v>
      </c>
      <c r="C1458">
        <f t="shared" si="71"/>
        <v>12</v>
      </c>
      <c r="D1458">
        <v>83</v>
      </c>
      <c r="E1458">
        <v>143</v>
      </c>
      <c r="F1458">
        <v>103</v>
      </c>
      <c r="G1458">
        <v>115</v>
      </c>
      <c r="H1458">
        <f t="shared" si="70"/>
        <v>444</v>
      </c>
      <c r="I1458">
        <f t="shared" si="69"/>
        <v>11621</v>
      </c>
    </row>
    <row r="1459" spans="1:9" x14ac:dyDescent="0.25">
      <c r="A1459" t="s">
        <v>74</v>
      </c>
      <c r="B1459" s="64">
        <v>42914</v>
      </c>
      <c r="C1459">
        <f t="shared" si="71"/>
        <v>12</v>
      </c>
      <c r="D1459">
        <v>87</v>
      </c>
      <c r="E1459">
        <v>149</v>
      </c>
      <c r="F1459">
        <v>46</v>
      </c>
      <c r="G1459">
        <v>144</v>
      </c>
      <c r="H1459">
        <f t="shared" si="70"/>
        <v>426</v>
      </c>
      <c r="I1459">
        <f t="shared" si="69"/>
        <v>11621</v>
      </c>
    </row>
    <row r="1460" spans="1:9" x14ac:dyDescent="0.25">
      <c r="A1460" t="s">
        <v>74</v>
      </c>
      <c r="B1460" s="64">
        <v>42915</v>
      </c>
      <c r="C1460">
        <f t="shared" si="71"/>
        <v>12</v>
      </c>
      <c r="D1460">
        <v>89</v>
      </c>
      <c r="E1460">
        <v>148</v>
      </c>
      <c r="F1460">
        <v>65</v>
      </c>
      <c r="G1460">
        <v>139</v>
      </c>
      <c r="H1460">
        <f t="shared" si="70"/>
        <v>441</v>
      </c>
      <c r="I1460">
        <f t="shared" si="69"/>
        <v>11621</v>
      </c>
    </row>
    <row r="1461" spans="1:9" x14ac:dyDescent="0.25">
      <c r="A1461" t="s">
        <v>74</v>
      </c>
      <c r="B1461" s="64">
        <v>42916</v>
      </c>
      <c r="C1461">
        <f t="shared" si="71"/>
        <v>12</v>
      </c>
      <c r="D1461">
        <v>102</v>
      </c>
      <c r="E1461">
        <v>99</v>
      </c>
      <c r="F1461">
        <v>116</v>
      </c>
      <c r="G1461">
        <v>108</v>
      </c>
      <c r="H1461">
        <f t="shared" si="70"/>
        <v>425</v>
      </c>
      <c r="I1461">
        <f t="shared" si="69"/>
        <v>11621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249977111117893"/>
  </sheetPr>
  <dimension ref="B1:G41"/>
  <sheetViews>
    <sheetView workbookViewId="0">
      <pane ySplit="1" topLeftCell="A2" activePane="bottomLeft" state="frozen"/>
      <selection pane="bottomLeft" activeCell="B45" sqref="B45"/>
    </sheetView>
  </sheetViews>
  <sheetFormatPr defaultRowHeight="15" x14ac:dyDescent="0.25"/>
  <cols>
    <col min="1" max="1" width="2.5703125" customWidth="1"/>
    <col min="2" max="2" width="14.5703125" customWidth="1"/>
    <col min="4" max="4" width="13.85546875" customWidth="1"/>
  </cols>
  <sheetData>
    <row r="1" spans="2:7" x14ac:dyDescent="0.25">
      <c r="B1" s="13" t="s">
        <v>33</v>
      </c>
      <c r="C1" t="s">
        <v>55</v>
      </c>
      <c r="D1" s="13" t="s">
        <v>33</v>
      </c>
      <c r="E1" s="13" t="s">
        <v>19</v>
      </c>
      <c r="F1" s="13" t="s">
        <v>34</v>
      </c>
      <c r="G1" s="13" t="s">
        <v>21</v>
      </c>
    </row>
    <row r="2" spans="2:7" x14ac:dyDescent="0.25">
      <c r="B2" t="s">
        <v>37</v>
      </c>
      <c r="C2" t="s">
        <v>99</v>
      </c>
      <c r="D2" t="s">
        <v>116</v>
      </c>
      <c r="E2">
        <v>27</v>
      </c>
      <c r="F2" s="18">
        <v>28</v>
      </c>
      <c r="G2">
        <f>F2-E2</f>
        <v>1</v>
      </c>
    </row>
    <row r="3" spans="2:7" x14ac:dyDescent="0.25">
      <c r="B3" t="s">
        <v>37</v>
      </c>
      <c r="C3" t="s">
        <v>99</v>
      </c>
      <c r="D3" t="s">
        <v>111</v>
      </c>
      <c r="E3">
        <v>24</v>
      </c>
      <c r="F3" s="18">
        <v>42</v>
      </c>
      <c r="G3">
        <f t="shared" ref="G3:G41" si="0">F3-E3</f>
        <v>18</v>
      </c>
    </row>
    <row r="4" spans="2:7" x14ac:dyDescent="0.25">
      <c r="B4" t="s">
        <v>37</v>
      </c>
      <c r="C4" t="s">
        <v>99</v>
      </c>
      <c r="D4" t="s">
        <v>78</v>
      </c>
      <c r="E4">
        <v>26</v>
      </c>
      <c r="F4" s="18">
        <v>34</v>
      </c>
      <c r="G4">
        <f t="shared" si="0"/>
        <v>8</v>
      </c>
    </row>
    <row r="5" spans="2:7" x14ac:dyDescent="0.25">
      <c r="B5" t="s">
        <v>37</v>
      </c>
      <c r="C5" t="s">
        <v>99</v>
      </c>
      <c r="D5" t="s">
        <v>112</v>
      </c>
      <c r="E5">
        <v>14</v>
      </c>
      <c r="F5" s="18">
        <v>30</v>
      </c>
      <c r="G5">
        <f t="shared" si="0"/>
        <v>16</v>
      </c>
    </row>
    <row r="6" spans="2:7" x14ac:dyDescent="0.25">
      <c r="B6" t="s">
        <v>37</v>
      </c>
      <c r="C6" t="s">
        <v>99</v>
      </c>
      <c r="D6" t="s">
        <v>110</v>
      </c>
      <c r="E6">
        <v>12</v>
      </c>
      <c r="F6" s="18">
        <v>44</v>
      </c>
      <c r="G6">
        <f t="shared" si="0"/>
        <v>32</v>
      </c>
    </row>
    <row r="7" spans="2:7" x14ac:dyDescent="0.25">
      <c r="B7" t="s">
        <v>37</v>
      </c>
      <c r="C7" t="s">
        <v>99</v>
      </c>
      <c r="D7" t="s">
        <v>114</v>
      </c>
      <c r="E7">
        <v>6</v>
      </c>
      <c r="F7" s="18">
        <v>23</v>
      </c>
      <c r="G7">
        <f t="shared" si="0"/>
        <v>17</v>
      </c>
    </row>
    <row r="8" spans="2:7" x14ac:dyDescent="0.25">
      <c r="B8" t="s">
        <v>37</v>
      </c>
      <c r="C8" t="s">
        <v>99</v>
      </c>
      <c r="D8" t="s">
        <v>109</v>
      </c>
      <c r="E8">
        <v>18</v>
      </c>
      <c r="F8" s="18">
        <v>30</v>
      </c>
      <c r="G8">
        <f t="shared" si="0"/>
        <v>12</v>
      </c>
    </row>
    <row r="9" spans="2:7" x14ac:dyDescent="0.25">
      <c r="B9" t="s">
        <v>37</v>
      </c>
      <c r="C9" t="s">
        <v>99</v>
      </c>
      <c r="D9" t="s">
        <v>115</v>
      </c>
      <c r="E9">
        <v>4</v>
      </c>
      <c r="F9" s="18">
        <v>27</v>
      </c>
      <c r="G9">
        <f t="shared" si="0"/>
        <v>23</v>
      </c>
    </row>
    <row r="10" spans="2:7" x14ac:dyDescent="0.25">
      <c r="B10" t="s">
        <v>37</v>
      </c>
      <c r="C10" t="s">
        <v>99</v>
      </c>
      <c r="D10" t="s">
        <v>77</v>
      </c>
      <c r="E10">
        <v>44</v>
      </c>
      <c r="F10" s="18">
        <v>25</v>
      </c>
      <c r="G10">
        <f t="shared" si="0"/>
        <v>-19</v>
      </c>
    </row>
    <row r="11" spans="2:7" x14ac:dyDescent="0.25">
      <c r="B11" t="s">
        <v>37</v>
      </c>
      <c r="C11" t="s">
        <v>99</v>
      </c>
      <c r="D11" t="s">
        <v>113</v>
      </c>
      <c r="E11">
        <v>7</v>
      </c>
      <c r="F11" s="18">
        <v>25</v>
      </c>
      <c r="G11">
        <f t="shared" si="0"/>
        <v>18</v>
      </c>
    </row>
    <row r="12" spans="2:7" x14ac:dyDescent="0.25">
      <c r="B12" t="s">
        <v>37</v>
      </c>
      <c r="C12" t="s">
        <v>76</v>
      </c>
      <c r="D12" t="s">
        <v>79</v>
      </c>
      <c r="E12">
        <v>16</v>
      </c>
      <c r="F12">
        <v>12</v>
      </c>
      <c r="G12">
        <f t="shared" si="0"/>
        <v>-4</v>
      </c>
    </row>
    <row r="13" spans="2:7" x14ac:dyDescent="0.25">
      <c r="B13" t="s">
        <v>37</v>
      </c>
      <c r="C13" t="s">
        <v>76</v>
      </c>
      <c r="D13" t="s">
        <v>120</v>
      </c>
      <c r="E13">
        <v>12</v>
      </c>
      <c r="F13">
        <v>18</v>
      </c>
      <c r="G13">
        <f t="shared" si="0"/>
        <v>6</v>
      </c>
    </row>
    <row r="14" spans="2:7" x14ac:dyDescent="0.25">
      <c r="B14" t="s">
        <v>37</v>
      </c>
      <c r="C14" t="s">
        <v>76</v>
      </c>
      <c r="D14" t="s">
        <v>122</v>
      </c>
      <c r="E14">
        <v>22</v>
      </c>
      <c r="F14">
        <v>19</v>
      </c>
      <c r="G14">
        <f t="shared" si="0"/>
        <v>-3</v>
      </c>
    </row>
    <row r="15" spans="2:7" x14ac:dyDescent="0.25">
      <c r="B15" t="s">
        <v>37</v>
      </c>
      <c r="C15" t="s">
        <v>76</v>
      </c>
      <c r="D15" t="s">
        <v>80</v>
      </c>
      <c r="E15">
        <v>24</v>
      </c>
      <c r="F15">
        <v>20</v>
      </c>
      <c r="G15">
        <f t="shared" si="0"/>
        <v>-4</v>
      </c>
    </row>
    <row r="16" spans="2:7" x14ac:dyDescent="0.25">
      <c r="B16" t="s">
        <v>37</v>
      </c>
      <c r="C16" t="s">
        <v>76</v>
      </c>
      <c r="D16" t="s">
        <v>118</v>
      </c>
      <c r="E16">
        <v>15</v>
      </c>
      <c r="F16">
        <v>11</v>
      </c>
      <c r="G16">
        <f t="shared" si="0"/>
        <v>-4</v>
      </c>
    </row>
    <row r="17" spans="2:7" x14ac:dyDescent="0.25">
      <c r="B17" t="s">
        <v>37</v>
      </c>
      <c r="C17" t="s">
        <v>76</v>
      </c>
      <c r="D17" t="s">
        <v>81</v>
      </c>
      <c r="E17">
        <v>22</v>
      </c>
      <c r="F17">
        <v>14</v>
      </c>
      <c r="G17">
        <f t="shared" si="0"/>
        <v>-8</v>
      </c>
    </row>
    <row r="18" spans="2:7" x14ac:dyDescent="0.25">
      <c r="B18" t="s">
        <v>37</v>
      </c>
      <c r="C18" t="s">
        <v>76</v>
      </c>
      <c r="D18" t="s">
        <v>123</v>
      </c>
      <c r="E18">
        <v>11</v>
      </c>
      <c r="F18">
        <v>18</v>
      </c>
      <c r="G18">
        <f t="shared" si="0"/>
        <v>7</v>
      </c>
    </row>
    <row r="19" spans="2:7" x14ac:dyDescent="0.25">
      <c r="B19" t="s">
        <v>37</v>
      </c>
      <c r="C19" t="s">
        <v>76</v>
      </c>
      <c r="D19" t="s">
        <v>117</v>
      </c>
      <c r="E19">
        <v>12</v>
      </c>
      <c r="F19">
        <v>22</v>
      </c>
      <c r="G19">
        <f t="shared" si="0"/>
        <v>10</v>
      </c>
    </row>
    <row r="20" spans="2:7" x14ac:dyDescent="0.25">
      <c r="B20" t="s">
        <v>37</v>
      </c>
      <c r="C20" t="s">
        <v>76</v>
      </c>
      <c r="D20" t="s">
        <v>119</v>
      </c>
      <c r="E20" s="25">
        <v>13</v>
      </c>
      <c r="F20" s="25">
        <v>22</v>
      </c>
      <c r="G20">
        <f t="shared" si="0"/>
        <v>9</v>
      </c>
    </row>
    <row r="21" spans="2:7" x14ac:dyDescent="0.25">
      <c r="B21" t="s">
        <v>37</v>
      </c>
      <c r="C21" t="s">
        <v>76</v>
      </c>
      <c r="D21" t="s">
        <v>121</v>
      </c>
      <c r="E21" s="25">
        <v>12</v>
      </c>
      <c r="F21" s="25">
        <v>14</v>
      </c>
      <c r="G21">
        <f t="shared" si="0"/>
        <v>2</v>
      </c>
    </row>
    <row r="22" spans="2:7" x14ac:dyDescent="0.25">
      <c r="B22" t="s">
        <v>37</v>
      </c>
      <c r="C22" t="s">
        <v>74</v>
      </c>
      <c r="D22" t="s">
        <v>101</v>
      </c>
      <c r="E22" s="25">
        <v>13</v>
      </c>
      <c r="F22" s="25">
        <v>58</v>
      </c>
      <c r="G22">
        <f t="shared" si="0"/>
        <v>45</v>
      </c>
    </row>
    <row r="23" spans="2:7" x14ac:dyDescent="0.25">
      <c r="B23" t="s">
        <v>37</v>
      </c>
      <c r="C23" t="s">
        <v>74</v>
      </c>
      <c r="D23" t="s">
        <v>82</v>
      </c>
      <c r="E23" s="25">
        <v>21</v>
      </c>
      <c r="F23" s="25">
        <v>45</v>
      </c>
      <c r="G23">
        <f t="shared" si="0"/>
        <v>24</v>
      </c>
    </row>
    <row r="24" spans="2:7" x14ac:dyDescent="0.25">
      <c r="B24" t="s">
        <v>37</v>
      </c>
      <c r="C24" t="s">
        <v>74</v>
      </c>
      <c r="D24" t="s">
        <v>83</v>
      </c>
      <c r="E24" s="25">
        <v>25</v>
      </c>
      <c r="F24" s="25">
        <v>60</v>
      </c>
      <c r="G24">
        <f t="shared" si="0"/>
        <v>35</v>
      </c>
    </row>
    <row r="25" spans="2:7" x14ac:dyDescent="0.25">
      <c r="B25" t="s">
        <v>37</v>
      </c>
      <c r="C25" t="s">
        <v>74</v>
      </c>
      <c r="D25" t="s">
        <v>107</v>
      </c>
      <c r="E25" s="25">
        <v>6</v>
      </c>
      <c r="F25" s="25">
        <v>50</v>
      </c>
      <c r="G25">
        <f t="shared" si="0"/>
        <v>44</v>
      </c>
    </row>
    <row r="26" spans="2:7" x14ac:dyDescent="0.25">
      <c r="B26" t="s">
        <v>37</v>
      </c>
      <c r="C26" t="s">
        <v>74</v>
      </c>
      <c r="D26" t="s">
        <v>104</v>
      </c>
      <c r="E26" s="25">
        <v>5</v>
      </c>
      <c r="F26" s="25">
        <v>54</v>
      </c>
      <c r="G26">
        <f t="shared" si="0"/>
        <v>49</v>
      </c>
    </row>
    <row r="27" spans="2:7" x14ac:dyDescent="0.25">
      <c r="B27" t="s">
        <v>37</v>
      </c>
      <c r="C27" t="s">
        <v>74</v>
      </c>
      <c r="D27" t="s">
        <v>105</v>
      </c>
      <c r="E27" s="25">
        <v>6</v>
      </c>
      <c r="F27" s="25">
        <v>30</v>
      </c>
      <c r="G27">
        <f t="shared" si="0"/>
        <v>24</v>
      </c>
    </row>
    <row r="28" spans="2:7" x14ac:dyDescent="0.25">
      <c r="B28" t="s">
        <v>37</v>
      </c>
      <c r="C28" t="s">
        <v>74</v>
      </c>
      <c r="D28" t="s">
        <v>108</v>
      </c>
      <c r="E28" s="25">
        <v>15</v>
      </c>
      <c r="F28" s="25">
        <v>26</v>
      </c>
      <c r="G28">
        <f t="shared" si="0"/>
        <v>11</v>
      </c>
    </row>
    <row r="29" spans="2:7" x14ac:dyDescent="0.25">
      <c r="B29" t="s">
        <v>37</v>
      </c>
      <c r="C29" t="s">
        <v>74</v>
      </c>
      <c r="D29" t="s">
        <v>102</v>
      </c>
      <c r="E29" s="25">
        <v>5</v>
      </c>
      <c r="F29" s="25">
        <v>20</v>
      </c>
      <c r="G29">
        <f t="shared" si="0"/>
        <v>15</v>
      </c>
    </row>
    <row r="30" spans="2:7" x14ac:dyDescent="0.25">
      <c r="B30" t="s">
        <v>37</v>
      </c>
      <c r="C30" t="s">
        <v>74</v>
      </c>
      <c r="D30" t="s">
        <v>106</v>
      </c>
      <c r="E30" s="25">
        <v>19</v>
      </c>
      <c r="F30" s="25">
        <v>23</v>
      </c>
      <c r="G30">
        <f t="shared" si="0"/>
        <v>4</v>
      </c>
    </row>
    <row r="31" spans="2:7" x14ac:dyDescent="0.25">
      <c r="B31" t="s">
        <v>37</v>
      </c>
      <c r="C31" t="s">
        <v>74</v>
      </c>
      <c r="D31" t="s">
        <v>103</v>
      </c>
      <c r="E31" s="25">
        <v>6</v>
      </c>
      <c r="F31" s="25">
        <v>4</v>
      </c>
      <c r="G31">
        <f t="shared" si="0"/>
        <v>-2</v>
      </c>
    </row>
    <row r="32" spans="2:7" x14ac:dyDescent="0.25">
      <c r="B32" t="s">
        <v>37</v>
      </c>
      <c r="C32" t="s">
        <v>75</v>
      </c>
      <c r="D32" t="s">
        <v>129</v>
      </c>
      <c r="E32" s="25">
        <v>4</v>
      </c>
      <c r="F32" s="25">
        <v>5</v>
      </c>
      <c r="G32" s="8">
        <f t="shared" si="0"/>
        <v>1</v>
      </c>
    </row>
    <row r="33" spans="2:7" x14ac:dyDescent="0.25">
      <c r="B33" t="s">
        <v>37</v>
      </c>
      <c r="C33" t="s">
        <v>75</v>
      </c>
      <c r="D33" t="s">
        <v>133</v>
      </c>
      <c r="E33" s="25">
        <v>3</v>
      </c>
      <c r="F33" s="25">
        <v>4</v>
      </c>
      <c r="G33" s="8">
        <f t="shared" si="0"/>
        <v>1</v>
      </c>
    </row>
    <row r="34" spans="2:7" x14ac:dyDescent="0.25">
      <c r="B34" t="s">
        <v>37</v>
      </c>
      <c r="C34" t="s">
        <v>75</v>
      </c>
      <c r="D34" t="s">
        <v>130</v>
      </c>
      <c r="E34" s="25">
        <v>4</v>
      </c>
      <c r="F34" s="25">
        <v>5</v>
      </c>
      <c r="G34" s="8">
        <f t="shared" si="0"/>
        <v>1</v>
      </c>
    </row>
    <row r="35" spans="2:7" x14ac:dyDescent="0.25">
      <c r="B35" t="s">
        <v>37</v>
      </c>
      <c r="C35" t="s">
        <v>75</v>
      </c>
      <c r="D35" t="s">
        <v>128</v>
      </c>
      <c r="E35" s="25">
        <v>8</v>
      </c>
      <c r="F35" s="25">
        <v>6</v>
      </c>
      <c r="G35" s="8">
        <f t="shared" si="0"/>
        <v>-2</v>
      </c>
    </row>
    <row r="36" spans="2:7" x14ac:dyDescent="0.25">
      <c r="B36" t="s">
        <v>37</v>
      </c>
      <c r="C36" t="s">
        <v>75</v>
      </c>
      <c r="D36" t="s">
        <v>132</v>
      </c>
      <c r="E36" s="25">
        <v>9</v>
      </c>
      <c r="F36" s="25">
        <v>8</v>
      </c>
      <c r="G36" s="8">
        <f t="shared" si="0"/>
        <v>-1</v>
      </c>
    </row>
    <row r="37" spans="2:7" x14ac:dyDescent="0.25">
      <c r="B37" t="s">
        <v>37</v>
      </c>
      <c r="C37" t="s">
        <v>75</v>
      </c>
      <c r="D37" t="s">
        <v>134</v>
      </c>
      <c r="E37" s="25">
        <v>3</v>
      </c>
      <c r="F37" s="25">
        <v>3</v>
      </c>
      <c r="G37" s="8">
        <f t="shared" si="0"/>
        <v>0</v>
      </c>
    </row>
    <row r="38" spans="2:7" x14ac:dyDescent="0.25">
      <c r="B38" t="s">
        <v>37</v>
      </c>
      <c r="C38" t="s">
        <v>75</v>
      </c>
      <c r="D38" t="s">
        <v>127</v>
      </c>
      <c r="E38" s="25">
        <v>8</v>
      </c>
      <c r="F38" s="25">
        <v>8</v>
      </c>
      <c r="G38" s="8">
        <f t="shared" si="0"/>
        <v>0</v>
      </c>
    </row>
    <row r="39" spans="2:7" x14ac:dyDescent="0.25">
      <c r="B39" t="s">
        <v>37</v>
      </c>
      <c r="C39" t="s">
        <v>75</v>
      </c>
      <c r="D39" t="s">
        <v>125</v>
      </c>
      <c r="E39" s="25">
        <v>18</v>
      </c>
      <c r="F39" s="25">
        <v>17</v>
      </c>
      <c r="G39" s="8">
        <f t="shared" si="0"/>
        <v>-1</v>
      </c>
    </row>
    <row r="40" spans="2:7" x14ac:dyDescent="0.25">
      <c r="B40" t="s">
        <v>37</v>
      </c>
      <c r="C40" t="s">
        <v>75</v>
      </c>
      <c r="D40" t="s">
        <v>131</v>
      </c>
      <c r="E40" s="25">
        <v>4</v>
      </c>
      <c r="F40" s="25">
        <v>4</v>
      </c>
      <c r="G40" s="8">
        <f t="shared" si="0"/>
        <v>0</v>
      </c>
    </row>
    <row r="41" spans="2:7" x14ac:dyDescent="0.25">
      <c r="B41" t="s">
        <v>37</v>
      </c>
      <c r="C41" t="s">
        <v>75</v>
      </c>
      <c r="D41" t="s">
        <v>126</v>
      </c>
      <c r="E41" s="25">
        <v>7</v>
      </c>
      <c r="F41" s="25">
        <v>7</v>
      </c>
      <c r="G41" s="8">
        <f t="shared" si="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0.249977111117893"/>
  </sheetPr>
  <dimension ref="A1:AI690"/>
  <sheetViews>
    <sheetView topLeftCell="B470" zoomScaleNormal="100" workbookViewId="0">
      <selection activeCell="D479" sqref="D479"/>
    </sheetView>
  </sheetViews>
  <sheetFormatPr defaultRowHeight="15" x14ac:dyDescent="0.25"/>
  <cols>
    <col min="1" max="1" width="13" customWidth="1"/>
    <col min="2" max="2" width="16.7109375" customWidth="1"/>
    <col min="3" max="3" width="16.85546875" customWidth="1"/>
    <col min="4" max="4" width="13.5703125" bestFit="1" customWidth="1"/>
    <col min="5" max="5" width="20.5703125" bestFit="1" customWidth="1"/>
    <col min="6" max="16" width="15.28515625" bestFit="1" customWidth="1"/>
    <col min="17" max="18" width="10.5703125" bestFit="1" customWidth="1"/>
    <col min="32" max="32" width="10.140625" bestFit="1" customWidth="1"/>
  </cols>
  <sheetData>
    <row r="1" spans="1:18" x14ac:dyDescent="0.25">
      <c r="D1" s="6" t="s">
        <v>60</v>
      </c>
    </row>
    <row r="2" spans="1:18" x14ac:dyDescent="0.25">
      <c r="A2" s="19" t="s">
        <v>41</v>
      </c>
      <c r="B2" s="19" t="s">
        <v>54</v>
      </c>
      <c r="C2" s="19" t="s">
        <v>55</v>
      </c>
      <c r="D2" s="10" t="s">
        <v>124</v>
      </c>
      <c r="E2" s="9" t="s">
        <v>42</v>
      </c>
      <c r="F2" s="9" t="s">
        <v>43</v>
      </c>
      <c r="G2" s="9" t="s">
        <v>44</v>
      </c>
      <c r="H2" s="9" t="s">
        <v>45</v>
      </c>
      <c r="I2" s="9" t="s">
        <v>46</v>
      </c>
      <c r="J2" s="9" t="s">
        <v>47</v>
      </c>
      <c r="K2" s="9" t="s">
        <v>48</v>
      </c>
      <c r="L2" s="9" t="s">
        <v>49</v>
      </c>
      <c r="M2" s="9" t="s">
        <v>50</v>
      </c>
      <c r="N2" s="9" t="s">
        <v>51</v>
      </c>
      <c r="O2" s="9" t="s">
        <v>6</v>
      </c>
      <c r="P2" s="9" t="s">
        <v>52</v>
      </c>
      <c r="Q2" s="9" t="s">
        <v>15</v>
      </c>
      <c r="R2" s="9" t="s">
        <v>40</v>
      </c>
    </row>
    <row r="3" spans="1:18" x14ac:dyDescent="0.25">
      <c r="A3" t="s">
        <v>20</v>
      </c>
      <c r="B3" t="s">
        <v>60</v>
      </c>
      <c r="C3" t="s">
        <v>99</v>
      </c>
      <c r="D3" t="s">
        <v>116</v>
      </c>
      <c r="E3">
        <v>61</v>
      </c>
      <c r="F3">
        <v>66</v>
      </c>
      <c r="G3">
        <v>59</v>
      </c>
      <c r="H3">
        <v>77</v>
      </c>
      <c r="I3">
        <v>58</v>
      </c>
      <c r="J3">
        <v>76</v>
      </c>
      <c r="K3">
        <v>57</v>
      </c>
      <c r="L3">
        <v>85</v>
      </c>
      <c r="M3">
        <v>71</v>
      </c>
      <c r="N3">
        <v>79</v>
      </c>
      <c r="O3">
        <v>83</v>
      </c>
      <c r="P3">
        <v>85</v>
      </c>
      <c r="Q3">
        <f>SUM(E3:P3)</f>
        <v>857</v>
      </c>
      <c r="R3" s="26">
        <f ca="1">SUM(OFFSET(E3,,,,List!$D$2))</f>
        <v>454</v>
      </c>
    </row>
    <row r="4" spans="1:18" x14ac:dyDescent="0.25">
      <c r="A4" t="s">
        <v>20</v>
      </c>
      <c r="B4" t="s">
        <v>60</v>
      </c>
      <c r="C4" t="s">
        <v>99</v>
      </c>
      <c r="D4" t="s">
        <v>111</v>
      </c>
      <c r="E4">
        <v>78</v>
      </c>
      <c r="F4">
        <v>73</v>
      </c>
      <c r="G4">
        <v>55</v>
      </c>
      <c r="H4">
        <v>73</v>
      </c>
      <c r="I4">
        <v>55</v>
      </c>
      <c r="J4">
        <v>64</v>
      </c>
      <c r="K4">
        <v>70</v>
      </c>
      <c r="L4">
        <v>78</v>
      </c>
      <c r="M4">
        <v>61</v>
      </c>
      <c r="N4">
        <v>84</v>
      </c>
      <c r="O4">
        <v>71</v>
      </c>
      <c r="P4">
        <v>65</v>
      </c>
      <c r="Q4">
        <f t="shared" ref="Q4:Q13" si="0">SUM(E4:P4)</f>
        <v>827</v>
      </c>
      <c r="R4" s="26">
        <f ca="1">SUM(OFFSET(E4,,,,List!$D$2))</f>
        <v>468</v>
      </c>
    </row>
    <row r="5" spans="1:18" x14ac:dyDescent="0.25">
      <c r="A5" t="s">
        <v>20</v>
      </c>
      <c r="B5" t="s">
        <v>60</v>
      </c>
      <c r="C5" t="s">
        <v>99</v>
      </c>
      <c r="D5" t="s">
        <v>78</v>
      </c>
      <c r="E5">
        <v>76</v>
      </c>
      <c r="F5">
        <v>67</v>
      </c>
      <c r="G5">
        <v>58</v>
      </c>
      <c r="H5">
        <v>63</v>
      </c>
      <c r="I5">
        <v>68</v>
      </c>
      <c r="J5">
        <v>60</v>
      </c>
      <c r="K5">
        <v>56</v>
      </c>
      <c r="L5">
        <v>76</v>
      </c>
      <c r="M5">
        <v>63</v>
      </c>
      <c r="N5">
        <v>78</v>
      </c>
      <c r="O5">
        <v>86</v>
      </c>
      <c r="P5">
        <v>75</v>
      </c>
      <c r="Q5">
        <f t="shared" si="0"/>
        <v>826</v>
      </c>
      <c r="R5" s="26">
        <f ca="1">SUM(OFFSET(E5,,,,List!$D$2))</f>
        <v>448</v>
      </c>
    </row>
    <row r="6" spans="1:18" x14ac:dyDescent="0.25">
      <c r="A6" t="s">
        <v>20</v>
      </c>
      <c r="B6" t="s">
        <v>60</v>
      </c>
      <c r="C6" t="s">
        <v>99</v>
      </c>
      <c r="D6" t="s">
        <v>112</v>
      </c>
      <c r="E6">
        <v>56</v>
      </c>
      <c r="F6">
        <v>55</v>
      </c>
      <c r="G6">
        <v>65</v>
      </c>
      <c r="H6">
        <v>64</v>
      </c>
      <c r="I6">
        <v>65</v>
      </c>
      <c r="J6">
        <v>56</v>
      </c>
      <c r="K6">
        <v>86</v>
      </c>
      <c r="L6">
        <v>56</v>
      </c>
      <c r="M6">
        <v>56</v>
      </c>
      <c r="N6">
        <v>59</v>
      </c>
      <c r="O6">
        <v>65</v>
      </c>
      <c r="P6">
        <v>87</v>
      </c>
      <c r="Q6">
        <f t="shared" si="0"/>
        <v>770</v>
      </c>
      <c r="R6" s="26">
        <f ca="1">SUM(OFFSET(E6,,,,List!$D$2))</f>
        <v>447</v>
      </c>
    </row>
    <row r="7" spans="1:18" x14ac:dyDescent="0.25">
      <c r="A7" t="s">
        <v>20</v>
      </c>
      <c r="B7" t="s">
        <v>60</v>
      </c>
      <c r="C7" t="s">
        <v>99</v>
      </c>
      <c r="D7" t="s">
        <v>110</v>
      </c>
      <c r="E7">
        <v>73</v>
      </c>
      <c r="F7">
        <v>83</v>
      </c>
      <c r="G7">
        <v>73</v>
      </c>
      <c r="H7">
        <v>88</v>
      </c>
      <c r="I7">
        <v>86</v>
      </c>
      <c r="J7">
        <v>76</v>
      </c>
      <c r="K7">
        <v>88</v>
      </c>
      <c r="L7">
        <v>55</v>
      </c>
      <c r="M7">
        <v>71</v>
      </c>
      <c r="N7">
        <v>74</v>
      </c>
      <c r="O7">
        <v>81</v>
      </c>
      <c r="P7">
        <v>55</v>
      </c>
      <c r="Q7">
        <f t="shared" si="0"/>
        <v>903</v>
      </c>
      <c r="R7" s="26">
        <f ca="1">SUM(OFFSET(E7,,,,List!$D$2))</f>
        <v>567</v>
      </c>
    </row>
    <row r="8" spans="1:18" x14ac:dyDescent="0.25">
      <c r="A8" t="s">
        <v>20</v>
      </c>
      <c r="B8" t="s">
        <v>60</v>
      </c>
      <c r="C8" t="s">
        <v>99</v>
      </c>
      <c r="D8" t="s">
        <v>114</v>
      </c>
      <c r="E8">
        <v>65</v>
      </c>
      <c r="F8">
        <v>87</v>
      </c>
      <c r="G8">
        <v>59</v>
      </c>
      <c r="H8">
        <v>70</v>
      </c>
      <c r="I8">
        <v>62</v>
      </c>
      <c r="J8">
        <v>62</v>
      </c>
      <c r="K8">
        <v>64</v>
      </c>
      <c r="L8">
        <v>68</v>
      </c>
      <c r="M8">
        <v>85</v>
      </c>
      <c r="N8">
        <v>71</v>
      </c>
      <c r="O8">
        <v>81</v>
      </c>
      <c r="P8">
        <v>59</v>
      </c>
      <c r="Q8">
        <f t="shared" si="0"/>
        <v>833</v>
      </c>
      <c r="R8" s="26">
        <f ca="1">SUM(OFFSET(E8,,,,List!$D$2))</f>
        <v>469</v>
      </c>
    </row>
    <row r="9" spans="1:18" x14ac:dyDescent="0.25">
      <c r="A9" t="s">
        <v>20</v>
      </c>
      <c r="B9" t="s">
        <v>60</v>
      </c>
      <c r="C9" t="s">
        <v>99</v>
      </c>
      <c r="D9" t="s">
        <v>109</v>
      </c>
      <c r="E9">
        <v>78</v>
      </c>
      <c r="F9">
        <v>80</v>
      </c>
      <c r="G9">
        <v>55</v>
      </c>
      <c r="H9">
        <v>88</v>
      </c>
      <c r="I9">
        <v>57</v>
      </c>
      <c r="J9">
        <v>82</v>
      </c>
      <c r="K9">
        <v>83</v>
      </c>
      <c r="L9">
        <v>72</v>
      </c>
      <c r="M9">
        <v>85</v>
      </c>
      <c r="N9">
        <v>76</v>
      </c>
      <c r="O9">
        <v>71</v>
      </c>
      <c r="P9">
        <v>66</v>
      </c>
      <c r="Q9">
        <f t="shared" si="0"/>
        <v>893</v>
      </c>
      <c r="R9" s="26">
        <f ca="1">SUM(OFFSET(E9,,,,List!$D$2))</f>
        <v>523</v>
      </c>
    </row>
    <row r="10" spans="1:18" x14ac:dyDescent="0.25">
      <c r="A10" t="s">
        <v>20</v>
      </c>
      <c r="B10" t="s">
        <v>60</v>
      </c>
      <c r="C10" t="s">
        <v>99</v>
      </c>
      <c r="D10" t="s">
        <v>115</v>
      </c>
      <c r="E10">
        <v>61</v>
      </c>
      <c r="F10">
        <v>76</v>
      </c>
      <c r="G10">
        <v>77</v>
      </c>
      <c r="H10">
        <v>87</v>
      </c>
      <c r="I10">
        <v>79</v>
      </c>
      <c r="J10">
        <v>71</v>
      </c>
      <c r="K10">
        <v>67</v>
      </c>
      <c r="L10">
        <v>69</v>
      </c>
      <c r="M10">
        <v>54</v>
      </c>
      <c r="N10">
        <v>57</v>
      </c>
      <c r="O10">
        <v>81</v>
      </c>
      <c r="P10">
        <v>65</v>
      </c>
      <c r="Q10">
        <f t="shared" si="0"/>
        <v>844</v>
      </c>
      <c r="R10" s="26">
        <f ca="1">SUM(OFFSET(E10,,,,List!$D$2))</f>
        <v>518</v>
      </c>
    </row>
    <row r="11" spans="1:18" x14ac:dyDescent="0.25">
      <c r="A11" t="s">
        <v>20</v>
      </c>
      <c r="B11" t="s">
        <v>60</v>
      </c>
      <c r="C11" t="s">
        <v>99</v>
      </c>
      <c r="D11" t="s">
        <v>77</v>
      </c>
      <c r="E11">
        <v>55</v>
      </c>
      <c r="F11">
        <v>87</v>
      </c>
      <c r="G11">
        <v>82</v>
      </c>
      <c r="H11">
        <v>57</v>
      </c>
      <c r="I11">
        <v>66</v>
      </c>
      <c r="J11">
        <v>69</v>
      </c>
      <c r="K11">
        <v>73</v>
      </c>
      <c r="L11">
        <v>80</v>
      </c>
      <c r="M11">
        <v>54</v>
      </c>
      <c r="N11">
        <v>76</v>
      </c>
      <c r="O11">
        <v>64</v>
      </c>
      <c r="P11">
        <v>73</v>
      </c>
      <c r="Q11">
        <f t="shared" si="0"/>
        <v>836</v>
      </c>
      <c r="R11" s="26">
        <f ca="1">SUM(OFFSET(E11,,,,List!$D$2))</f>
        <v>489</v>
      </c>
    </row>
    <row r="12" spans="1:18" x14ac:dyDescent="0.25">
      <c r="A12" t="s">
        <v>20</v>
      </c>
      <c r="B12" t="s">
        <v>60</v>
      </c>
      <c r="C12" t="s">
        <v>99</v>
      </c>
      <c r="D12" t="s">
        <v>113</v>
      </c>
      <c r="E12">
        <v>64</v>
      </c>
      <c r="F12">
        <v>77</v>
      </c>
      <c r="G12">
        <v>54</v>
      </c>
      <c r="H12">
        <v>70</v>
      </c>
      <c r="I12">
        <v>79</v>
      </c>
      <c r="J12">
        <v>54</v>
      </c>
      <c r="K12">
        <v>55</v>
      </c>
      <c r="L12">
        <v>67</v>
      </c>
      <c r="M12">
        <v>69</v>
      </c>
      <c r="N12">
        <v>68</v>
      </c>
      <c r="O12">
        <v>78</v>
      </c>
      <c r="P12">
        <v>54</v>
      </c>
      <c r="Q12">
        <f t="shared" si="0"/>
        <v>789</v>
      </c>
      <c r="R12" s="26">
        <f ca="1">SUM(OFFSET(E12,,,,List!$D$2))</f>
        <v>453</v>
      </c>
    </row>
    <row r="13" spans="1:18" x14ac:dyDescent="0.25">
      <c r="A13" t="s">
        <v>20</v>
      </c>
      <c r="B13" t="s">
        <v>60</v>
      </c>
      <c r="C13" t="s">
        <v>99</v>
      </c>
      <c r="D13" t="s">
        <v>15</v>
      </c>
      <c r="E13">
        <v>667</v>
      </c>
      <c r="F13">
        <v>751</v>
      </c>
      <c r="G13">
        <v>637</v>
      </c>
      <c r="H13">
        <v>737</v>
      </c>
      <c r="I13">
        <v>675</v>
      </c>
      <c r="J13">
        <v>670</v>
      </c>
      <c r="K13">
        <v>699</v>
      </c>
      <c r="L13">
        <v>706</v>
      </c>
      <c r="M13">
        <v>669</v>
      </c>
      <c r="N13">
        <v>722</v>
      </c>
      <c r="O13">
        <v>761</v>
      </c>
      <c r="P13">
        <v>684</v>
      </c>
      <c r="Q13">
        <f t="shared" si="0"/>
        <v>8378</v>
      </c>
      <c r="R13" s="26">
        <f ca="1">SUM(OFFSET(E13,,,,List!$D$2))</f>
        <v>4836</v>
      </c>
    </row>
    <row r="14" spans="1:18" x14ac:dyDescent="0.25">
      <c r="R14" s="26"/>
    </row>
    <row r="15" spans="1:18" x14ac:dyDescent="0.25">
      <c r="A15" t="s">
        <v>19</v>
      </c>
      <c r="B15" t="s">
        <v>60</v>
      </c>
      <c r="C15" t="s">
        <v>99</v>
      </c>
      <c r="D15" t="s">
        <v>116</v>
      </c>
      <c r="E15">
        <v>44</v>
      </c>
      <c r="F15">
        <v>64</v>
      </c>
      <c r="G15">
        <v>60</v>
      </c>
      <c r="H15">
        <v>61</v>
      </c>
      <c r="I15">
        <v>51</v>
      </c>
      <c r="J15">
        <v>46</v>
      </c>
      <c r="K15">
        <v>51</v>
      </c>
      <c r="L15">
        <v>29</v>
      </c>
      <c r="M15">
        <v>47</v>
      </c>
      <c r="N15">
        <v>55</v>
      </c>
      <c r="O15">
        <v>32</v>
      </c>
      <c r="P15">
        <v>35</v>
      </c>
      <c r="Q15">
        <f>SUM(E15:P15)</f>
        <v>575</v>
      </c>
      <c r="R15" s="26">
        <f ca="1">SUM(OFFSET(E15,,,,List!$D$2))</f>
        <v>377</v>
      </c>
    </row>
    <row r="16" spans="1:18" x14ac:dyDescent="0.25">
      <c r="A16" t="s">
        <v>19</v>
      </c>
      <c r="B16" t="s">
        <v>60</v>
      </c>
      <c r="C16" t="s">
        <v>99</v>
      </c>
      <c r="D16" t="s">
        <v>111</v>
      </c>
      <c r="E16">
        <v>45</v>
      </c>
      <c r="F16">
        <v>68</v>
      </c>
      <c r="G16">
        <v>44</v>
      </c>
      <c r="H16">
        <v>62</v>
      </c>
      <c r="I16">
        <v>31</v>
      </c>
      <c r="J16">
        <v>32</v>
      </c>
      <c r="K16">
        <v>42</v>
      </c>
      <c r="L16">
        <v>41</v>
      </c>
      <c r="M16">
        <v>38</v>
      </c>
      <c r="N16">
        <v>26</v>
      </c>
      <c r="O16">
        <v>50</v>
      </c>
      <c r="P16">
        <v>42</v>
      </c>
      <c r="Q16">
        <f t="shared" ref="Q16:Q25" si="1">SUM(E16:P16)</f>
        <v>521</v>
      </c>
      <c r="R16" s="26">
        <f ca="1">SUM(OFFSET(E16,,,,List!$D$2))</f>
        <v>324</v>
      </c>
    </row>
    <row r="17" spans="1:18" x14ac:dyDescent="0.25">
      <c r="A17" t="s">
        <v>19</v>
      </c>
      <c r="B17" t="s">
        <v>60</v>
      </c>
      <c r="C17" t="s">
        <v>99</v>
      </c>
      <c r="D17" t="s">
        <v>78</v>
      </c>
      <c r="E17">
        <v>75</v>
      </c>
      <c r="F17">
        <v>66</v>
      </c>
      <c r="G17">
        <v>43</v>
      </c>
      <c r="H17">
        <v>67</v>
      </c>
      <c r="I17">
        <v>37</v>
      </c>
      <c r="J17">
        <v>34</v>
      </c>
      <c r="K17">
        <v>55</v>
      </c>
      <c r="L17">
        <v>37</v>
      </c>
      <c r="M17">
        <v>33</v>
      </c>
      <c r="N17">
        <v>53</v>
      </c>
      <c r="O17">
        <v>39</v>
      </c>
      <c r="P17">
        <v>26</v>
      </c>
      <c r="Q17">
        <f t="shared" si="1"/>
        <v>565</v>
      </c>
      <c r="R17" s="26">
        <f ca="1">SUM(OFFSET(E17,,,,List!$D$2))</f>
        <v>377</v>
      </c>
    </row>
    <row r="18" spans="1:18" x14ac:dyDescent="0.25">
      <c r="A18" t="s">
        <v>19</v>
      </c>
      <c r="B18" t="s">
        <v>60</v>
      </c>
      <c r="C18" t="s">
        <v>99</v>
      </c>
      <c r="D18" t="s">
        <v>112</v>
      </c>
      <c r="E18">
        <v>69</v>
      </c>
      <c r="F18">
        <v>58</v>
      </c>
      <c r="G18">
        <v>57</v>
      </c>
      <c r="H18">
        <v>67</v>
      </c>
      <c r="I18">
        <v>26</v>
      </c>
      <c r="J18">
        <v>55</v>
      </c>
      <c r="K18">
        <v>47</v>
      </c>
      <c r="L18">
        <v>37</v>
      </c>
      <c r="M18">
        <v>31</v>
      </c>
      <c r="N18">
        <v>55</v>
      </c>
      <c r="O18">
        <v>43</v>
      </c>
      <c r="P18">
        <v>41</v>
      </c>
      <c r="Q18">
        <f t="shared" si="1"/>
        <v>586</v>
      </c>
      <c r="R18" s="26">
        <f ca="1">SUM(OFFSET(E18,,,,List!$D$2))</f>
        <v>379</v>
      </c>
    </row>
    <row r="19" spans="1:18" x14ac:dyDescent="0.25">
      <c r="A19" t="s">
        <v>19</v>
      </c>
      <c r="B19" t="s">
        <v>60</v>
      </c>
      <c r="C19" t="s">
        <v>99</v>
      </c>
      <c r="D19" t="s">
        <v>110</v>
      </c>
      <c r="E19">
        <v>55</v>
      </c>
      <c r="F19">
        <v>76</v>
      </c>
      <c r="G19">
        <v>38</v>
      </c>
      <c r="H19">
        <v>52</v>
      </c>
      <c r="I19">
        <v>33</v>
      </c>
      <c r="J19">
        <v>25</v>
      </c>
      <c r="K19">
        <v>40</v>
      </c>
      <c r="L19">
        <v>33</v>
      </c>
      <c r="M19">
        <v>55</v>
      </c>
      <c r="N19">
        <v>45</v>
      </c>
      <c r="O19">
        <v>51</v>
      </c>
      <c r="P19">
        <v>42</v>
      </c>
      <c r="Q19">
        <f t="shared" si="1"/>
        <v>545</v>
      </c>
      <c r="R19" s="26">
        <f ca="1">SUM(OFFSET(E19,,,,List!$D$2))</f>
        <v>319</v>
      </c>
    </row>
    <row r="20" spans="1:18" x14ac:dyDescent="0.25">
      <c r="A20" t="s">
        <v>19</v>
      </c>
      <c r="B20" t="s">
        <v>60</v>
      </c>
      <c r="C20" t="s">
        <v>99</v>
      </c>
      <c r="D20" t="s">
        <v>114</v>
      </c>
      <c r="E20">
        <v>74</v>
      </c>
      <c r="F20">
        <v>73</v>
      </c>
      <c r="G20">
        <v>46</v>
      </c>
      <c r="H20">
        <v>46</v>
      </c>
      <c r="I20">
        <v>40</v>
      </c>
      <c r="J20">
        <v>52</v>
      </c>
      <c r="K20">
        <v>36</v>
      </c>
      <c r="L20">
        <v>44</v>
      </c>
      <c r="M20">
        <v>29</v>
      </c>
      <c r="N20">
        <v>26</v>
      </c>
      <c r="O20">
        <v>48</v>
      </c>
      <c r="P20">
        <v>34</v>
      </c>
      <c r="Q20">
        <f t="shared" si="1"/>
        <v>548</v>
      </c>
      <c r="R20" s="26">
        <f ca="1">SUM(OFFSET(E20,,,,List!$D$2))</f>
        <v>367</v>
      </c>
    </row>
    <row r="21" spans="1:18" x14ac:dyDescent="0.25">
      <c r="A21" t="s">
        <v>19</v>
      </c>
      <c r="B21" t="s">
        <v>60</v>
      </c>
      <c r="C21" t="s">
        <v>99</v>
      </c>
      <c r="D21" t="s">
        <v>109</v>
      </c>
      <c r="E21">
        <v>79</v>
      </c>
      <c r="F21">
        <v>39</v>
      </c>
      <c r="G21">
        <v>64</v>
      </c>
      <c r="H21">
        <v>37</v>
      </c>
      <c r="I21">
        <v>28</v>
      </c>
      <c r="J21">
        <v>39</v>
      </c>
      <c r="K21">
        <v>26</v>
      </c>
      <c r="L21">
        <v>54</v>
      </c>
      <c r="M21">
        <v>30</v>
      </c>
      <c r="N21">
        <v>44</v>
      </c>
      <c r="O21">
        <v>43</v>
      </c>
      <c r="P21">
        <v>54</v>
      </c>
      <c r="Q21">
        <f t="shared" si="1"/>
        <v>537</v>
      </c>
      <c r="R21" s="26">
        <f ca="1">SUM(OFFSET(E21,,,,List!$D$2))</f>
        <v>312</v>
      </c>
    </row>
    <row r="22" spans="1:18" x14ac:dyDescent="0.25">
      <c r="A22" t="s">
        <v>19</v>
      </c>
      <c r="B22" t="s">
        <v>60</v>
      </c>
      <c r="C22" t="s">
        <v>99</v>
      </c>
      <c r="D22" t="s">
        <v>115</v>
      </c>
      <c r="E22">
        <v>62</v>
      </c>
      <c r="F22">
        <v>62</v>
      </c>
      <c r="G22">
        <v>75</v>
      </c>
      <c r="H22">
        <v>45</v>
      </c>
      <c r="I22">
        <v>53</v>
      </c>
      <c r="J22">
        <v>25</v>
      </c>
      <c r="K22">
        <v>42</v>
      </c>
      <c r="L22">
        <v>41</v>
      </c>
      <c r="M22">
        <v>53</v>
      </c>
      <c r="N22">
        <v>52</v>
      </c>
      <c r="O22">
        <v>53</v>
      </c>
      <c r="P22">
        <v>26</v>
      </c>
      <c r="Q22">
        <f t="shared" si="1"/>
        <v>589</v>
      </c>
      <c r="R22" s="26">
        <f ca="1">SUM(OFFSET(E22,,,,List!$D$2))</f>
        <v>364</v>
      </c>
    </row>
    <row r="23" spans="1:18" x14ac:dyDescent="0.25">
      <c r="A23" t="s">
        <v>19</v>
      </c>
      <c r="B23" t="s">
        <v>60</v>
      </c>
      <c r="C23" t="s">
        <v>99</v>
      </c>
      <c r="D23" t="s">
        <v>77</v>
      </c>
      <c r="E23">
        <v>57</v>
      </c>
      <c r="F23">
        <v>67</v>
      </c>
      <c r="G23">
        <v>51</v>
      </c>
      <c r="H23">
        <v>40</v>
      </c>
      <c r="I23">
        <v>48</v>
      </c>
      <c r="J23">
        <v>36</v>
      </c>
      <c r="K23">
        <v>55</v>
      </c>
      <c r="L23">
        <v>48</v>
      </c>
      <c r="M23">
        <v>44</v>
      </c>
      <c r="N23">
        <v>50</v>
      </c>
      <c r="O23">
        <v>47</v>
      </c>
      <c r="P23">
        <v>40</v>
      </c>
      <c r="Q23">
        <f t="shared" si="1"/>
        <v>583</v>
      </c>
      <c r="R23" s="26">
        <f ca="1">SUM(OFFSET(E23,,,,List!$D$2))</f>
        <v>354</v>
      </c>
    </row>
    <row r="24" spans="1:18" x14ac:dyDescent="0.25">
      <c r="A24" t="s">
        <v>19</v>
      </c>
      <c r="B24" t="s">
        <v>60</v>
      </c>
      <c r="C24" t="s">
        <v>99</v>
      </c>
      <c r="D24" t="s">
        <v>113</v>
      </c>
      <c r="E24">
        <v>61</v>
      </c>
      <c r="F24">
        <v>44</v>
      </c>
      <c r="G24">
        <v>50</v>
      </c>
      <c r="H24">
        <v>54</v>
      </c>
      <c r="I24">
        <v>44</v>
      </c>
      <c r="J24">
        <v>36</v>
      </c>
      <c r="K24">
        <v>36</v>
      </c>
      <c r="L24">
        <v>51</v>
      </c>
      <c r="M24">
        <v>25</v>
      </c>
      <c r="N24">
        <v>48</v>
      </c>
      <c r="O24">
        <v>53</v>
      </c>
      <c r="P24">
        <v>43</v>
      </c>
      <c r="Q24">
        <f t="shared" si="1"/>
        <v>545</v>
      </c>
      <c r="R24" s="26">
        <f ca="1">SUM(OFFSET(E24,,,,List!$D$2))</f>
        <v>325</v>
      </c>
    </row>
    <row r="25" spans="1:18" x14ac:dyDescent="0.25">
      <c r="A25" t="s">
        <v>19</v>
      </c>
      <c r="B25" t="s">
        <v>60</v>
      </c>
      <c r="C25" t="s">
        <v>99</v>
      </c>
      <c r="D25" t="s">
        <v>15</v>
      </c>
      <c r="E25">
        <v>621</v>
      </c>
      <c r="F25">
        <v>617</v>
      </c>
      <c r="G25">
        <v>528</v>
      </c>
      <c r="H25">
        <v>531</v>
      </c>
      <c r="I25">
        <v>391</v>
      </c>
      <c r="J25">
        <v>380</v>
      </c>
      <c r="K25">
        <v>430</v>
      </c>
      <c r="L25">
        <v>415</v>
      </c>
      <c r="M25">
        <v>385</v>
      </c>
      <c r="N25">
        <v>454</v>
      </c>
      <c r="O25">
        <v>459</v>
      </c>
      <c r="P25">
        <v>383</v>
      </c>
      <c r="Q25">
        <f t="shared" si="1"/>
        <v>5594</v>
      </c>
      <c r="R25" s="26">
        <f ca="1">SUM(OFFSET(E25,,,,List!$D$2))</f>
        <v>3498</v>
      </c>
    </row>
    <row r="26" spans="1:18" x14ac:dyDescent="0.25">
      <c r="R26" s="12"/>
    </row>
    <row r="27" spans="1:18" x14ac:dyDescent="0.25">
      <c r="A27" t="s">
        <v>20</v>
      </c>
      <c r="B27" t="s">
        <v>60</v>
      </c>
      <c r="C27" t="s">
        <v>74</v>
      </c>
      <c r="D27" t="s">
        <v>101</v>
      </c>
      <c r="E27">
        <v>56</v>
      </c>
      <c r="F27">
        <v>88</v>
      </c>
      <c r="G27">
        <v>65</v>
      </c>
      <c r="H27">
        <v>79</v>
      </c>
      <c r="I27">
        <v>57</v>
      </c>
      <c r="J27">
        <v>74</v>
      </c>
      <c r="K27">
        <v>74</v>
      </c>
      <c r="L27">
        <v>76</v>
      </c>
      <c r="M27">
        <v>71</v>
      </c>
      <c r="N27">
        <v>72</v>
      </c>
      <c r="O27">
        <v>56</v>
      </c>
      <c r="P27">
        <v>88</v>
      </c>
      <c r="Q27">
        <v>517</v>
      </c>
      <c r="R27" s="26">
        <f ca="1">SUM(OFFSET(E27,,,,List!$D$2))</f>
        <v>493</v>
      </c>
    </row>
    <row r="28" spans="1:18" x14ac:dyDescent="0.25">
      <c r="A28" t="s">
        <v>20</v>
      </c>
      <c r="B28" t="s">
        <v>60</v>
      </c>
      <c r="C28" t="s">
        <v>74</v>
      </c>
      <c r="D28" t="s">
        <v>82</v>
      </c>
      <c r="E28">
        <v>54</v>
      </c>
      <c r="F28">
        <v>78</v>
      </c>
      <c r="G28">
        <v>80</v>
      </c>
      <c r="H28">
        <v>60</v>
      </c>
      <c r="I28">
        <v>64</v>
      </c>
      <c r="J28">
        <v>81</v>
      </c>
      <c r="K28">
        <v>67</v>
      </c>
      <c r="L28">
        <v>72</v>
      </c>
      <c r="M28">
        <v>62</v>
      </c>
      <c r="N28">
        <v>56</v>
      </c>
      <c r="O28">
        <v>57</v>
      </c>
      <c r="P28">
        <v>73</v>
      </c>
      <c r="Q28">
        <v>447</v>
      </c>
      <c r="R28" s="26">
        <f ca="1">SUM(OFFSET(E28,,,,List!$D$2))</f>
        <v>484</v>
      </c>
    </row>
    <row r="29" spans="1:18" x14ac:dyDescent="0.25">
      <c r="A29" t="s">
        <v>20</v>
      </c>
      <c r="B29" t="s">
        <v>60</v>
      </c>
      <c r="C29" t="s">
        <v>74</v>
      </c>
      <c r="D29" t="s">
        <v>83</v>
      </c>
      <c r="E29">
        <v>81</v>
      </c>
      <c r="F29">
        <v>54</v>
      </c>
      <c r="G29">
        <v>61</v>
      </c>
      <c r="H29">
        <v>74</v>
      </c>
      <c r="I29">
        <v>70</v>
      </c>
      <c r="J29">
        <v>71</v>
      </c>
      <c r="K29">
        <v>72</v>
      </c>
      <c r="L29">
        <v>72</v>
      </c>
      <c r="M29">
        <v>58</v>
      </c>
      <c r="N29">
        <v>87</v>
      </c>
      <c r="O29">
        <v>58</v>
      </c>
      <c r="P29">
        <v>54</v>
      </c>
      <c r="Q29">
        <v>403</v>
      </c>
      <c r="R29" s="26">
        <f ca="1">SUM(OFFSET(E29,,,,List!$D$2))</f>
        <v>483</v>
      </c>
    </row>
    <row r="30" spans="1:18" x14ac:dyDescent="0.25">
      <c r="A30" t="s">
        <v>20</v>
      </c>
      <c r="B30" t="s">
        <v>60</v>
      </c>
      <c r="C30" t="s">
        <v>74</v>
      </c>
      <c r="D30" t="s">
        <v>107</v>
      </c>
      <c r="E30">
        <v>83</v>
      </c>
      <c r="F30">
        <v>78</v>
      </c>
      <c r="G30">
        <v>84</v>
      </c>
      <c r="H30">
        <v>60</v>
      </c>
      <c r="I30">
        <v>67</v>
      </c>
      <c r="J30">
        <v>72</v>
      </c>
      <c r="K30">
        <v>77</v>
      </c>
      <c r="L30">
        <v>71</v>
      </c>
      <c r="M30">
        <v>68</v>
      </c>
      <c r="N30">
        <v>73</v>
      </c>
      <c r="O30">
        <v>68</v>
      </c>
      <c r="P30">
        <v>71</v>
      </c>
      <c r="Q30">
        <v>341</v>
      </c>
      <c r="R30" s="26">
        <f ca="1">SUM(OFFSET(E30,,,,List!$D$2))</f>
        <v>521</v>
      </c>
    </row>
    <row r="31" spans="1:18" x14ac:dyDescent="0.25">
      <c r="A31" t="s">
        <v>20</v>
      </c>
      <c r="B31" t="s">
        <v>60</v>
      </c>
      <c r="C31" t="s">
        <v>74</v>
      </c>
      <c r="D31" t="s">
        <v>104</v>
      </c>
      <c r="E31">
        <v>85</v>
      </c>
      <c r="F31">
        <v>85</v>
      </c>
      <c r="G31">
        <v>55</v>
      </c>
      <c r="H31">
        <v>55</v>
      </c>
      <c r="I31">
        <v>57</v>
      </c>
      <c r="J31">
        <v>68</v>
      </c>
      <c r="K31">
        <v>82</v>
      </c>
      <c r="L31">
        <v>67</v>
      </c>
      <c r="M31">
        <v>87</v>
      </c>
      <c r="N31">
        <v>59</v>
      </c>
      <c r="O31">
        <v>64</v>
      </c>
      <c r="P31">
        <v>79</v>
      </c>
      <c r="Q31">
        <v>473</v>
      </c>
      <c r="R31" s="26">
        <f ca="1">SUM(OFFSET(E31,,,,List!$D$2))</f>
        <v>487</v>
      </c>
    </row>
    <row r="32" spans="1:18" x14ac:dyDescent="0.25">
      <c r="A32" t="s">
        <v>20</v>
      </c>
      <c r="B32" t="s">
        <v>60</v>
      </c>
      <c r="C32" t="s">
        <v>74</v>
      </c>
      <c r="D32" t="s">
        <v>105</v>
      </c>
      <c r="E32">
        <v>61</v>
      </c>
      <c r="F32">
        <v>55</v>
      </c>
      <c r="G32">
        <v>68</v>
      </c>
      <c r="H32">
        <v>80</v>
      </c>
      <c r="I32">
        <v>63</v>
      </c>
      <c r="J32">
        <v>86</v>
      </c>
      <c r="K32">
        <v>75</v>
      </c>
      <c r="L32">
        <v>78</v>
      </c>
      <c r="M32">
        <v>83</v>
      </c>
      <c r="N32">
        <v>87</v>
      </c>
      <c r="O32">
        <v>54</v>
      </c>
      <c r="P32">
        <v>63</v>
      </c>
      <c r="Q32">
        <v>486</v>
      </c>
      <c r="R32" s="26">
        <f ca="1">SUM(OFFSET(E32,,,,List!$D$2))</f>
        <v>488</v>
      </c>
    </row>
    <row r="33" spans="1:18" x14ac:dyDescent="0.25">
      <c r="A33" t="s">
        <v>20</v>
      </c>
      <c r="B33" t="s">
        <v>60</v>
      </c>
      <c r="C33" t="s">
        <v>74</v>
      </c>
      <c r="D33" t="s">
        <v>108</v>
      </c>
      <c r="E33">
        <v>59</v>
      </c>
      <c r="F33">
        <v>65</v>
      </c>
      <c r="G33">
        <v>85</v>
      </c>
      <c r="H33">
        <v>68</v>
      </c>
      <c r="I33">
        <v>61</v>
      </c>
      <c r="J33">
        <v>55</v>
      </c>
      <c r="K33">
        <v>58</v>
      </c>
      <c r="L33">
        <v>72</v>
      </c>
      <c r="M33">
        <v>73</v>
      </c>
      <c r="N33">
        <v>81</v>
      </c>
      <c r="O33">
        <v>75</v>
      </c>
      <c r="P33">
        <v>56</v>
      </c>
      <c r="Q33">
        <v>374</v>
      </c>
      <c r="R33" s="26">
        <f ca="1">SUM(OFFSET(E33,,,,List!$D$2))</f>
        <v>451</v>
      </c>
    </row>
    <row r="34" spans="1:18" x14ac:dyDescent="0.25">
      <c r="A34" t="s">
        <v>20</v>
      </c>
      <c r="B34" t="s">
        <v>60</v>
      </c>
      <c r="C34" t="s">
        <v>74</v>
      </c>
      <c r="D34" t="s">
        <v>102</v>
      </c>
      <c r="E34">
        <v>68</v>
      </c>
      <c r="F34">
        <v>66</v>
      </c>
      <c r="G34">
        <v>75</v>
      </c>
      <c r="H34">
        <v>85</v>
      </c>
      <c r="I34">
        <v>84</v>
      </c>
      <c r="J34">
        <v>75</v>
      </c>
      <c r="K34">
        <v>73</v>
      </c>
      <c r="L34">
        <v>60</v>
      </c>
      <c r="M34">
        <v>54</v>
      </c>
      <c r="N34">
        <v>73</v>
      </c>
      <c r="O34">
        <v>78</v>
      </c>
      <c r="P34">
        <v>87</v>
      </c>
      <c r="Q34">
        <v>470</v>
      </c>
      <c r="R34" s="26">
        <f ca="1">SUM(OFFSET(E34,,,,List!$D$2))</f>
        <v>526</v>
      </c>
    </row>
    <row r="35" spans="1:18" x14ac:dyDescent="0.25">
      <c r="A35" t="s">
        <v>20</v>
      </c>
      <c r="B35" t="s">
        <v>60</v>
      </c>
      <c r="C35" t="s">
        <v>74</v>
      </c>
      <c r="D35" t="s">
        <v>106</v>
      </c>
      <c r="E35">
        <v>75</v>
      </c>
      <c r="F35">
        <v>64</v>
      </c>
      <c r="G35">
        <v>80</v>
      </c>
      <c r="H35">
        <v>56</v>
      </c>
      <c r="I35">
        <v>69</v>
      </c>
      <c r="J35">
        <v>55</v>
      </c>
      <c r="K35">
        <v>56</v>
      </c>
      <c r="L35">
        <v>75</v>
      </c>
      <c r="M35">
        <v>74</v>
      </c>
      <c r="N35">
        <v>74</v>
      </c>
      <c r="O35">
        <v>70</v>
      </c>
      <c r="P35">
        <v>87</v>
      </c>
      <c r="Q35">
        <v>310</v>
      </c>
      <c r="R35" s="26">
        <f ca="1">SUM(OFFSET(E35,,,,List!$D$2))</f>
        <v>455</v>
      </c>
    </row>
    <row r="36" spans="1:18" x14ac:dyDescent="0.25">
      <c r="A36" t="s">
        <v>20</v>
      </c>
      <c r="B36" t="s">
        <v>60</v>
      </c>
      <c r="C36" t="s">
        <v>74</v>
      </c>
      <c r="D36" t="s">
        <v>103</v>
      </c>
      <c r="E36">
        <v>69</v>
      </c>
      <c r="F36">
        <v>82</v>
      </c>
      <c r="G36">
        <v>60</v>
      </c>
      <c r="H36">
        <v>85</v>
      </c>
      <c r="I36">
        <v>85</v>
      </c>
      <c r="J36">
        <v>59</v>
      </c>
      <c r="K36">
        <v>58</v>
      </c>
      <c r="L36">
        <v>76</v>
      </c>
      <c r="M36">
        <v>79</v>
      </c>
      <c r="N36">
        <v>87</v>
      </c>
      <c r="O36">
        <v>64</v>
      </c>
      <c r="P36">
        <v>57</v>
      </c>
      <c r="Q36">
        <v>379</v>
      </c>
      <c r="R36" s="26">
        <f ca="1">SUM(OFFSET(E36,,,,List!$D$2))</f>
        <v>498</v>
      </c>
    </row>
    <row r="37" spans="1:18" x14ac:dyDescent="0.25">
      <c r="R37" s="26"/>
    </row>
    <row r="38" spans="1:18" x14ac:dyDescent="0.25">
      <c r="A38" t="s">
        <v>19</v>
      </c>
      <c r="B38" t="s">
        <v>60</v>
      </c>
      <c r="C38" t="s">
        <v>74</v>
      </c>
      <c r="D38" t="s">
        <v>101</v>
      </c>
      <c r="E38">
        <v>25</v>
      </c>
      <c r="F38">
        <v>44</v>
      </c>
      <c r="G38">
        <v>34</v>
      </c>
      <c r="H38">
        <v>39</v>
      </c>
      <c r="I38">
        <v>34</v>
      </c>
      <c r="J38">
        <v>29</v>
      </c>
      <c r="K38">
        <v>28</v>
      </c>
      <c r="L38">
        <v>20</v>
      </c>
      <c r="M38">
        <v>35</v>
      </c>
      <c r="N38">
        <v>39</v>
      </c>
      <c r="O38">
        <v>20</v>
      </c>
      <c r="P38">
        <v>21</v>
      </c>
      <c r="Q38">
        <v>391</v>
      </c>
      <c r="R38" s="26">
        <f ca="1">SUM(OFFSET(E38,,,,List!$D$2))</f>
        <v>233</v>
      </c>
    </row>
    <row r="39" spans="1:18" x14ac:dyDescent="0.25">
      <c r="A39" t="s">
        <v>19</v>
      </c>
      <c r="B39" t="s">
        <v>60</v>
      </c>
      <c r="C39" t="s">
        <v>74</v>
      </c>
      <c r="D39" t="s">
        <v>82</v>
      </c>
      <c r="E39">
        <v>29</v>
      </c>
      <c r="F39">
        <v>37</v>
      </c>
      <c r="G39">
        <v>29</v>
      </c>
      <c r="H39">
        <v>43</v>
      </c>
      <c r="I39">
        <v>18</v>
      </c>
      <c r="J39">
        <v>19</v>
      </c>
      <c r="K39">
        <v>28</v>
      </c>
      <c r="L39">
        <v>24</v>
      </c>
      <c r="M39">
        <v>26</v>
      </c>
      <c r="N39">
        <v>17</v>
      </c>
      <c r="O39">
        <v>31</v>
      </c>
      <c r="P39">
        <v>31</v>
      </c>
      <c r="Q39">
        <v>286</v>
      </c>
      <c r="R39" s="26">
        <f ca="1">SUM(OFFSET(E39,,,,List!$D$2))</f>
        <v>203</v>
      </c>
    </row>
    <row r="40" spans="1:18" x14ac:dyDescent="0.25">
      <c r="A40" t="s">
        <v>19</v>
      </c>
      <c r="B40" t="s">
        <v>60</v>
      </c>
      <c r="C40" t="s">
        <v>74</v>
      </c>
      <c r="D40" t="s">
        <v>83</v>
      </c>
      <c r="E40">
        <v>53</v>
      </c>
      <c r="F40">
        <v>38</v>
      </c>
      <c r="G40">
        <v>31</v>
      </c>
      <c r="H40">
        <v>40</v>
      </c>
      <c r="I40">
        <v>22</v>
      </c>
      <c r="J40">
        <v>22</v>
      </c>
      <c r="K40">
        <v>35</v>
      </c>
      <c r="L40">
        <v>23</v>
      </c>
      <c r="M40">
        <v>23</v>
      </c>
      <c r="N40">
        <v>35</v>
      </c>
      <c r="O40">
        <v>24</v>
      </c>
      <c r="P40">
        <v>18</v>
      </c>
      <c r="Q40">
        <v>423</v>
      </c>
      <c r="R40" s="26">
        <f ca="1">SUM(OFFSET(E40,,,,List!$D$2))</f>
        <v>241</v>
      </c>
    </row>
    <row r="41" spans="1:18" x14ac:dyDescent="0.25">
      <c r="A41" t="s">
        <v>19</v>
      </c>
      <c r="B41" t="s">
        <v>60</v>
      </c>
      <c r="C41" t="s">
        <v>74</v>
      </c>
      <c r="D41" t="s">
        <v>107</v>
      </c>
      <c r="E41">
        <v>44</v>
      </c>
      <c r="F41">
        <v>40</v>
      </c>
      <c r="G41">
        <v>33</v>
      </c>
      <c r="H41">
        <v>44</v>
      </c>
      <c r="I41">
        <v>19</v>
      </c>
      <c r="J41">
        <v>30</v>
      </c>
      <c r="K41">
        <v>25</v>
      </c>
      <c r="L41">
        <v>20</v>
      </c>
      <c r="M41">
        <v>21</v>
      </c>
      <c r="N41">
        <v>34</v>
      </c>
      <c r="O41">
        <v>24</v>
      </c>
      <c r="P41">
        <v>31</v>
      </c>
      <c r="Q41">
        <v>334</v>
      </c>
      <c r="R41" s="26">
        <f ca="1">SUM(OFFSET(E41,,,,List!$D$2))</f>
        <v>235</v>
      </c>
    </row>
    <row r="42" spans="1:18" x14ac:dyDescent="0.25">
      <c r="A42" t="s">
        <v>19</v>
      </c>
      <c r="B42" t="s">
        <v>60</v>
      </c>
      <c r="C42" t="s">
        <v>74</v>
      </c>
      <c r="D42" t="s">
        <v>104</v>
      </c>
      <c r="E42">
        <v>37</v>
      </c>
      <c r="F42">
        <v>46</v>
      </c>
      <c r="G42">
        <v>24</v>
      </c>
      <c r="H42">
        <v>29</v>
      </c>
      <c r="I42">
        <v>21</v>
      </c>
      <c r="J42">
        <v>17</v>
      </c>
      <c r="K42">
        <v>28</v>
      </c>
      <c r="L42">
        <v>23</v>
      </c>
      <c r="M42">
        <v>30</v>
      </c>
      <c r="N42">
        <v>33</v>
      </c>
      <c r="O42">
        <v>31</v>
      </c>
      <c r="P42">
        <v>26</v>
      </c>
      <c r="Q42">
        <v>397</v>
      </c>
      <c r="R42" s="26">
        <f ca="1">SUM(OFFSET(E42,,,,List!$D$2))</f>
        <v>202</v>
      </c>
    </row>
    <row r="43" spans="1:18" x14ac:dyDescent="0.25">
      <c r="A43" t="s">
        <v>19</v>
      </c>
      <c r="B43" t="s">
        <v>60</v>
      </c>
      <c r="C43" t="s">
        <v>74</v>
      </c>
      <c r="D43" t="s">
        <v>105</v>
      </c>
      <c r="E43">
        <v>44</v>
      </c>
      <c r="F43">
        <v>51</v>
      </c>
      <c r="G43">
        <v>30</v>
      </c>
      <c r="H43">
        <v>28</v>
      </c>
      <c r="I43">
        <v>27</v>
      </c>
      <c r="J43">
        <v>39</v>
      </c>
      <c r="K43">
        <v>23</v>
      </c>
      <c r="L43">
        <v>31</v>
      </c>
      <c r="M43">
        <v>15</v>
      </c>
      <c r="N43">
        <v>16</v>
      </c>
      <c r="O43">
        <v>36</v>
      </c>
      <c r="P43">
        <v>19</v>
      </c>
      <c r="Q43">
        <v>361</v>
      </c>
      <c r="R43" s="26">
        <f ca="1">SUM(OFFSET(E43,,,,List!$D$2))</f>
        <v>242</v>
      </c>
    </row>
    <row r="44" spans="1:18" x14ac:dyDescent="0.25">
      <c r="A44" t="s">
        <v>19</v>
      </c>
      <c r="B44" t="s">
        <v>60</v>
      </c>
      <c r="C44" t="s">
        <v>74</v>
      </c>
      <c r="D44" t="s">
        <v>108</v>
      </c>
      <c r="E44">
        <v>43</v>
      </c>
      <c r="F44">
        <v>26</v>
      </c>
      <c r="G44">
        <v>39</v>
      </c>
      <c r="H44">
        <v>23</v>
      </c>
      <c r="I44">
        <v>18</v>
      </c>
      <c r="J44">
        <v>29</v>
      </c>
      <c r="K44">
        <v>15</v>
      </c>
      <c r="L44">
        <v>33</v>
      </c>
      <c r="M44">
        <v>21</v>
      </c>
      <c r="N44">
        <v>27</v>
      </c>
      <c r="O44">
        <v>24</v>
      </c>
      <c r="P44">
        <v>41</v>
      </c>
      <c r="Q44">
        <v>375</v>
      </c>
      <c r="R44" s="26">
        <f ca="1">SUM(OFFSET(E44,,,,List!$D$2))</f>
        <v>193</v>
      </c>
    </row>
    <row r="45" spans="1:18" x14ac:dyDescent="0.25">
      <c r="A45" t="s">
        <v>19</v>
      </c>
      <c r="B45" t="s">
        <v>60</v>
      </c>
      <c r="C45" t="s">
        <v>74</v>
      </c>
      <c r="D45" t="s">
        <v>102</v>
      </c>
      <c r="E45">
        <v>41</v>
      </c>
      <c r="F45">
        <v>45</v>
      </c>
      <c r="G45">
        <v>56</v>
      </c>
      <c r="H45">
        <v>28</v>
      </c>
      <c r="I45">
        <v>30</v>
      </c>
      <c r="J45">
        <v>16</v>
      </c>
      <c r="K45">
        <v>31</v>
      </c>
      <c r="L45">
        <v>22</v>
      </c>
      <c r="M45">
        <v>40</v>
      </c>
      <c r="N45">
        <v>36</v>
      </c>
      <c r="O45">
        <v>35</v>
      </c>
      <c r="P45">
        <v>15</v>
      </c>
      <c r="Q45">
        <v>365</v>
      </c>
      <c r="R45" s="26">
        <f ca="1">SUM(OFFSET(E45,,,,List!$D$2))</f>
        <v>247</v>
      </c>
    </row>
    <row r="46" spans="1:18" x14ac:dyDescent="0.25">
      <c r="A46" t="s">
        <v>19</v>
      </c>
      <c r="B46" t="s">
        <v>60</v>
      </c>
      <c r="C46" t="s">
        <v>74</v>
      </c>
      <c r="D46" t="s">
        <v>106</v>
      </c>
      <c r="E46">
        <v>37</v>
      </c>
      <c r="F46">
        <v>49</v>
      </c>
      <c r="G46">
        <v>37</v>
      </c>
      <c r="H46">
        <v>22</v>
      </c>
      <c r="I46">
        <v>28</v>
      </c>
      <c r="J46">
        <v>21</v>
      </c>
      <c r="K46">
        <v>36</v>
      </c>
      <c r="L46">
        <v>28</v>
      </c>
      <c r="M46">
        <v>27</v>
      </c>
      <c r="N46">
        <v>27</v>
      </c>
      <c r="O46">
        <v>26</v>
      </c>
      <c r="P46">
        <v>28</v>
      </c>
      <c r="Q46">
        <v>367</v>
      </c>
      <c r="R46" s="26">
        <f ca="1">SUM(OFFSET(E46,,,,List!$D$2))</f>
        <v>230</v>
      </c>
    </row>
    <row r="47" spans="1:18" x14ac:dyDescent="0.25">
      <c r="A47" t="s">
        <v>19</v>
      </c>
      <c r="B47" t="s">
        <v>60</v>
      </c>
      <c r="C47" t="s">
        <v>74</v>
      </c>
      <c r="D47" t="s">
        <v>103</v>
      </c>
      <c r="E47">
        <v>35</v>
      </c>
      <c r="F47">
        <v>30</v>
      </c>
      <c r="G47">
        <v>31</v>
      </c>
      <c r="H47">
        <v>37</v>
      </c>
      <c r="I47">
        <v>30</v>
      </c>
      <c r="J47">
        <v>21</v>
      </c>
      <c r="K47">
        <v>23</v>
      </c>
      <c r="L47">
        <v>32</v>
      </c>
      <c r="M47">
        <v>19</v>
      </c>
      <c r="N47">
        <v>26</v>
      </c>
      <c r="O47">
        <v>32</v>
      </c>
      <c r="P47">
        <v>25</v>
      </c>
      <c r="Q47">
        <v>354</v>
      </c>
      <c r="R47" s="26">
        <f ca="1">SUM(OFFSET(E47,,,,List!$D$2))</f>
        <v>207</v>
      </c>
    </row>
    <row r="48" spans="1:18" x14ac:dyDescent="0.25">
      <c r="R48" s="26">
        <f ca="1">SUM(OFFSET(E48,,,,List!$D$2))</f>
        <v>0</v>
      </c>
    </row>
    <row r="49" spans="1:18" x14ac:dyDescent="0.25">
      <c r="A49" t="s">
        <v>20</v>
      </c>
      <c r="B49" t="s">
        <v>60</v>
      </c>
      <c r="C49" t="s">
        <v>76</v>
      </c>
      <c r="D49" t="s">
        <v>79</v>
      </c>
      <c r="E49">
        <v>47</v>
      </c>
      <c r="F49">
        <v>44</v>
      </c>
      <c r="G49">
        <v>45</v>
      </c>
      <c r="H49">
        <v>58</v>
      </c>
      <c r="I49">
        <v>55</v>
      </c>
      <c r="J49">
        <v>52</v>
      </c>
      <c r="K49">
        <v>29</v>
      </c>
      <c r="L49">
        <v>35</v>
      </c>
      <c r="M49">
        <v>63</v>
      </c>
      <c r="N49">
        <v>34</v>
      </c>
      <c r="O49">
        <v>60</v>
      </c>
      <c r="P49">
        <v>45</v>
      </c>
      <c r="Q49">
        <f>SUM(E49:P49)</f>
        <v>567</v>
      </c>
      <c r="R49" s="26">
        <f ca="1">SUM(OFFSET(E49,,,,List!$D$2))</f>
        <v>330</v>
      </c>
    </row>
    <row r="50" spans="1:18" x14ac:dyDescent="0.25">
      <c r="A50" t="s">
        <v>20</v>
      </c>
      <c r="B50" t="s">
        <v>60</v>
      </c>
      <c r="C50" t="s">
        <v>76</v>
      </c>
      <c r="D50" t="s">
        <v>120</v>
      </c>
      <c r="E50">
        <v>25</v>
      </c>
      <c r="F50">
        <v>25</v>
      </c>
      <c r="G50">
        <v>40</v>
      </c>
      <c r="H50">
        <v>51</v>
      </c>
      <c r="I50">
        <v>25</v>
      </c>
      <c r="J50">
        <v>35</v>
      </c>
      <c r="K50">
        <v>34</v>
      </c>
      <c r="L50">
        <v>25</v>
      </c>
      <c r="M50">
        <v>30</v>
      </c>
      <c r="N50">
        <v>26</v>
      </c>
      <c r="O50">
        <v>39</v>
      </c>
      <c r="P50">
        <v>56</v>
      </c>
      <c r="Q50">
        <f t="shared" ref="Q50:Q58" si="2">SUM(E50:P50)</f>
        <v>411</v>
      </c>
      <c r="R50" s="26">
        <f ca="1">SUM(OFFSET(E50,,,,List!$D$2))</f>
        <v>235</v>
      </c>
    </row>
    <row r="51" spans="1:18" x14ac:dyDescent="0.25">
      <c r="A51" t="s">
        <v>20</v>
      </c>
      <c r="B51" t="s">
        <v>60</v>
      </c>
      <c r="C51" t="s">
        <v>76</v>
      </c>
      <c r="D51" t="s">
        <v>122</v>
      </c>
      <c r="E51">
        <v>25</v>
      </c>
      <c r="F51">
        <v>56</v>
      </c>
      <c r="G51">
        <v>24</v>
      </c>
      <c r="H51">
        <v>51</v>
      </c>
      <c r="I51">
        <v>46</v>
      </c>
      <c r="J51">
        <v>60</v>
      </c>
      <c r="K51">
        <v>44</v>
      </c>
      <c r="L51">
        <v>25</v>
      </c>
      <c r="M51">
        <v>30</v>
      </c>
      <c r="N51">
        <v>40</v>
      </c>
      <c r="O51">
        <v>52</v>
      </c>
      <c r="P51">
        <v>31</v>
      </c>
      <c r="Q51">
        <f t="shared" si="2"/>
        <v>484</v>
      </c>
      <c r="R51" s="26">
        <f ca="1">SUM(OFFSET(E51,,,,List!$D$2))</f>
        <v>306</v>
      </c>
    </row>
    <row r="52" spans="1:18" x14ac:dyDescent="0.25">
      <c r="A52" t="s">
        <v>20</v>
      </c>
      <c r="B52" t="s">
        <v>60</v>
      </c>
      <c r="C52" t="s">
        <v>76</v>
      </c>
      <c r="D52" t="s">
        <v>80</v>
      </c>
      <c r="E52">
        <v>56</v>
      </c>
      <c r="F52">
        <v>48</v>
      </c>
      <c r="G52">
        <v>53</v>
      </c>
      <c r="H52">
        <v>38</v>
      </c>
      <c r="I52">
        <v>40</v>
      </c>
      <c r="J52">
        <v>65</v>
      </c>
      <c r="K52">
        <v>62</v>
      </c>
      <c r="L52">
        <v>36</v>
      </c>
      <c r="M52">
        <v>50</v>
      </c>
      <c r="N52">
        <v>53</v>
      </c>
      <c r="O52">
        <v>39</v>
      </c>
      <c r="P52">
        <v>51</v>
      </c>
      <c r="Q52">
        <f t="shared" si="2"/>
        <v>591</v>
      </c>
      <c r="R52" s="26">
        <f ca="1">SUM(OFFSET(E52,,,,List!$D$2))</f>
        <v>362</v>
      </c>
    </row>
    <row r="53" spans="1:18" x14ac:dyDescent="0.25">
      <c r="A53" t="s">
        <v>20</v>
      </c>
      <c r="B53" t="s">
        <v>60</v>
      </c>
      <c r="C53" t="s">
        <v>76</v>
      </c>
      <c r="D53" t="s">
        <v>118</v>
      </c>
      <c r="E53">
        <v>57</v>
      </c>
      <c r="F53">
        <v>53</v>
      </c>
      <c r="G53">
        <v>65</v>
      </c>
      <c r="H53">
        <v>53</v>
      </c>
      <c r="I53">
        <v>52</v>
      </c>
      <c r="J53">
        <v>60</v>
      </c>
      <c r="K53">
        <v>37</v>
      </c>
      <c r="L53">
        <v>34</v>
      </c>
      <c r="M53">
        <v>55</v>
      </c>
      <c r="N53">
        <v>35</v>
      </c>
      <c r="O53">
        <v>27</v>
      </c>
      <c r="P53">
        <v>19</v>
      </c>
      <c r="Q53">
        <f t="shared" si="2"/>
        <v>547</v>
      </c>
      <c r="R53" s="26">
        <f ca="1">SUM(OFFSET(E53,,,,List!$D$2))</f>
        <v>377</v>
      </c>
    </row>
    <row r="54" spans="1:18" x14ac:dyDescent="0.25">
      <c r="A54" t="s">
        <v>20</v>
      </c>
      <c r="B54" t="s">
        <v>60</v>
      </c>
      <c r="C54" t="s">
        <v>76</v>
      </c>
      <c r="D54" t="s">
        <v>81</v>
      </c>
      <c r="E54">
        <v>52</v>
      </c>
      <c r="F54">
        <v>51</v>
      </c>
      <c r="G54">
        <v>59</v>
      </c>
      <c r="H54">
        <v>65</v>
      </c>
      <c r="I54">
        <v>24</v>
      </c>
      <c r="J54">
        <v>63</v>
      </c>
      <c r="K54">
        <v>30</v>
      </c>
      <c r="L54">
        <v>37</v>
      </c>
      <c r="M54">
        <v>53</v>
      </c>
      <c r="N54">
        <v>47</v>
      </c>
      <c r="O54">
        <v>48</v>
      </c>
      <c r="P54">
        <v>29</v>
      </c>
      <c r="Q54">
        <f t="shared" si="2"/>
        <v>558</v>
      </c>
      <c r="R54" s="26">
        <f ca="1">SUM(OFFSET(E54,,,,List!$D$2))</f>
        <v>344</v>
      </c>
    </row>
    <row r="55" spans="1:18" x14ac:dyDescent="0.25">
      <c r="A55" t="s">
        <v>20</v>
      </c>
      <c r="B55" t="s">
        <v>60</v>
      </c>
      <c r="C55" t="s">
        <v>76</v>
      </c>
      <c r="D55" t="s">
        <v>123</v>
      </c>
      <c r="E55">
        <v>19</v>
      </c>
      <c r="F55">
        <v>29</v>
      </c>
      <c r="G55">
        <v>30</v>
      </c>
      <c r="H55">
        <v>31</v>
      </c>
      <c r="I55">
        <v>62</v>
      </c>
      <c r="J55">
        <v>25</v>
      </c>
      <c r="K55">
        <v>50</v>
      </c>
      <c r="L55">
        <v>49</v>
      </c>
      <c r="M55">
        <v>28</v>
      </c>
      <c r="N55">
        <v>52</v>
      </c>
      <c r="O55">
        <v>19</v>
      </c>
      <c r="P55">
        <v>63</v>
      </c>
      <c r="Q55">
        <f t="shared" si="2"/>
        <v>457</v>
      </c>
      <c r="R55" s="26">
        <f ca="1">SUM(OFFSET(E55,,,,List!$D$2))</f>
        <v>246</v>
      </c>
    </row>
    <row r="56" spans="1:18" x14ac:dyDescent="0.25">
      <c r="A56" t="s">
        <v>20</v>
      </c>
      <c r="B56" t="s">
        <v>60</v>
      </c>
      <c r="C56" t="s">
        <v>76</v>
      </c>
      <c r="D56" t="s">
        <v>117</v>
      </c>
      <c r="E56">
        <v>25</v>
      </c>
      <c r="F56">
        <v>25</v>
      </c>
      <c r="G56">
        <v>63</v>
      </c>
      <c r="H56">
        <v>38</v>
      </c>
      <c r="I56">
        <v>65</v>
      </c>
      <c r="J56">
        <v>32</v>
      </c>
      <c r="K56">
        <v>45</v>
      </c>
      <c r="L56">
        <v>50</v>
      </c>
      <c r="M56">
        <v>48</v>
      </c>
      <c r="N56">
        <v>48</v>
      </c>
      <c r="O56">
        <v>62</v>
      </c>
      <c r="P56">
        <v>46</v>
      </c>
      <c r="Q56">
        <f t="shared" si="2"/>
        <v>547</v>
      </c>
      <c r="R56" s="26">
        <f ca="1">SUM(OFFSET(E56,,,,List!$D$2))</f>
        <v>293</v>
      </c>
    </row>
    <row r="57" spans="1:18" x14ac:dyDescent="0.25">
      <c r="A57" t="s">
        <v>20</v>
      </c>
      <c r="B57" t="s">
        <v>60</v>
      </c>
      <c r="C57" t="s">
        <v>76</v>
      </c>
      <c r="D57" t="s">
        <v>119</v>
      </c>
      <c r="E57">
        <v>25</v>
      </c>
      <c r="F57">
        <v>55</v>
      </c>
      <c r="G57">
        <v>60</v>
      </c>
      <c r="H57">
        <v>33</v>
      </c>
      <c r="I57">
        <v>52</v>
      </c>
      <c r="J57">
        <v>55</v>
      </c>
      <c r="K57">
        <v>61</v>
      </c>
      <c r="L57">
        <v>38</v>
      </c>
      <c r="M57">
        <v>33</v>
      </c>
      <c r="N57">
        <v>28</v>
      </c>
      <c r="O57">
        <v>48</v>
      </c>
      <c r="P57">
        <v>61</v>
      </c>
      <c r="Q57">
        <f t="shared" si="2"/>
        <v>549</v>
      </c>
      <c r="R57" s="26">
        <f ca="1">SUM(OFFSET(E57,,,,List!$D$2))</f>
        <v>341</v>
      </c>
    </row>
    <row r="58" spans="1:18" x14ac:dyDescent="0.25">
      <c r="A58" t="s">
        <v>20</v>
      </c>
      <c r="B58" t="s">
        <v>60</v>
      </c>
      <c r="C58" t="s">
        <v>76</v>
      </c>
      <c r="D58" t="s">
        <v>121</v>
      </c>
      <c r="E58">
        <v>32</v>
      </c>
      <c r="F58">
        <v>52</v>
      </c>
      <c r="G58">
        <v>19</v>
      </c>
      <c r="H58">
        <v>60</v>
      </c>
      <c r="I58">
        <v>44</v>
      </c>
      <c r="J58">
        <v>43</v>
      </c>
      <c r="K58">
        <v>30</v>
      </c>
      <c r="L58">
        <v>29</v>
      </c>
      <c r="M58">
        <v>39</v>
      </c>
      <c r="N58">
        <v>42</v>
      </c>
      <c r="O58">
        <v>30</v>
      </c>
      <c r="P58">
        <v>27</v>
      </c>
      <c r="Q58">
        <f t="shared" si="2"/>
        <v>447</v>
      </c>
      <c r="R58" s="26">
        <f ca="1">SUM(OFFSET(E58,,,,List!$D$2))</f>
        <v>280</v>
      </c>
    </row>
    <row r="59" spans="1:18" x14ac:dyDescent="0.25">
      <c r="R59" s="26">
        <f ca="1">SUM(OFFSET(E59,,,,List!$D$2))</f>
        <v>0</v>
      </c>
    </row>
    <row r="60" spans="1:18" x14ac:dyDescent="0.25">
      <c r="A60" t="s">
        <v>19</v>
      </c>
      <c r="B60" t="s">
        <v>60</v>
      </c>
      <c r="C60" t="s">
        <v>76</v>
      </c>
      <c r="D60" t="s">
        <v>79</v>
      </c>
      <c r="E60">
        <v>20</v>
      </c>
      <c r="F60">
        <v>28</v>
      </c>
      <c r="G60">
        <v>26</v>
      </c>
      <c r="H60">
        <v>30</v>
      </c>
      <c r="I60">
        <v>23</v>
      </c>
      <c r="J60">
        <v>23</v>
      </c>
      <c r="K60">
        <v>14</v>
      </c>
      <c r="L60">
        <v>15</v>
      </c>
      <c r="M60">
        <v>24</v>
      </c>
      <c r="N60">
        <v>24</v>
      </c>
      <c r="O60">
        <v>12</v>
      </c>
      <c r="P60">
        <v>14</v>
      </c>
      <c r="Q60">
        <f>SUM(E60:P60)</f>
        <v>253</v>
      </c>
      <c r="R60" s="26">
        <f ca="1">SUM(OFFSET(E60,,,,List!$D$2))</f>
        <v>164</v>
      </c>
    </row>
    <row r="61" spans="1:18" x14ac:dyDescent="0.25">
      <c r="A61" t="s">
        <v>19</v>
      </c>
      <c r="B61" t="s">
        <v>60</v>
      </c>
      <c r="C61" t="s">
        <v>76</v>
      </c>
      <c r="D61" t="s">
        <v>120</v>
      </c>
      <c r="E61">
        <v>15</v>
      </c>
      <c r="F61">
        <v>23</v>
      </c>
      <c r="G61">
        <v>22</v>
      </c>
      <c r="H61">
        <v>36</v>
      </c>
      <c r="I61">
        <v>9</v>
      </c>
      <c r="J61">
        <v>14</v>
      </c>
      <c r="K61">
        <v>23</v>
      </c>
      <c r="L61">
        <v>15</v>
      </c>
      <c r="M61">
        <v>14</v>
      </c>
      <c r="N61">
        <v>10</v>
      </c>
      <c r="O61">
        <v>18</v>
      </c>
      <c r="P61">
        <v>17</v>
      </c>
      <c r="Q61">
        <f t="shared" ref="Q61:Q69" si="3">SUM(E61:P61)</f>
        <v>216</v>
      </c>
      <c r="R61" s="26">
        <f ca="1">SUM(OFFSET(E61,,,,List!$D$2))</f>
        <v>142</v>
      </c>
    </row>
    <row r="62" spans="1:18" x14ac:dyDescent="0.25">
      <c r="A62" t="s">
        <v>19</v>
      </c>
      <c r="B62" t="s">
        <v>60</v>
      </c>
      <c r="C62" t="s">
        <v>76</v>
      </c>
      <c r="D62" t="s">
        <v>122</v>
      </c>
      <c r="E62">
        <v>39</v>
      </c>
      <c r="F62">
        <v>28</v>
      </c>
      <c r="G62">
        <v>22</v>
      </c>
      <c r="H62">
        <v>29</v>
      </c>
      <c r="I62">
        <v>12</v>
      </c>
      <c r="J62">
        <v>17</v>
      </c>
      <c r="K62">
        <v>21</v>
      </c>
      <c r="L62">
        <v>13</v>
      </c>
      <c r="M62">
        <v>16</v>
      </c>
      <c r="N62">
        <v>27</v>
      </c>
      <c r="O62">
        <v>16</v>
      </c>
      <c r="P62">
        <v>10</v>
      </c>
      <c r="Q62">
        <f t="shared" si="3"/>
        <v>250</v>
      </c>
      <c r="R62" s="26">
        <f ca="1">SUM(OFFSET(E62,,,,List!$D$2))</f>
        <v>168</v>
      </c>
    </row>
    <row r="63" spans="1:18" x14ac:dyDescent="0.25">
      <c r="A63" t="s">
        <v>19</v>
      </c>
      <c r="B63" t="s">
        <v>60</v>
      </c>
      <c r="C63" t="s">
        <v>76</v>
      </c>
      <c r="D63" t="s">
        <v>80</v>
      </c>
      <c r="E63">
        <v>28</v>
      </c>
      <c r="F63">
        <v>22</v>
      </c>
      <c r="G63">
        <v>20</v>
      </c>
      <c r="H63">
        <v>29</v>
      </c>
      <c r="I63">
        <v>9</v>
      </c>
      <c r="J63">
        <v>15</v>
      </c>
      <c r="K63">
        <v>20</v>
      </c>
      <c r="L63">
        <v>15</v>
      </c>
      <c r="M63">
        <v>11</v>
      </c>
      <c r="N63">
        <v>28</v>
      </c>
      <c r="O63">
        <v>13</v>
      </c>
      <c r="P63">
        <v>22</v>
      </c>
      <c r="Q63">
        <f t="shared" si="3"/>
        <v>232</v>
      </c>
      <c r="R63" s="26">
        <f ca="1">SUM(OFFSET(E63,,,,List!$D$2))</f>
        <v>143</v>
      </c>
    </row>
    <row r="64" spans="1:18" x14ac:dyDescent="0.25">
      <c r="A64" t="s">
        <v>19</v>
      </c>
      <c r="B64" t="s">
        <v>60</v>
      </c>
      <c r="C64" t="s">
        <v>76</v>
      </c>
      <c r="D64" t="s">
        <v>118</v>
      </c>
      <c r="E64">
        <v>21</v>
      </c>
      <c r="F64">
        <v>33</v>
      </c>
      <c r="G64">
        <v>20</v>
      </c>
      <c r="H64">
        <v>23</v>
      </c>
      <c r="I64">
        <v>11</v>
      </c>
      <c r="J64">
        <v>9</v>
      </c>
      <c r="K64">
        <v>16</v>
      </c>
      <c r="L64">
        <v>13</v>
      </c>
      <c r="M64">
        <v>23</v>
      </c>
      <c r="N64">
        <v>17</v>
      </c>
      <c r="O64">
        <v>23</v>
      </c>
      <c r="P64">
        <v>16</v>
      </c>
      <c r="Q64">
        <f t="shared" si="3"/>
        <v>225</v>
      </c>
      <c r="R64" s="26">
        <f ca="1">SUM(OFFSET(E64,,,,List!$D$2))</f>
        <v>133</v>
      </c>
    </row>
    <row r="65" spans="1:18" x14ac:dyDescent="0.25">
      <c r="A65" t="s">
        <v>19</v>
      </c>
      <c r="B65" t="s">
        <v>60</v>
      </c>
      <c r="C65" t="s">
        <v>76</v>
      </c>
      <c r="D65" t="s">
        <v>81</v>
      </c>
      <c r="E65">
        <v>34</v>
      </c>
      <c r="F65">
        <v>29</v>
      </c>
      <c r="G65">
        <v>24</v>
      </c>
      <c r="H65">
        <v>20</v>
      </c>
      <c r="I65">
        <v>20</v>
      </c>
      <c r="J65">
        <v>26</v>
      </c>
      <c r="K65">
        <v>17</v>
      </c>
      <c r="L65">
        <v>25</v>
      </c>
      <c r="M65">
        <v>7</v>
      </c>
      <c r="N65">
        <v>8</v>
      </c>
      <c r="O65">
        <v>29</v>
      </c>
      <c r="P65">
        <v>15</v>
      </c>
      <c r="Q65">
        <f t="shared" si="3"/>
        <v>254</v>
      </c>
      <c r="R65" s="26">
        <f ca="1">SUM(OFFSET(E65,,,,List!$D$2))</f>
        <v>170</v>
      </c>
    </row>
    <row r="66" spans="1:18" x14ac:dyDescent="0.25">
      <c r="A66" t="s">
        <v>19</v>
      </c>
      <c r="B66" t="s">
        <v>60</v>
      </c>
      <c r="C66" t="s">
        <v>76</v>
      </c>
      <c r="D66" t="s">
        <v>123</v>
      </c>
      <c r="E66">
        <v>24</v>
      </c>
      <c r="F66">
        <v>20</v>
      </c>
      <c r="G66">
        <v>24</v>
      </c>
      <c r="H66">
        <v>17</v>
      </c>
      <c r="I66">
        <v>14</v>
      </c>
      <c r="J66">
        <v>22</v>
      </c>
      <c r="K66">
        <v>10</v>
      </c>
      <c r="L66">
        <v>18</v>
      </c>
      <c r="M66">
        <v>13</v>
      </c>
      <c r="N66">
        <v>14</v>
      </c>
      <c r="O66">
        <v>18</v>
      </c>
      <c r="P66">
        <v>30</v>
      </c>
      <c r="Q66">
        <f t="shared" si="3"/>
        <v>224</v>
      </c>
      <c r="R66" s="26">
        <f ca="1">SUM(OFFSET(E66,,,,List!$D$2))</f>
        <v>131</v>
      </c>
    </row>
    <row r="67" spans="1:18" x14ac:dyDescent="0.25">
      <c r="A67" t="s">
        <v>19</v>
      </c>
      <c r="B67" t="s">
        <v>60</v>
      </c>
      <c r="C67" t="s">
        <v>76</v>
      </c>
      <c r="D67" t="s">
        <v>117</v>
      </c>
      <c r="E67">
        <v>27</v>
      </c>
      <c r="F67">
        <v>23</v>
      </c>
      <c r="G67">
        <v>40</v>
      </c>
      <c r="H67">
        <v>21</v>
      </c>
      <c r="I67">
        <v>17</v>
      </c>
      <c r="J67">
        <v>9</v>
      </c>
      <c r="K67">
        <v>16</v>
      </c>
      <c r="L67">
        <v>18</v>
      </c>
      <c r="M67">
        <v>30</v>
      </c>
      <c r="N67">
        <v>27</v>
      </c>
      <c r="O67">
        <v>25</v>
      </c>
      <c r="P67">
        <v>10</v>
      </c>
      <c r="Q67">
        <f t="shared" si="3"/>
        <v>263</v>
      </c>
      <c r="R67" s="26">
        <f ca="1">SUM(OFFSET(E67,,,,List!$D$2))</f>
        <v>153</v>
      </c>
    </row>
    <row r="68" spans="1:18" x14ac:dyDescent="0.25">
      <c r="A68" t="s">
        <v>19</v>
      </c>
      <c r="B68" t="s">
        <v>60</v>
      </c>
      <c r="C68" t="s">
        <v>76</v>
      </c>
      <c r="D68" t="s">
        <v>119</v>
      </c>
      <c r="E68">
        <v>29</v>
      </c>
      <c r="F68">
        <v>27</v>
      </c>
      <c r="G68">
        <v>21</v>
      </c>
      <c r="H68">
        <v>18</v>
      </c>
      <c r="I68">
        <v>14</v>
      </c>
      <c r="J68">
        <v>15</v>
      </c>
      <c r="K68">
        <v>19</v>
      </c>
      <c r="L68">
        <v>23</v>
      </c>
      <c r="M68">
        <v>21</v>
      </c>
      <c r="N68">
        <v>22</v>
      </c>
      <c r="O68">
        <v>18</v>
      </c>
      <c r="P68">
        <v>14</v>
      </c>
      <c r="Q68">
        <f t="shared" si="3"/>
        <v>241</v>
      </c>
      <c r="R68" s="26">
        <f ca="1">SUM(OFFSET(E68,,,,List!$D$2))</f>
        <v>143</v>
      </c>
    </row>
    <row r="69" spans="1:18" x14ac:dyDescent="0.25">
      <c r="A69" t="s">
        <v>19</v>
      </c>
      <c r="B69" t="s">
        <v>60</v>
      </c>
      <c r="C69" t="s">
        <v>76</v>
      </c>
      <c r="D69" t="s">
        <v>121</v>
      </c>
      <c r="E69">
        <v>17</v>
      </c>
      <c r="F69">
        <v>19</v>
      </c>
      <c r="G69">
        <v>23</v>
      </c>
      <c r="H69">
        <v>19</v>
      </c>
      <c r="I69">
        <v>24</v>
      </c>
      <c r="J69">
        <v>10</v>
      </c>
      <c r="K69">
        <v>11</v>
      </c>
      <c r="L69">
        <v>26</v>
      </c>
      <c r="M69">
        <v>13</v>
      </c>
      <c r="N69">
        <v>14</v>
      </c>
      <c r="O69">
        <v>26</v>
      </c>
      <c r="P69">
        <v>15</v>
      </c>
      <c r="Q69">
        <f t="shared" si="3"/>
        <v>217</v>
      </c>
      <c r="R69" s="26">
        <f ca="1">SUM(OFFSET(E69,,,,List!$D$2))</f>
        <v>123</v>
      </c>
    </row>
    <row r="70" spans="1:18" x14ac:dyDescent="0.25">
      <c r="R70" s="26">
        <f ca="1">SUM(OFFSET(E70,,,,List!$D$2))</f>
        <v>0</v>
      </c>
    </row>
    <row r="71" spans="1:18" x14ac:dyDescent="0.25">
      <c r="A71" t="s">
        <v>20</v>
      </c>
      <c r="B71" t="s">
        <v>60</v>
      </c>
      <c r="C71" t="s">
        <v>75</v>
      </c>
      <c r="D71" t="s">
        <v>129</v>
      </c>
      <c r="E71">
        <v>37</v>
      </c>
      <c r="F71">
        <v>49</v>
      </c>
      <c r="G71">
        <v>50</v>
      </c>
      <c r="H71">
        <v>34</v>
      </c>
      <c r="I71">
        <v>47</v>
      </c>
      <c r="J71">
        <v>49</v>
      </c>
      <c r="K71">
        <v>55</v>
      </c>
      <c r="L71">
        <v>34</v>
      </c>
      <c r="M71">
        <v>21</v>
      </c>
      <c r="N71">
        <v>25</v>
      </c>
      <c r="O71">
        <v>31</v>
      </c>
      <c r="P71">
        <v>35</v>
      </c>
      <c r="Q71">
        <f>SUM(E71:P71)</f>
        <v>467</v>
      </c>
      <c r="R71" s="26">
        <f ca="1">SUM(OFFSET(E71,,,,List!$D$2))</f>
        <v>321</v>
      </c>
    </row>
    <row r="72" spans="1:18" x14ac:dyDescent="0.25">
      <c r="A72" t="s">
        <v>20</v>
      </c>
      <c r="B72" t="s">
        <v>60</v>
      </c>
      <c r="C72" t="s">
        <v>75</v>
      </c>
      <c r="D72" t="s">
        <v>133</v>
      </c>
      <c r="E72">
        <v>15</v>
      </c>
      <c r="F72">
        <v>17</v>
      </c>
      <c r="G72">
        <v>32</v>
      </c>
      <c r="H72">
        <v>44</v>
      </c>
      <c r="I72">
        <v>37</v>
      </c>
      <c r="J72">
        <v>24</v>
      </c>
      <c r="K72">
        <v>54</v>
      </c>
      <c r="L72">
        <v>20</v>
      </c>
      <c r="M72">
        <v>59</v>
      </c>
      <c r="N72">
        <v>38</v>
      </c>
      <c r="O72">
        <v>42</v>
      </c>
      <c r="P72">
        <v>37</v>
      </c>
      <c r="Q72">
        <f t="shared" ref="Q72:Q80" si="4">SUM(E72:P72)</f>
        <v>419</v>
      </c>
      <c r="R72" s="26">
        <f ca="1">SUM(OFFSET(E72,,,,List!$D$2))</f>
        <v>223</v>
      </c>
    </row>
    <row r="73" spans="1:18" x14ac:dyDescent="0.25">
      <c r="A73" t="s">
        <v>20</v>
      </c>
      <c r="B73" t="s">
        <v>60</v>
      </c>
      <c r="C73" t="s">
        <v>75</v>
      </c>
      <c r="D73" t="s">
        <v>130</v>
      </c>
      <c r="E73">
        <v>17</v>
      </c>
      <c r="F73">
        <v>44</v>
      </c>
      <c r="G73">
        <v>35</v>
      </c>
      <c r="H73">
        <v>16</v>
      </c>
      <c r="I73">
        <v>53</v>
      </c>
      <c r="J73">
        <v>51</v>
      </c>
      <c r="K73">
        <v>21</v>
      </c>
      <c r="L73">
        <v>27</v>
      </c>
      <c r="M73">
        <v>44</v>
      </c>
      <c r="N73">
        <v>18</v>
      </c>
      <c r="O73">
        <v>57</v>
      </c>
      <c r="P73">
        <v>36</v>
      </c>
      <c r="Q73">
        <f t="shared" si="4"/>
        <v>419</v>
      </c>
      <c r="R73" s="26">
        <f ca="1">SUM(OFFSET(E73,,,,List!$D$2))</f>
        <v>237</v>
      </c>
    </row>
    <row r="74" spans="1:18" x14ac:dyDescent="0.25">
      <c r="A74" t="s">
        <v>20</v>
      </c>
      <c r="B74" t="s">
        <v>60</v>
      </c>
      <c r="C74" t="s">
        <v>75</v>
      </c>
      <c r="D74" t="s">
        <v>128</v>
      </c>
      <c r="E74">
        <v>15</v>
      </c>
      <c r="F74">
        <v>58</v>
      </c>
      <c r="G74">
        <v>16</v>
      </c>
      <c r="H74">
        <v>30</v>
      </c>
      <c r="I74">
        <v>37</v>
      </c>
      <c r="J74">
        <v>59</v>
      </c>
      <c r="K74">
        <v>35</v>
      </c>
      <c r="L74">
        <v>29</v>
      </c>
      <c r="M74">
        <v>29</v>
      </c>
      <c r="N74">
        <v>54</v>
      </c>
      <c r="O74">
        <v>14</v>
      </c>
      <c r="P74">
        <v>35</v>
      </c>
      <c r="Q74">
        <f t="shared" si="4"/>
        <v>411</v>
      </c>
      <c r="R74" s="26">
        <f ca="1">SUM(OFFSET(E74,,,,List!$D$2))</f>
        <v>250</v>
      </c>
    </row>
    <row r="75" spans="1:18" x14ac:dyDescent="0.25">
      <c r="A75" t="s">
        <v>20</v>
      </c>
      <c r="B75" t="s">
        <v>60</v>
      </c>
      <c r="C75" t="s">
        <v>75</v>
      </c>
      <c r="D75" t="s">
        <v>132</v>
      </c>
      <c r="E75">
        <v>16</v>
      </c>
      <c r="F75">
        <v>33</v>
      </c>
      <c r="G75">
        <v>58</v>
      </c>
      <c r="H75">
        <v>44</v>
      </c>
      <c r="I75">
        <v>34</v>
      </c>
      <c r="J75">
        <v>42</v>
      </c>
      <c r="K75">
        <v>23</v>
      </c>
      <c r="L75">
        <v>26</v>
      </c>
      <c r="M75">
        <v>31</v>
      </c>
      <c r="N75">
        <v>35</v>
      </c>
      <c r="O75">
        <v>36</v>
      </c>
      <c r="P75">
        <v>43</v>
      </c>
      <c r="Q75">
        <f t="shared" si="4"/>
        <v>421</v>
      </c>
      <c r="R75" s="26">
        <f ca="1">SUM(OFFSET(E75,,,,List!$D$2))</f>
        <v>250</v>
      </c>
    </row>
    <row r="76" spans="1:18" x14ac:dyDescent="0.25">
      <c r="A76" t="s">
        <v>20</v>
      </c>
      <c r="B76" t="s">
        <v>60</v>
      </c>
      <c r="C76" t="s">
        <v>75</v>
      </c>
      <c r="D76" t="s">
        <v>134</v>
      </c>
      <c r="E76">
        <v>21</v>
      </c>
      <c r="F76">
        <v>15</v>
      </c>
      <c r="G76">
        <v>33</v>
      </c>
      <c r="H76">
        <v>44</v>
      </c>
      <c r="I76">
        <v>55</v>
      </c>
      <c r="J76">
        <v>54</v>
      </c>
      <c r="K76">
        <v>12</v>
      </c>
      <c r="L76">
        <v>35</v>
      </c>
      <c r="M76">
        <v>21</v>
      </c>
      <c r="N76">
        <v>55</v>
      </c>
      <c r="O76">
        <v>19</v>
      </c>
      <c r="P76">
        <v>25</v>
      </c>
      <c r="Q76">
        <f t="shared" si="4"/>
        <v>389</v>
      </c>
      <c r="R76" s="26">
        <f ca="1">SUM(OFFSET(E76,,,,List!$D$2))</f>
        <v>234</v>
      </c>
    </row>
    <row r="77" spans="1:18" x14ac:dyDescent="0.25">
      <c r="A77" t="s">
        <v>20</v>
      </c>
      <c r="B77" t="s">
        <v>60</v>
      </c>
      <c r="C77" t="s">
        <v>75</v>
      </c>
      <c r="D77" t="s">
        <v>127</v>
      </c>
      <c r="E77">
        <v>16</v>
      </c>
      <c r="F77">
        <v>56</v>
      </c>
      <c r="G77">
        <v>55</v>
      </c>
      <c r="H77">
        <v>15</v>
      </c>
      <c r="I77">
        <v>18</v>
      </c>
      <c r="J77">
        <v>49</v>
      </c>
      <c r="K77">
        <v>23</v>
      </c>
      <c r="L77">
        <v>59</v>
      </c>
      <c r="M77">
        <v>57</v>
      </c>
      <c r="N77">
        <v>30</v>
      </c>
      <c r="O77">
        <v>39</v>
      </c>
      <c r="P77">
        <v>41</v>
      </c>
      <c r="Q77">
        <f t="shared" si="4"/>
        <v>458</v>
      </c>
      <c r="R77" s="26">
        <f ca="1">SUM(OFFSET(E77,,,,List!$D$2))</f>
        <v>232</v>
      </c>
    </row>
    <row r="78" spans="1:18" x14ac:dyDescent="0.25">
      <c r="A78" t="s">
        <v>20</v>
      </c>
      <c r="B78" t="s">
        <v>60</v>
      </c>
      <c r="C78" t="s">
        <v>75</v>
      </c>
      <c r="D78" t="s">
        <v>125</v>
      </c>
      <c r="E78">
        <v>31</v>
      </c>
      <c r="F78">
        <v>35</v>
      </c>
      <c r="G78">
        <v>20</v>
      </c>
      <c r="H78">
        <v>22</v>
      </c>
      <c r="I78">
        <v>45</v>
      </c>
      <c r="J78">
        <v>13</v>
      </c>
      <c r="K78">
        <v>21</v>
      </c>
      <c r="L78">
        <v>54</v>
      </c>
      <c r="M78">
        <v>49</v>
      </c>
      <c r="N78">
        <v>45</v>
      </c>
      <c r="O78">
        <v>30</v>
      </c>
      <c r="P78">
        <v>36</v>
      </c>
      <c r="Q78">
        <f t="shared" si="4"/>
        <v>401</v>
      </c>
      <c r="R78" s="26">
        <f ca="1">SUM(OFFSET(E78,,,,List!$D$2))</f>
        <v>187</v>
      </c>
    </row>
    <row r="79" spans="1:18" x14ac:dyDescent="0.25">
      <c r="A79" t="s">
        <v>20</v>
      </c>
      <c r="B79" t="s">
        <v>60</v>
      </c>
      <c r="C79" t="s">
        <v>75</v>
      </c>
      <c r="D79" t="s">
        <v>131</v>
      </c>
      <c r="E79">
        <v>32</v>
      </c>
      <c r="F79">
        <v>43</v>
      </c>
      <c r="G79">
        <v>52</v>
      </c>
      <c r="H79">
        <v>50</v>
      </c>
      <c r="I79">
        <v>45</v>
      </c>
      <c r="J79">
        <v>52</v>
      </c>
      <c r="K79">
        <v>56</v>
      </c>
      <c r="L79">
        <v>26</v>
      </c>
      <c r="M79">
        <v>18</v>
      </c>
      <c r="N79">
        <v>58</v>
      </c>
      <c r="O79">
        <v>53</v>
      </c>
      <c r="P79">
        <v>18</v>
      </c>
      <c r="Q79">
        <f t="shared" si="4"/>
        <v>503</v>
      </c>
      <c r="R79" s="26">
        <f ca="1">SUM(OFFSET(E79,,,,List!$D$2))</f>
        <v>330</v>
      </c>
    </row>
    <row r="80" spans="1:18" x14ac:dyDescent="0.25">
      <c r="A80" t="s">
        <v>20</v>
      </c>
      <c r="B80" t="s">
        <v>60</v>
      </c>
      <c r="C80" t="s">
        <v>75</v>
      </c>
      <c r="D80" t="s">
        <v>126</v>
      </c>
      <c r="E80">
        <v>38</v>
      </c>
      <c r="F80">
        <v>39</v>
      </c>
      <c r="G80">
        <v>39</v>
      </c>
      <c r="H80">
        <v>38</v>
      </c>
      <c r="I80">
        <v>38</v>
      </c>
      <c r="J80">
        <v>50</v>
      </c>
      <c r="K80">
        <v>28</v>
      </c>
      <c r="L80">
        <v>32</v>
      </c>
      <c r="M80">
        <v>33</v>
      </c>
      <c r="N80">
        <v>22</v>
      </c>
      <c r="O80">
        <v>16</v>
      </c>
      <c r="P80">
        <v>34</v>
      </c>
      <c r="Q80">
        <f t="shared" si="4"/>
        <v>407</v>
      </c>
      <c r="R80" s="26">
        <f ca="1">SUM(OFFSET(E80,,,,List!$D$2))</f>
        <v>270</v>
      </c>
    </row>
    <row r="81" spans="1:31" x14ac:dyDescent="0.25">
      <c r="R81" s="26">
        <f ca="1">SUM(OFFSET(E81,,,,List!$D$2))</f>
        <v>0</v>
      </c>
    </row>
    <row r="82" spans="1:31" x14ac:dyDescent="0.25">
      <c r="A82" t="s">
        <v>19</v>
      </c>
      <c r="B82" t="s">
        <v>60</v>
      </c>
      <c r="C82" t="s">
        <v>75</v>
      </c>
      <c r="D82" t="s">
        <v>129</v>
      </c>
      <c r="E82">
        <v>9</v>
      </c>
      <c r="F82">
        <v>14</v>
      </c>
      <c r="G82">
        <v>10</v>
      </c>
      <c r="H82">
        <v>10</v>
      </c>
      <c r="I82">
        <v>10</v>
      </c>
      <c r="J82">
        <v>8</v>
      </c>
      <c r="K82">
        <v>6</v>
      </c>
      <c r="L82">
        <v>5</v>
      </c>
      <c r="M82">
        <v>7</v>
      </c>
      <c r="N82">
        <v>8</v>
      </c>
      <c r="O82">
        <v>5</v>
      </c>
      <c r="P82">
        <v>5</v>
      </c>
      <c r="Q82">
        <f>SUM(E82:P82)</f>
        <v>97</v>
      </c>
      <c r="R82" s="26">
        <f ca="1">SUM(OFFSET(E82,,,,List!$D$2))</f>
        <v>67</v>
      </c>
    </row>
    <row r="83" spans="1:31" x14ac:dyDescent="0.25">
      <c r="A83" t="s">
        <v>19</v>
      </c>
      <c r="B83" t="s">
        <v>60</v>
      </c>
      <c r="C83" t="s">
        <v>75</v>
      </c>
      <c r="D83" t="s">
        <v>133</v>
      </c>
      <c r="E83">
        <v>5</v>
      </c>
      <c r="F83">
        <v>11</v>
      </c>
      <c r="G83">
        <v>7</v>
      </c>
      <c r="H83">
        <v>14</v>
      </c>
      <c r="I83">
        <v>4</v>
      </c>
      <c r="J83">
        <v>6</v>
      </c>
      <c r="K83">
        <v>8</v>
      </c>
      <c r="L83">
        <v>4</v>
      </c>
      <c r="M83">
        <v>6</v>
      </c>
      <c r="N83">
        <v>3</v>
      </c>
      <c r="O83">
        <v>5</v>
      </c>
      <c r="P83">
        <v>6</v>
      </c>
      <c r="Q83">
        <f t="shared" ref="Q83:Q91" si="5">SUM(E83:P83)</f>
        <v>79</v>
      </c>
      <c r="R83" s="26">
        <f ca="1">SUM(OFFSET(E83,,,,List!$D$2))</f>
        <v>55</v>
      </c>
    </row>
    <row r="84" spans="1:31" x14ac:dyDescent="0.25">
      <c r="A84" t="s">
        <v>19</v>
      </c>
      <c r="B84" t="s">
        <v>60</v>
      </c>
      <c r="C84" t="s">
        <v>75</v>
      </c>
      <c r="D84" t="s">
        <v>130</v>
      </c>
      <c r="E84">
        <v>12</v>
      </c>
      <c r="F84">
        <v>8</v>
      </c>
      <c r="G84">
        <v>10</v>
      </c>
      <c r="H84">
        <v>13</v>
      </c>
      <c r="I84">
        <v>4</v>
      </c>
      <c r="J84">
        <v>5</v>
      </c>
      <c r="K84">
        <v>10</v>
      </c>
      <c r="L84">
        <v>5</v>
      </c>
      <c r="M84">
        <v>8</v>
      </c>
      <c r="N84">
        <v>8</v>
      </c>
      <c r="O84">
        <v>6</v>
      </c>
      <c r="P84">
        <v>4</v>
      </c>
      <c r="Q84">
        <f t="shared" si="5"/>
        <v>93</v>
      </c>
      <c r="R84" s="26">
        <f ca="1">SUM(OFFSET(E84,,,,List!$D$2))</f>
        <v>62</v>
      </c>
    </row>
    <row r="85" spans="1:31" x14ac:dyDescent="0.25">
      <c r="A85" t="s">
        <v>19</v>
      </c>
      <c r="B85" t="s">
        <v>60</v>
      </c>
      <c r="C85" t="s">
        <v>75</v>
      </c>
      <c r="D85" t="s">
        <v>128</v>
      </c>
      <c r="E85">
        <v>12</v>
      </c>
      <c r="F85">
        <v>10</v>
      </c>
      <c r="G85">
        <v>8</v>
      </c>
      <c r="H85">
        <v>13</v>
      </c>
      <c r="I85">
        <v>2</v>
      </c>
      <c r="J85">
        <v>6</v>
      </c>
      <c r="K85">
        <v>6</v>
      </c>
      <c r="L85">
        <v>6</v>
      </c>
      <c r="M85">
        <v>4</v>
      </c>
      <c r="N85">
        <v>9</v>
      </c>
      <c r="O85">
        <v>4</v>
      </c>
      <c r="P85">
        <v>9</v>
      </c>
      <c r="Q85">
        <f t="shared" si="5"/>
        <v>89</v>
      </c>
      <c r="R85" s="26">
        <f ca="1">SUM(OFFSET(E85,,,,List!$D$2))</f>
        <v>57</v>
      </c>
    </row>
    <row r="86" spans="1:31" x14ac:dyDescent="0.25">
      <c r="A86" t="s">
        <v>19</v>
      </c>
      <c r="B86" t="s">
        <v>60</v>
      </c>
      <c r="C86" t="s">
        <v>75</v>
      </c>
      <c r="D86" t="s">
        <v>132</v>
      </c>
      <c r="E86">
        <v>10</v>
      </c>
      <c r="F86">
        <v>11</v>
      </c>
      <c r="G86">
        <v>8</v>
      </c>
      <c r="H86">
        <v>11</v>
      </c>
      <c r="I86">
        <v>3</v>
      </c>
      <c r="J86">
        <v>3</v>
      </c>
      <c r="K86">
        <v>7</v>
      </c>
      <c r="L86">
        <v>3</v>
      </c>
      <c r="M86">
        <v>7</v>
      </c>
      <c r="N86">
        <v>5</v>
      </c>
      <c r="O86">
        <v>9</v>
      </c>
      <c r="P86">
        <v>6</v>
      </c>
      <c r="Q86">
        <f t="shared" si="5"/>
        <v>83</v>
      </c>
      <c r="R86" s="26">
        <f ca="1">SUM(OFFSET(E86,,,,List!$D$2))</f>
        <v>53</v>
      </c>
    </row>
    <row r="87" spans="1:31" x14ac:dyDescent="0.25">
      <c r="A87" t="s">
        <v>19</v>
      </c>
      <c r="B87" t="s">
        <v>60</v>
      </c>
      <c r="C87" t="s">
        <v>75</v>
      </c>
      <c r="D87" t="s">
        <v>134</v>
      </c>
      <c r="E87">
        <v>15</v>
      </c>
      <c r="F87">
        <v>8</v>
      </c>
      <c r="G87">
        <v>8</v>
      </c>
      <c r="H87">
        <v>9</v>
      </c>
      <c r="I87">
        <v>7</v>
      </c>
      <c r="J87">
        <v>11</v>
      </c>
      <c r="K87">
        <v>7</v>
      </c>
      <c r="L87">
        <v>8</v>
      </c>
      <c r="M87">
        <v>2</v>
      </c>
      <c r="N87">
        <v>3</v>
      </c>
      <c r="O87">
        <v>10</v>
      </c>
      <c r="P87">
        <v>6</v>
      </c>
      <c r="Q87">
        <f t="shared" si="5"/>
        <v>94</v>
      </c>
      <c r="R87" s="26">
        <f ca="1">SUM(OFFSET(E87,,,,List!$D$2))</f>
        <v>65</v>
      </c>
    </row>
    <row r="88" spans="1:31" x14ac:dyDescent="0.25">
      <c r="A88" t="s">
        <v>19</v>
      </c>
      <c r="B88" t="s">
        <v>60</v>
      </c>
      <c r="C88" t="s">
        <v>75</v>
      </c>
      <c r="D88" t="s">
        <v>127</v>
      </c>
      <c r="E88">
        <v>9</v>
      </c>
      <c r="F88">
        <v>9</v>
      </c>
      <c r="G88">
        <v>11</v>
      </c>
      <c r="H88">
        <v>5</v>
      </c>
      <c r="I88">
        <v>6</v>
      </c>
      <c r="J88">
        <v>8</v>
      </c>
      <c r="K88">
        <v>4</v>
      </c>
      <c r="L88">
        <v>5</v>
      </c>
      <c r="M88">
        <v>5</v>
      </c>
      <c r="N88">
        <v>5</v>
      </c>
      <c r="O88">
        <v>7</v>
      </c>
      <c r="P88">
        <v>12</v>
      </c>
      <c r="Q88">
        <f t="shared" si="5"/>
        <v>86</v>
      </c>
      <c r="R88" s="26">
        <f ca="1">SUM(OFFSET(E88,,,,List!$D$2))</f>
        <v>52</v>
      </c>
    </row>
    <row r="89" spans="1:31" x14ac:dyDescent="0.25">
      <c r="A89" t="s">
        <v>19</v>
      </c>
      <c r="B89" t="s">
        <v>60</v>
      </c>
      <c r="C89" t="s">
        <v>75</v>
      </c>
      <c r="D89" t="s">
        <v>125</v>
      </c>
      <c r="E89">
        <v>12</v>
      </c>
      <c r="F89">
        <v>7</v>
      </c>
      <c r="G89">
        <v>17</v>
      </c>
      <c r="H89">
        <v>7</v>
      </c>
      <c r="I89">
        <v>5</v>
      </c>
      <c r="J89">
        <v>3</v>
      </c>
      <c r="K89">
        <v>6</v>
      </c>
      <c r="L89">
        <v>6</v>
      </c>
      <c r="M89">
        <v>10</v>
      </c>
      <c r="N89">
        <v>9</v>
      </c>
      <c r="O89">
        <v>7</v>
      </c>
      <c r="P89">
        <v>3</v>
      </c>
      <c r="Q89">
        <f t="shared" si="5"/>
        <v>92</v>
      </c>
      <c r="R89" s="26">
        <f ca="1">SUM(OFFSET(E89,,,,List!$D$2))</f>
        <v>57</v>
      </c>
    </row>
    <row r="90" spans="1:31" x14ac:dyDescent="0.25">
      <c r="A90" t="s">
        <v>19</v>
      </c>
      <c r="B90" t="s">
        <v>60</v>
      </c>
      <c r="C90" t="s">
        <v>75</v>
      </c>
      <c r="D90" t="s">
        <v>131</v>
      </c>
      <c r="E90">
        <v>9</v>
      </c>
      <c r="F90">
        <v>9</v>
      </c>
      <c r="G90">
        <v>9</v>
      </c>
      <c r="H90">
        <v>8</v>
      </c>
      <c r="I90">
        <v>4</v>
      </c>
      <c r="J90">
        <v>5</v>
      </c>
      <c r="K90">
        <v>6</v>
      </c>
      <c r="L90">
        <v>9</v>
      </c>
      <c r="M90">
        <v>8</v>
      </c>
      <c r="N90">
        <v>7</v>
      </c>
      <c r="O90">
        <v>5</v>
      </c>
      <c r="P90">
        <v>6</v>
      </c>
      <c r="Q90">
        <f t="shared" si="5"/>
        <v>85</v>
      </c>
      <c r="R90" s="26">
        <f ca="1">SUM(OFFSET(E90,,,,List!$D$2))</f>
        <v>50</v>
      </c>
    </row>
    <row r="91" spans="1:31" x14ac:dyDescent="0.25">
      <c r="A91" t="s">
        <v>19</v>
      </c>
      <c r="B91" t="s">
        <v>60</v>
      </c>
      <c r="C91" t="s">
        <v>75</v>
      </c>
      <c r="D91" t="s">
        <v>126</v>
      </c>
      <c r="E91">
        <v>7</v>
      </c>
      <c r="F91">
        <v>7</v>
      </c>
      <c r="G91">
        <v>7</v>
      </c>
      <c r="H91">
        <v>6</v>
      </c>
      <c r="I91">
        <v>7</v>
      </c>
      <c r="J91">
        <v>4</v>
      </c>
      <c r="K91">
        <v>4</v>
      </c>
      <c r="L91">
        <v>10</v>
      </c>
      <c r="M91">
        <v>4</v>
      </c>
      <c r="N91">
        <v>6</v>
      </c>
      <c r="O91">
        <v>13</v>
      </c>
      <c r="P91">
        <v>6</v>
      </c>
      <c r="Q91">
        <f t="shared" si="5"/>
        <v>81</v>
      </c>
      <c r="R91" s="26">
        <f ca="1">SUM(OFFSET(E91,,,,List!$D$2))</f>
        <v>42</v>
      </c>
    </row>
    <row r="92" spans="1:31" x14ac:dyDescent="0.25">
      <c r="R92" s="26">
        <f ca="1">SUM(OFFSET(E92,,,,List!$D$2))</f>
        <v>0</v>
      </c>
    </row>
    <row r="93" spans="1:31" x14ac:dyDescent="0.25">
      <c r="R93" s="26">
        <f ca="1">SUM(OFFSET(E93,,,,List!$D$2))</f>
        <v>0</v>
      </c>
    </row>
    <row r="94" spans="1:31" x14ac:dyDescent="0.25">
      <c r="D94" s="6" t="s">
        <v>1</v>
      </c>
      <c r="E94">
        <v>1</v>
      </c>
      <c r="F94">
        <v>2</v>
      </c>
      <c r="G94">
        <v>3</v>
      </c>
      <c r="H94">
        <v>4</v>
      </c>
      <c r="I94">
        <v>5</v>
      </c>
      <c r="J94">
        <v>6</v>
      </c>
      <c r="K94">
        <v>7</v>
      </c>
      <c r="L94">
        <v>8</v>
      </c>
      <c r="M94">
        <v>9</v>
      </c>
      <c r="N94">
        <v>10</v>
      </c>
      <c r="O94">
        <v>11</v>
      </c>
      <c r="P94">
        <v>12</v>
      </c>
      <c r="R94" s="26">
        <f ca="1">SUM(OFFSET(E94,,,,List!$D$2))</f>
        <v>28</v>
      </c>
    </row>
    <row r="95" spans="1:31" x14ac:dyDescent="0.25">
      <c r="A95" s="19" t="s">
        <v>41</v>
      </c>
      <c r="B95" s="19" t="s">
        <v>54</v>
      </c>
      <c r="C95" s="19" t="s">
        <v>55</v>
      </c>
      <c r="D95" s="10" t="s">
        <v>124</v>
      </c>
      <c r="E95" s="9" t="s">
        <v>42</v>
      </c>
      <c r="F95" s="9" t="s">
        <v>43</v>
      </c>
      <c r="G95" s="9" t="s">
        <v>44</v>
      </c>
      <c r="H95" s="9" t="s">
        <v>45</v>
      </c>
      <c r="I95" s="9" t="s">
        <v>46</v>
      </c>
      <c r="J95" s="9" t="s">
        <v>47</v>
      </c>
      <c r="K95" s="9" t="s">
        <v>48</v>
      </c>
      <c r="L95" s="9" t="s">
        <v>49</v>
      </c>
      <c r="M95" s="9" t="s">
        <v>50</v>
      </c>
      <c r="N95" s="9" t="s">
        <v>51</v>
      </c>
      <c r="O95" s="9" t="s">
        <v>6</v>
      </c>
      <c r="P95" s="9" t="s">
        <v>52</v>
      </c>
      <c r="R95" s="26">
        <f ca="1">SUM(OFFSET(E95,,,,List!$D$2))</f>
        <v>0</v>
      </c>
    </row>
    <row r="96" spans="1:31" x14ac:dyDescent="0.25">
      <c r="A96" s="5" t="s">
        <v>20</v>
      </c>
      <c r="B96" s="5" t="s">
        <v>1</v>
      </c>
      <c r="C96" t="s">
        <v>99</v>
      </c>
      <c r="D96" t="s">
        <v>116</v>
      </c>
      <c r="E96" s="2">
        <v>0.8</v>
      </c>
      <c r="F96" s="2">
        <v>0.82000000000000006</v>
      </c>
      <c r="G96" s="2">
        <v>0.73</v>
      </c>
      <c r="H96" s="2">
        <v>0.73</v>
      </c>
      <c r="I96" s="2">
        <v>0.8600000000000001</v>
      </c>
      <c r="J96" s="2">
        <v>0.78</v>
      </c>
      <c r="K96" s="2">
        <v>0.87</v>
      </c>
      <c r="L96" s="2">
        <v>0.94000000000000006</v>
      </c>
      <c r="M96" s="2">
        <v>0.8899999999999999</v>
      </c>
      <c r="N96" s="2">
        <v>0.89</v>
      </c>
      <c r="O96" s="2">
        <v>0.94</v>
      </c>
      <c r="P96" s="2">
        <v>0.92999999999999994</v>
      </c>
      <c r="R96" s="26">
        <f ca="1">SUM(OFFSET(E96,,,,List!$D$2))</f>
        <v>5.5900000000000007</v>
      </c>
      <c r="T96" s="7"/>
      <c r="U96" s="7"/>
      <c r="V96" s="7"/>
      <c r="W96" s="7"/>
      <c r="X96" s="7"/>
      <c r="Y96" s="7"/>
      <c r="Z96" s="7"/>
      <c r="AA96" s="7"/>
      <c r="AB96" s="7"/>
      <c r="AC96" s="7"/>
      <c r="AD96" s="7"/>
      <c r="AE96" s="7"/>
    </row>
    <row r="97" spans="1:31" x14ac:dyDescent="0.25">
      <c r="A97" s="5" t="s">
        <v>20</v>
      </c>
      <c r="B97" s="5" t="s">
        <v>1</v>
      </c>
      <c r="C97" t="s">
        <v>99</v>
      </c>
      <c r="D97" t="s">
        <v>111</v>
      </c>
      <c r="E97" s="2">
        <v>0.82</v>
      </c>
      <c r="F97" s="2">
        <v>0.83000000000000007</v>
      </c>
      <c r="G97" s="2">
        <v>0.84000000000000008</v>
      </c>
      <c r="H97" s="2">
        <v>0.88</v>
      </c>
      <c r="I97" s="2">
        <v>0.75</v>
      </c>
      <c r="J97" s="2">
        <v>0.88</v>
      </c>
      <c r="K97" s="2">
        <v>0.84000000000000008</v>
      </c>
      <c r="L97" s="2">
        <v>0.94</v>
      </c>
      <c r="M97" s="2">
        <v>0.77</v>
      </c>
      <c r="N97" s="2">
        <v>0.87</v>
      </c>
      <c r="O97" s="2">
        <v>0.89</v>
      </c>
      <c r="P97" s="2">
        <v>0.94</v>
      </c>
      <c r="R97" s="26">
        <f ca="1">SUM(OFFSET(E97,,,,List!$D$2))</f>
        <v>5.84</v>
      </c>
      <c r="T97" s="7"/>
      <c r="U97" s="7"/>
      <c r="V97" s="7"/>
      <c r="W97" s="7"/>
      <c r="X97" s="7"/>
      <c r="Y97" s="7"/>
      <c r="Z97" s="7"/>
      <c r="AA97" s="7"/>
      <c r="AB97" s="7"/>
      <c r="AC97" s="7"/>
      <c r="AD97" s="7"/>
      <c r="AE97" s="7"/>
    </row>
    <row r="98" spans="1:31" x14ac:dyDescent="0.25">
      <c r="A98" s="5" t="s">
        <v>20</v>
      </c>
      <c r="B98" s="5" t="s">
        <v>1</v>
      </c>
      <c r="C98" t="s">
        <v>99</v>
      </c>
      <c r="D98" t="s">
        <v>78</v>
      </c>
      <c r="E98" s="2">
        <v>0.83000000000000007</v>
      </c>
      <c r="F98" s="2">
        <v>0.85000000000000009</v>
      </c>
      <c r="G98" s="2">
        <v>0.78</v>
      </c>
      <c r="H98" s="2">
        <v>0.7</v>
      </c>
      <c r="I98" s="2">
        <v>0.66999999999999993</v>
      </c>
      <c r="J98" s="2">
        <v>0.76</v>
      </c>
      <c r="K98" s="2">
        <v>0.84000000000000008</v>
      </c>
      <c r="L98" s="2">
        <v>0.76</v>
      </c>
      <c r="M98" s="2">
        <v>0.73000000000000009</v>
      </c>
      <c r="N98" s="2">
        <v>0.77</v>
      </c>
      <c r="O98" s="2">
        <v>0.84000000000000008</v>
      </c>
      <c r="P98" s="2">
        <v>0.64</v>
      </c>
      <c r="R98" s="26">
        <f ca="1">SUM(OFFSET(E98,,,,List!$D$2))</f>
        <v>5.43</v>
      </c>
      <c r="T98" s="7"/>
      <c r="U98" s="7"/>
      <c r="V98" s="7"/>
      <c r="W98" s="7"/>
      <c r="X98" s="7"/>
      <c r="Y98" s="7"/>
      <c r="Z98" s="7"/>
      <c r="AA98" s="7"/>
      <c r="AB98" s="7"/>
      <c r="AC98" s="7"/>
      <c r="AD98" s="7"/>
      <c r="AE98" s="7"/>
    </row>
    <row r="99" spans="1:31" x14ac:dyDescent="0.25">
      <c r="A99" s="5" t="s">
        <v>20</v>
      </c>
      <c r="B99" s="5" t="s">
        <v>1</v>
      </c>
      <c r="C99" t="s">
        <v>99</v>
      </c>
      <c r="D99" t="s">
        <v>112</v>
      </c>
      <c r="E99" s="2">
        <v>0.82000000000000006</v>
      </c>
      <c r="F99" s="2">
        <v>0.89</v>
      </c>
      <c r="G99" s="2">
        <v>0.76</v>
      </c>
      <c r="H99" s="2">
        <v>0.67</v>
      </c>
      <c r="I99" s="2">
        <v>0.67</v>
      </c>
      <c r="J99" s="2">
        <v>0.78</v>
      </c>
      <c r="K99" s="2">
        <v>0.91999999999999993</v>
      </c>
      <c r="L99" s="2">
        <v>0.85000000000000009</v>
      </c>
      <c r="M99" s="2">
        <v>0.98000000000000009</v>
      </c>
      <c r="N99" s="2">
        <v>0.96</v>
      </c>
      <c r="O99" s="2">
        <v>0.91</v>
      </c>
      <c r="P99" s="2">
        <v>0.99</v>
      </c>
      <c r="R99" s="26">
        <f ca="1">SUM(OFFSET(E99,,,,List!$D$2))</f>
        <v>5.51</v>
      </c>
      <c r="T99" s="7"/>
      <c r="U99" s="7"/>
      <c r="V99" s="7"/>
      <c r="W99" s="7"/>
      <c r="X99" s="7"/>
      <c r="Y99" s="7"/>
      <c r="Z99" s="7"/>
      <c r="AA99" s="7"/>
      <c r="AB99" s="7"/>
      <c r="AC99" s="7"/>
      <c r="AD99" s="7"/>
      <c r="AE99" s="7"/>
    </row>
    <row r="100" spans="1:31" x14ac:dyDescent="0.25">
      <c r="A100" s="5" t="s">
        <v>20</v>
      </c>
      <c r="B100" s="5" t="s">
        <v>1</v>
      </c>
      <c r="C100" t="s">
        <v>99</v>
      </c>
      <c r="D100" t="s">
        <v>110</v>
      </c>
      <c r="E100" s="2">
        <v>0.77</v>
      </c>
      <c r="F100" s="2">
        <v>0.89999999999999991</v>
      </c>
      <c r="G100" s="2">
        <v>0.78</v>
      </c>
      <c r="H100" s="2">
        <v>0.99</v>
      </c>
      <c r="I100" s="2">
        <v>0.95</v>
      </c>
      <c r="J100" s="2">
        <v>0.92</v>
      </c>
      <c r="K100" s="2">
        <v>0.83000000000000007</v>
      </c>
      <c r="L100" s="2">
        <v>0.75</v>
      </c>
      <c r="M100" s="2">
        <v>0.9</v>
      </c>
      <c r="N100" s="2">
        <v>0.8</v>
      </c>
      <c r="O100" s="2">
        <v>0.92999999999999994</v>
      </c>
      <c r="P100" s="2">
        <v>0.91</v>
      </c>
      <c r="R100" s="26">
        <f ca="1">SUM(OFFSET(E100,,,,List!$D$2))</f>
        <v>6.1400000000000006</v>
      </c>
      <c r="T100" s="7"/>
      <c r="U100" s="7"/>
      <c r="V100" s="7"/>
      <c r="W100" s="7"/>
      <c r="X100" s="7"/>
      <c r="Y100" s="7"/>
      <c r="Z100" s="7"/>
      <c r="AA100" s="7"/>
      <c r="AB100" s="7"/>
      <c r="AC100" s="7"/>
      <c r="AD100" s="7"/>
      <c r="AE100" s="7"/>
    </row>
    <row r="101" spans="1:31" x14ac:dyDescent="0.25">
      <c r="A101" s="5" t="s">
        <v>20</v>
      </c>
      <c r="B101" s="5" t="s">
        <v>1</v>
      </c>
      <c r="C101" t="s">
        <v>99</v>
      </c>
      <c r="D101" t="s">
        <v>114</v>
      </c>
      <c r="E101" s="2">
        <v>0.82</v>
      </c>
      <c r="F101" s="2">
        <v>0.85</v>
      </c>
      <c r="G101" s="2">
        <v>0.84</v>
      </c>
      <c r="H101" s="2">
        <v>0.68</v>
      </c>
      <c r="I101" s="2">
        <v>0.82</v>
      </c>
      <c r="J101" s="2">
        <v>0.84</v>
      </c>
      <c r="K101" s="2">
        <v>0.83</v>
      </c>
      <c r="L101" s="2">
        <v>0.88</v>
      </c>
      <c r="M101" s="2">
        <v>0.85</v>
      </c>
      <c r="N101" s="2">
        <v>0.81</v>
      </c>
      <c r="O101" s="2">
        <v>0.66</v>
      </c>
      <c r="P101" s="2">
        <v>0.73</v>
      </c>
      <c r="R101" s="26">
        <f ca="1">SUM(OFFSET(E101,,,,List!$D$2))</f>
        <v>5.68</v>
      </c>
      <c r="T101" s="7"/>
      <c r="U101" s="7"/>
      <c r="V101" s="7"/>
      <c r="W101" s="7"/>
      <c r="X101" s="7"/>
      <c r="Y101" s="7"/>
      <c r="Z101" s="7"/>
      <c r="AA101" s="7"/>
      <c r="AB101" s="7"/>
      <c r="AC101" s="7"/>
      <c r="AD101" s="7"/>
      <c r="AE101" s="7"/>
    </row>
    <row r="102" spans="1:31" x14ac:dyDescent="0.25">
      <c r="A102" s="5" t="s">
        <v>20</v>
      </c>
      <c r="B102" s="5" t="s">
        <v>1</v>
      </c>
      <c r="C102" t="s">
        <v>99</v>
      </c>
      <c r="D102" t="s">
        <v>109</v>
      </c>
      <c r="E102" s="2">
        <v>0.69</v>
      </c>
      <c r="F102" s="2">
        <v>0.85</v>
      </c>
      <c r="G102" s="2">
        <v>0.67</v>
      </c>
      <c r="H102" s="2">
        <v>0.81</v>
      </c>
      <c r="I102" s="2">
        <v>0.82</v>
      </c>
      <c r="J102" s="2">
        <v>0.9</v>
      </c>
      <c r="K102" s="2">
        <v>0.85</v>
      </c>
      <c r="L102" s="2">
        <v>0.77</v>
      </c>
      <c r="M102" s="2">
        <v>0.71</v>
      </c>
      <c r="N102" s="2">
        <v>0.65</v>
      </c>
      <c r="O102" s="2">
        <v>0.68</v>
      </c>
      <c r="P102" s="2">
        <v>0.73</v>
      </c>
      <c r="R102" s="26">
        <f ca="1">SUM(OFFSET(E102,,,,List!$D$2))</f>
        <v>5.59</v>
      </c>
      <c r="T102" s="7"/>
      <c r="U102" s="7"/>
      <c r="V102" s="7"/>
      <c r="W102" s="7"/>
      <c r="X102" s="7"/>
      <c r="Y102" s="7"/>
      <c r="Z102" s="7"/>
      <c r="AA102" s="7"/>
      <c r="AB102" s="7"/>
      <c r="AC102" s="7"/>
      <c r="AD102" s="7"/>
      <c r="AE102" s="7"/>
    </row>
    <row r="103" spans="1:31" x14ac:dyDescent="0.25">
      <c r="A103" s="5" t="s">
        <v>20</v>
      </c>
      <c r="B103" s="5" t="s">
        <v>1</v>
      </c>
      <c r="C103" t="s">
        <v>99</v>
      </c>
      <c r="D103" t="s">
        <v>115</v>
      </c>
      <c r="E103" s="2">
        <v>0.76</v>
      </c>
      <c r="F103" s="2">
        <v>0.68</v>
      </c>
      <c r="G103" s="2">
        <v>0.72</v>
      </c>
      <c r="H103" s="2">
        <v>0.84</v>
      </c>
      <c r="I103" s="2">
        <v>0.9</v>
      </c>
      <c r="J103" s="2">
        <v>0.7</v>
      </c>
      <c r="K103" s="2">
        <v>0.82</v>
      </c>
      <c r="L103" s="2">
        <v>0.78</v>
      </c>
      <c r="M103" s="2">
        <v>0.65</v>
      </c>
      <c r="N103" s="2">
        <v>0.71</v>
      </c>
      <c r="O103" s="2">
        <v>0.89</v>
      </c>
      <c r="P103" s="2">
        <v>0.83</v>
      </c>
      <c r="R103" s="26">
        <f ca="1">SUM(OFFSET(E103,,,,List!$D$2))</f>
        <v>5.42</v>
      </c>
      <c r="T103" s="7"/>
      <c r="U103" s="7"/>
      <c r="V103" s="7"/>
      <c r="W103" s="7"/>
      <c r="X103" s="7"/>
      <c r="Y103" s="7"/>
      <c r="Z103" s="7"/>
      <c r="AA103" s="7"/>
      <c r="AB103" s="7"/>
      <c r="AC103" s="7"/>
      <c r="AD103" s="7"/>
      <c r="AE103" s="7"/>
    </row>
    <row r="104" spans="1:31" x14ac:dyDescent="0.25">
      <c r="A104" s="5" t="s">
        <v>20</v>
      </c>
      <c r="B104" s="5" t="s">
        <v>1</v>
      </c>
      <c r="C104" t="s">
        <v>99</v>
      </c>
      <c r="D104" t="s">
        <v>77</v>
      </c>
      <c r="E104" s="2">
        <v>0.7</v>
      </c>
      <c r="F104" s="2">
        <v>0.84</v>
      </c>
      <c r="G104" s="2">
        <v>0.77</v>
      </c>
      <c r="H104" s="2">
        <v>0.84</v>
      </c>
      <c r="I104" s="2">
        <v>0.74</v>
      </c>
      <c r="J104" s="2">
        <v>0.81</v>
      </c>
      <c r="K104" s="2">
        <v>0.88</v>
      </c>
      <c r="L104" s="2">
        <v>0.88</v>
      </c>
      <c r="M104" s="2">
        <v>0.69</v>
      </c>
      <c r="N104" s="2">
        <v>0.89</v>
      </c>
      <c r="O104" s="2">
        <v>0.85</v>
      </c>
      <c r="P104" s="2">
        <v>0.85</v>
      </c>
      <c r="R104" s="26">
        <f ca="1">SUM(OFFSET(E104,,,,List!$D$2))</f>
        <v>5.5799999999999992</v>
      </c>
      <c r="T104" s="7"/>
      <c r="U104" s="7"/>
      <c r="V104" s="7"/>
      <c r="W104" s="7"/>
      <c r="X104" s="7"/>
      <c r="Y104" s="7"/>
      <c r="Z104" s="7"/>
      <c r="AA104" s="7"/>
      <c r="AB104" s="7"/>
      <c r="AC104" s="7"/>
      <c r="AD104" s="7"/>
      <c r="AE104" s="7"/>
    </row>
    <row r="105" spans="1:31" x14ac:dyDescent="0.25">
      <c r="A105" s="5" t="s">
        <v>20</v>
      </c>
      <c r="B105" s="5" t="s">
        <v>1</v>
      </c>
      <c r="C105" t="s">
        <v>99</v>
      </c>
      <c r="D105" t="s">
        <v>113</v>
      </c>
      <c r="E105" s="2">
        <v>0.84</v>
      </c>
      <c r="F105" s="2">
        <v>0.9</v>
      </c>
      <c r="G105" s="2">
        <v>0.72</v>
      </c>
      <c r="H105" s="2">
        <v>0.8</v>
      </c>
      <c r="I105" s="2">
        <v>0.86</v>
      </c>
      <c r="J105" s="2">
        <v>0.66</v>
      </c>
      <c r="K105" s="2">
        <v>0.7</v>
      </c>
      <c r="L105" s="2">
        <v>0.84</v>
      </c>
      <c r="M105" s="2">
        <v>0.85</v>
      </c>
      <c r="N105" s="2">
        <v>0.86</v>
      </c>
      <c r="O105" s="2">
        <v>0.68</v>
      </c>
      <c r="P105" s="2">
        <v>0.69</v>
      </c>
      <c r="R105" s="26">
        <f ca="1">SUM(OFFSET(E105,,,,List!$D$2))</f>
        <v>5.48</v>
      </c>
      <c r="T105" s="7"/>
      <c r="U105" s="7"/>
      <c r="V105" s="7"/>
      <c r="W105" s="7"/>
      <c r="X105" s="7"/>
      <c r="Y105" s="7"/>
      <c r="Z105" s="7"/>
      <c r="AA105" s="7"/>
      <c r="AB105" s="7"/>
      <c r="AC105" s="7"/>
      <c r="AD105" s="7"/>
      <c r="AE105" s="7"/>
    </row>
    <row r="106" spans="1:31" x14ac:dyDescent="0.25">
      <c r="A106" s="5" t="s">
        <v>20</v>
      </c>
      <c r="B106" s="5" t="s">
        <v>1</v>
      </c>
      <c r="C106" t="s">
        <v>99</v>
      </c>
      <c r="D106" t="s">
        <v>15</v>
      </c>
      <c r="E106" s="2">
        <f>SUM(E96:E105)/10</f>
        <v>0.78500000000000003</v>
      </c>
      <c r="F106" s="2">
        <f t="shared" ref="F106" si="6">SUM(F96:F105)/10</f>
        <v>0.84099999999999986</v>
      </c>
      <c r="G106" s="2">
        <f t="shared" ref="G106" si="7">SUM(G96:G105)/10</f>
        <v>0.76100000000000001</v>
      </c>
      <c r="H106" s="2">
        <f t="shared" ref="H106" si="8">SUM(H96:H105)/10</f>
        <v>0.79399999999999982</v>
      </c>
      <c r="I106" s="2">
        <f t="shared" ref="I106" si="9">SUM(I96:I105)/10</f>
        <v>0.80400000000000005</v>
      </c>
      <c r="J106" s="2">
        <f t="shared" ref="J106" si="10">SUM(J96:J105)/10</f>
        <v>0.80300000000000016</v>
      </c>
      <c r="K106" s="2">
        <f t="shared" ref="K106" si="11">SUM(K96:K105)/10</f>
        <v>0.83799999999999986</v>
      </c>
      <c r="L106" s="2">
        <f t="shared" ref="L106" si="12">SUM(L96:L105)/10</f>
        <v>0.83900000000000008</v>
      </c>
      <c r="M106" s="2">
        <f t="shared" ref="M106" si="13">SUM(M96:M105)/10</f>
        <v>0.80199999999999994</v>
      </c>
      <c r="N106" s="2">
        <f t="shared" ref="N106" si="14">SUM(N96:N105)/10</f>
        <v>0.82099999999999995</v>
      </c>
      <c r="O106" s="2">
        <f t="shared" ref="O106" si="15">SUM(O96:O105)/10</f>
        <v>0.82699999999999996</v>
      </c>
      <c r="P106" s="2">
        <f t="shared" ref="P106" si="16">SUM(P96:P105)/10</f>
        <v>0.82400000000000007</v>
      </c>
      <c r="R106" s="26">
        <f ca="1">SUM(OFFSET(E106,,,,List!$D$2))</f>
        <v>5.6260000000000003</v>
      </c>
      <c r="T106" s="7"/>
      <c r="U106" s="7"/>
      <c r="V106" s="7"/>
      <c r="W106" s="7"/>
      <c r="X106" s="7"/>
      <c r="Y106" s="7"/>
      <c r="Z106" s="7"/>
      <c r="AA106" s="7"/>
      <c r="AB106" s="7"/>
      <c r="AC106" s="7"/>
      <c r="AD106" s="7"/>
      <c r="AE106" s="7"/>
    </row>
    <row r="107" spans="1:31" x14ac:dyDescent="0.25">
      <c r="R107" s="26">
        <f ca="1">SUM(OFFSET(E107,,,,List!$D$2))</f>
        <v>0</v>
      </c>
    </row>
    <row r="108" spans="1:31" x14ac:dyDescent="0.25">
      <c r="R108" s="26">
        <f ca="1">SUM(OFFSET(E108,,,,List!$D$2))</f>
        <v>0</v>
      </c>
    </row>
    <row r="109" spans="1:31" x14ac:dyDescent="0.25">
      <c r="A109" s="19" t="s">
        <v>41</v>
      </c>
      <c r="B109" s="19" t="s">
        <v>54</v>
      </c>
      <c r="C109" s="19" t="s">
        <v>55</v>
      </c>
      <c r="D109" s="10" t="s">
        <v>124</v>
      </c>
      <c r="E109" s="9" t="s">
        <v>42</v>
      </c>
      <c r="F109" s="9" t="s">
        <v>43</v>
      </c>
      <c r="G109" s="9" t="s">
        <v>44</v>
      </c>
      <c r="H109" s="9" t="s">
        <v>45</v>
      </c>
      <c r="I109" s="9" t="s">
        <v>46</v>
      </c>
      <c r="J109" s="9" t="s">
        <v>47</v>
      </c>
      <c r="K109" s="9" t="s">
        <v>48</v>
      </c>
      <c r="L109" s="9" t="s">
        <v>49</v>
      </c>
      <c r="M109" s="9" t="s">
        <v>50</v>
      </c>
      <c r="N109" s="9" t="s">
        <v>51</v>
      </c>
      <c r="O109" s="9" t="s">
        <v>6</v>
      </c>
      <c r="P109" s="9" t="s">
        <v>52</v>
      </c>
      <c r="R109" s="26">
        <f ca="1">SUM(OFFSET(E109,,,,List!$D$2))</f>
        <v>0</v>
      </c>
    </row>
    <row r="110" spans="1:31" x14ac:dyDescent="0.25">
      <c r="A110" t="s">
        <v>20</v>
      </c>
      <c r="B110" t="s">
        <v>16</v>
      </c>
      <c r="C110" t="s">
        <v>99</v>
      </c>
      <c r="D110" t="s">
        <v>116</v>
      </c>
      <c r="E110" s="2">
        <v>0.03</v>
      </c>
      <c r="F110" s="2">
        <v>0.05</v>
      </c>
      <c r="G110" s="2">
        <v>0.02</v>
      </c>
      <c r="H110" s="2">
        <v>0.03</v>
      </c>
      <c r="I110" s="2">
        <v>0.03</v>
      </c>
      <c r="J110" s="2">
        <v>0.04</v>
      </c>
      <c r="K110" s="2">
        <v>0.04</v>
      </c>
      <c r="L110" s="2">
        <v>0.04</v>
      </c>
      <c r="M110" s="2">
        <v>0.02</v>
      </c>
      <c r="N110" s="2">
        <v>0.02</v>
      </c>
      <c r="O110" s="2">
        <v>0.05</v>
      </c>
      <c r="P110" s="2">
        <v>0.05</v>
      </c>
      <c r="R110" s="26">
        <f ca="1">SUM(OFFSET(E110,,,,List!$D$2))</f>
        <v>0.24000000000000002</v>
      </c>
    </row>
    <row r="111" spans="1:31" x14ac:dyDescent="0.25">
      <c r="A111" t="s">
        <v>20</v>
      </c>
      <c r="B111" t="s">
        <v>16</v>
      </c>
      <c r="C111" t="s">
        <v>99</v>
      </c>
      <c r="D111" t="s">
        <v>111</v>
      </c>
      <c r="E111" s="2">
        <v>0.03</v>
      </c>
      <c r="F111" s="2">
        <v>0.04</v>
      </c>
      <c r="G111" s="2">
        <v>0.04</v>
      </c>
      <c r="H111" s="2">
        <v>0.04</v>
      </c>
      <c r="I111" s="2">
        <v>0.05</v>
      </c>
      <c r="J111" s="2">
        <v>0.05</v>
      </c>
      <c r="K111" s="2">
        <v>0.04</v>
      </c>
      <c r="L111" s="2">
        <v>0.05</v>
      </c>
      <c r="M111" s="2">
        <v>0.05</v>
      </c>
      <c r="N111" s="2">
        <v>0.04</v>
      </c>
      <c r="O111" s="2">
        <v>0.03</v>
      </c>
      <c r="P111" s="2">
        <v>0.02</v>
      </c>
      <c r="R111" s="26">
        <f ca="1">SUM(OFFSET(E111,,,,List!$D$2))</f>
        <v>0.28999999999999998</v>
      </c>
    </row>
    <row r="112" spans="1:31" x14ac:dyDescent="0.25">
      <c r="A112" t="s">
        <v>20</v>
      </c>
      <c r="B112" t="s">
        <v>16</v>
      </c>
      <c r="C112" t="s">
        <v>99</v>
      </c>
      <c r="D112" t="s">
        <v>78</v>
      </c>
      <c r="E112" s="2">
        <v>0.03</v>
      </c>
      <c r="F112" s="2">
        <v>0.02</v>
      </c>
      <c r="G112" s="2">
        <v>0.03</v>
      </c>
      <c r="H112" s="2">
        <v>0.03</v>
      </c>
      <c r="I112" s="2">
        <v>0.04</v>
      </c>
      <c r="J112" s="2">
        <v>0.02</v>
      </c>
      <c r="K112" s="2">
        <v>0.02</v>
      </c>
      <c r="L112" s="2">
        <v>0.04</v>
      </c>
      <c r="M112" s="2">
        <v>0.03</v>
      </c>
      <c r="N112" s="2">
        <v>0.02</v>
      </c>
      <c r="O112" s="2">
        <v>0.04</v>
      </c>
      <c r="P112" s="2">
        <v>0.05</v>
      </c>
      <c r="R112" s="26">
        <f ca="1">SUM(OFFSET(E112,,,,List!$D$2))</f>
        <v>0.18999999999999997</v>
      </c>
    </row>
    <row r="113" spans="1:18" x14ac:dyDescent="0.25">
      <c r="A113" t="s">
        <v>20</v>
      </c>
      <c r="B113" t="s">
        <v>16</v>
      </c>
      <c r="C113" t="s">
        <v>99</v>
      </c>
      <c r="D113" t="s">
        <v>112</v>
      </c>
      <c r="E113" s="2">
        <v>0.05</v>
      </c>
      <c r="F113" s="2">
        <v>0.04</v>
      </c>
      <c r="G113" s="2">
        <v>0.03</v>
      </c>
      <c r="H113" s="2">
        <v>0.02</v>
      </c>
      <c r="I113" s="2">
        <v>0.04</v>
      </c>
      <c r="J113" s="2">
        <v>0.05</v>
      </c>
      <c r="K113" s="2">
        <v>0.04</v>
      </c>
      <c r="L113" s="2">
        <v>0.05</v>
      </c>
      <c r="M113" s="2">
        <v>0.04</v>
      </c>
      <c r="N113" s="2">
        <v>0.02</v>
      </c>
      <c r="O113" s="2">
        <v>0.03</v>
      </c>
      <c r="P113" s="2">
        <v>0.03</v>
      </c>
      <c r="R113" s="26">
        <f ca="1">SUM(OFFSET(E113,,,,List!$D$2))</f>
        <v>0.26999999999999996</v>
      </c>
    </row>
    <row r="114" spans="1:18" x14ac:dyDescent="0.25">
      <c r="A114" t="s">
        <v>20</v>
      </c>
      <c r="B114" t="s">
        <v>16</v>
      </c>
      <c r="C114" t="s">
        <v>99</v>
      </c>
      <c r="D114" t="s">
        <v>110</v>
      </c>
      <c r="E114" s="2">
        <v>0.05</v>
      </c>
      <c r="F114" s="2">
        <v>0.05</v>
      </c>
      <c r="G114" s="2">
        <v>0.02</v>
      </c>
      <c r="H114" s="2">
        <v>0.04</v>
      </c>
      <c r="I114" s="2">
        <v>0.05</v>
      </c>
      <c r="J114" s="2">
        <v>0.05</v>
      </c>
      <c r="K114" s="2">
        <v>0.04</v>
      </c>
      <c r="L114" s="2">
        <v>0.03</v>
      </c>
      <c r="M114" s="2">
        <v>0.05</v>
      </c>
      <c r="N114" s="2">
        <v>0.05</v>
      </c>
      <c r="O114" s="2">
        <v>0.04</v>
      </c>
      <c r="P114" s="2">
        <v>0.02</v>
      </c>
      <c r="R114" s="26">
        <f ca="1">SUM(OFFSET(E114,,,,List!$D$2))</f>
        <v>0.3</v>
      </c>
    </row>
    <row r="115" spans="1:18" x14ac:dyDescent="0.25">
      <c r="A115" t="s">
        <v>20</v>
      </c>
      <c r="B115" t="s">
        <v>16</v>
      </c>
      <c r="C115" t="s">
        <v>99</v>
      </c>
      <c r="D115" t="s">
        <v>114</v>
      </c>
      <c r="E115" s="2">
        <v>0.03</v>
      </c>
      <c r="F115" s="2">
        <v>0.05</v>
      </c>
      <c r="G115" s="2">
        <v>0.03</v>
      </c>
      <c r="H115" s="2">
        <v>0.08</v>
      </c>
      <c r="I115" s="2">
        <v>0.09</v>
      </c>
      <c r="J115" s="2">
        <v>0.08</v>
      </c>
      <c r="K115" s="2">
        <v>0.02</v>
      </c>
      <c r="L115" s="2">
        <v>0.02</v>
      </c>
      <c r="M115" s="2">
        <v>0.05</v>
      </c>
      <c r="N115" s="2">
        <v>0.09</v>
      </c>
      <c r="O115" s="2">
        <v>7.0000000000000007E-2</v>
      </c>
      <c r="P115" s="2">
        <v>0.03</v>
      </c>
      <c r="R115" s="26">
        <f ca="1">SUM(OFFSET(E115,,,,List!$D$2))</f>
        <v>0.38000000000000006</v>
      </c>
    </row>
    <row r="116" spans="1:18" x14ac:dyDescent="0.25">
      <c r="A116" t="s">
        <v>20</v>
      </c>
      <c r="B116" t="s">
        <v>16</v>
      </c>
      <c r="C116" t="s">
        <v>99</v>
      </c>
      <c r="D116" t="s">
        <v>109</v>
      </c>
      <c r="E116" s="2">
        <v>0.06</v>
      </c>
      <c r="F116" s="2">
        <v>0.02</v>
      </c>
      <c r="G116" s="2">
        <v>0.02</v>
      </c>
      <c r="H116" s="2">
        <v>0.04</v>
      </c>
      <c r="I116" s="2">
        <v>0.04</v>
      </c>
      <c r="J116" s="2">
        <v>0.04</v>
      </c>
      <c r="K116" s="2">
        <v>0.08</v>
      </c>
      <c r="L116" s="2">
        <v>0.04</v>
      </c>
      <c r="M116" s="2">
        <v>0.05</v>
      </c>
      <c r="N116" s="2">
        <v>0.09</v>
      </c>
      <c r="O116" s="2">
        <v>0.05</v>
      </c>
      <c r="P116" s="2">
        <v>0.09</v>
      </c>
      <c r="R116" s="26">
        <f ca="1">SUM(OFFSET(E116,,,,List!$D$2))</f>
        <v>0.30000000000000004</v>
      </c>
    </row>
    <row r="117" spans="1:18" x14ac:dyDescent="0.25">
      <c r="A117" t="s">
        <v>20</v>
      </c>
      <c r="B117" t="s">
        <v>16</v>
      </c>
      <c r="C117" t="s">
        <v>99</v>
      </c>
      <c r="D117" t="s">
        <v>115</v>
      </c>
      <c r="E117" s="2">
        <v>0.08</v>
      </c>
      <c r="F117" s="2">
        <v>0.03</v>
      </c>
      <c r="G117" s="2">
        <v>0.02</v>
      </c>
      <c r="H117" s="2">
        <v>0.05</v>
      </c>
      <c r="I117" s="2">
        <v>0.02</v>
      </c>
      <c r="J117" s="2">
        <v>0.04</v>
      </c>
      <c r="K117" s="2">
        <v>7.0000000000000007E-2</v>
      </c>
      <c r="L117" s="2">
        <v>0.03</v>
      </c>
      <c r="M117" s="2">
        <v>0.03</v>
      </c>
      <c r="N117" s="2">
        <v>0.05</v>
      </c>
      <c r="O117" s="2">
        <v>0.08</v>
      </c>
      <c r="P117" s="2">
        <v>0.08</v>
      </c>
      <c r="R117" s="26">
        <f ca="1">SUM(OFFSET(E117,,,,List!$D$2))</f>
        <v>0.31</v>
      </c>
    </row>
    <row r="118" spans="1:18" x14ac:dyDescent="0.25">
      <c r="A118" t="s">
        <v>20</v>
      </c>
      <c r="B118" t="s">
        <v>16</v>
      </c>
      <c r="C118" t="s">
        <v>99</v>
      </c>
      <c r="D118" t="s">
        <v>77</v>
      </c>
      <c r="E118" s="2">
        <v>0.09</v>
      </c>
      <c r="F118" s="2">
        <v>0.04</v>
      </c>
      <c r="G118" s="2">
        <v>0.03</v>
      </c>
      <c r="H118" s="2">
        <v>0.08</v>
      </c>
      <c r="I118" s="2">
        <v>0.09</v>
      </c>
      <c r="J118" s="2">
        <v>0.03</v>
      </c>
      <c r="K118" s="2">
        <v>0.03</v>
      </c>
      <c r="L118" s="2">
        <v>7.0000000000000007E-2</v>
      </c>
      <c r="M118" s="2">
        <v>0.06</v>
      </c>
      <c r="N118" s="2">
        <v>7.0000000000000007E-2</v>
      </c>
      <c r="O118" s="2">
        <v>0.04</v>
      </c>
      <c r="P118" s="2">
        <v>0.02</v>
      </c>
      <c r="R118" s="26">
        <f ca="1">SUM(OFFSET(E118,,,,List!$D$2))</f>
        <v>0.39</v>
      </c>
    </row>
    <row r="119" spans="1:18" x14ac:dyDescent="0.25">
      <c r="A119" t="s">
        <v>20</v>
      </c>
      <c r="B119" t="s">
        <v>16</v>
      </c>
      <c r="C119" t="s">
        <v>99</v>
      </c>
      <c r="D119" t="s">
        <v>113</v>
      </c>
      <c r="E119" s="2">
        <v>0.08</v>
      </c>
      <c r="F119" s="2">
        <v>0.06</v>
      </c>
      <c r="G119" s="2">
        <v>0.09</v>
      </c>
      <c r="H119" s="2">
        <v>0.05</v>
      </c>
      <c r="I119" s="2">
        <v>0.06</v>
      </c>
      <c r="J119" s="2">
        <v>0.08</v>
      </c>
      <c r="K119" s="2">
        <v>0.09</v>
      </c>
      <c r="L119" s="2">
        <v>0.04</v>
      </c>
      <c r="M119" s="2">
        <v>0.04</v>
      </c>
      <c r="N119" s="2">
        <v>0.03</v>
      </c>
      <c r="O119" s="2">
        <v>0.09</v>
      </c>
      <c r="P119" s="2">
        <v>7.0000000000000007E-2</v>
      </c>
      <c r="R119" s="26">
        <f ca="1">SUM(OFFSET(E119,,,,List!$D$2))</f>
        <v>0.51</v>
      </c>
    </row>
    <row r="120" spans="1:18" x14ac:dyDescent="0.25">
      <c r="A120" t="s">
        <v>20</v>
      </c>
      <c r="B120" t="s">
        <v>16</v>
      </c>
      <c r="C120" t="s">
        <v>99</v>
      </c>
      <c r="D120" t="s">
        <v>15</v>
      </c>
      <c r="E120" s="2">
        <f>SUM(E110:E119)/10</f>
        <v>5.3000000000000005E-2</v>
      </c>
      <c r="F120" s="2">
        <f t="shared" ref="F120" si="17">SUM(F110:F119)/10</f>
        <v>0.04</v>
      </c>
      <c r="G120" s="2">
        <f t="shared" ref="G120" si="18">SUM(G110:G119)/10</f>
        <v>3.2999999999999995E-2</v>
      </c>
      <c r="H120" s="2">
        <f t="shared" ref="H120" si="19">SUM(H110:H119)/10</f>
        <v>4.5999999999999999E-2</v>
      </c>
      <c r="I120" s="2">
        <f t="shared" ref="I120" si="20">SUM(I110:I119)/10</f>
        <v>5.1000000000000004E-2</v>
      </c>
      <c r="J120" s="2">
        <f t="shared" ref="J120" si="21">SUM(J110:J119)/10</f>
        <v>4.8000000000000001E-2</v>
      </c>
      <c r="K120" s="2">
        <f t="shared" ref="K120" si="22">SUM(K110:K119)/10</f>
        <v>4.7E-2</v>
      </c>
      <c r="L120" s="2">
        <f t="shared" ref="L120" si="23">SUM(L110:L119)/10</f>
        <v>4.0999999999999995E-2</v>
      </c>
      <c r="M120" s="2">
        <f t="shared" ref="M120" si="24">SUM(M110:M119)/10</f>
        <v>4.1999999999999996E-2</v>
      </c>
      <c r="N120" s="2">
        <f t="shared" ref="N120" si="25">SUM(N110:N119)/10</f>
        <v>4.8000000000000001E-2</v>
      </c>
      <c r="O120" s="2">
        <f t="shared" ref="O120" si="26">SUM(O110:O119)/10</f>
        <v>5.2000000000000005E-2</v>
      </c>
      <c r="P120" s="2">
        <f t="shared" ref="P120" si="27">SUM(P110:P119)/10</f>
        <v>4.6000000000000006E-2</v>
      </c>
      <c r="R120" s="26">
        <f ca="1">SUM(OFFSET(E120,,,,List!$D$2))</f>
        <v>0.31799999999999995</v>
      </c>
    </row>
    <row r="121" spans="1:18" x14ac:dyDescent="0.25">
      <c r="E121" s="2"/>
      <c r="F121" s="2"/>
      <c r="G121" s="2"/>
      <c r="H121" s="2"/>
      <c r="I121" s="2"/>
      <c r="J121" s="2"/>
      <c r="K121" s="2"/>
      <c r="L121" s="2"/>
      <c r="M121" s="2"/>
      <c r="N121" s="2"/>
      <c r="O121" s="2"/>
      <c r="P121" s="2"/>
      <c r="R121" s="26">
        <f ca="1">SUM(OFFSET(E121,,,,List!$D$2))</f>
        <v>0</v>
      </c>
    </row>
    <row r="122" spans="1:18" x14ac:dyDescent="0.25">
      <c r="D122" s="6" t="s">
        <v>16</v>
      </c>
      <c r="E122" s="2"/>
      <c r="F122" s="2"/>
      <c r="G122" s="2"/>
      <c r="H122" s="2"/>
      <c r="I122" s="2"/>
      <c r="J122" s="2"/>
      <c r="K122" s="2"/>
      <c r="L122" s="2"/>
      <c r="M122" s="2"/>
      <c r="N122" s="2"/>
      <c r="O122" s="2"/>
      <c r="P122" s="2"/>
      <c r="R122" s="26">
        <f ca="1">SUM(OFFSET(E122,,,,List!$D$2))</f>
        <v>0</v>
      </c>
    </row>
    <row r="123" spans="1:18" x14ac:dyDescent="0.25">
      <c r="A123" s="19" t="s">
        <v>41</v>
      </c>
      <c r="B123" s="19" t="s">
        <v>54</v>
      </c>
      <c r="C123" s="19" t="s">
        <v>55</v>
      </c>
      <c r="D123" s="10" t="s">
        <v>124</v>
      </c>
      <c r="E123" s="9" t="s">
        <v>42</v>
      </c>
      <c r="F123" s="9" t="s">
        <v>43</v>
      </c>
      <c r="G123" s="9" t="s">
        <v>44</v>
      </c>
      <c r="H123" s="9" t="s">
        <v>45</v>
      </c>
      <c r="I123" s="9" t="s">
        <v>46</v>
      </c>
      <c r="J123" s="9" t="s">
        <v>47</v>
      </c>
      <c r="K123" s="9" t="s">
        <v>48</v>
      </c>
      <c r="L123" s="9" t="s">
        <v>49</v>
      </c>
      <c r="M123" s="9" t="s">
        <v>50</v>
      </c>
      <c r="N123" s="9" t="s">
        <v>51</v>
      </c>
      <c r="O123" s="9" t="s">
        <v>6</v>
      </c>
      <c r="P123" s="9" t="s">
        <v>52</v>
      </c>
      <c r="R123" s="26">
        <f ca="1">SUM(OFFSET(E123,,,,List!$D$2))</f>
        <v>0</v>
      </c>
    </row>
    <row r="124" spans="1:18" x14ac:dyDescent="0.25">
      <c r="A124" t="s">
        <v>19</v>
      </c>
      <c r="B124" t="s">
        <v>16</v>
      </c>
      <c r="C124" t="s">
        <v>99</v>
      </c>
      <c r="D124" t="s">
        <v>116</v>
      </c>
      <c r="E124" s="2">
        <v>0.06</v>
      </c>
      <c r="F124" s="2">
        <v>0.03</v>
      </c>
      <c r="G124" s="2">
        <v>7.0000000000000007E-2</v>
      </c>
      <c r="H124" s="2">
        <v>0.06</v>
      </c>
      <c r="I124" s="2">
        <v>0.03</v>
      </c>
      <c r="J124" s="2">
        <v>0.06</v>
      </c>
      <c r="K124" s="2">
        <v>0.04</v>
      </c>
      <c r="L124" s="2">
        <v>0.04</v>
      </c>
      <c r="M124" s="2">
        <v>0.08</v>
      </c>
      <c r="N124" s="2">
        <v>7.0000000000000007E-2</v>
      </c>
      <c r="O124" s="2">
        <v>0.05</v>
      </c>
      <c r="P124" s="2">
        <v>7.0000000000000007E-2</v>
      </c>
      <c r="R124" s="26">
        <f ca="1">SUM(OFFSET(E124,,,,List!$D$2))</f>
        <v>0.35</v>
      </c>
    </row>
    <row r="125" spans="1:18" x14ac:dyDescent="0.25">
      <c r="A125" t="s">
        <v>19</v>
      </c>
      <c r="B125" t="s">
        <v>16</v>
      </c>
      <c r="C125" t="s">
        <v>99</v>
      </c>
      <c r="D125" t="s">
        <v>111</v>
      </c>
      <c r="E125" s="2">
        <v>7.0000000000000007E-2</v>
      </c>
      <c r="F125" s="2">
        <v>0.06</v>
      </c>
      <c r="G125" s="2">
        <v>0.04</v>
      </c>
      <c r="H125" s="2">
        <v>0.04</v>
      </c>
      <c r="I125" s="2">
        <v>0.05</v>
      </c>
      <c r="J125" s="2">
        <v>0.08</v>
      </c>
      <c r="K125" s="2">
        <v>0.1</v>
      </c>
      <c r="L125" s="2">
        <v>0.08</v>
      </c>
      <c r="M125" s="2">
        <v>0.06</v>
      </c>
      <c r="N125" s="2">
        <v>0.05</v>
      </c>
      <c r="O125" s="2">
        <v>0.06</v>
      </c>
      <c r="P125" s="2">
        <v>0.08</v>
      </c>
      <c r="R125" s="26">
        <f ca="1">SUM(OFFSET(E125,,,,List!$D$2))</f>
        <v>0.44000000000000006</v>
      </c>
    </row>
    <row r="126" spans="1:18" x14ac:dyDescent="0.25">
      <c r="A126" t="s">
        <v>19</v>
      </c>
      <c r="B126" t="s">
        <v>16</v>
      </c>
      <c r="C126" t="s">
        <v>99</v>
      </c>
      <c r="D126" t="s">
        <v>78</v>
      </c>
      <c r="E126" s="2">
        <v>7.0000000000000007E-2</v>
      </c>
      <c r="F126" s="2">
        <v>0.06</v>
      </c>
      <c r="G126" s="2">
        <v>0.03</v>
      </c>
      <c r="H126" s="2">
        <v>7.0000000000000007E-2</v>
      </c>
      <c r="I126" s="2">
        <v>7.0000000000000007E-2</v>
      </c>
      <c r="J126" s="2">
        <v>7.0000000000000007E-2</v>
      </c>
      <c r="K126" s="2">
        <v>0.09</v>
      </c>
      <c r="L126" s="2">
        <v>0.09</v>
      </c>
      <c r="M126" s="2">
        <v>7.0000000000000007E-2</v>
      </c>
      <c r="N126" s="2">
        <v>0.05</v>
      </c>
      <c r="O126" s="2">
        <v>0.1</v>
      </c>
      <c r="P126" s="2">
        <v>0.09</v>
      </c>
      <c r="R126" s="26">
        <f ca="1">SUM(OFFSET(E126,,,,List!$D$2))</f>
        <v>0.46000000000000008</v>
      </c>
    </row>
    <row r="127" spans="1:18" x14ac:dyDescent="0.25">
      <c r="A127" t="s">
        <v>19</v>
      </c>
      <c r="B127" t="s">
        <v>16</v>
      </c>
      <c r="C127" t="s">
        <v>99</v>
      </c>
      <c r="D127" t="s">
        <v>112</v>
      </c>
      <c r="E127" s="2">
        <v>0.08</v>
      </c>
      <c r="F127" s="2">
        <v>0.05</v>
      </c>
      <c r="G127" s="2">
        <v>7.0000000000000007E-2</v>
      </c>
      <c r="H127" s="2">
        <v>0.05</v>
      </c>
      <c r="I127" s="2">
        <v>7.0000000000000007E-2</v>
      </c>
      <c r="J127" s="2">
        <v>0.09</v>
      </c>
      <c r="K127" s="2">
        <v>0.06</v>
      </c>
      <c r="L127" s="2">
        <v>0.05</v>
      </c>
      <c r="M127" s="2">
        <v>0.02</v>
      </c>
      <c r="N127" s="2">
        <v>0.03</v>
      </c>
      <c r="O127" s="2">
        <v>0.05</v>
      </c>
      <c r="P127" s="2">
        <v>0.02</v>
      </c>
      <c r="R127" s="26">
        <f ca="1">SUM(OFFSET(E127,,,,List!$D$2))</f>
        <v>0.47000000000000003</v>
      </c>
    </row>
    <row r="128" spans="1:18" x14ac:dyDescent="0.25">
      <c r="A128" t="s">
        <v>19</v>
      </c>
      <c r="B128" t="s">
        <v>16</v>
      </c>
      <c r="C128" t="s">
        <v>99</v>
      </c>
      <c r="D128" t="s">
        <v>110</v>
      </c>
      <c r="E128" s="2">
        <v>0.05</v>
      </c>
      <c r="F128" s="2">
        <v>0.04</v>
      </c>
      <c r="G128" s="2">
        <v>7.0000000000000007E-2</v>
      </c>
      <c r="H128" s="2">
        <v>0.08</v>
      </c>
      <c r="I128" s="2">
        <v>0.06</v>
      </c>
      <c r="J128" s="2">
        <v>0.05</v>
      </c>
      <c r="K128" s="2">
        <v>7.0000000000000007E-2</v>
      </c>
      <c r="L128" s="2">
        <v>0.04</v>
      </c>
      <c r="M128" s="2">
        <v>0.03</v>
      </c>
      <c r="N128" s="2">
        <v>0.03</v>
      </c>
      <c r="O128" s="2">
        <v>0.05</v>
      </c>
      <c r="P128" s="2">
        <v>0.03</v>
      </c>
      <c r="R128" s="26">
        <f ca="1">SUM(OFFSET(E128,,,,List!$D$2))</f>
        <v>0.42</v>
      </c>
    </row>
    <row r="129" spans="1:18" x14ac:dyDescent="0.25">
      <c r="A129" t="s">
        <v>19</v>
      </c>
      <c r="B129" t="s">
        <v>16</v>
      </c>
      <c r="C129" t="s">
        <v>99</v>
      </c>
      <c r="D129" t="s">
        <v>114</v>
      </c>
      <c r="E129" s="2">
        <v>0.04</v>
      </c>
      <c r="F129" s="2">
        <v>0.09</v>
      </c>
      <c r="G129" s="2">
        <v>0.06</v>
      </c>
      <c r="H129" s="2">
        <v>0.08</v>
      </c>
      <c r="I129" s="2">
        <v>0.06</v>
      </c>
      <c r="J129" s="2">
        <v>0.11</v>
      </c>
      <c r="K129" s="2">
        <v>0.11</v>
      </c>
      <c r="L129" s="2">
        <v>0.04</v>
      </c>
      <c r="M129" s="2">
        <v>0.04</v>
      </c>
      <c r="N129" s="2">
        <v>7.0000000000000007E-2</v>
      </c>
      <c r="O129" s="2">
        <v>0.04</v>
      </c>
      <c r="P129" s="2">
        <v>0.08</v>
      </c>
      <c r="R129" s="26">
        <f ca="1">SUM(OFFSET(E129,,,,List!$D$2))</f>
        <v>0.55000000000000004</v>
      </c>
    </row>
    <row r="130" spans="1:18" x14ac:dyDescent="0.25">
      <c r="A130" t="s">
        <v>19</v>
      </c>
      <c r="B130" t="s">
        <v>16</v>
      </c>
      <c r="C130" t="s">
        <v>99</v>
      </c>
      <c r="D130" t="s">
        <v>109</v>
      </c>
      <c r="E130" s="2">
        <v>0.09</v>
      </c>
      <c r="F130" s="2">
        <v>0.06</v>
      </c>
      <c r="G130" s="2">
        <v>0.05</v>
      </c>
      <c r="H130" s="2">
        <v>0.1</v>
      </c>
      <c r="I130" s="2">
        <v>0.1</v>
      </c>
      <c r="J130" s="2">
        <v>0.05</v>
      </c>
      <c r="K130" s="2">
        <v>7.0000000000000007E-2</v>
      </c>
      <c r="L130" s="2">
        <v>0.08</v>
      </c>
      <c r="M130" s="2">
        <v>0.06</v>
      </c>
      <c r="N130" s="2">
        <v>0.11</v>
      </c>
      <c r="O130" s="2">
        <v>0.09</v>
      </c>
      <c r="P130" s="2">
        <v>0.08</v>
      </c>
      <c r="R130" s="26">
        <f ca="1">SUM(OFFSET(E130,,,,List!$D$2))</f>
        <v>0.52</v>
      </c>
    </row>
    <row r="131" spans="1:18" x14ac:dyDescent="0.25">
      <c r="A131" t="s">
        <v>19</v>
      </c>
      <c r="B131" t="s">
        <v>16</v>
      </c>
      <c r="C131" t="s">
        <v>99</v>
      </c>
      <c r="D131" t="s">
        <v>115</v>
      </c>
      <c r="E131" s="2">
        <v>0.09</v>
      </c>
      <c r="F131" s="2">
        <v>0.11</v>
      </c>
      <c r="G131" s="2">
        <v>0.08</v>
      </c>
      <c r="H131" s="2">
        <v>0.06</v>
      </c>
      <c r="I131" s="2">
        <v>0.06</v>
      </c>
      <c r="J131" s="2">
        <v>0.1</v>
      </c>
      <c r="K131" s="2">
        <v>0.06</v>
      </c>
      <c r="L131" s="2">
        <v>0.05</v>
      </c>
      <c r="M131" s="2">
        <v>0.04</v>
      </c>
      <c r="N131" s="2">
        <v>7.0000000000000007E-2</v>
      </c>
      <c r="O131" s="2">
        <v>7.0000000000000007E-2</v>
      </c>
      <c r="P131" s="2">
        <v>0.04</v>
      </c>
      <c r="R131" s="26">
        <f ca="1">SUM(OFFSET(E131,,,,List!$D$2))</f>
        <v>0.56000000000000005</v>
      </c>
    </row>
    <row r="132" spans="1:18" x14ac:dyDescent="0.25">
      <c r="A132" t="s">
        <v>19</v>
      </c>
      <c r="B132" t="s">
        <v>16</v>
      </c>
      <c r="C132" t="s">
        <v>99</v>
      </c>
      <c r="D132" t="s">
        <v>77</v>
      </c>
      <c r="E132" s="2">
        <v>0.08</v>
      </c>
      <c r="F132" s="2">
        <v>7.0000000000000007E-2</v>
      </c>
      <c r="G132" s="2">
        <v>0.04</v>
      </c>
      <c r="H132" s="2">
        <v>0.06</v>
      </c>
      <c r="I132" s="2">
        <v>0.11</v>
      </c>
      <c r="J132" s="2">
        <v>0.04</v>
      </c>
      <c r="K132" s="2">
        <v>0.04</v>
      </c>
      <c r="L132" s="2">
        <v>0.05</v>
      </c>
      <c r="M132" s="2">
        <v>0.06</v>
      </c>
      <c r="N132" s="2">
        <v>0.09</v>
      </c>
      <c r="O132" s="2">
        <v>0.11</v>
      </c>
      <c r="P132" s="2">
        <v>0.04</v>
      </c>
      <c r="R132" s="26">
        <f ca="1">SUM(OFFSET(E132,,,,List!$D$2))</f>
        <v>0.43999999999999995</v>
      </c>
    </row>
    <row r="133" spans="1:18" x14ac:dyDescent="0.25">
      <c r="A133" t="s">
        <v>19</v>
      </c>
      <c r="B133" t="s">
        <v>16</v>
      </c>
      <c r="C133" t="s">
        <v>99</v>
      </c>
      <c r="D133" t="s">
        <v>113</v>
      </c>
      <c r="E133" s="2">
        <v>0.08</v>
      </c>
      <c r="F133" s="2">
        <v>0.11</v>
      </c>
      <c r="G133" s="2">
        <v>0.04</v>
      </c>
      <c r="H133" s="2">
        <v>7.0000000000000007E-2</v>
      </c>
      <c r="I133" s="2">
        <v>7.0000000000000007E-2</v>
      </c>
      <c r="J133" s="2">
        <v>0.11</v>
      </c>
      <c r="K133" s="2">
        <v>0.11</v>
      </c>
      <c r="L133" s="2">
        <v>0.08</v>
      </c>
      <c r="M133" s="2">
        <v>0.1</v>
      </c>
      <c r="N133" s="2">
        <v>0.1</v>
      </c>
      <c r="O133" s="2">
        <v>0.06</v>
      </c>
      <c r="P133" s="2">
        <v>0.04</v>
      </c>
      <c r="R133" s="26">
        <f ca="1">SUM(OFFSET(E133,,,,List!$D$2))</f>
        <v>0.59000000000000008</v>
      </c>
    </row>
    <row r="134" spans="1:18" x14ac:dyDescent="0.25">
      <c r="C134" t="s">
        <v>99</v>
      </c>
      <c r="D134" t="s">
        <v>15</v>
      </c>
      <c r="E134" s="2">
        <f>SUM(E124:E133)/10</f>
        <v>7.099999999999998E-2</v>
      </c>
      <c r="F134" s="2">
        <f t="shared" ref="F134:P134" si="28">SUM(F124:F133)/10</f>
        <v>6.8000000000000005E-2</v>
      </c>
      <c r="G134" s="2">
        <f t="shared" si="28"/>
        <v>5.5000000000000007E-2</v>
      </c>
      <c r="H134" s="2">
        <f t="shared" si="28"/>
        <v>6.7000000000000018E-2</v>
      </c>
      <c r="I134" s="2">
        <f t="shared" si="28"/>
        <v>6.7999999999999991E-2</v>
      </c>
      <c r="J134" s="2">
        <f t="shared" si="28"/>
        <v>7.5999999999999998E-2</v>
      </c>
      <c r="K134" s="2">
        <f t="shared" si="28"/>
        <v>7.5000000000000011E-2</v>
      </c>
      <c r="L134" s="2">
        <f t="shared" si="28"/>
        <v>0.06</v>
      </c>
      <c r="M134" s="2">
        <f t="shared" si="28"/>
        <v>5.5999999999999994E-2</v>
      </c>
      <c r="N134" s="2">
        <f t="shared" si="28"/>
        <v>6.7000000000000004E-2</v>
      </c>
      <c r="O134" s="2">
        <f t="shared" si="28"/>
        <v>6.7999999999999991E-2</v>
      </c>
      <c r="P134" s="2">
        <f t="shared" si="28"/>
        <v>5.7000000000000009E-2</v>
      </c>
      <c r="R134" s="26">
        <f ca="1">SUM(OFFSET(E134,,,,List!$D$2))</f>
        <v>0.48000000000000004</v>
      </c>
    </row>
    <row r="135" spans="1:18" x14ac:dyDescent="0.25">
      <c r="E135" s="2"/>
      <c r="F135" s="2"/>
      <c r="G135" s="2"/>
      <c r="H135" s="2"/>
      <c r="I135" s="2"/>
      <c r="J135" s="2"/>
      <c r="K135" s="2"/>
      <c r="L135" s="2"/>
      <c r="M135" s="2"/>
      <c r="N135" s="2"/>
      <c r="O135" s="2"/>
      <c r="P135" s="2"/>
      <c r="R135" s="26">
        <f ca="1">SUM(OFFSET(E135,,,,List!$D$2))</f>
        <v>0</v>
      </c>
    </row>
    <row r="136" spans="1:18" x14ac:dyDescent="0.25">
      <c r="E136" s="2"/>
      <c r="F136" s="2"/>
      <c r="G136" s="2"/>
      <c r="H136" s="2"/>
      <c r="I136" s="2"/>
      <c r="J136" s="2"/>
      <c r="K136" s="2"/>
      <c r="L136" s="2"/>
      <c r="M136" s="2"/>
      <c r="N136" s="2"/>
      <c r="O136" s="2"/>
      <c r="P136" s="2"/>
      <c r="R136" s="26">
        <f ca="1">SUM(OFFSET(E136,,,,List!$D$2))</f>
        <v>0</v>
      </c>
    </row>
    <row r="137" spans="1:18" x14ac:dyDescent="0.25">
      <c r="A137" s="19" t="s">
        <v>41</v>
      </c>
      <c r="B137" s="19" t="s">
        <v>54</v>
      </c>
      <c r="C137" s="19" t="s">
        <v>55</v>
      </c>
      <c r="D137" s="10" t="s">
        <v>124</v>
      </c>
      <c r="E137" s="9" t="s">
        <v>42</v>
      </c>
      <c r="F137" s="9" t="s">
        <v>43</v>
      </c>
      <c r="G137" s="9" t="s">
        <v>44</v>
      </c>
      <c r="H137" s="9" t="s">
        <v>45</v>
      </c>
      <c r="I137" s="9" t="s">
        <v>46</v>
      </c>
      <c r="J137" s="9" t="s">
        <v>47</v>
      </c>
      <c r="K137" s="9" t="s">
        <v>48</v>
      </c>
      <c r="L137" s="9" t="s">
        <v>49</v>
      </c>
      <c r="M137" s="9" t="s">
        <v>50</v>
      </c>
      <c r="N137" s="9" t="s">
        <v>51</v>
      </c>
      <c r="O137" s="9" t="s">
        <v>6</v>
      </c>
      <c r="P137" s="9" t="s">
        <v>52</v>
      </c>
      <c r="R137" s="26">
        <f ca="1">SUM(OFFSET(E137,,,,List!$D$2))</f>
        <v>0</v>
      </c>
    </row>
    <row r="138" spans="1:18" x14ac:dyDescent="0.25">
      <c r="A138" t="s">
        <v>20</v>
      </c>
      <c r="B138" t="s">
        <v>56</v>
      </c>
      <c r="C138" t="s">
        <v>99</v>
      </c>
      <c r="D138" t="s">
        <v>116</v>
      </c>
      <c r="E138" s="18">
        <v>5</v>
      </c>
      <c r="F138" s="18">
        <v>-14</v>
      </c>
      <c r="G138" s="18">
        <v>5</v>
      </c>
      <c r="H138" s="18">
        <v>5</v>
      </c>
      <c r="I138" s="18">
        <v>-14</v>
      </c>
      <c r="J138" s="18">
        <v>16</v>
      </c>
      <c r="K138" s="18">
        <v>-11</v>
      </c>
      <c r="L138" s="18">
        <v>1</v>
      </c>
      <c r="M138" s="18">
        <v>30</v>
      </c>
      <c r="N138" s="18">
        <v>-5</v>
      </c>
      <c r="O138" s="18">
        <v>24</v>
      </c>
      <c r="P138" s="18">
        <v>-6</v>
      </c>
      <c r="R138" s="26">
        <f ca="1">SUM(OFFSET(E138,,,,List!$D$2))</f>
        <v>-8</v>
      </c>
    </row>
    <row r="139" spans="1:18" x14ac:dyDescent="0.25">
      <c r="A139" t="s">
        <v>20</v>
      </c>
      <c r="B139" t="s">
        <v>56</v>
      </c>
      <c r="C139" t="s">
        <v>99</v>
      </c>
      <c r="D139" t="s">
        <v>111</v>
      </c>
      <c r="E139" s="18">
        <v>7</v>
      </c>
      <c r="F139" s="18">
        <v>26</v>
      </c>
      <c r="G139" s="18">
        <v>26</v>
      </c>
      <c r="H139" s="18">
        <v>-14</v>
      </c>
      <c r="I139" s="18">
        <v>18</v>
      </c>
      <c r="J139" s="18">
        <v>-12</v>
      </c>
      <c r="K139" s="18">
        <v>17</v>
      </c>
      <c r="L139" s="18">
        <v>23</v>
      </c>
      <c r="M139" s="18">
        <v>11</v>
      </c>
      <c r="N139" s="18">
        <v>17</v>
      </c>
      <c r="O139" s="18">
        <v>20</v>
      </c>
      <c r="P139" s="18">
        <v>-1</v>
      </c>
      <c r="R139" s="26">
        <f ca="1">SUM(OFFSET(E139,,,,List!$D$2))</f>
        <v>68</v>
      </c>
    </row>
    <row r="140" spans="1:18" x14ac:dyDescent="0.25">
      <c r="A140" t="s">
        <v>20</v>
      </c>
      <c r="B140" t="s">
        <v>56</v>
      </c>
      <c r="C140" t="s">
        <v>99</v>
      </c>
      <c r="D140" t="s">
        <v>78</v>
      </c>
      <c r="E140" s="18">
        <v>-2</v>
      </c>
      <c r="F140" s="18">
        <v>-14</v>
      </c>
      <c r="G140" s="18">
        <v>8</v>
      </c>
      <c r="H140" s="18">
        <v>11</v>
      </c>
      <c r="I140" s="18">
        <v>21</v>
      </c>
      <c r="J140" s="18">
        <v>-14</v>
      </c>
      <c r="K140" s="18">
        <v>15</v>
      </c>
      <c r="L140" s="18">
        <v>12</v>
      </c>
      <c r="M140" s="18">
        <v>23</v>
      </c>
      <c r="N140" s="18">
        <v>12</v>
      </c>
      <c r="O140" s="18">
        <v>2</v>
      </c>
      <c r="P140" s="18">
        <v>18</v>
      </c>
      <c r="R140" s="26">
        <f ca="1">SUM(OFFSET(E140,,,,List!$D$2))</f>
        <v>25</v>
      </c>
    </row>
    <row r="141" spans="1:18" x14ac:dyDescent="0.25">
      <c r="A141" t="s">
        <v>20</v>
      </c>
      <c r="B141" t="s">
        <v>56</v>
      </c>
      <c r="C141" t="s">
        <v>99</v>
      </c>
      <c r="D141" t="s">
        <v>112</v>
      </c>
      <c r="E141" s="18">
        <v>19</v>
      </c>
      <c r="F141" s="18">
        <v>25</v>
      </c>
      <c r="G141" s="18">
        <v>30</v>
      </c>
      <c r="H141" s="18">
        <v>-5</v>
      </c>
      <c r="I141" s="18">
        <v>-15</v>
      </c>
      <c r="J141" s="18">
        <v>-10</v>
      </c>
      <c r="K141" s="18">
        <v>23</v>
      </c>
      <c r="L141" s="18">
        <v>5</v>
      </c>
      <c r="M141" s="18">
        <v>5</v>
      </c>
      <c r="N141" s="18">
        <v>-13</v>
      </c>
      <c r="O141" s="18">
        <v>-7</v>
      </c>
      <c r="P141" s="18">
        <v>6</v>
      </c>
      <c r="R141" s="26">
        <f ca="1">SUM(OFFSET(E141,,,,List!$D$2))</f>
        <v>67</v>
      </c>
    </row>
    <row r="142" spans="1:18" x14ac:dyDescent="0.25">
      <c r="A142" t="s">
        <v>20</v>
      </c>
      <c r="B142" t="s">
        <v>56</v>
      </c>
      <c r="C142" t="s">
        <v>99</v>
      </c>
      <c r="D142" t="s">
        <v>110</v>
      </c>
      <c r="E142" s="18">
        <v>-14</v>
      </c>
      <c r="F142" s="18">
        <v>26</v>
      </c>
      <c r="G142" s="18">
        <v>2</v>
      </c>
      <c r="H142" s="18">
        <v>30</v>
      </c>
      <c r="I142" s="18">
        <v>11</v>
      </c>
      <c r="J142" s="18">
        <v>-14</v>
      </c>
      <c r="K142" s="18">
        <v>-9</v>
      </c>
      <c r="L142" s="18">
        <v>7</v>
      </c>
      <c r="M142" s="18">
        <v>-5</v>
      </c>
      <c r="N142" s="18">
        <v>30</v>
      </c>
      <c r="O142" s="18">
        <v>-7</v>
      </c>
      <c r="P142" s="18">
        <v>-1</v>
      </c>
      <c r="R142" s="26">
        <f ca="1">SUM(OFFSET(E142,,,,List!$D$2))</f>
        <v>32</v>
      </c>
    </row>
    <row r="143" spans="1:18" x14ac:dyDescent="0.25">
      <c r="A143" t="s">
        <v>20</v>
      </c>
      <c r="B143" t="s">
        <v>56</v>
      </c>
      <c r="C143" t="s">
        <v>99</v>
      </c>
      <c r="D143" t="s">
        <v>114</v>
      </c>
      <c r="E143" s="18">
        <v>4</v>
      </c>
      <c r="F143" s="18">
        <v>4</v>
      </c>
      <c r="G143" s="18">
        <v>-1</v>
      </c>
      <c r="H143" s="18">
        <v>-16</v>
      </c>
      <c r="I143" s="18">
        <v>15</v>
      </c>
      <c r="J143" s="18">
        <v>-1</v>
      </c>
      <c r="K143" s="18">
        <v>-8</v>
      </c>
      <c r="L143" s="18">
        <v>-10</v>
      </c>
      <c r="M143" s="18">
        <v>9</v>
      </c>
      <c r="N143" s="18">
        <v>15</v>
      </c>
      <c r="O143" s="18">
        <v>4</v>
      </c>
      <c r="P143" s="18">
        <v>9</v>
      </c>
      <c r="R143" s="26">
        <f ca="1">SUM(OFFSET(E143,,,,List!$D$2))</f>
        <v>-3</v>
      </c>
    </row>
    <row r="144" spans="1:18" x14ac:dyDescent="0.25">
      <c r="A144" t="s">
        <v>20</v>
      </c>
      <c r="B144" t="s">
        <v>56</v>
      </c>
      <c r="C144" t="s">
        <v>99</v>
      </c>
      <c r="D144" t="s">
        <v>109</v>
      </c>
      <c r="E144" s="18">
        <v>12</v>
      </c>
      <c r="F144" s="18">
        <v>2</v>
      </c>
      <c r="G144" s="18">
        <v>-9</v>
      </c>
      <c r="H144" s="18">
        <v>-15</v>
      </c>
      <c r="I144" s="18">
        <v>-12</v>
      </c>
      <c r="J144" s="18">
        <v>11</v>
      </c>
      <c r="K144" s="18">
        <v>-1</v>
      </c>
      <c r="L144" s="18">
        <v>1</v>
      </c>
      <c r="M144" s="18">
        <v>-8</v>
      </c>
      <c r="N144" s="18">
        <v>-13</v>
      </c>
      <c r="O144" s="18">
        <v>-12</v>
      </c>
      <c r="P144" s="18">
        <v>-15</v>
      </c>
      <c r="R144" s="26">
        <f ca="1">SUM(OFFSET(E144,,,,List!$D$2))</f>
        <v>-12</v>
      </c>
    </row>
    <row r="145" spans="1:18" x14ac:dyDescent="0.25">
      <c r="A145" t="s">
        <v>20</v>
      </c>
      <c r="B145" t="s">
        <v>56</v>
      </c>
      <c r="C145" t="s">
        <v>99</v>
      </c>
      <c r="D145" t="s">
        <v>115</v>
      </c>
      <c r="E145" s="18">
        <v>11</v>
      </c>
      <c r="F145" s="18">
        <v>-9</v>
      </c>
      <c r="G145" s="18">
        <v>-5</v>
      </c>
      <c r="H145" s="18">
        <v>-2</v>
      </c>
      <c r="I145" s="18">
        <v>-6</v>
      </c>
      <c r="J145" s="18">
        <v>6</v>
      </c>
      <c r="K145" s="18">
        <v>5</v>
      </c>
      <c r="L145" s="18">
        <v>-5</v>
      </c>
      <c r="M145" s="18">
        <v>8</v>
      </c>
      <c r="N145" s="18">
        <v>-6</v>
      </c>
      <c r="O145" s="18">
        <v>10</v>
      </c>
      <c r="P145" s="18">
        <v>9</v>
      </c>
      <c r="R145" s="26">
        <f ca="1">SUM(OFFSET(E145,,,,List!$D$2))</f>
        <v>0</v>
      </c>
    </row>
    <row r="146" spans="1:18" x14ac:dyDescent="0.25">
      <c r="A146" t="s">
        <v>20</v>
      </c>
      <c r="B146" t="s">
        <v>56</v>
      </c>
      <c r="C146" t="s">
        <v>99</v>
      </c>
      <c r="D146" t="s">
        <v>77</v>
      </c>
      <c r="E146" s="18">
        <v>4</v>
      </c>
      <c r="F146" s="18">
        <v>4</v>
      </c>
      <c r="G146" s="18">
        <v>10</v>
      </c>
      <c r="H146" s="18">
        <v>2</v>
      </c>
      <c r="I146" s="18">
        <v>13</v>
      </c>
      <c r="J146" s="18">
        <v>4</v>
      </c>
      <c r="K146" s="18">
        <v>5</v>
      </c>
      <c r="L146" s="18">
        <v>13</v>
      </c>
      <c r="M146" s="18">
        <v>-1</v>
      </c>
      <c r="N146" s="18">
        <v>15</v>
      </c>
      <c r="O146" s="18">
        <v>3</v>
      </c>
      <c r="P146" s="18">
        <v>-8</v>
      </c>
      <c r="R146" s="26">
        <f ca="1">SUM(OFFSET(E146,,,,List!$D$2))</f>
        <v>42</v>
      </c>
    </row>
    <row r="147" spans="1:18" x14ac:dyDescent="0.25">
      <c r="A147" t="s">
        <v>20</v>
      </c>
      <c r="B147" t="s">
        <v>56</v>
      </c>
      <c r="C147" t="s">
        <v>99</v>
      </c>
      <c r="D147" t="s">
        <v>113</v>
      </c>
      <c r="E147" s="18">
        <v>10</v>
      </c>
      <c r="F147" s="18">
        <v>-5</v>
      </c>
      <c r="G147" s="18">
        <v>13</v>
      </c>
      <c r="H147" s="18">
        <v>-8</v>
      </c>
      <c r="I147" s="18">
        <v>-2</v>
      </c>
      <c r="J147" s="18">
        <v>-12</v>
      </c>
      <c r="K147" s="18">
        <v>6</v>
      </c>
      <c r="L147" s="18">
        <v>5</v>
      </c>
      <c r="M147" s="18">
        <v>-6</v>
      </c>
      <c r="N147" s="18">
        <v>15</v>
      </c>
      <c r="O147" s="18">
        <v>-6</v>
      </c>
      <c r="P147" s="18">
        <v>1</v>
      </c>
      <c r="R147" s="26">
        <f ca="1">SUM(OFFSET(E147,,,,List!$D$2))</f>
        <v>2</v>
      </c>
    </row>
    <row r="148" spans="1:18" x14ac:dyDescent="0.25">
      <c r="A148" t="s">
        <v>20</v>
      </c>
      <c r="B148" t="s">
        <v>56</v>
      </c>
      <c r="C148" t="s">
        <v>99</v>
      </c>
      <c r="D148" t="s">
        <v>15</v>
      </c>
      <c r="E148" s="18">
        <f>SUM(E138:E147)</f>
        <v>56</v>
      </c>
      <c r="F148" s="18">
        <f t="shared" ref="F148:P148" si="29">SUM(F138:F147)</f>
        <v>45</v>
      </c>
      <c r="G148" s="18">
        <f t="shared" si="29"/>
        <v>79</v>
      </c>
      <c r="H148" s="18">
        <f t="shared" si="29"/>
        <v>-12</v>
      </c>
      <c r="I148" s="18">
        <f t="shared" si="29"/>
        <v>29</v>
      </c>
      <c r="J148" s="18">
        <f t="shared" si="29"/>
        <v>-26</v>
      </c>
      <c r="K148" s="18">
        <f t="shared" si="29"/>
        <v>42</v>
      </c>
      <c r="L148" s="18">
        <f t="shared" si="29"/>
        <v>52</v>
      </c>
      <c r="M148" s="18">
        <f t="shared" si="29"/>
        <v>66</v>
      </c>
      <c r="N148" s="18">
        <f t="shared" si="29"/>
        <v>67</v>
      </c>
      <c r="O148" s="18">
        <f t="shared" si="29"/>
        <v>31</v>
      </c>
      <c r="P148" s="18">
        <f t="shared" si="29"/>
        <v>12</v>
      </c>
      <c r="R148" s="26">
        <f ca="1">SUM(OFFSET(E148,,,,List!$D$2))</f>
        <v>213</v>
      </c>
    </row>
    <row r="149" spans="1:18" x14ac:dyDescent="0.25">
      <c r="E149" s="2"/>
      <c r="F149" s="2"/>
      <c r="G149" s="2"/>
      <c r="H149" s="2"/>
      <c r="I149" s="2"/>
      <c r="J149" s="2"/>
      <c r="K149" s="2"/>
      <c r="L149" s="2"/>
      <c r="M149" s="2"/>
      <c r="N149" s="2"/>
      <c r="O149" s="2"/>
      <c r="P149" s="2"/>
    </row>
    <row r="150" spans="1:18" x14ac:dyDescent="0.25">
      <c r="A150" s="19" t="s">
        <v>41</v>
      </c>
      <c r="B150" s="19" t="s">
        <v>54</v>
      </c>
      <c r="C150" s="19" t="s">
        <v>55</v>
      </c>
      <c r="D150" s="10" t="s">
        <v>124</v>
      </c>
      <c r="E150" s="9" t="s">
        <v>42</v>
      </c>
      <c r="F150" s="9" t="s">
        <v>43</v>
      </c>
      <c r="G150" s="9" t="s">
        <v>44</v>
      </c>
      <c r="H150" s="9" t="s">
        <v>45</v>
      </c>
      <c r="I150" s="9" t="s">
        <v>46</v>
      </c>
      <c r="J150" s="9" t="s">
        <v>47</v>
      </c>
      <c r="K150" s="9" t="s">
        <v>48</v>
      </c>
      <c r="L150" s="9" t="s">
        <v>49</v>
      </c>
      <c r="M150" s="9" t="s">
        <v>50</v>
      </c>
      <c r="N150" s="9" t="s">
        <v>51</v>
      </c>
      <c r="O150" s="9" t="s">
        <v>6</v>
      </c>
      <c r="P150" s="9" t="s">
        <v>52</v>
      </c>
      <c r="Q150" s="9" t="s">
        <v>15</v>
      </c>
      <c r="R150" s="9" t="s">
        <v>40</v>
      </c>
    </row>
    <row r="151" spans="1:18" x14ac:dyDescent="0.25">
      <c r="A151" t="s">
        <v>20</v>
      </c>
      <c r="B151" t="s">
        <v>36</v>
      </c>
      <c r="C151" t="s">
        <v>99</v>
      </c>
      <c r="D151" t="s">
        <v>116</v>
      </c>
      <c r="E151">
        <v>1</v>
      </c>
      <c r="F151">
        <v>2</v>
      </c>
      <c r="G151">
        <v>0</v>
      </c>
      <c r="H151">
        <v>1</v>
      </c>
      <c r="I151">
        <v>2</v>
      </c>
      <c r="J151">
        <v>2</v>
      </c>
      <c r="K151">
        <v>2</v>
      </c>
      <c r="L151">
        <v>4</v>
      </c>
      <c r="M151">
        <v>8</v>
      </c>
      <c r="N151">
        <v>2</v>
      </c>
      <c r="O151">
        <v>4</v>
      </c>
      <c r="P151">
        <v>7</v>
      </c>
      <c r="Q151">
        <f t="shared" ref="Q151:Q160" si="30">SUM(E151:P151)</f>
        <v>35</v>
      </c>
      <c r="R151" s="26">
        <f ca="1">SUM(OFFSET(E151,,,,List!$D$2))</f>
        <v>10</v>
      </c>
    </row>
    <row r="152" spans="1:18" x14ac:dyDescent="0.25">
      <c r="A152" t="s">
        <v>20</v>
      </c>
      <c r="B152" t="s">
        <v>36</v>
      </c>
      <c r="C152" t="s">
        <v>99</v>
      </c>
      <c r="D152" t="s">
        <v>111</v>
      </c>
      <c r="E152">
        <v>0</v>
      </c>
      <c r="F152">
        <v>1</v>
      </c>
      <c r="G152">
        <v>2</v>
      </c>
      <c r="H152">
        <v>2</v>
      </c>
      <c r="I152">
        <v>0</v>
      </c>
      <c r="J152">
        <v>0</v>
      </c>
      <c r="K152">
        <v>0</v>
      </c>
      <c r="L152">
        <v>5</v>
      </c>
      <c r="M152">
        <v>6</v>
      </c>
      <c r="N152">
        <v>5</v>
      </c>
      <c r="O152">
        <v>3</v>
      </c>
      <c r="P152">
        <v>4</v>
      </c>
      <c r="Q152">
        <f t="shared" si="30"/>
        <v>28</v>
      </c>
      <c r="R152" s="26">
        <f ca="1">SUM(OFFSET(E152,,,,List!$D$2))</f>
        <v>5</v>
      </c>
    </row>
    <row r="153" spans="1:18" x14ac:dyDescent="0.25">
      <c r="A153" t="s">
        <v>20</v>
      </c>
      <c r="B153" t="s">
        <v>36</v>
      </c>
      <c r="C153" t="s">
        <v>99</v>
      </c>
      <c r="D153" t="s">
        <v>78</v>
      </c>
      <c r="E153">
        <v>2</v>
      </c>
      <c r="F153">
        <v>2</v>
      </c>
      <c r="G153">
        <v>2</v>
      </c>
      <c r="H153">
        <v>0</v>
      </c>
      <c r="I153">
        <v>0</v>
      </c>
      <c r="J153">
        <v>1</v>
      </c>
      <c r="K153">
        <v>5</v>
      </c>
      <c r="L153">
        <v>3</v>
      </c>
      <c r="M153">
        <v>8</v>
      </c>
      <c r="N153">
        <v>7</v>
      </c>
      <c r="O153">
        <v>2</v>
      </c>
      <c r="P153">
        <v>2</v>
      </c>
      <c r="Q153">
        <f t="shared" si="30"/>
        <v>34</v>
      </c>
      <c r="R153" s="26">
        <f ca="1">SUM(OFFSET(E153,,,,List!$D$2))</f>
        <v>12</v>
      </c>
    </row>
    <row r="154" spans="1:18" x14ac:dyDescent="0.25">
      <c r="A154" t="s">
        <v>20</v>
      </c>
      <c r="B154" t="s">
        <v>36</v>
      </c>
      <c r="C154" t="s">
        <v>99</v>
      </c>
      <c r="D154" t="s">
        <v>112</v>
      </c>
      <c r="E154">
        <v>2</v>
      </c>
      <c r="F154">
        <v>2</v>
      </c>
      <c r="G154">
        <v>2</v>
      </c>
      <c r="H154">
        <v>2</v>
      </c>
      <c r="I154">
        <v>2</v>
      </c>
      <c r="J154">
        <v>2</v>
      </c>
      <c r="K154">
        <v>0</v>
      </c>
      <c r="L154">
        <v>9</v>
      </c>
      <c r="M154">
        <v>3</v>
      </c>
      <c r="N154">
        <v>0</v>
      </c>
      <c r="O154">
        <v>2</v>
      </c>
      <c r="P154">
        <v>2</v>
      </c>
      <c r="Q154">
        <f t="shared" si="30"/>
        <v>28</v>
      </c>
      <c r="R154" s="26">
        <f ca="1">SUM(OFFSET(E154,,,,List!$D$2))</f>
        <v>12</v>
      </c>
    </row>
    <row r="155" spans="1:18" x14ac:dyDescent="0.25">
      <c r="A155" t="s">
        <v>20</v>
      </c>
      <c r="B155" t="s">
        <v>36</v>
      </c>
      <c r="C155" t="s">
        <v>99</v>
      </c>
      <c r="D155" t="s">
        <v>110</v>
      </c>
      <c r="E155">
        <v>0</v>
      </c>
      <c r="F155">
        <v>2</v>
      </c>
      <c r="G155">
        <v>1</v>
      </c>
      <c r="H155">
        <v>2</v>
      </c>
      <c r="I155">
        <v>1</v>
      </c>
      <c r="J155">
        <v>1</v>
      </c>
      <c r="K155">
        <v>0</v>
      </c>
      <c r="L155">
        <v>7</v>
      </c>
      <c r="M155">
        <v>1</v>
      </c>
      <c r="N155">
        <v>7</v>
      </c>
      <c r="O155">
        <v>1</v>
      </c>
      <c r="P155">
        <v>2</v>
      </c>
      <c r="Q155">
        <f t="shared" si="30"/>
        <v>25</v>
      </c>
      <c r="R155" s="26">
        <f ca="1">SUM(OFFSET(E155,,,,List!$D$2))</f>
        <v>7</v>
      </c>
    </row>
    <row r="156" spans="1:18" x14ac:dyDescent="0.25">
      <c r="A156" t="s">
        <v>20</v>
      </c>
      <c r="B156" t="s">
        <v>36</v>
      </c>
      <c r="C156" t="s">
        <v>99</v>
      </c>
      <c r="D156" t="s">
        <v>114</v>
      </c>
      <c r="E156">
        <v>6</v>
      </c>
      <c r="F156">
        <v>5</v>
      </c>
      <c r="G156">
        <v>7</v>
      </c>
      <c r="H156">
        <v>2</v>
      </c>
      <c r="I156">
        <v>4</v>
      </c>
      <c r="J156">
        <v>4</v>
      </c>
      <c r="K156">
        <v>1</v>
      </c>
      <c r="L156">
        <v>0</v>
      </c>
      <c r="M156">
        <v>2</v>
      </c>
      <c r="N156">
        <v>0</v>
      </c>
      <c r="O156">
        <v>0</v>
      </c>
      <c r="P156">
        <v>1</v>
      </c>
      <c r="Q156">
        <f t="shared" si="30"/>
        <v>32</v>
      </c>
      <c r="R156" s="26">
        <f ca="1">SUM(OFFSET(E156,,,,List!$D$2))</f>
        <v>29</v>
      </c>
    </row>
    <row r="157" spans="1:18" x14ac:dyDescent="0.25">
      <c r="A157" t="s">
        <v>20</v>
      </c>
      <c r="B157" t="s">
        <v>36</v>
      </c>
      <c r="C157" t="s">
        <v>99</v>
      </c>
      <c r="D157" t="s">
        <v>109</v>
      </c>
      <c r="E157">
        <v>8</v>
      </c>
      <c r="F157">
        <v>1</v>
      </c>
      <c r="G157">
        <v>9</v>
      </c>
      <c r="H157">
        <v>1</v>
      </c>
      <c r="I157">
        <v>3</v>
      </c>
      <c r="J157">
        <v>2</v>
      </c>
      <c r="K157">
        <v>2</v>
      </c>
      <c r="L157">
        <v>1</v>
      </c>
      <c r="M157">
        <v>1</v>
      </c>
      <c r="N157">
        <v>0</v>
      </c>
      <c r="O157">
        <v>2</v>
      </c>
      <c r="P157">
        <v>1</v>
      </c>
      <c r="Q157">
        <f t="shared" si="30"/>
        <v>31</v>
      </c>
      <c r="R157" s="26">
        <f ca="1">SUM(OFFSET(E157,,,,List!$D$2))</f>
        <v>26</v>
      </c>
    </row>
    <row r="158" spans="1:18" x14ac:dyDescent="0.25">
      <c r="A158" t="s">
        <v>20</v>
      </c>
      <c r="B158" t="s">
        <v>36</v>
      </c>
      <c r="C158" t="s">
        <v>99</v>
      </c>
      <c r="D158" t="s">
        <v>115</v>
      </c>
      <c r="E158">
        <v>6</v>
      </c>
      <c r="F158">
        <v>6</v>
      </c>
      <c r="G158">
        <v>5</v>
      </c>
      <c r="H158">
        <v>0</v>
      </c>
      <c r="I158">
        <v>4</v>
      </c>
      <c r="J158">
        <v>1</v>
      </c>
      <c r="K158">
        <v>0</v>
      </c>
      <c r="L158">
        <v>0</v>
      </c>
      <c r="M158">
        <v>1</v>
      </c>
      <c r="N158">
        <v>0</v>
      </c>
      <c r="O158">
        <v>1</v>
      </c>
      <c r="P158">
        <v>2</v>
      </c>
      <c r="Q158">
        <f t="shared" si="30"/>
        <v>26</v>
      </c>
      <c r="R158" s="26">
        <f ca="1">SUM(OFFSET(E158,,,,List!$D$2))</f>
        <v>22</v>
      </c>
    </row>
    <row r="159" spans="1:18" x14ac:dyDescent="0.25">
      <c r="A159" t="s">
        <v>20</v>
      </c>
      <c r="B159" t="s">
        <v>36</v>
      </c>
      <c r="C159" t="s">
        <v>99</v>
      </c>
      <c r="D159" t="s">
        <v>77</v>
      </c>
      <c r="E159">
        <v>8</v>
      </c>
      <c r="F159">
        <v>8</v>
      </c>
      <c r="G159">
        <v>8</v>
      </c>
      <c r="H159">
        <v>0</v>
      </c>
      <c r="I159">
        <v>7</v>
      </c>
      <c r="J159">
        <v>0</v>
      </c>
      <c r="K159">
        <v>2</v>
      </c>
      <c r="L159">
        <v>1</v>
      </c>
      <c r="M159">
        <v>0</v>
      </c>
      <c r="N159">
        <v>1</v>
      </c>
      <c r="O159">
        <v>1</v>
      </c>
      <c r="P159">
        <v>2</v>
      </c>
      <c r="Q159">
        <f t="shared" si="30"/>
        <v>38</v>
      </c>
      <c r="R159" s="26">
        <f ca="1">SUM(OFFSET(E159,,,,List!$D$2))</f>
        <v>33</v>
      </c>
    </row>
    <row r="160" spans="1:18" x14ac:dyDescent="0.25">
      <c r="A160" t="s">
        <v>20</v>
      </c>
      <c r="B160" t="s">
        <v>36</v>
      </c>
      <c r="C160" t="s">
        <v>99</v>
      </c>
      <c r="D160" t="s">
        <v>113</v>
      </c>
      <c r="E160">
        <v>3</v>
      </c>
      <c r="F160">
        <v>9</v>
      </c>
      <c r="G160">
        <v>0</v>
      </c>
      <c r="H160">
        <v>4</v>
      </c>
      <c r="I160">
        <v>8</v>
      </c>
      <c r="J160">
        <v>0</v>
      </c>
      <c r="K160">
        <v>2</v>
      </c>
      <c r="L160">
        <v>1</v>
      </c>
      <c r="M160">
        <v>1</v>
      </c>
      <c r="N160">
        <v>2</v>
      </c>
      <c r="O160">
        <v>2</v>
      </c>
      <c r="P160">
        <v>1</v>
      </c>
      <c r="Q160">
        <f t="shared" si="30"/>
        <v>33</v>
      </c>
      <c r="R160" s="26">
        <f ca="1">SUM(OFFSET(E160,,,,List!$D$2))</f>
        <v>26</v>
      </c>
    </row>
    <row r="161" spans="1:18" x14ac:dyDescent="0.25">
      <c r="A161" t="s">
        <v>20</v>
      </c>
      <c r="B161" t="s">
        <v>36</v>
      </c>
      <c r="C161" t="s">
        <v>99</v>
      </c>
      <c r="D161" t="s">
        <v>15</v>
      </c>
      <c r="E161">
        <f t="shared" ref="E161:P161" si="31">SUM(E151:E160)</f>
        <v>36</v>
      </c>
      <c r="F161">
        <f t="shared" si="31"/>
        <v>38</v>
      </c>
      <c r="G161">
        <f t="shared" si="31"/>
        <v>36</v>
      </c>
      <c r="H161">
        <f t="shared" si="31"/>
        <v>14</v>
      </c>
      <c r="I161">
        <f t="shared" si="31"/>
        <v>31</v>
      </c>
      <c r="J161">
        <f t="shared" si="31"/>
        <v>13</v>
      </c>
      <c r="K161">
        <f t="shared" si="31"/>
        <v>14</v>
      </c>
      <c r="L161">
        <f t="shared" si="31"/>
        <v>31</v>
      </c>
      <c r="M161">
        <f t="shared" si="31"/>
        <v>31</v>
      </c>
      <c r="N161">
        <f t="shared" si="31"/>
        <v>24</v>
      </c>
      <c r="O161">
        <f t="shared" si="31"/>
        <v>18</v>
      </c>
      <c r="P161">
        <f t="shared" si="31"/>
        <v>24</v>
      </c>
      <c r="Q161">
        <f>SUM(E161:P161)</f>
        <v>310</v>
      </c>
      <c r="R161" s="26">
        <f ca="1">SUM(OFFSET(E161,,,,List!$D$2))</f>
        <v>182</v>
      </c>
    </row>
    <row r="163" spans="1:18" x14ac:dyDescent="0.25">
      <c r="A163" s="19" t="s">
        <v>41</v>
      </c>
      <c r="B163" s="19" t="s">
        <v>54</v>
      </c>
      <c r="C163" s="19" t="s">
        <v>55</v>
      </c>
      <c r="D163" s="10" t="s">
        <v>124</v>
      </c>
      <c r="E163" s="9" t="s">
        <v>42</v>
      </c>
      <c r="F163" s="9" t="s">
        <v>43</v>
      </c>
      <c r="G163" s="9" t="s">
        <v>44</v>
      </c>
      <c r="H163" s="9" t="s">
        <v>45</v>
      </c>
      <c r="I163" s="9" t="s">
        <v>46</v>
      </c>
      <c r="J163" s="9" t="s">
        <v>47</v>
      </c>
      <c r="K163" s="9" t="s">
        <v>48</v>
      </c>
      <c r="L163" s="9" t="s">
        <v>49</v>
      </c>
      <c r="M163" s="9" t="s">
        <v>50</v>
      </c>
      <c r="N163" s="9" t="s">
        <v>51</v>
      </c>
      <c r="O163" s="9" t="s">
        <v>6</v>
      </c>
      <c r="P163" s="9" t="s">
        <v>52</v>
      </c>
      <c r="Q163" s="9" t="s">
        <v>15</v>
      </c>
      <c r="R163" s="9" t="s">
        <v>40</v>
      </c>
    </row>
    <row r="164" spans="1:18" x14ac:dyDescent="0.25">
      <c r="A164" t="s">
        <v>19</v>
      </c>
      <c r="B164" t="s">
        <v>36</v>
      </c>
      <c r="C164" t="s">
        <v>99</v>
      </c>
      <c r="D164" t="s">
        <v>116</v>
      </c>
      <c r="E164">
        <v>2</v>
      </c>
      <c r="F164">
        <v>3</v>
      </c>
      <c r="G164">
        <v>2</v>
      </c>
      <c r="H164">
        <v>2</v>
      </c>
      <c r="I164">
        <v>3</v>
      </c>
      <c r="J164">
        <v>3</v>
      </c>
      <c r="K164">
        <v>3</v>
      </c>
      <c r="L164">
        <v>1</v>
      </c>
      <c r="M164">
        <v>3</v>
      </c>
      <c r="N164">
        <v>2</v>
      </c>
      <c r="O164">
        <v>3</v>
      </c>
      <c r="P164">
        <v>3</v>
      </c>
      <c r="Q164">
        <f t="shared" ref="Q164:Q173" si="32">SUM(E164:P164)</f>
        <v>30</v>
      </c>
      <c r="R164" s="26">
        <f ca="1">SUM(OFFSET(E164,,,,List!$D$2))</f>
        <v>18</v>
      </c>
    </row>
    <row r="165" spans="1:18" x14ac:dyDescent="0.25">
      <c r="A165" t="s">
        <v>19</v>
      </c>
      <c r="B165" t="s">
        <v>36</v>
      </c>
      <c r="C165" t="s">
        <v>99</v>
      </c>
      <c r="D165" t="s">
        <v>111</v>
      </c>
      <c r="E165">
        <v>3</v>
      </c>
      <c r="F165">
        <v>3</v>
      </c>
      <c r="G165">
        <v>1</v>
      </c>
      <c r="H165">
        <v>1</v>
      </c>
      <c r="I165">
        <v>2</v>
      </c>
      <c r="J165">
        <v>1</v>
      </c>
      <c r="K165">
        <v>2</v>
      </c>
      <c r="L165">
        <v>2</v>
      </c>
      <c r="M165">
        <v>3</v>
      </c>
      <c r="N165">
        <v>1</v>
      </c>
      <c r="O165">
        <v>1</v>
      </c>
      <c r="P165">
        <v>3</v>
      </c>
      <c r="Q165">
        <f t="shared" si="32"/>
        <v>23</v>
      </c>
      <c r="R165" s="26">
        <f ca="1">SUM(OFFSET(E165,,,,List!$D$2))</f>
        <v>13</v>
      </c>
    </row>
    <row r="166" spans="1:18" x14ac:dyDescent="0.25">
      <c r="A166" t="s">
        <v>19</v>
      </c>
      <c r="B166" t="s">
        <v>36</v>
      </c>
      <c r="C166" t="s">
        <v>99</v>
      </c>
      <c r="D166" t="s">
        <v>78</v>
      </c>
      <c r="E166">
        <v>2</v>
      </c>
      <c r="F166">
        <v>2</v>
      </c>
      <c r="G166">
        <v>3</v>
      </c>
      <c r="H166">
        <v>3</v>
      </c>
      <c r="I166">
        <v>3</v>
      </c>
      <c r="J166">
        <v>1</v>
      </c>
      <c r="K166">
        <v>1</v>
      </c>
      <c r="L166">
        <v>3</v>
      </c>
      <c r="M166">
        <v>2</v>
      </c>
      <c r="N166">
        <v>2</v>
      </c>
      <c r="O166">
        <v>3</v>
      </c>
      <c r="P166">
        <v>1</v>
      </c>
      <c r="Q166">
        <f t="shared" si="32"/>
        <v>26</v>
      </c>
      <c r="R166" s="26">
        <f ca="1">SUM(OFFSET(E166,,,,List!$D$2))</f>
        <v>15</v>
      </c>
    </row>
    <row r="167" spans="1:18" x14ac:dyDescent="0.25">
      <c r="A167" t="s">
        <v>19</v>
      </c>
      <c r="B167" t="s">
        <v>36</v>
      </c>
      <c r="C167" t="s">
        <v>99</v>
      </c>
      <c r="D167" t="s">
        <v>112</v>
      </c>
      <c r="E167">
        <v>1</v>
      </c>
      <c r="F167">
        <v>3</v>
      </c>
      <c r="G167">
        <v>3</v>
      </c>
      <c r="H167">
        <v>3</v>
      </c>
      <c r="I167">
        <v>3</v>
      </c>
      <c r="J167">
        <v>2</v>
      </c>
      <c r="K167">
        <v>2</v>
      </c>
      <c r="L167">
        <v>3</v>
      </c>
      <c r="M167">
        <v>1</v>
      </c>
      <c r="N167">
        <v>2</v>
      </c>
      <c r="O167">
        <v>2</v>
      </c>
      <c r="P167">
        <v>3</v>
      </c>
      <c r="Q167">
        <f t="shared" si="32"/>
        <v>28</v>
      </c>
      <c r="R167" s="26">
        <f ca="1">SUM(OFFSET(E167,,,,List!$D$2))</f>
        <v>17</v>
      </c>
    </row>
    <row r="168" spans="1:18" x14ac:dyDescent="0.25">
      <c r="A168" t="s">
        <v>19</v>
      </c>
      <c r="B168" t="s">
        <v>36</v>
      </c>
      <c r="C168" t="s">
        <v>99</v>
      </c>
      <c r="D168" t="s">
        <v>110</v>
      </c>
      <c r="E168">
        <v>2</v>
      </c>
      <c r="F168">
        <v>1</v>
      </c>
      <c r="G168">
        <v>1</v>
      </c>
      <c r="H168">
        <v>2</v>
      </c>
      <c r="I168">
        <v>1</v>
      </c>
      <c r="J168">
        <v>1</v>
      </c>
      <c r="K168">
        <v>1</v>
      </c>
      <c r="L168">
        <v>2</v>
      </c>
      <c r="M168">
        <v>1</v>
      </c>
      <c r="N168">
        <v>2</v>
      </c>
      <c r="O168">
        <v>3</v>
      </c>
      <c r="P168">
        <v>2</v>
      </c>
      <c r="Q168">
        <f t="shared" si="32"/>
        <v>19</v>
      </c>
      <c r="R168" s="26">
        <f ca="1">SUM(OFFSET(E168,,,,List!$D$2))</f>
        <v>9</v>
      </c>
    </row>
    <row r="169" spans="1:18" x14ac:dyDescent="0.25">
      <c r="A169" t="s">
        <v>19</v>
      </c>
      <c r="B169" t="s">
        <v>36</v>
      </c>
      <c r="C169" t="s">
        <v>99</v>
      </c>
      <c r="D169" t="s">
        <v>114</v>
      </c>
      <c r="E169">
        <v>1</v>
      </c>
      <c r="F169">
        <v>1</v>
      </c>
      <c r="G169">
        <v>3</v>
      </c>
      <c r="H169">
        <v>2</v>
      </c>
      <c r="I169">
        <v>2</v>
      </c>
      <c r="J169">
        <v>1</v>
      </c>
      <c r="K169">
        <v>3</v>
      </c>
      <c r="L169">
        <v>2</v>
      </c>
      <c r="M169">
        <v>1</v>
      </c>
      <c r="N169">
        <v>2</v>
      </c>
      <c r="O169">
        <v>3</v>
      </c>
      <c r="P169">
        <v>3</v>
      </c>
      <c r="Q169">
        <f t="shared" si="32"/>
        <v>24</v>
      </c>
      <c r="R169" s="26">
        <f ca="1">SUM(OFFSET(E169,,,,List!$D$2))</f>
        <v>13</v>
      </c>
    </row>
    <row r="170" spans="1:18" x14ac:dyDescent="0.25">
      <c r="A170" t="s">
        <v>19</v>
      </c>
      <c r="B170" t="s">
        <v>36</v>
      </c>
      <c r="C170" t="s">
        <v>99</v>
      </c>
      <c r="D170" t="s">
        <v>109</v>
      </c>
      <c r="E170">
        <v>3</v>
      </c>
      <c r="F170">
        <v>1</v>
      </c>
      <c r="G170">
        <v>2</v>
      </c>
      <c r="H170">
        <v>3</v>
      </c>
      <c r="I170">
        <v>1</v>
      </c>
      <c r="J170">
        <v>2</v>
      </c>
      <c r="K170">
        <v>3</v>
      </c>
      <c r="L170">
        <v>2</v>
      </c>
      <c r="M170">
        <v>3</v>
      </c>
      <c r="N170">
        <v>3</v>
      </c>
      <c r="O170">
        <v>3</v>
      </c>
      <c r="P170">
        <v>3</v>
      </c>
      <c r="Q170">
        <f t="shared" si="32"/>
        <v>29</v>
      </c>
      <c r="R170" s="26">
        <f ca="1">SUM(OFFSET(E170,,,,List!$D$2))</f>
        <v>15</v>
      </c>
    </row>
    <row r="171" spans="1:18" x14ac:dyDescent="0.25">
      <c r="A171" t="s">
        <v>19</v>
      </c>
      <c r="B171" t="s">
        <v>36</v>
      </c>
      <c r="C171" t="s">
        <v>99</v>
      </c>
      <c r="D171" t="s">
        <v>115</v>
      </c>
      <c r="E171">
        <v>1</v>
      </c>
      <c r="F171">
        <v>1</v>
      </c>
      <c r="G171">
        <v>3</v>
      </c>
      <c r="H171">
        <v>3</v>
      </c>
      <c r="I171">
        <v>3</v>
      </c>
      <c r="J171">
        <v>2</v>
      </c>
      <c r="K171">
        <v>2</v>
      </c>
      <c r="L171">
        <v>1</v>
      </c>
      <c r="M171">
        <v>3</v>
      </c>
      <c r="N171">
        <v>1</v>
      </c>
      <c r="O171">
        <v>1</v>
      </c>
      <c r="P171">
        <v>1</v>
      </c>
      <c r="Q171">
        <f t="shared" si="32"/>
        <v>22</v>
      </c>
      <c r="R171" s="26">
        <f ca="1">SUM(OFFSET(E171,,,,List!$D$2))</f>
        <v>15</v>
      </c>
    </row>
    <row r="172" spans="1:18" x14ac:dyDescent="0.25">
      <c r="A172" t="s">
        <v>19</v>
      </c>
      <c r="B172" t="s">
        <v>36</v>
      </c>
      <c r="C172" t="s">
        <v>99</v>
      </c>
      <c r="D172" t="s">
        <v>77</v>
      </c>
      <c r="E172">
        <v>2</v>
      </c>
      <c r="F172">
        <v>3</v>
      </c>
      <c r="G172">
        <v>3</v>
      </c>
      <c r="H172">
        <v>3</v>
      </c>
      <c r="I172">
        <v>1</v>
      </c>
      <c r="J172">
        <v>1</v>
      </c>
      <c r="K172">
        <v>2</v>
      </c>
      <c r="L172">
        <v>1</v>
      </c>
      <c r="M172">
        <v>1</v>
      </c>
      <c r="N172">
        <v>1</v>
      </c>
      <c r="O172">
        <v>3</v>
      </c>
      <c r="P172">
        <v>3</v>
      </c>
      <c r="Q172">
        <f t="shared" si="32"/>
        <v>24</v>
      </c>
      <c r="R172" s="26">
        <f ca="1">SUM(OFFSET(E172,,,,List!$D$2))</f>
        <v>15</v>
      </c>
    </row>
    <row r="173" spans="1:18" x14ac:dyDescent="0.25">
      <c r="A173" t="s">
        <v>19</v>
      </c>
      <c r="B173" t="s">
        <v>36</v>
      </c>
      <c r="C173" t="s">
        <v>99</v>
      </c>
      <c r="D173" t="s">
        <v>113</v>
      </c>
      <c r="E173">
        <v>1</v>
      </c>
      <c r="F173">
        <v>3</v>
      </c>
      <c r="G173">
        <v>2</v>
      </c>
      <c r="H173">
        <v>2</v>
      </c>
      <c r="I173">
        <v>3</v>
      </c>
      <c r="J173">
        <v>3</v>
      </c>
      <c r="K173">
        <v>3</v>
      </c>
      <c r="L173">
        <v>1</v>
      </c>
      <c r="M173">
        <v>1</v>
      </c>
      <c r="N173">
        <v>3</v>
      </c>
      <c r="O173">
        <v>3</v>
      </c>
      <c r="P173">
        <v>1</v>
      </c>
      <c r="Q173">
        <f t="shared" si="32"/>
        <v>26</v>
      </c>
      <c r="R173" s="26">
        <f ca="1">SUM(OFFSET(E173,,,,List!$D$2))</f>
        <v>17</v>
      </c>
    </row>
    <row r="174" spans="1:18" x14ac:dyDescent="0.25">
      <c r="A174" t="s">
        <v>19</v>
      </c>
      <c r="B174" t="s">
        <v>36</v>
      </c>
      <c r="C174" t="s">
        <v>99</v>
      </c>
      <c r="D174" t="s">
        <v>15</v>
      </c>
      <c r="E174">
        <f t="shared" ref="E174:P174" si="33">SUM(E164:E173)</f>
        <v>18</v>
      </c>
      <c r="F174">
        <f t="shared" si="33"/>
        <v>21</v>
      </c>
      <c r="G174">
        <f t="shared" si="33"/>
        <v>23</v>
      </c>
      <c r="H174">
        <f t="shared" si="33"/>
        <v>24</v>
      </c>
      <c r="I174">
        <f t="shared" si="33"/>
        <v>22</v>
      </c>
      <c r="J174">
        <f t="shared" si="33"/>
        <v>17</v>
      </c>
      <c r="K174">
        <f t="shared" si="33"/>
        <v>22</v>
      </c>
      <c r="L174">
        <f t="shared" si="33"/>
        <v>18</v>
      </c>
      <c r="M174">
        <f t="shared" si="33"/>
        <v>19</v>
      </c>
      <c r="N174">
        <f t="shared" si="33"/>
        <v>19</v>
      </c>
      <c r="O174">
        <f t="shared" si="33"/>
        <v>25</v>
      </c>
      <c r="P174">
        <f t="shared" si="33"/>
        <v>23</v>
      </c>
      <c r="Q174">
        <f>SUM(E174:P174)</f>
        <v>251</v>
      </c>
      <c r="R174" s="26">
        <f ca="1">SUM(OFFSET(E174,,,,List!$D$2))</f>
        <v>147</v>
      </c>
    </row>
    <row r="176" spans="1:18" x14ac:dyDescent="0.25">
      <c r="A176" s="19" t="s">
        <v>41</v>
      </c>
      <c r="B176" s="19" t="s">
        <v>54</v>
      </c>
      <c r="C176" s="19" t="s">
        <v>55</v>
      </c>
      <c r="D176" s="10" t="s">
        <v>124</v>
      </c>
      <c r="E176" s="9" t="s">
        <v>42</v>
      </c>
      <c r="F176" s="9" t="s">
        <v>43</v>
      </c>
      <c r="G176" s="9" t="s">
        <v>44</v>
      </c>
      <c r="H176" s="9" t="s">
        <v>45</v>
      </c>
      <c r="I176" s="9" t="s">
        <v>46</v>
      </c>
      <c r="J176" s="9" t="s">
        <v>47</v>
      </c>
      <c r="K176" s="9" t="s">
        <v>48</v>
      </c>
      <c r="L176" s="9" t="s">
        <v>49</v>
      </c>
      <c r="M176" s="9" t="s">
        <v>50</v>
      </c>
      <c r="N176" s="9" t="s">
        <v>51</v>
      </c>
      <c r="O176" s="9" t="s">
        <v>6</v>
      </c>
      <c r="P176" s="9" t="s">
        <v>52</v>
      </c>
      <c r="Q176" s="9" t="s">
        <v>15</v>
      </c>
      <c r="R176" s="9" t="s">
        <v>40</v>
      </c>
    </row>
    <row r="177" spans="1:18" x14ac:dyDescent="0.25">
      <c r="A177" t="s">
        <v>20</v>
      </c>
      <c r="B177" t="s">
        <v>36</v>
      </c>
      <c r="C177" t="s">
        <v>74</v>
      </c>
      <c r="D177" t="s">
        <v>101</v>
      </c>
      <c r="E177">
        <v>1</v>
      </c>
      <c r="F177">
        <v>4</v>
      </c>
      <c r="G177">
        <v>4</v>
      </c>
      <c r="H177">
        <v>1</v>
      </c>
      <c r="I177">
        <v>5</v>
      </c>
      <c r="J177">
        <v>4</v>
      </c>
      <c r="K177">
        <v>3</v>
      </c>
      <c r="L177">
        <v>2</v>
      </c>
      <c r="M177">
        <v>5</v>
      </c>
      <c r="N177">
        <v>4</v>
      </c>
      <c r="O177">
        <v>5</v>
      </c>
      <c r="P177">
        <v>1</v>
      </c>
      <c r="Q177">
        <f t="shared" ref="Q177:Q186" si="34">SUM(E177:P177)</f>
        <v>39</v>
      </c>
      <c r="R177" s="26">
        <f ca="1">SUM(OFFSET(E177,,,,List!$D$2))</f>
        <v>22</v>
      </c>
    </row>
    <row r="178" spans="1:18" x14ac:dyDescent="0.25">
      <c r="A178" t="s">
        <v>20</v>
      </c>
      <c r="B178" t="s">
        <v>36</v>
      </c>
      <c r="C178" t="s">
        <v>74</v>
      </c>
      <c r="D178" t="s">
        <v>82</v>
      </c>
      <c r="E178">
        <v>5</v>
      </c>
      <c r="F178">
        <v>1</v>
      </c>
      <c r="G178">
        <v>2</v>
      </c>
      <c r="H178">
        <v>2</v>
      </c>
      <c r="I178">
        <v>3</v>
      </c>
      <c r="J178">
        <v>3</v>
      </c>
      <c r="K178">
        <v>5</v>
      </c>
      <c r="L178">
        <v>4</v>
      </c>
      <c r="M178">
        <v>5</v>
      </c>
      <c r="N178">
        <v>5</v>
      </c>
      <c r="O178">
        <v>5</v>
      </c>
      <c r="P178">
        <v>4</v>
      </c>
      <c r="Q178">
        <f t="shared" si="34"/>
        <v>44</v>
      </c>
      <c r="R178" s="26">
        <f ca="1">SUM(OFFSET(E178,,,,List!$D$2))</f>
        <v>21</v>
      </c>
    </row>
    <row r="179" spans="1:18" x14ac:dyDescent="0.25">
      <c r="A179" t="s">
        <v>20</v>
      </c>
      <c r="B179" t="s">
        <v>36</v>
      </c>
      <c r="C179" t="s">
        <v>74</v>
      </c>
      <c r="D179" t="s">
        <v>83</v>
      </c>
      <c r="E179">
        <v>2</v>
      </c>
      <c r="F179">
        <v>3</v>
      </c>
      <c r="G179">
        <v>3</v>
      </c>
      <c r="H179">
        <v>2</v>
      </c>
      <c r="I179">
        <v>3</v>
      </c>
      <c r="J179">
        <v>2</v>
      </c>
      <c r="K179">
        <v>4</v>
      </c>
      <c r="L179">
        <v>5</v>
      </c>
      <c r="M179">
        <v>2</v>
      </c>
      <c r="N179">
        <v>3</v>
      </c>
      <c r="O179">
        <v>4</v>
      </c>
      <c r="P179">
        <v>2</v>
      </c>
      <c r="Q179">
        <f t="shared" si="34"/>
        <v>35</v>
      </c>
      <c r="R179" s="26">
        <f ca="1">SUM(OFFSET(E179,,,,List!$D$2))</f>
        <v>19</v>
      </c>
    </row>
    <row r="180" spans="1:18" x14ac:dyDescent="0.25">
      <c r="A180" t="s">
        <v>20</v>
      </c>
      <c r="B180" t="s">
        <v>36</v>
      </c>
      <c r="C180" t="s">
        <v>74</v>
      </c>
      <c r="D180" t="s">
        <v>107</v>
      </c>
      <c r="E180">
        <v>4</v>
      </c>
      <c r="F180">
        <v>3</v>
      </c>
      <c r="G180">
        <v>3</v>
      </c>
      <c r="H180">
        <v>5</v>
      </c>
      <c r="I180">
        <v>1</v>
      </c>
      <c r="J180">
        <v>2</v>
      </c>
      <c r="K180">
        <v>4</v>
      </c>
      <c r="L180">
        <v>5</v>
      </c>
      <c r="M180">
        <v>2</v>
      </c>
      <c r="N180">
        <v>4</v>
      </c>
      <c r="O180">
        <v>1</v>
      </c>
      <c r="P180">
        <v>5</v>
      </c>
      <c r="Q180">
        <f t="shared" si="34"/>
        <v>39</v>
      </c>
      <c r="R180" s="26">
        <f ca="1">SUM(OFFSET(E180,,,,List!$D$2))</f>
        <v>22</v>
      </c>
    </row>
    <row r="181" spans="1:18" x14ac:dyDescent="0.25">
      <c r="A181" t="s">
        <v>20</v>
      </c>
      <c r="B181" t="s">
        <v>36</v>
      </c>
      <c r="C181" t="s">
        <v>74</v>
      </c>
      <c r="D181" t="s">
        <v>104</v>
      </c>
      <c r="E181">
        <v>4</v>
      </c>
      <c r="F181">
        <v>5</v>
      </c>
      <c r="G181">
        <v>4</v>
      </c>
      <c r="H181">
        <v>3</v>
      </c>
      <c r="I181">
        <v>2</v>
      </c>
      <c r="J181">
        <v>3</v>
      </c>
      <c r="K181">
        <v>2</v>
      </c>
      <c r="L181">
        <v>4</v>
      </c>
      <c r="M181">
        <v>3</v>
      </c>
      <c r="N181">
        <v>1</v>
      </c>
      <c r="O181">
        <v>1</v>
      </c>
      <c r="P181">
        <v>1</v>
      </c>
      <c r="Q181">
        <f t="shared" si="34"/>
        <v>33</v>
      </c>
      <c r="R181" s="26">
        <f ca="1">SUM(OFFSET(E181,,,,List!$D$2))</f>
        <v>23</v>
      </c>
    </row>
    <row r="182" spans="1:18" x14ac:dyDescent="0.25">
      <c r="A182" t="s">
        <v>20</v>
      </c>
      <c r="B182" t="s">
        <v>36</v>
      </c>
      <c r="C182" t="s">
        <v>74</v>
      </c>
      <c r="D182" t="s">
        <v>105</v>
      </c>
      <c r="E182">
        <v>4</v>
      </c>
      <c r="F182">
        <v>1</v>
      </c>
      <c r="G182">
        <v>4</v>
      </c>
      <c r="H182">
        <v>2</v>
      </c>
      <c r="I182">
        <v>4</v>
      </c>
      <c r="J182">
        <v>2</v>
      </c>
      <c r="K182">
        <v>2</v>
      </c>
      <c r="L182">
        <v>1</v>
      </c>
      <c r="M182">
        <v>2</v>
      </c>
      <c r="N182">
        <v>3</v>
      </c>
      <c r="O182">
        <v>4</v>
      </c>
      <c r="P182">
        <v>5</v>
      </c>
      <c r="Q182">
        <f t="shared" si="34"/>
        <v>34</v>
      </c>
      <c r="R182" s="26">
        <f ca="1">SUM(OFFSET(E182,,,,List!$D$2))</f>
        <v>19</v>
      </c>
    </row>
    <row r="183" spans="1:18" x14ac:dyDescent="0.25">
      <c r="A183" t="s">
        <v>20</v>
      </c>
      <c r="B183" t="s">
        <v>36</v>
      </c>
      <c r="C183" t="s">
        <v>74</v>
      </c>
      <c r="D183" t="s">
        <v>108</v>
      </c>
      <c r="E183">
        <v>3</v>
      </c>
      <c r="F183">
        <v>2</v>
      </c>
      <c r="G183">
        <v>4</v>
      </c>
      <c r="H183">
        <v>1</v>
      </c>
      <c r="I183">
        <v>3</v>
      </c>
      <c r="J183">
        <v>3</v>
      </c>
      <c r="K183">
        <v>2</v>
      </c>
      <c r="L183">
        <v>1</v>
      </c>
      <c r="M183">
        <v>3</v>
      </c>
      <c r="N183">
        <v>1</v>
      </c>
      <c r="O183">
        <v>2</v>
      </c>
      <c r="P183">
        <v>2</v>
      </c>
      <c r="Q183">
        <f t="shared" si="34"/>
        <v>27</v>
      </c>
      <c r="R183" s="26">
        <f ca="1">SUM(OFFSET(E183,,,,List!$D$2))</f>
        <v>18</v>
      </c>
    </row>
    <row r="184" spans="1:18" x14ac:dyDescent="0.25">
      <c r="A184" t="s">
        <v>20</v>
      </c>
      <c r="B184" t="s">
        <v>36</v>
      </c>
      <c r="C184" t="s">
        <v>74</v>
      </c>
      <c r="D184" t="s">
        <v>102</v>
      </c>
      <c r="E184">
        <v>5</v>
      </c>
      <c r="F184">
        <v>4</v>
      </c>
      <c r="G184">
        <v>5</v>
      </c>
      <c r="H184">
        <v>4</v>
      </c>
      <c r="I184">
        <v>5</v>
      </c>
      <c r="J184">
        <v>2</v>
      </c>
      <c r="K184">
        <v>5</v>
      </c>
      <c r="L184">
        <v>4</v>
      </c>
      <c r="M184">
        <v>1</v>
      </c>
      <c r="N184">
        <v>5</v>
      </c>
      <c r="O184">
        <v>2</v>
      </c>
      <c r="P184">
        <v>4</v>
      </c>
      <c r="Q184">
        <f t="shared" si="34"/>
        <v>46</v>
      </c>
      <c r="R184" s="26">
        <f ca="1">SUM(OFFSET(E184,,,,List!$D$2))</f>
        <v>30</v>
      </c>
    </row>
    <row r="185" spans="1:18" x14ac:dyDescent="0.25">
      <c r="A185" t="s">
        <v>20</v>
      </c>
      <c r="B185" t="s">
        <v>36</v>
      </c>
      <c r="C185" t="s">
        <v>74</v>
      </c>
      <c r="D185" t="s">
        <v>106</v>
      </c>
      <c r="E185">
        <v>4</v>
      </c>
      <c r="F185">
        <v>3</v>
      </c>
      <c r="G185">
        <v>2</v>
      </c>
      <c r="H185">
        <v>2</v>
      </c>
      <c r="I185">
        <v>3</v>
      </c>
      <c r="J185">
        <v>5</v>
      </c>
      <c r="K185">
        <v>3</v>
      </c>
      <c r="L185">
        <v>1</v>
      </c>
      <c r="M185">
        <v>5</v>
      </c>
      <c r="N185">
        <v>4</v>
      </c>
      <c r="O185">
        <v>3</v>
      </c>
      <c r="P185">
        <v>4</v>
      </c>
      <c r="Q185">
        <f t="shared" si="34"/>
        <v>39</v>
      </c>
      <c r="R185" s="26">
        <f ca="1">SUM(OFFSET(E185,,,,List!$D$2))</f>
        <v>22</v>
      </c>
    </row>
    <row r="186" spans="1:18" x14ac:dyDescent="0.25">
      <c r="A186" t="s">
        <v>20</v>
      </c>
      <c r="B186" t="s">
        <v>36</v>
      </c>
      <c r="C186" t="s">
        <v>74</v>
      </c>
      <c r="D186" t="s">
        <v>103</v>
      </c>
      <c r="E186">
        <v>3</v>
      </c>
      <c r="F186">
        <v>3</v>
      </c>
      <c r="G186">
        <v>2</v>
      </c>
      <c r="H186">
        <v>3</v>
      </c>
      <c r="I186">
        <v>1</v>
      </c>
      <c r="J186">
        <v>3</v>
      </c>
      <c r="K186">
        <v>4</v>
      </c>
      <c r="L186">
        <v>5</v>
      </c>
      <c r="M186">
        <v>1</v>
      </c>
      <c r="N186">
        <v>4</v>
      </c>
      <c r="O186">
        <v>2</v>
      </c>
      <c r="P186">
        <v>5</v>
      </c>
      <c r="Q186">
        <f t="shared" si="34"/>
        <v>36</v>
      </c>
      <c r="R186" s="26">
        <f ca="1">SUM(OFFSET(E186,,,,List!$D$2))</f>
        <v>19</v>
      </c>
    </row>
    <row r="187" spans="1:18" x14ac:dyDescent="0.25">
      <c r="A187" t="s">
        <v>20</v>
      </c>
      <c r="B187" t="s">
        <v>36</v>
      </c>
      <c r="C187" t="s">
        <v>74</v>
      </c>
      <c r="D187" t="s">
        <v>15</v>
      </c>
      <c r="R187" s="26"/>
    </row>
    <row r="189" spans="1:18" x14ac:dyDescent="0.25">
      <c r="A189" t="s">
        <v>19</v>
      </c>
      <c r="B189" t="s">
        <v>36</v>
      </c>
      <c r="C189" t="s">
        <v>74</v>
      </c>
      <c r="D189" t="s">
        <v>101</v>
      </c>
      <c r="E189">
        <v>5</v>
      </c>
      <c r="F189">
        <v>1</v>
      </c>
      <c r="G189">
        <v>4</v>
      </c>
      <c r="H189">
        <v>5</v>
      </c>
      <c r="I189">
        <v>3</v>
      </c>
      <c r="J189">
        <v>4</v>
      </c>
      <c r="K189">
        <v>3</v>
      </c>
      <c r="L189">
        <v>3</v>
      </c>
      <c r="M189">
        <v>5</v>
      </c>
      <c r="N189">
        <v>1</v>
      </c>
      <c r="O189">
        <v>3</v>
      </c>
      <c r="P189">
        <v>4</v>
      </c>
      <c r="Q189">
        <f t="shared" ref="Q189:Q198" si="35">SUM(E189:P189)</f>
        <v>41</v>
      </c>
      <c r="R189" s="26">
        <f ca="1">SUM(OFFSET(E189,,,,List!$D$2))</f>
        <v>25</v>
      </c>
    </row>
    <row r="190" spans="1:18" x14ac:dyDescent="0.25">
      <c r="A190" t="s">
        <v>19</v>
      </c>
      <c r="B190" t="s">
        <v>36</v>
      </c>
      <c r="C190" t="s">
        <v>74</v>
      </c>
      <c r="D190" t="s">
        <v>82</v>
      </c>
      <c r="E190">
        <v>5</v>
      </c>
      <c r="F190">
        <v>4</v>
      </c>
      <c r="G190">
        <v>4</v>
      </c>
      <c r="H190">
        <v>3</v>
      </c>
      <c r="I190">
        <v>5</v>
      </c>
      <c r="J190">
        <v>2</v>
      </c>
      <c r="K190">
        <v>2</v>
      </c>
      <c r="L190">
        <v>3</v>
      </c>
      <c r="M190">
        <v>4</v>
      </c>
      <c r="N190">
        <v>2</v>
      </c>
      <c r="O190">
        <v>3</v>
      </c>
      <c r="P190">
        <v>2</v>
      </c>
      <c r="Q190">
        <f t="shared" si="35"/>
        <v>39</v>
      </c>
      <c r="R190" s="26">
        <f ca="1">SUM(OFFSET(E190,,,,List!$D$2))</f>
        <v>25</v>
      </c>
    </row>
    <row r="191" spans="1:18" x14ac:dyDescent="0.25">
      <c r="A191" t="s">
        <v>19</v>
      </c>
      <c r="B191" t="s">
        <v>36</v>
      </c>
      <c r="C191" t="s">
        <v>74</v>
      </c>
      <c r="D191" t="s">
        <v>83</v>
      </c>
      <c r="E191">
        <v>1</v>
      </c>
      <c r="F191">
        <v>4</v>
      </c>
      <c r="G191">
        <v>1</v>
      </c>
      <c r="H191">
        <v>5</v>
      </c>
      <c r="I191">
        <v>4</v>
      </c>
      <c r="J191">
        <v>1</v>
      </c>
      <c r="K191">
        <v>4</v>
      </c>
      <c r="L191">
        <v>5</v>
      </c>
      <c r="M191">
        <v>4</v>
      </c>
      <c r="N191">
        <v>4</v>
      </c>
      <c r="O191">
        <v>1</v>
      </c>
      <c r="P191">
        <v>3</v>
      </c>
      <c r="Q191">
        <f t="shared" si="35"/>
        <v>37</v>
      </c>
      <c r="R191" s="26">
        <f ca="1">SUM(OFFSET(E191,,,,List!$D$2))</f>
        <v>20</v>
      </c>
    </row>
    <row r="192" spans="1:18" x14ac:dyDescent="0.25">
      <c r="A192" t="s">
        <v>19</v>
      </c>
      <c r="B192" t="s">
        <v>36</v>
      </c>
      <c r="C192" t="s">
        <v>74</v>
      </c>
      <c r="D192" t="s">
        <v>107</v>
      </c>
      <c r="E192">
        <v>3</v>
      </c>
      <c r="F192">
        <v>1</v>
      </c>
      <c r="G192">
        <v>2</v>
      </c>
      <c r="H192">
        <v>1</v>
      </c>
      <c r="I192">
        <v>5</v>
      </c>
      <c r="J192">
        <v>2</v>
      </c>
      <c r="K192">
        <v>3</v>
      </c>
      <c r="L192">
        <v>1</v>
      </c>
      <c r="M192">
        <v>2</v>
      </c>
      <c r="N192">
        <v>1</v>
      </c>
      <c r="O192">
        <v>4</v>
      </c>
      <c r="P192">
        <v>2</v>
      </c>
      <c r="Q192">
        <f t="shared" si="35"/>
        <v>27</v>
      </c>
      <c r="R192" s="26">
        <f ca="1">SUM(OFFSET(E192,,,,List!$D$2))</f>
        <v>17</v>
      </c>
    </row>
    <row r="193" spans="1:18" x14ac:dyDescent="0.25">
      <c r="A193" t="s">
        <v>19</v>
      </c>
      <c r="B193" t="s">
        <v>36</v>
      </c>
      <c r="C193" t="s">
        <v>74</v>
      </c>
      <c r="D193" t="s">
        <v>104</v>
      </c>
      <c r="E193">
        <v>4</v>
      </c>
      <c r="F193">
        <v>3</v>
      </c>
      <c r="G193">
        <v>5</v>
      </c>
      <c r="H193">
        <v>3</v>
      </c>
      <c r="I193">
        <v>3</v>
      </c>
      <c r="J193">
        <v>3</v>
      </c>
      <c r="K193">
        <v>2</v>
      </c>
      <c r="L193">
        <v>2</v>
      </c>
      <c r="M193">
        <v>5</v>
      </c>
      <c r="N193">
        <v>3</v>
      </c>
      <c r="O193">
        <v>3</v>
      </c>
      <c r="P193">
        <v>1</v>
      </c>
      <c r="Q193">
        <f t="shared" si="35"/>
        <v>37</v>
      </c>
      <c r="R193" s="26">
        <f ca="1">SUM(OFFSET(E193,,,,List!$D$2))</f>
        <v>23</v>
      </c>
    </row>
    <row r="194" spans="1:18" x14ac:dyDescent="0.25">
      <c r="A194" t="s">
        <v>19</v>
      </c>
      <c r="B194" t="s">
        <v>36</v>
      </c>
      <c r="C194" t="s">
        <v>74</v>
      </c>
      <c r="D194" t="s">
        <v>105</v>
      </c>
      <c r="E194">
        <v>1</v>
      </c>
      <c r="F194">
        <v>5</v>
      </c>
      <c r="G194">
        <v>1</v>
      </c>
      <c r="H194">
        <v>1</v>
      </c>
      <c r="I194">
        <v>1</v>
      </c>
      <c r="J194">
        <v>3</v>
      </c>
      <c r="K194">
        <v>5</v>
      </c>
      <c r="L194">
        <v>4</v>
      </c>
      <c r="M194">
        <v>4</v>
      </c>
      <c r="N194">
        <v>1</v>
      </c>
      <c r="O194">
        <v>3</v>
      </c>
      <c r="P194">
        <v>2</v>
      </c>
      <c r="Q194">
        <f t="shared" si="35"/>
        <v>31</v>
      </c>
      <c r="R194" s="26">
        <f ca="1">SUM(OFFSET(E194,,,,List!$D$2))</f>
        <v>17</v>
      </c>
    </row>
    <row r="195" spans="1:18" x14ac:dyDescent="0.25">
      <c r="A195" t="s">
        <v>19</v>
      </c>
      <c r="B195" t="s">
        <v>36</v>
      </c>
      <c r="C195" t="s">
        <v>74</v>
      </c>
      <c r="D195" t="s">
        <v>108</v>
      </c>
      <c r="E195">
        <v>5</v>
      </c>
      <c r="F195">
        <v>3</v>
      </c>
      <c r="G195">
        <v>5</v>
      </c>
      <c r="H195">
        <v>2</v>
      </c>
      <c r="I195">
        <v>4</v>
      </c>
      <c r="J195">
        <v>4</v>
      </c>
      <c r="K195">
        <v>4</v>
      </c>
      <c r="L195">
        <v>4</v>
      </c>
      <c r="M195">
        <v>3</v>
      </c>
      <c r="N195">
        <v>5</v>
      </c>
      <c r="O195">
        <v>2</v>
      </c>
      <c r="P195">
        <v>3</v>
      </c>
      <c r="Q195">
        <f t="shared" si="35"/>
        <v>44</v>
      </c>
      <c r="R195" s="26">
        <f ca="1">SUM(OFFSET(E195,,,,List!$D$2))</f>
        <v>27</v>
      </c>
    </row>
    <row r="196" spans="1:18" x14ac:dyDescent="0.25">
      <c r="A196" t="s">
        <v>19</v>
      </c>
      <c r="B196" t="s">
        <v>36</v>
      </c>
      <c r="C196" t="s">
        <v>74</v>
      </c>
      <c r="D196" t="s">
        <v>102</v>
      </c>
      <c r="E196">
        <v>5</v>
      </c>
      <c r="F196">
        <v>2</v>
      </c>
      <c r="G196">
        <v>1</v>
      </c>
      <c r="H196">
        <v>4</v>
      </c>
      <c r="I196">
        <v>2</v>
      </c>
      <c r="J196">
        <v>5</v>
      </c>
      <c r="K196">
        <v>4</v>
      </c>
      <c r="L196">
        <v>4</v>
      </c>
      <c r="M196">
        <v>1</v>
      </c>
      <c r="N196">
        <v>3</v>
      </c>
      <c r="O196">
        <v>4</v>
      </c>
      <c r="P196">
        <v>4</v>
      </c>
      <c r="Q196">
        <f t="shared" si="35"/>
        <v>39</v>
      </c>
      <c r="R196" s="26">
        <f ca="1">SUM(OFFSET(E196,,,,List!$D$2))</f>
        <v>23</v>
      </c>
    </row>
    <row r="197" spans="1:18" x14ac:dyDescent="0.25">
      <c r="A197" t="s">
        <v>19</v>
      </c>
      <c r="B197" t="s">
        <v>36</v>
      </c>
      <c r="C197" t="s">
        <v>74</v>
      </c>
      <c r="D197" t="s">
        <v>106</v>
      </c>
      <c r="E197">
        <v>1</v>
      </c>
      <c r="F197">
        <v>2</v>
      </c>
      <c r="G197">
        <v>3</v>
      </c>
      <c r="H197">
        <v>5</v>
      </c>
      <c r="I197">
        <v>2</v>
      </c>
      <c r="J197">
        <v>2</v>
      </c>
      <c r="K197">
        <v>1</v>
      </c>
      <c r="L197">
        <v>5</v>
      </c>
      <c r="M197">
        <v>1</v>
      </c>
      <c r="N197">
        <v>5</v>
      </c>
      <c r="O197">
        <v>3</v>
      </c>
      <c r="P197">
        <v>4</v>
      </c>
      <c r="Q197">
        <f t="shared" si="35"/>
        <v>34</v>
      </c>
      <c r="R197" s="26">
        <f ca="1">SUM(OFFSET(E197,,,,List!$D$2))</f>
        <v>16</v>
      </c>
    </row>
    <row r="198" spans="1:18" x14ac:dyDescent="0.25">
      <c r="A198" t="s">
        <v>19</v>
      </c>
      <c r="B198" t="s">
        <v>36</v>
      </c>
      <c r="C198" t="s">
        <v>74</v>
      </c>
      <c r="D198" t="s">
        <v>103</v>
      </c>
      <c r="E198">
        <v>5</v>
      </c>
      <c r="F198">
        <v>4</v>
      </c>
      <c r="G198">
        <v>1</v>
      </c>
      <c r="H198">
        <v>5</v>
      </c>
      <c r="I198">
        <v>5</v>
      </c>
      <c r="J198">
        <v>5</v>
      </c>
      <c r="K198">
        <v>2</v>
      </c>
      <c r="L198">
        <v>1</v>
      </c>
      <c r="M198">
        <v>5</v>
      </c>
      <c r="N198">
        <v>2</v>
      </c>
      <c r="O198">
        <v>2</v>
      </c>
      <c r="P198">
        <v>2</v>
      </c>
      <c r="Q198">
        <f t="shared" si="35"/>
        <v>39</v>
      </c>
      <c r="R198" s="26">
        <f ca="1">SUM(OFFSET(E198,,,,List!$D$2))</f>
        <v>27</v>
      </c>
    </row>
    <row r="201" spans="1:18" x14ac:dyDescent="0.25">
      <c r="A201" t="s">
        <v>20</v>
      </c>
      <c r="B201" t="s">
        <v>36</v>
      </c>
      <c r="C201" t="s">
        <v>76</v>
      </c>
      <c r="D201" t="s">
        <v>79</v>
      </c>
      <c r="E201">
        <v>2</v>
      </c>
      <c r="F201">
        <v>4</v>
      </c>
      <c r="G201">
        <v>2</v>
      </c>
      <c r="H201">
        <v>4</v>
      </c>
      <c r="I201">
        <v>3</v>
      </c>
      <c r="J201">
        <v>5</v>
      </c>
      <c r="K201">
        <v>5</v>
      </c>
      <c r="L201">
        <v>3</v>
      </c>
      <c r="M201">
        <v>2</v>
      </c>
      <c r="N201">
        <v>5</v>
      </c>
      <c r="O201">
        <v>1</v>
      </c>
      <c r="P201">
        <v>4</v>
      </c>
      <c r="Q201">
        <f t="shared" ref="Q201:Q210" si="36">SUM(E201:P201)</f>
        <v>40</v>
      </c>
      <c r="R201" s="26">
        <f ca="1">SUM(OFFSET(E201,,,,List!$D$2))</f>
        <v>25</v>
      </c>
    </row>
    <row r="202" spans="1:18" x14ac:dyDescent="0.25">
      <c r="A202" t="s">
        <v>20</v>
      </c>
      <c r="B202" t="s">
        <v>36</v>
      </c>
      <c r="C202" t="s">
        <v>76</v>
      </c>
      <c r="D202" t="s">
        <v>120</v>
      </c>
      <c r="E202">
        <v>3</v>
      </c>
      <c r="F202">
        <v>2</v>
      </c>
      <c r="G202">
        <v>5</v>
      </c>
      <c r="H202">
        <v>2</v>
      </c>
      <c r="I202">
        <v>3</v>
      </c>
      <c r="J202">
        <v>2</v>
      </c>
      <c r="K202">
        <v>3</v>
      </c>
      <c r="L202">
        <v>3</v>
      </c>
      <c r="M202">
        <v>3</v>
      </c>
      <c r="N202">
        <v>1</v>
      </c>
      <c r="O202">
        <v>1</v>
      </c>
      <c r="P202">
        <v>1</v>
      </c>
      <c r="Q202">
        <f t="shared" si="36"/>
        <v>29</v>
      </c>
      <c r="R202" s="26">
        <f ca="1">SUM(OFFSET(E202,,,,List!$D$2))</f>
        <v>20</v>
      </c>
    </row>
    <row r="203" spans="1:18" x14ac:dyDescent="0.25">
      <c r="A203" t="s">
        <v>20</v>
      </c>
      <c r="B203" t="s">
        <v>36</v>
      </c>
      <c r="C203" t="s">
        <v>76</v>
      </c>
      <c r="D203" t="s">
        <v>122</v>
      </c>
      <c r="E203">
        <v>5</v>
      </c>
      <c r="F203">
        <v>2</v>
      </c>
      <c r="G203">
        <v>5</v>
      </c>
      <c r="H203">
        <v>3</v>
      </c>
      <c r="I203">
        <v>2</v>
      </c>
      <c r="J203">
        <v>4</v>
      </c>
      <c r="K203">
        <v>4</v>
      </c>
      <c r="L203">
        <v>1</v>
      </c>
      <c r="M203">
        <v>3</v>
      </c>
      <c r="N203">
        <v>4</v>
      </c>
      <c r="O203">
        <v>3</v>
      </c>
      <c r="P203">
        <v>3</v>
      </c>
      <c r="Q203">
        <f t="shared" si="36"/>
        <v>39</v>
      </c>
      <c r="R203" s="26">
        <f ca="1">SUM(OFFSET(E203,,,,List!$D$2))</f>
        <v>25</v>
      </c>
    </row>
    <row r="204" spans="1:18" x14ac:dyDescent="0.25">
      <c r="A204" t="s">
        <v>20</v>
      </c>
      <c r="B204" t="s">
        <v>36</v>
      </c>
      <c r="C204" t="s">
        <v>76</v>
      </c>
      <c r="D204" t="s">
        <v>80</v>
      </c>
      <c r="E204">
        <v>1</v>
      </c>
      <c r="F204">
        <v>2</v>
      </c>
      <c r="G204">
        <v>1</v>
      </c>
      <c r="H204">
        <v>5</v>
      </c>
      <c r="I204">
        <v>3</v>
      </c>
      <c r="J204">
        <v>2</v>
      </c>
      <c r="K204">
        <v>2</v>
      </c>
      <c r="L204">
        <v>1</v>
      </c>
      <c r="M204">
        <v>5</v>
      </c>
      <c r="N204">
        <v>1</v>
      </c>
      <c r="O204">
        <v>1</v>
      </c>
      <c r="P204">
        <v>4</v>
      </c>
      <c r="Q204">
        <f t="shared" si="36"/>
        <v>28</v>
      </c>
      <c r="R204" s="26">
        <f ca="1">SUM(OFFSET(E204,,,,List!$D$2))</f>
        <v>16</v>
      </c>
    </row>
    <row r="205" spans="1:18" x14ac:dyDescent="0.25">
      <c r="A205" t="s">
        <v>20</v>
      </c>
      <c r="B205" t="s">
        <v>36</v>
      </c>
      <c r="C205" t="s">
        <v>76</v>
      </c>
      <c r="D205" t="s">
        <v>118</v>
      </c>
      <c r="E205">
        <v>5</v>
      </c>
      <c r="F205">
        <v>1</v>
      </c>
      <c r="G205">
        <v>2</v>
      </c>
      <c r="H205">
        <v>2</v>
      </c>
      <c r="I205">
        <v>2</v>
      </c>
      <c r="J205">
        <v>1</v>
      </c>
      <c r="K205">
        <v>4</v>
      </c>
      <c r="L205">
        <v>2</v>
      </c>
      <c r="M205">
        <v>2</v>
      </c>
      <c r="N205">
        <v>5</v>
      </c>
      <c r="O205">
        <v>2</v>
      </c>
      <c r="P205">
        <v>1</v>
      </c>
      <c r="Q205">
        <f t="shared" si="36"/>
        <v>29</v>
      </c>
      <c r="R205" s="26">
        <f ca="1">SUM(OFFSET(E205,,,,List!$D$2))</f>
        <v>17</v>
      </c>
    </row>
    <row r="206" spans="1:18" x14ac:dyDescent="0.25">
      <c r="A206" t="s">
        <v>20</v>
      </c>
      <c r="B206" t="s">
        <v>36</v>
      </c>
      <c r="C206" t="s">
        <v>76</v>
      </c>
      <c r="D206" t="s">
        <v>81</v>
      </c>
      <c r="E206">
        <v>5</v>
      </c>
      <c r="F206">
        <v>1</v>
      </c>
      <c r="G206">
        <v>2</v>
      </c>
      <c r="H206">
        <v>3</v>
      </c>
      <c r="I206">
        <v>2</v>
      </c>
      <c r="J206">
        <v>4</v>
      </c>
      <c r="K206">
        <v>4</v>
      </c>
      <c r="L206">
        <v>5</v>
      </c>
      <c r="M206">
        <v>2</v>
      </c>
      <c r="N206">
        <v>2</v>
      </c>
      <c r="O206">
        <v>2</v>
      </c>
      <c r="P206">
        <v>2</v>
      </c>
      <c r="Q206">
        <f t="shared" si="36"/>
        <v>34</v>
      </c>
      <c r="R206" s="26">
        <f ca="1">SUM(OFFSET(E206,,,,List!$D$2))</f>
        <v>21</v>
      </c>
    </row>
    <row r="207" spans="1:18" x14ac:dyDescent="0.25">
      <c r="A207" t="s">
        <v>20</v>
      </c>
      <c r="B207" t="s">
        <v>36</v>
      </c>
      <c r="C207" t="s">
        <v>76</v>
      </c>
      <c r="D207" t="s">
        <v>123</v>
      </c>
      <c r="E207">
        <v>5</v>
      </c>
      <c r="F207">
        <v>3</v>
      </c>
      <c r="G207">
        <v>1</v>
      </c>
      <c r="H207">
        <v>2</v>
      </c>
      <c r="I207">
        <v>5</v>
      </c>
      <c r="J207">
        <v>2</v>
      </c>
      <c r="K207">
        <v>2</v>
      </c>
      <c r="L207">
        <v>1</v>
      </c>
      <c r="M207">
        <v>3</v>
      </c>
      <c r="N207">
        <v>1</v>
      </c>
      <c r="O207">
        <v>3</v>
      </c>
      <c r="P207">
        <v>3</v>
      </c>
      <c r="Q207">
        <f t="shared" si="36"/>
        <v>31</v>
      </c>
      <c r="R207" s="26">
        <f ca="1">SUM(OFFSET(E207,,,,List!$D$2))</f>
        <v>20</v>
      </c>
    </row>
    <row r="208" spans="1:18" x14ac:dyDescent="0.25">
      <c r="A208" t="s">
        <v>20</v>
      </c>
      <c r="B208" t="s">
        <v>36</v>
      </c>
      <c r="C208" t="s">
        <v>76</v>
      </c>
      <c r="D208" t="s">
        <v>117</v>
      </c>
      <c r="E208">
        <v>4</v>
      </c>
      <c r="F208">
        <v>2</v>
      </c>
      <c r="G208">
        <v>2</v>
      </c>
      <c r="H208">
        <v>1</v>
      </c>
      <c r="I208">
        <v>1</v>
      </c>
      <c r="J208">
        <v>4</v>
      </c>
      <c r="K208">
        <v>1</v>
      </c>
      <c r="L208">
        <v>5</v>
      </c>
      <c r="M208">
        <v>1</v>
      </c>
      <c r="N208">
        <v>4</v>
      </c>
      <c r="O208">
        <v>3</v>
      </c>
      <c r="P208">
        <v>3</v>
      </c>
      <c r="Q208">
        <f t="shared" si="36"/>
        <v>31</v>
      </c>
      <c r="R208" s="26">
        <f ca="1">SUM(OFFSET(E208,,,,List!$D$2))</f>
        <v>15</v>
      </c>
    </row>
    <row r="209" spans="1:18" x14ac:dyDescent="0.25">
      <c r="A209" t="s">
        <v>20</v>
      </c>
      <c r="B209" t="s">
        <v>36</v>
      </c>
      <c r="C209" t="s">
        <v>76</v>
      </c>
      <c r="D209" t="s">
        <v>119</v>
      </c>
      <c r="E209">
        <v>1</v>
      </c>
      <c r="F209">
        <v>1</v>
      </c>
      <c r="G209">
        <v>2</v>
      </c>
      <c r="H209">
        <v>3</v>
      </c>
      <c r="I209">
        <v>3</v>
      </c>
      <c r="J209">
        <v>3</v>
      </c>
      <c r="K209">
        <v>2</v>
      </c>
      <c r="L209">
        <v>2</v>
      </c>
      <c r="M209">
        <v>1</v>
      </c>
      <c r="N209">
        <v>1</v>
      </c>
      <c r="O209">
        <v>4</v>
      </c>
      <c r="P209">
        <v>3</v>
      </c>
      <c r="Q209">
        <f t="shared" si="36"/>
        <v>26</v>
      </c>
      <c r="R209" s="26">
        <f ca="1">SUM(OFFSET(E209,,,,List!$D$2))</f>
        <v>15</v>
      </c>
    </row>
    <row r="210" spans="1:18" x14ac:dyDescent="0.25">
      <c r="A210" t="s">
        <v>20</v>
      </c>
      <c r="B210" t="s">
        <v>36</v>
      </c>
      <c r="C210" t="s">
        <v>76</v>
      </c>
      <c r="D210" t="s">
        <v>121</v>
      </c>
      <c r="E210">
        <v>5</v>
      </c>
      <c r="F210">
        <v>5</v>
      </c>
      <c r="G210">
        <v>3</v>
      </c>
      <c r="H210">
        <v>1</v>
      </c>
      <c r="I210">
        <v>4</v>
      </c>
      <c r="J210">
        <v>1</v>
      </c>
      <c r="K210">
        <v>5</v>
      </c>
      <c r="L210">
        <v>1</v>
      </c>
      <c r="M210">
        <v>1</v>
      </c>
      <c r="N210">
        <v>5</v>
      </c>
      <c r="O210">
        <v>1</v>
      </c>
      <c r="P210">
        <v>2</v>
      </c>
      <c r="Q210">
        <f t="shared" si="36"/>
        <v>34</v>
      </c>
      <c r="R210" s="26">
        <f ca="1">SUM(OFFSET(E210,,,,List!$D$2))</f>
        <v>24</v>
      </c>
    </row>
    <row r="213" spans="1:18" x14ac:dyDescent="0.25">
      <c r="A213" t="s">
        <v>19</v>
      </c>
      <c r="B213" t="s">
        <v>36</v>
      </c>
      <c r="C213" t="s">
        <v>76</v>
      </c>
      <c r="D213" t="s">
        <v>79</v>
      </c>
      <c r="E213">
        <v>2</v>
      </c>
      <c r="F213">
        <v>5</v>
      </c>
      <c r="G213">
        <v>4</v>
      </c>
      <c r="H213">
        <v>4</v>
      </c>
      <c r="I213">
        <v>3</v>
      </c>
      <c r="J213">
        <v>4</v>
      </c>
      <c r="K213">
        <v>4</v>
      </c>
      <c r="L213">
        <v>1</v>
      </c>
      <c r="M213">
        <v>5</v>
      </c>
      <c r="N213">
        <v>5</v>
      </c>
      <c r="O213">
        <v>3</v>
      </c>
      <c r="P213">
        <v>3</v>
      </c>
      <c r="Q213">
        <f t="shared" ref="Q213:Q222" si="37">SUM(E213:P213)</f>
        <v>43</v>
      </c>
      <c r="R213" s="26">
        <f ca="1">SUM(OFFSET(E213,,,,List!$D$2))</f>
        <v>26</v>
      </c>
    </row>
    <row r="214" spans="1:18" x14ac:dyDescent="0.25">
      <c r="A214" t="s">
        <v>19</v>
      </c>
      <c r="B214" t="s">
        <v>36</v>
      </c>
      <c r="C214" t="s">
        <v>76</v>
      </c>
      <c r="D214" t="s">
        <v>120</v>
      </c>
      <c r="E214">
        <v>4</v>
      </c>
      <c r="F214">
        <v>5</v>
      </c>
      <c r="G214">
        <v>5</v>
      </c>
      <c r="H214">
        <v>2</v>
      </c>
      <c r="I214">
        <v>1</v>
      </c>
      <c r="J214">
        <v>3</v>
      </c>
      <c r="K214">
        <v>4</v>
      </c>
      <c r="L214">
        <v>3</v>
      </c>
      <c r="M214">
        <v>2</v>
      </c>
      <c r="N214">
        <v>5</v>
      </c>
      <c r="O214">
        <v>4</v>
      </c>
      <c r="P214">
        <v>3</v>
      </c>
      <c r="Q214">
        <f t="shared" si="37"/>
        <v>41</v>
      </c>
      <c r="R214" s="26">
        <f ca="1">SUM(OFFSET(E214,,,,List!$D$2))</f>
        <v>24</v>
      </c>
    </row>
    <row r="215" spans="1:18" x14ac:dyDescent="0.25">
      <c r="A215" t="s">
        <v>19</v>
      </c>
      <c r="B215" t="s">
        <v>36</v>
      </c>
      <c r="C215" t="s">
        <v>76</v>
      </c>
      <c r="D215" t="s">
        <v>122</v>
      </c>
      <c r="E215">
        <v>2</v>
      </c>
      <c r="F215">
        <v>1</v>
      </c>
      <c r="G215">
        <v>3</v>
      </c>
      <c r="H215">
        <v>1</v>
      </c>
      <c r="I215">
        <v>2</v>
      </c>
      <c r="J215">
        <v>3</v>
      </c>
      <c r="K215">
        <v>3</v>
      </c>
      <c r="L215">
        <v>2</v>
      </c>
      <c r="M215">
        <v>2</v>
      </c>
      <c r="N215">
        <v>4</v>
      </c>
      <c r="O215">
        <v>2</v>
      </c>
      <c r="P215">
        <v>1</v>
      </c>
      <c r="Q215">
        <f t="shared" si="37"/>
        <v>26</v>
      </c>
      <c r="R215" s="26">
        <f ca="1">SUM(OFFSET(E215,,,,List!$D$2))</f>
        <v>15</v>
      </c>
    </row>
    <row r="216" spans="1:18" x14ac:dyDescent="0.25">
      <c r="A216" t="s">
        <v>19</v>
      </c>
      <c r="B216" t="s">
        <v>36</v>
      </c>
      <c r="C216" t="s">
        <v>76</v>
      </c>
      <c r="D216" t="s">
        <v>80</v>
      </c>
      <c r="E216">
        <v>2</v>
      </c>
      <c r="F216">
        <v>2</v>
      </c>
      <c r="G216">
        <v>5</v>
      </c>
      <c r="H216">
        <v>3</v>
      </c>
      <c r="I216">
        <v>1</v>
      </c>
      <c r="J216">
        <v>5</v>
      </c>
      <c r="K216">
        <v>5</v>
      </c>
      <c r="L216">
        <v>2</v>
      </c>
      <c r="M216">
        <v>2</v>
      </c>
      <c r="N216">
        <v>3</v>
      </c>
      <c r="O216">
        <v>3</v>
      </c>
      <c r="P216">
        <v>5</v>
      </c>
      <c r="Q216">
        <f t="shared" si="37"/>
        <v>38</v>
      </c>
      <c r="R216" s="26">
        <f ca="1">SUM(OFFSET(E216,,,,List!$D$2))</f>
        <v>23</v>
      </c>
    </row>
    <row r="217" spans="1:18" x14ac:dyDescent="0.25">
      <c r="A217" t="s">
        <v>19</v>
      </c>
      <c r="B217" t="s">
        <v>36</v>
      </c>
      <c r="C217" t="s">
        <v>76</v>
      </c>
      <c r="D217" t="s">
        <v>118</v>
      </c>
      <c r="E217">
        <v>1</v>
      </c>
      <c r="F217">
        <v>4</v>
      </c>
      <c r="G217">
        <v>2</v>
      </c>
      <c r="H217">
        <v>3</v>
      </c>
      <c r="I217">
        <v>5</v>
      </c>
      <c r="J217">
        <v>2</v>
      </c>
      <c r="K217">
        <v>5</v>
      </c>
      <c r="L217">
        <v>3</v>
      </c>
      <c r="M217">
        <v>5</v>
      </c>
      <c r="N217">
        <v>4</v>
      </c>
      <c r="O217">
        <v>2</v>
      </c>
      <c r="P217">
        <v>5</v>
      </c>
      <c r="Q217">
        <f t="shared" si="37"/>
        <v>41</v>
      </c>
      <c r="R217" s="26">
        <f ca="1">SUM(OFFSET(E217,,,,List!$D$2))</f>
        <v>22</v>
      </c>
    </row>
    <row r="218" spans="1:18" x14ac:dyDescent="0.25">
      <c r="A218" t="s">
        <v>19</v>
      </c>
      <c r="B218" t="s">
        <v>36</v>
      </c>
      <c r="C218" t="s">
        <v>76</v>
      </c>
      <c r="D218" t="s">
        <v>81</v>
      </c>
      <c r="E218">
        <v>2</v>
      </c>
      <c r="F218">
        <v>1</v>
      </c>
      <c r="G218">
        <v>1</v>
      </c>
      <c r="H218">
        <v>4</v>
      </c>
      <c r="I218">
        <v>5</v>
      </c>
      <c r="J218">
        <v>5</v>
      </c>
      <c r="K218">
        <v>1</v>
      </c>
      <c r="L218">
        <v>2</v>
      </c>
      <c r="M218">
        <v>2</v>
      </c>
      <c r="N218">
        <v>5</v>
      </c>
      <c r="O218">
        <v>5</v>
      </c>
      <c r="P218">
        <v>5</v>
      </c>
      <c r="Q218">
        <f t="shared" si="37"/>
        <v>38</v>
      </c>
      <c r="R218" s="26">
        <f ca="1">SUM(OFFSET(E218,,,,List!$D$2))</f>
        <v>19</v>
      </c>
    </row>
    <row r="219" spans="1:18" x14ac:dyDescent="0.25">
      <c r="A219" t="s">
        <v>19</v>
      </c>
      <c r="B219" t="s">
        <v>36</v>
      </c>
      <c r="C219" t="s">
        <v>76</v>
      </c>
      <c r="D219" t="s">
        <v>123</v>
      </c>
      <c r="E219">
        <v>5</v>
      </c>
      <c r="F219">
        <v>4</v>
      </c>
      <c r="G219">
        <v>4</v>
      </c>
      <c r="H219">
        <v>1</v>
      </c>
      <c r="I219">
        <v>2</v>
      </c>
      <c r="J219">
        <v>1</v>
      </c>
      <c r="K219">
        <v>5</v>
      </c>
      <c r="L219">
        <v>5</v>
      </c>
      <c r="M219">
        <v>5</v>
      </c>
      <c r="N219">
        <v>3</v>
      </c>
      <c r="O219">
        <v>5</v>
      </c>
      <c r="P219">
        <v>5</v>
      </c>
      <c r="Q219">
        <f t="shared" si="37"/>
        <v>45</v>
      </c>
      <c r="R219" s="26">
        <f ca="1">SUM(OFFSET(E219,,,,List!$D$2))</f>
        <v>22</v>
      </c>
    </row>
    <row r="220" spans="1:18" x14ac:dyDescent="0.25">
      <c r="A220" t="s">
        <v>19</v>
      </c>
      <c r="B220" t="s">
        <v>36</v>
      </c>
      <c r="C220" t="s">
        <v>76</v>
      </c>
      <c r="D220" t="s">
        <v>117</v>
      </c>
      <c r="E220">
        <v>2</v>
      </c>
      <c r="F220">
        <v>2</v>
      </c>
      <c r="G220">
        <v>1</v>
      </c>
      <c r="H220">
        <v>1</v>
      </c>
      <c r="I220">
        <v>2</v>
      </c>
      <c r="J220">
        <v>5</v>
      </c>
      <c r="K220">
        <v>3</v>
      </c>
      <c r="L220">
        <v>1</v>
      </c>
      <c r="M220">
        <v>3</v>
      </c>
      <c r="N220">
        <v>4</v>
      </c>
      <c r="O220">
        <v>5</v>
      </c>
      <c r="P220">
        <v>2</v>
      </c>
      <c r="Q220">
        <f t="shared" si="37"/>
        <v>31</v>
      </c>
      <c r="R220" s="26">
        <f ca="1">SUM(OFFSET(E220,,,,List!$D$2))</f>
        <v>16</v>
      </c>
    </row>
    <row r="221" spans="1:18" x14ac:dyDescent="0.25">
      <c r="A221" t="s">
        <v>19</v>
      </c>
      <c r="B221" t="s">
        <v>36</v>
      </c>
      <c r="C221" t="s">
        <v>76</v>
      </c>
      <c r="D221" t="s">
        <v>119</v>
      </c>
      <c r="E221">
        <v>3</v>
      </c>
      <c r="F221">
        <v>3</v>
      </c>
      <c r="G221">
        <v>2</v>
      </c>
      <c r="H221">
        <v>3</v>
      </c>
      <c r="I221">
        <v>4</v>
      </c>
      <c r="J221">
        <v>5</v>
      </c>
      <c r="K221">
        <v>3</v>
      </c>
      <c r="L221">
        <v>4</v>
      </c>
      <c r="M221">
        <v>3</v>
      </c>
      <c r="N221">
        <v>4</v>
      </c>
      <c r="O221">
        <v>5</v>
      </c>
      <c r="P221">
        <v>5</v>
      </c>
      <c r="Q221">
        <f t="shared" si="37"/>
        <v>44</v>
      </c>
      <c r="R221" s="26">
        <f ca="1">SUM(OFFSET(E221,,,,List!$D$2))</f>
        <v>23</v>
      </c>
    </row>
    <row r="222" spans="1:18" x14ac:dyDescent="0.25">
      <c r="A222" t="s">
        <v>19</v>
      </c>
      <c r="B222" t="s">
        <v>36</v>
      </c>
      <c r="C222" t="s">
        <v>76</v>
      </c>
      <c r="D222" t="s">
        <v>121</v>
      </c>
      <c r="E222">
        <v>3</v>
      </c>
      <c r="F222">
        <v>3</v>
      </c>
      <c r="G222">
        <v>4</v>
      </c>
      <c r="H222">
        <v>3</v>
      </c>
      <c r="I222">
        <v>1</v>
      </c>
      <c r="J222">
        <v>4</v>
      </c>
      <c r="K222">
        <v>4</v>
      </c>
      <c r="L222">
        <v>1</v>
      </c>
      <c r="M222">
        <v>5</v>
      </c>
      <c r="N222">
        <v>5</v>
      </c>
      <c r="O222">
        <v>3</v>
      </c>
      <c r="P222">
        <v>5</v>
      </c>
      <c r="Q222">
        <f t="shared" si="37"/>
        <v>41</v>
      </c>
      <c r="R222" s="26">
        <f ca="1">SUM(OFFSET(E222,,,,List!$D$2))</f>
        <v>22</v>
      </c>
    </row>
    <row r="225" spans="1:18" x14ac:dyDescent="0.25">
      <c r="A225" t="s">
        <v>20</v>
      </c>
      <c r="B225" t="s">
        <v>36</v>
      </c>
      <c r="C225" t="s">
        <v>75</v>
      </c>
      <c r="D225" t="s">
        <v>129</v>
      </c>
      <c r="E225">
        <v>3</v>
      </c>
      <c r="F225">
        <v>5</v>
      </c>
      <c r="G225">
        <v>4</v>
      </c>
      <c r="H225">
        <v>1</v>
      </c>
      <c r="I225">
        <v>2</v>
      </c>
      <c r="J225">
        <v>5</v>
      </c>
      <c r="K225">
        <v>3</v>
      </c>
      <c r="L225">
        <v>3</v>
      </c>
      <c r="M225">
        <v>3</v>
      </c>
      <c r="N225">
        <v>4</v>
      </c>
      <c r="O225">
        <v>1</v>
      </c>
      <c r="P225">
        <v>3</v>
      </c>
      <c r="Q225">
        <f t="shared" ref="Q225:Q234" si="38">SUM(E225:P225)</f>
        <v>37</v>
      </c>
      <c r="R225" s="26">
        <f ca="1">SUM(OFFSET(E225,,,,List!$D$2))</f>
        <v>23</v>
      </c>
    </row>
    <row r="226" spans="1:18" x14ac:dyDescent="0.25">
      <c r="A226" t="s">
        <v>20</v>
      </c>
      <c r="B226" t="s">
        <v>36</v>
      </c>
      <c r="C226" t="s">
        <v>75</v>
      </c>
      <c r="D226" t="s">
        <v>133</v>
      </c>
      <c r="E226">
        <v>2</v>
      </c>
      <c r="F226">
        <v>1</v>
      </c>
      <c r="G226">
        <v>2</v>
      </c>
      <c r="H226">
        <v>3</v>
      </c>
      <c r="I226">
        <v>3</v>
      </c>
      <c r="J226">
        <v>2</v>
      </c>
      <c r="K226">
        <v>2</v>
      </c>
      <c r="L226">
        <v>3</v>
      </c>
      <c r="M226">
        <v>4</v>
      </c>
      <c r="N226">
        <v>5</v>
      </c>
      <c r="O226">
        <v>4</v>
      </c>
      <c r="P226">
        <v>1</v>
      </c>
      <c r="Q226">
        <f t="shared" si="38"/>
        <v>32</v>
      </c>
      <c r="R226" s="26">
        <f ca="1">SUM(OFFSET(E226,,,,List!$D$2))</f>
        <v>15</v>
      </c>
    </row>
    <row r="227" spans="1:18" x14ac:dyDescent="0.25">
      <c r="A227" t="s">
        <v>20</v>
      </c>
      <c r="B227" t="s">
        <v>36</v>
      </c>
      <c r="C227" t="s">
        <v>75</v>
      </c>
      <c r="D227" t="s">
        <v>130</v>
      </c>
      <c r="E227">
        <v>2</v>
      </c>
      <c r="F227">
        <v>5</v>
      </c>
      <c r="G227">
        <v>1</v>
      </c>
      <c r="H227">
        <v>1</v>
      </c>
      <c r="I227">
        <v>1</v>
      </c>
      <c r="J227">
        <v>4</v>
      </c>
      <c r="K227">
        <v>4</v>
      </c>
      <c r="L227">
        <v>4</v>
      </c>
      <c r="M227">
        <v>5</v>
      </c>
      <c r="N227">
        <v>2</v>
      </c>
      <c r="O227">
        <v>4</v>
      </c>
      <c r="P227">
        <v>5</v>
      </c>
      <c r="Q227">
        <f t="shared" si="38"/>
        <v>38</v>
      </c>
      <c r="R227" s="26">
        <f ca="1">SUM(OFFSET(E227,,,,List!$D$2))</f>
        <v>18</v>
      </c>
    </row>
    <row r="228" spans="1:18" x14ac:dyDescent="0.25">
      <c r="A228" t="s">
        <v>20</v>
      </c>
      <c r="B228" t="s">
        <v>36</v>
      </c>
      <c r="C228" t="s">
        <v>75</v>
      </c>
      <c r="D228" t="s">
        <v>128</v>
      </c>
      <c r="E228">
        <v>2</v>
      </c>
      <c r="F228">
        <v>3</v>
      </c>
      <c r="G228">
        <v>1</v>
      </c>
      <c r="H228">
        <v>2</v>
      </c>
      <c r="I228">
        <v>1</v>
      </c>
      <c r="J228">
        <v>4</v>
      </c>
      <c r="K228">
        <v>5</v>
      </c>
      <c r="L228">
        <v>2</v>
      </c>
      <c r="M228">
        <v>1</v>
      </c>
      <c r="N228">
        <v>1</v>
      </c>
      <c r="O228">
        <v>3</v>
      </c>
      <c r="P228">
        <v>5</v>
      </c>
      <c r="Q228">
        <f t="shared" si="38"/>
        <v>30</v>
      </c>
      <c r="R228" s="26">
        <f ca="1">SUM(OFFSET(E228,,,,List!$D$2))</f>
        <v>18</v>
      </c>
    </row>
    <row r="229" spans="1:18" x14ac:dyDescent="0.25">
      <c r="A229" t="s">
        <v>20</v>
      </c>
      <c r="B229" t="s">
        <v>36</v>
      </c>
      <c r="C229" t="s">
        <v>75</v>
      </c>
      <c r="D229" t="s">
        <v>132</v>
      </c>
      <c r="E229">
        <v>4</v>
      </c>
      <c r="F229">
        <v>2</v>
      </c>
      <c r="G229">
        <v>5</v>
      </c>
      <c r="H229">
        <v>3</v>
      </c>
      <c r="I229">
        <v>2</v>
      </c>
      <c r="J229">
        <v>4</v>
      </c>
      <c r="K229">
        <v>2</v>
      </c>
      <c r="L229">
        <v>5</v>
      </c>
      <c r="M229">
        <v>2</v>
      </c>
      <c r="N229">
        <v>2</v>
      </c>
      <c r="O229">
        <v>4</v>
      </c>
      <c r="P229">
        <v>3</v>
      </c>
      <c r="Q229">
        <f t="shared" si="38"/>
        <v>38</v>
      </c>
      <c r="R229" s="26">
        <f ca="1">SUM(OFFSET(E229,,,,List!$D$2))</f>
        <v>22</v>
      </c>
    </row>
    <row r="230" spans="1:18" x14ac:dyDescent="0.25">
      <c r="A230" t="s">
        <v>20</v>
      </c>
      <c r="B230" t="s">
        <v>36</v>
      </c>
      <c r="C230" t="s">
        <v>75</v>
      </c>
      <c r="D230" t="s">
        <v>134</v>
      </c>
      <c r="E230">
        <v>5</v>
      </c>
      <c r="F230">
        <v>4</v>
      </c>
      <c r="G230">
        <v>4</v>
      </c>
      <c r="H230">
        <v>3</v>
      </c>
      <c r="I230">
        <v>4</v>
      </c>
      <c r="J230">
        <v>2</v>
      </c>
      <c r="K230">
        <v>5</v>
      </c>
      <c r="L230">
        <v>1</v>
      </c>
      <c r="M230">
        <v>3</v>
      </c>
      <c r="N230">
        <v>3</v>
      </c>
      <c r="O230">
        <v>5</v>
      </c>
      <c r="P230">
        <v>5</v>
      </c>
      <c r="Q230">
        <f t="shared" si="38"/>
        <v>44</v>
      </c>
      <c r="R230" s="26">
        <f ca="1">SUM(OFFSET(E230,,,,List!$D$2))</f>
        <v>27</v>
      </c>
    </row>
    <row r="231" spans="1:18" x14ac:dyDescent="0.25">
      <c r="A231" t="s">
        <v>20</v>
      </c>
      <c r="B231" t="s">
        <v>36</v>
      </c>
      <c r="C231" t="s">
        <v>75</v>
      </c>
      <c r="D231" t="s">
        <v>127</v>
      </c>
      <c r="E231">
        <v>2</v>
      </c>
      <c r="F231">
        <v>2</v>
      </c>
      <c r="G231">
        <v>1</v>
      </c>
      <c r="H231">
        <v>3</v>
      </c>
      <c r="I231">
        <v>2</v>
      </c>
      <c r="J231">
        <v>4</v>
      </c>
      <c r="K231">
        <v>2</v>
      </c>
      <c r="L231">
        <v>2</v>
      </c>
      <c r="M231">
        <v>4</v>
      </c>
      <c r="N231">
        <v>5</v>
      </c>
      <c r="O231">
        <v>2</v>
      </c>
      <c r="P231">
        <v>2</v>
      </c>
      <c r="Q231">
        <f t="shared" si="38"/>
        <v>31</v>
      </c>
      <c r="R231" s="26">
        <f ca="1">SUM(OFFSET(E231,,,,List!$D$2))</f>
        <v>16</v>
      </c>
    </row>
    <row r="232" spans="1:18" x14ac:dyDescent="0.25">
      <c r="A232" t="s">
        <v>20</v>
      </c>
      <c r="B232" t="s">
        <v>36</v>
      </c>
      <c r="C232" t="s">
        <v>75</v>
      </c>
      <c r="D232" t="s">
        <v>125</v>
      </c>
      <c r="E232">
        <v>2</v>
      </c>
      <c r="F232">
        <v>1</v>
      </c>
      <c r="G232">
        <v>5</v>
      </c>
      <c r="H232">
        <v>2</v>
      </c>
      <c r="I232">
        <v>1</v>
      </c>
      <c r="J232">
        <v>1</v>
      </c>
      <c r="K232">
        <v>2</v>
      </c>
      <c r="L232">
        <v>2</v>
      </c>
      <c r="M232">
        <v>1</v>
      </c>
      <c r="N232">
        <v>4</v>
      </c>
      <c r="O232">
        <v>2</v>
      </c>
      <c r="P232">
        <v>3</v>
      </c>
      <c r="Q232">
        <f t="shared" si="38"/>
        <v>26</v>
      </c>
      <c r="R232" s="26">
        <f ca="1">SUM(OFFSET(E232,,,,List!$D$2))</f>
        <v>14</v>
      </c>
    </row>
    <row r="233" spans="1:18" x14ac:dyDescent="0.25">
      <c r="A233" t="s">
        <v>20</v>
      </c>
      <c r="B233" t="s">
        <v>36</v>
      </c>
      <c r="C233" t="s">
        <v>75</v>
      </c>
      <c r="D233" t="s">
        <v>131</v>
      </c>
      <c r="E233">
        <v>5</v>
      </c>
      <c r="F233">
        <v>4</v>
      </c>
      <c r="G233">
        <v>4</v>
      </c>
      <c r="H233">
        <v>5</v>
      </c>
      <c r="I233">
        <v>3</v>
      </c>
      <c r="J233">
        <v>5</v>
      </c>
      <c r="K233">
        <v>5</v>
      </c>
      <c r="L233">
        <v>1</v>
      </c>
      <c r="M233">
        <v>3</v>
      </c>
      <c r="N233">
        <v>4</v>
      </c>
      <c r="O233">
        <v>4</v>
      </c>
      <c r="P233">
        <v>4</v>
      </c>
      <c r="Q233">
        <f t="shared" si="38"/>
        <v>47</v>
      </c>
      <c r="R233" s="26">
        <f ca="1">SUM(OFFSET(E233,,,,List!$D$2))</f>
        <v>31</v>
      </c>
    </row>
    <row r="234" spans="1:18" x14ac:dyDescent="0.25">
      <c r="A234" t="s">
        <v>20</v>
      </c>
      <c r="B234" t="s">
        <v>36</v>
      </c>
      <c r="C234" t="s">
        <v>75</v>
      </c>
      <c r="D234" t="s">
        <v>126</v>
      </c>
      <c r="E234">
        <v>4</v>
      </c>
      <c r="F234">
        <v>5</v>
      </c>
      <c r="G234">
        <v>1</v>
      </c>
      <c r="H234">
        <v>1</v>
      </c>
      <c r="I234">
        <v>4</v>
      </c>
      <c r="J234">
        <v>5</v>
      </c>
      <c r="K234">
        <v>5</v>
      </c>
      <c r="L234">
        <v>3</v>
      </c>
      <c r="M234">
        <v>4</v>
      </c>
      <c r="N234">
        <v>2</v>
      </c>
      <c r="O234">
        <v>5</v>
      </c>
      <c r="P234">
        <v>4</v>
      </c>
      <c r="Q234">
        <f t="shared" si="38"/>
        <v>43</v>
      </c>
      <c r="R234" s="26">
        <f ca="1">SUM(OFFSET(E234,,,,List!$D$2))</f>
        <v>25</v>
      </c>
    </row>
    <row r="237" spans="1:18" x14ac:dyDescent="0.25">
      <c r="A237" t="s">
        <v>19</v>
      </c>
      <c r="B237" t="s">
        <v>36</v>
      </c>
      <c r="C237" t="s">
        <v>75</v>
      </c>
      <c r="D237" t="s">
        <v>129</v>
      </c>
      <c r="E237">
        <v>4</v>
      </c>
      <c r="F237">
        <v>1</v>
      </c>
      <c r="G237">
        <v>3</v>
      </c>
      <c r="H237">
        <v>1</v>
      </c>
      <c r="I237">
        <v>3</v>
      </c>
      <c r="J237">
        <v>4</v>
      </c>
      <c r="K237">
        <v>3</v>
      </c>
      <c r="L237">
        <v>5</v>
      </c>
      <c r="M237">
        <v>2</v>
      </c>
      <c r="N237">
        <v>2</v>
      </c>
      <c r="O237">
        <v>2</v>
      </c>
      <c r="P237">
        <v>3</v>
      </c>
      <c r="Q237">
        <f t="shared" ref="Q237:Q246" si="39">SUM(E237:P237)</f>
        <v>33</v>
      </c>
      <c r="R237" s="26">
        <f ca="1">SUM(OFFSET(E237,,,,List!$D$2))</f>
        <v>19</v>
      </c>
    </row>
    <row r="238" spans="1:18" x14ac:dyDescent="0.25">
      <c r="A238" t="s">
        <v>19</v>
      </c>
      <c r="B238" t="s">
        <v>36</v>
      </c>
      <c r="C238" t="s">
        <v>75</v>
      </c>
      <c r="D238" t="s">
        <v>133</v>
      </c>
      <c r="E238">
        <v>5</v>
      </c>
      <c r="F238">
        <v>3</v>
      </c>
      <c r="G238">
        <v>2</v>
      </c>
      <c r="H238">
        <v>1</v>
      </c>
      <c r="I238">
        <v>5</v>
      </c>
      <c r="J238">
        <v>1</v>
      </c>
      <c r="K238">
        <v>3</v>
      </c>
      <c r="L238">
        <v>1</v>
      </c>
      <c r="M238">
        <v>4</v>
      </c>
      <c r="N238">
        <v>2</v>
      </c>
      <c r="O238">
        <v>1</v>
      </c>
      <c r="P238">
        <v>4</v>
      </c>
      <c r="Q238">
        <f t="shared" si="39"/>
        <v>32</v>
      </c>
      <c r="R238" s="26">
        <f ca="1">SUM(OFFSET(E238,,,,List!$D$2))</f>
        <v>20</v>
      </c>
    </row>
    <row r="239" spans="1:18" x14ac:dyDescent="0.25">
      <c r="A239" t="s">
        <v>19</v>
      </c>
      <c r="B239" t="s">
        <v>36</v>
      </c>
      <c r="C239" t="s">
        <v>75</v>
      </c>
      <c r="D239" t="s">
        <v>130</v>
      </c>
      <c r="E239">
        <v>4</v>
      </c>
      <c r="F239">
        <v>4</v>
      </c>
      <c r="G239">
        <v>2</v>
      </c>
      <c r="H239">
        <v>4</v>
      </c>
      <c r="I239">
        <v>4</v>
      </c>
      <c r="J239">
        <v>4</v>
      </c>
      <c r="K239">
        <v>1</v>
      </c>
      <c r="L239">
        <v>3</v>
      </c>
      <c r="M239">
        <v>3</v>
      </c>
      <c r="N239">
        <v>3</v>
      </c>
      <c r="O239">
        <v>1</v>
      </c>
      <c r="P239">
        <v>3</v>
      </c>
      <c r="Q239">
        <f t="shared" si="39"/>
        <v>36</v>
      </c>
      <c r="R239" s="26">
        <f ca="1">SUM(OFFSET(E239,,,,List!$D$2))</f>
        <v>23</v>
      </c>
    </row>
    <row r="240" spans="1:18" x14ac:dyDescent="0.25">
      <c r="A240" t="s">
        <v>19</v>
      </c>
      <c r="B240" t="s">
        <v>36</v>
      </c>
      <c r="C240" t="s">
        <v>75</v>
      </c>
      <c r="D240" t="s">
        <v>128</v>
      </c>
      <c r="E240">
        <v>5</v>
      </c>
      <c r="F240">
        <v>1</v>
      </c>
      <c r="G240">
        <v>4</v>
      </c>
      <c r="H240">
        <v>1</v>
      </c>
      <c r="I240">
        <v>2</v>
      </c>
      <c r="J240">
        <v>2</v>
      </c>
      <c r="K240">
        <v>3</v>
      </c>
      <c r="L240">
        <v>2</v>
      </c>
      <c r="M240">
        <v>5</v>
      </c>
      <c r="N240">
        <v>5</v>
      </c>
      <c r="O240">
        <v>2</v>
      </c>
      <c r="P240">
        <v>4</v>
      </c>
      <c r="Q240">
        <f t="shared" si="39"/>
        <v>36</v>
      </c>
      <c r="R240" s="26">
        <f ca="1">SUM(OFFSET(E240,,,,List!$D$2))</f>
        <v>18</v>
      </c>
    </row>
    <row r="241" spans="1:18" x14ac:dyDescent="0.25">
      <c r="A241" t="s">
        <v>19</v>
      </c>
      <c r="B241" t="s">
        <v>36</v>
      </c>
      <c r="C241" t="s">
        <v>75</v>
      </c>
      <c r="D241" t="s">
        <v>132</v>
      </c>
      <c r="E241">
        <v>2</v>
      </c>
      <c r="F241">
        <v>4</v>
      </c>
      <c r="G241">
        <v>2</v>
      </c>
      <c r="H241">
        <v>1</v>
      </c>
      <c r="I241">
        <v>1</v>
      </c>
      <c r="J241">
        <v>2</v>
      </c>
      <c r="K241">
        <v>1</v>
      </c>
      <c r="L241">
        <v>4</v>
      </c>
      <c r="M241">
        <v>1</v>
      </c>
      <c r="N241">
        <v>1</v>
      </c>
      <c r="O241">
        <v>4</v>
      </c>
      <c r="P241">
        <v>5</v>
      </c>
      <c r="Q241">
        <f t="shared" si="39"/>
        <v>28</v>
      </c>
      <c r="R241" s="26">
        <f ca="1">SUM(OFFSET(E241,,,,List!$D$2))</f>
        <v>13</v>
      </c>
    </row>
    <row r="242" spans="1:18" x14ac:dyDescent="0.25">
      <c r="A242" t="s">
        <v>19</v>
      </c>
      <c r="B242" t="s">
        <v>36</v>
      </c>
      <c r="C242" t="s">
        <v>75</v>
      </c>
      <c r="D242" t="s">
        <v>134</v>
      </c>
      <c r="E242">
        <v>5</v>
      </c>
      <c r="F242">
        <v>3</v>
      </c>
      <c r="G242">
        <v>1</v>
      </c>
      <c r="H242">
        <v>4</v>
      </c>
      <c r="I242">
        <v>4</v>
      </c>
      <c r="J242">
        <v>1</v>
      </c>
      <c r="K242">
        <v>4</v>
      </c>
      <c r="L242">
        <v>5</v>
      </c>
      <c r="M242">
        <v>1</v>
      </c>
      <c r="N242">
        <v>5</v>
      </c>
      <c r="O242">
        <v>4</v>
      </c>
      <c r="P242">
        <v>3</v>
      </c>
      <c r="Q242">
        <f t="shared" si="39"/>
        <v>40</v>
      </c>
      <c r="R242" s="26">
        <f ca="1">SUM(OFFSET(E242,,,,List!$D$2))</f>
        <v>22</v>
      </c>
    </row>
    <row r="243" spans="1:18" x14ac:dyDescent="0.25">
      <c r="A243" t="s">
        <v>19</v>
      </c>
      <c r="B243" t="s">
        <v>36</v>
      </c>
      <c r="C243" t="s">
        <v>75</v>
      </c>
      <c r="D243" t="s">
        <v>127</v>
      </c>
      <c r="E243">
        <v>4</v>
      </c>
      <c r="F243">
        <v>5</v>
      </c>
      <c r="G243">
        <v>5</v>
      </c>
      <c r="H243">
        <v>4</v>
      </c>
      <c r="I243">
        <v>2</v>
      </c>
      <c r="J243">
        <v>2</v>
      </c>
      <c r="K243">
        <v>1</v>
      </c>
      <c r="L243">
        <v>4</v>
      </c>
      <c r="M243">
        <v>4</v>
      </c>
      <c r="N243">
        <v>2</v>
      </c>
      <c r="O243">
        <v>4</v>
      </c>
      <c r="P243">
        <v>4</v>
      </c>
      <c r="Q243">
        <f t="shared" si="39"/>
        <v>41</v>
      </c>
      <c r="R243" s="26">
        <f ca="1">SUM(OFFSET(E243,,,,List!$D$2))</f>
        <v>23</v>
      </c>
    </row>
    <row r="244" spans="1:18" x14ac:dyDescent="0.25">
      <c r="A244" t="s">
        <v>19</v>
      </c>
      <c r="B244" t="s">
        <v>36</v>
      </c>
      <c r="C244" t="s">
        <v>75</v>
      </c>
      <c r="D244" t="s">
        <v>125</v>
      </c>
      <c r="E244">
        <v>4</v>
      </c>
      <c r="F244">
        <v>5</v>
      </c>
      <c r="G244">
        <v>4</v>
      </c>
      <c r="H244">
        <v>3</v>
      </c>
      <c r="I244">
        <v>4</v>
      </c>
      <c r="J244">
        <v>4</v>
      </c>
      <c r="K244">
        <v>3</v>
      </c>
      <c r="L244">
        <v>2</v>
      </c>
      <c r="M244">
        <v>5</v>
      </c>
      <c r="N244">
        <v>2</v>
      </c>
      <c r="O244">
        <v>1</v>
      </c>
      <c r="P244">
        <v>2</v>
      </c>
      <c r="Q244">
        <f t="shared" si="39"/>
        <v>39</v>
      </c>
      <c r="R244" s="26">
        <f ca="1">SUM(OFFSET(E244,,,,List!$D$2))</f>
        <v>27</v>
      </c>
    </row>
    <row r="245" spans="1:18" ht="14.25" customHeight="1" x14ac:dyDescent="0.25">
      <c r="A245" t="s">
        <v>19</v>
      </c>
      <c r="B245" t="s">
        <v>36</v>
      </c>
      <c r="C245" t="s">
        <v>75</v>
      </c>
      <c r="D245" t="s">
        <v>131</v>
      </c>
      <c r="E245">
        <v>5</v>
      </c>
      <c r="F245">
        <v>4</v>
      </c>
      <c r="G245">
        <v>3</v>
      </c>
      <c r="H245">
        <v>2</v>
      </c>
      <c r="I245">
        <v>1</v>
      </c>
      <c r="J245">
        <v>4</v>
      </c>
      <c r="K245">
        <v>1</v>
      </c>
      <c r="L245">
        <v>3</v>
      </c>
      <c r="M245">
        <v>5</v>
      </c>
      <c r="N245">
        <v>3</v>
      </c>
      <c r="O245">
        <v>1</v>
      </c>
      <c r="P245">
        <v>1</v>
      </c>
      <c r="Q245">
        <f t="shared" si="39"/>
        <v>33</v>
      </c>
      <c r="R245" s="26">
        <f ca="1">SUM(OFFSET(E245,,,,List!$D$2))</f>
        <v>20</v>
      </c>
    </row>
    <row r="246" spans="1:18" ht="14.25" customHeight="1" x14ac:dyDescent="0.25">
      <c r="A246" t="s">
        <v>19</v>
      </c>
      <c r="B246" t="s">
        <v>36</v>
      </c>
      <c r="C246" t="s">
        <v>75</v>
      </c>
      <c r="D246" t="s">
        <v>126</v>
      </c>
      <c r="E246">
        <v>5</v>
      </c>
      <c r="F246">
        <v>3</v>
      </c>
      <c r="G246">
        <v>5</v>
      </c>
      <c r="H246">
        <v>5</v>
      </c>
      <c r="I246">
        <v>2</v>
      </c>
      <c r="J246">
        <v>4</v>
      </c>
      <c r="K246">
        <v>4</v>
      </c>
      <c r="L246">
        <v>4</v>
      </c>
      <c r="M246">
        <v>5</v>
      </c>
      <c r="N246">
        <v>5</v>
      </c>
      <c r="O246">
        <v>5</v>
      </c>
      <c r="P246">
        <v>1</v>
      </c>
      <c r="Q246">
        <f t="shared" si="39"/>
        <v>48</v>
      </c>
      <c r="R246" s="26">
        <f ca="1">SUM(OFFSET(E246,,,,List!$D$2))</f>
        <v>28</v>
      </c>
    </row>
    <row r="247" spans="1:18" ht="14.25" customHeight="1" x14ac:dyDescent="0.25"/>
    <row r="248" spans="1:18" ht="14.25" customHeight="1" x14ac:dyDescent="0.25"/>
    <row r="249" spans="1:18" x14ac:dyDescent="0.25">
      <c r="A249" s="19" t="s">
        <v>41</v>
      </c>
      <c r="B249" s="19" t="s">
        <v>54</v>
      </c>
      <c r="C249" s="19" t="s">
        <v>55</v>
      </c>
      <c r="D249" s="10" t="s">
        <v>124</v>
      </c>
      <c r="E249" s="9" t="s">
        <v>42</v>
      </c>
      <c r="F249" s="9" t="s">
        <v>43</v>
      </c>
      <c r="G249" s="9" t="s">
        <v>44</v>
      </c>
      <c r="H249" s="9" t="s">
        <v>45</v>
      </c>
      <c r="I249" s="9" t="s">
        <v>46</v>
      </c>
      <c r="J249" s="9" t="s">
        <v>47</v>
      </c>
      <c r="K249" s="9" t="s">
        <v>48</v>
      </c>
      <c r="L249" s="9" t="s">
        <v>49</v>
      </c>
      <c r="M249" s="9" t="s">
        <v>50</v>
      </c>
      <c r="N249" s="9" t="s">
        <v>51</v>
      </c>
      <c r="O249" s="9" t="s">
        <v>6</v>
      </c>
      <c r="P249" s="9" t="s">
        <v>52</v>
      </c>
      <c r="Q249" s="9" t="s">
        <v>15</v>
      </c>
      <c r="R249" s="9" t="s">
        <v>40</v>
      </c>
    </row>
    <row r="250" spans="1:18" x14ac:dyDescent="0.25">
      <c r="A250" s="5" t="s">
        <v>20</v>
      </c>
      <c r="B250" s="5" t="s">
        <v>170</v>
      </c>
      <c r="C250" t="s">
        <v>99</v>
      </c>
      <c r="D250" t="s">
        <v>116</v>
      </c>
      <c r="E250">
        <v>1</v>
      </c>
      <c r="F250">
        <v>3</v>
      </c>
      <c r="G250">
        <v>4</v>
      </c>
      <c r="H250">
        <v>1</v>
      </c>
      <c r="I250">
        <v>1</v>
      </c>
      <c r="J250">
        <v>2</v>
      </c>
      <c r="K250">
        <v>1</v>
      </c>
      <c r="L250">
        <v>4</v>
      </c>
      <c r="M250">
        <v>1</v>
      </c>
      <c r="N250">
        <v>3</v>
      </c>
      <c r="O250">
        <v>1</v>
      </c>
      <c r="P250">
        <v>4</v>
      </c>
      <c r="Q250">
        <f t="shared" ref="Q250:Q259" si="40">SUM(E250:P250)</f>
        <v>26</v>
      </c>
      <c r="R250" s="26">
        <f ca="1">SUM(OFFSET(E250,,,,List!$D$2))</f>
        <v>13</v>
      </c>
    </row>
    <row r="251" spans="1:18" x14ac:dyDescent="0.25">
      <c r="A251" s="5" t="s">
        <v>20</v>
      </c>
      <c r="B251" s="5" t="s">
        <v>170</v>
      </c>
      <c r="C251" t="s">
        <v>99</v>
      </c>
      <c r="D251" t="s">
        <v>111</v>
      </c>
      <c r="E251">
        <v>1</v>
      </c>
      <c r="F251">
        <v>2</v>
      </c>
      <c r="G251">
        <v>4</v>
      </c>
      <c r="H251">
        <v>4</v>
      </c>
      <c r="I251">
        <v>4</v>
      </c>
      <c r="J251">
        <v>2</v>
      </c>
      <c r="K251">
        <v>1</v>
      </c>
      <c r="L251">
        <v>3</v>
      </c>
      <c r="M251">
        <v>3</v>
      </c>
      <c r="N251">
        <v>2</v>
      </c>
      <c r="O251">
        <v>2</v>
      </c>
      <c r="P251">
        <v>4</v>
      </c>
      <c r="Q251">
        <f t="shared" si="40"/>
        <v>32</v>
      </c>
      <c r="R251" s="26">
        <f ca="1">SUM(OFFSET(E251,,,,List!$D$2))</f>
        <v>18</v>
      </c>
    </row>
    <row r="252" spans="1:18" x14ac:dyDescent="0.25">
      <c r="A252" s="5" t="s">
        <v>20</v>
      </c>
      <c r="B252" s="5" t="s">
        <v>170</v>
      </c>
      <c r="C252" t="s">
        <v>99</v>
      </c>
      <c r="D252" t="s">
        <v>78</v>
      </c>
      <c r="E252">
        <v>2</v>
      </c>
      <c r="F252">
        <v>3</v>
      </c>
      <c r="G252">
        <v>1</v>
      </c>
      <c r="H252">
        <v>2</v>
      </c>
      <c r="I252">
        <v>1</v>
      </c>
      <c r="J252">
        <v>3</v>
      </c>
      <c r="K252">
        <v>2</v>
      </c>
      <c r="L252">
        <v>3</v>
      </c>
      <c r="M252">
        <v>1</v>
      </c>
      <c r="N252">
        <v>3</v>
      </c>
      <c r="O252">
        <v>4</v>
      </c>
      <c r="P252">
        <v>4</v>
      </c>
      <c r="Q252">
        <f t="shared" si="40"/>
        <v>29</v>
      </c>
      <c r="R252" s="26">
        <f ca="1">SUM(OFFSET(E252,,,,List!$D$2))</f>
        <v>14</v>
      </c>
    </row>
    <row r="253" spans="1:18" x14ac:dyDescent="0.25">
      <c r="A253" s="5" t="s">
        <v>20</v>
      </c>
      <c r="B253" s="5" t="s">
        <v>170</v>
      </c>
      <c r="C253" t="s">
        <v>99</v>
      </c>
      <c r="D253" t="s">
        <v>112</v>
      </c>
      <c r="E253">
        <v>1</v>
      </c>
      <c r="F253">
        <v>1</v>
      </c>
      <c r="G253">
        <v>2</v>
      </c>
      <c r="H253">
        <v>4</v>
      </c>
      <c r="I253">
        <v>4</v>
      </c>
      <c r="J253">
        <v>2</v>
      </c>
      <c r="K253">
        <v>4</v>
      </c>
      <c r="L253">
        <v>4</v>
      </c>
      <c r="M253">
        <v>3</v>
      </c>
      <c r="N253">
        <v>1</v>
      </c>
      <c r="O253">
        <v>3</v>
      </c>
      <c r="P253">
        <v>3</v>
      </c>
      <c r="Q253">
        <f t="shared" si="40"/>
        <v>32</v>
      </c>
      <c r="R253" s="26">
        <f ca="1">SUM(OFFSET(E253,,,,List!$D$2))</f>
        <v>18</v>
      </c>
    </row>
    <row r="254" spans="1:18" x14ac:dyDescent="0.25">
      <c r="A254" s="5" t="s">
        <v>20</v>
      </c>
      <c r="B254" s="5" t="s">
        <v>170</v>
      </c>
      <c r="C254" t="s">
        <v>99</v>
      </c>
      <c r="D254" t="s">
        <v>110</v>
      </c>
      <c r="E254">
        <v>2</v>
      </c>
      <c r="F254">
        <v>4</v>
      </c>
      <c r="G254">
        <v>4</v>
      </c>
      <c r="H254">
        <v>2</v>
      </c>
      <c r="I254">
        <v>1</v>
      </c>
      <c r="J254">
        <v>3</v>
      </c>
      <c r="K254">
        <v>3</v>
      </c>
      <c r="L254">
        <v>3</v>
      </c>
      <c r="M254">
        <v>2</v>
      </c>
      <c r="N254">
        <v>2</v>
      </c>
      <c r="O254">
        <v>1</v>
      </c>
      <c r="P254">
        <v>4</v>
      </c>
      <c r="Q254">
        <f t="shared" si="40"/>
        <v>31</v>
      </c>
      <c r="R254" s="26">
        <f ca="1">SUM(OFFSET(E254,,,,List!$D$2))</f>
        <v>19</v>
      </c>
    </row>
    <row r="255" spans="1:18" x14ac:dyDescent="0.25">
      <c r="A255" s="5" t="s">
        <v>20</v>
      </c>
      <c r="B255" s="5" t="s">
        <v>170</v>
      </c>
      <c r="C255" t="s">
        <v>99</v>
      </c>
      <c r="D255" t="s">
        <v>114</v>
      </c>
      <c r="E255">
        <v>1</v>
      </c>
      <c r="F255">
        <v>1</v>
      </c>
      <c r="G255">
        <v>4</v>
      </c>
      <c r="H255">
        <v>3</v>
      </c>
      <c r="I255">
        <v>2</v>
      </c>
      <c r="J255">
        <v>2</v>
      </c>
      <c r="K255">
        <v>1</v>
      </c>
      <c r="L255">
        <v>4</v>
      </c>
      <c r="M255">
        <v>2</v>
      </c>
      <c r="N255">
        <v>2</v>
      </c>
      <c r="O255">
        <v>4</v>
      </c>
      <c r="P255">
        <v>3</v>
      </c>
      <c r="Q255">
        <f t="shared" si="40"/>
        <v>29</v>
      </c>
      <c r="R255" s="26">
        <f ca="1">SUM(OFFSET(E255,,,,List!$D$2))</f>
        <v>14</v>
      </c>
    </row>
    <row r="256" spans="1:18" x14ac:dyDescent="0.25">
      <c r="A256" s="5" t="s">
        <v>20</v>
      </c>
      <c r="B256" s="5" t="s">
        <v>170</v>
      </c>
      <c r="C256" t="s">
        <v>99</v>
      </c>
      <c r="D256" t="s">
        <v>109</v>
      </c>
      <c r="E256">
        <v>2</v>
      </c>
      <c r="F256">
        <v>4</v>
      </c>
      <c r="G256">
        <v>2</v>
      </c>
      <c r="H256">
        <v>1</v>
      </c>
      <c r="I256">
        <v>4</v>
      </c>
      <c r="J256">
        <v>3</v>
      </c>
      <c r="K256">
        <v>3</v>
      </c>
      <c r="L256">
        <v>1</v>
      </c>
      <c r="M256">
        <v>2</v>
      </c>
      <c r="N256">
        <v>4</v>
      </c>
      <c r="O256">
        <v>2</v>
      </c>
      <c r="P256">
        <v>2</v>
      </c>
      <c r="Q256">
        <f t="shared" si="40"/>
        <v>30</v>
      </c>
      <c r="R256" s="26">
        <f ca="1">SUM(OFFSET(E256,,,,List!$D$2))</f>
        <v>19</v>
      </c>
    </row>
    <row r="257" spans="1:18" x14ac:dyDescent="0.25">
      <c r="A257" s="5" t="s">
        <v>20</v>
      </c>
      <c r="B257" s="5" t="s">
        <v>170</v>
      </c>
      <c r="C257" t="s">
        <v>99</v>
      </c>
      <c r="D257" t="s">
        <v>115</v>
      </c>
      <c r="E257">
        <v>4</v>
      </c>
      <c r="F257">
        <v>1</v>
      </c>
      <c r="G257">
        <v>1</v>
      </c>
      <c r="H257">
        <v>2</v>
      </c>
      <c r="I257">
        <v>2</v>
      </c>
      <c r="J257">
        <v>3</v>
      </c>
      <c r="K257">
        <v>3</v>
      </c>
      <c r="L257">
        <v>3</v>
      </c>
      <c r="M257">
        <v>2</v>
      </c>
      <c r="N257">
        <v>2</v>
      </c>
      <c r="O257">
        <v>2</v>
      </c>
      <c r="P257">
        <v>2</v>
      </c>
      <c r="Q257">
        <f t="shared" si="40"/>
        <v>27</v>
      </c>
      <c r="R257" s="26">
        <f ca="1">SUM(OFFSET(E257,,,,List!$D$2))</f>
        <v>16</v>
      </c>
    </row>
    <row r="258" spans="1:18" x14ac:dyDescent="0.25">
      <c r="A258" s="5" t="s">
        <v>20</v>
      </c>
      <c r="B258" s="5" t="s">
        <v>170</v>
      </c>
      <c r="C258" t="s">
        <v>99</v>
      </c>
      <c r="D258" t="s">
        <v>77</v>
      </c>
      <c r="E258">
        <v>3</v>
      </c>
      <c r="F258">
        <v>2</v>
      </c>
      <c r="G258">
        <v>2</v>
      </c>
      <c r="H258">
        <v>1</v>
      </c>
      <c r="I258">
        <v>4</v>
      </c>
      <c r="J258">
        <v>4</v>
      </c>
      <c r="K258">
        <v>3</v>
      </c>
      <c r="L258">
        <v>3</v>
      </c>
      <c r="M258">
        <v>4</v>
      </c>
      <c r="N258">
        <v>2</v>
      </c>
      <c r="O258">
        <v>4</v>
      </c>
      <c r="P258">
        <v>1</v>
      </c>
      <c r="Q258">
        <f t="shared" si="40"/>
        <v>33</v>
      </c>
      <c r="R258" s="26">
        <f ca="1">SUM(OFFSET(E258,,,,List!$D$2))</f>
        <v>19</v>
      </c>
    </row>
    <row r="259" spans="1:18" x14ac:dyDescent="0.25">
      <c r="A259" s="5" t="s">
        <v>20</v>
      </c>
      <c r="B259" s="5" t="s">
        <v>170</v>
      </c>
      <c r="C259" t="s">
        <v>99</v>
      </c>
      <c r="D259" t="s">
        <v>113</v>
      </c>
      <c r="E259">
        <v>1</v>
      </c>
      <c r="F259">
        <v>4</v>
      </c>
      <c r="G259">
        <v>1</v>
      </c>
      <c r="H259">
        <v>1</v>
      </c>
      <c r="I259">
        <v>2</v>
      </c>
      <c r="J259">
        <v>4</v>
      </c>
      <c r="K259">
        <v>1</v>
      </c>
      <c r="L259">
        <v>3</v>
      </c>
      <c r="M259">
        <v>3</v>
      </c>
      <c r="N259">
        <v>2</v>
      </c>
      <c r="O259">
        <v>1</v>
      </c>
      <c r="P259">
        <v>3</v>
      </c>
      <c r="Q259">
        <f t="shared" si="40"/>
        <v>26</v>
      </c>
      <c r="R259" s="26">
        <f ca="1">SUM(OFFSET(E259,,,,List!$D$2))</f>
        <v>14</v>
      </c>
    </row>
    <row r="260" spans="1:18" x14ac:dyDescent="0.25">
      <c r="A260" s="5" t="s">
        <v>20</v>
      </c>
      <c r="B260" s="5" t="s">
        <v>170</v>
      </c>
      <c r="C260" t="s">
        <v>99</v>
      </c>
      <c r="D260" t="s">
        <v>15</v>
      </c>
      <c r="E260">
        <v>19</v>
      </c>
      <c r="F260">
        <v>28</v>
      </c>
      <c r="G260">
        <v>26</v>
      </c>
      <c r="H260">
        <v>22</v>
      </c>
      <c r="I260">
        <v>26</v>
      </c>
      <c r="J260">
        <v>27</v>
      </c>
      <c r="K260">
        <v>24</v>
      </c>
      <c r="L260">
        <v>32</v>
      </c>
      <c r="M260">
        <v>23</v>
      </c>
      <c r="N260">
        <v>26</v>
      </c>
      <c r="O260">
        <v>26</v>
      </c>
      <c r="P260">
        <v>34</v>
      </c>
      <c r="Q260">
        <f>SUM(E260:P260)</f>
        <v>313</v>
      </c>
      <c r="R260" s="26">
        <f ca="1">SUM(OFFSET(E260,,,,List!$D$2))</f>
        <v>172</v>
      </c>
    </row>
    <row r="263" spans="1:18" x14ac:dyDescent="0.25">
      <c r="A263" s="19" t="s">
        <v>41</v>
      </c>
      <c r="B263" s="19" t="s">
        <v>54</v>
      </c>
      <c r="C263" s="19" t="s">
        <v>55</v>
      </c>
      <c r="D263" s="10" t="s">
        <v>124</v>
      </c>
      <c r="E263" s="9" t="s">
        <v>42</v>
      </c>
      <c r="F263" s="9" t="s">
        <v>43</v>
      </c>
      <c r="G263" s="9" t="s">
        <v>44</v>
      </c>
      <c r="H263" s="9" t="s">
        <v>45</v>
      </c>
      <c r="I263" s="9" t="s">
        <v>46</v>
      </c>
      <c r="J263" s="9" t="s">
        <v>47</v>
      </c>
      <c r="K263" s="9" t="s">
        <v>48</v>
      </c>
      <c r="L263" s="9" t="s">
        <v>49</v>
      </c>
      <c r="M263" s="9" t="s">
        <v>50</v>
      </c>
      <c r="N263" s="9" t="s">
        <v>51</v>
      </c>
      <c r="O263" s="9" t="s">
        <v>6</v>
      </c>
      <c r="P263" s="9" t="s">
        <v>52</v>
      </c>
      <c r="Q263" s="9" t="s">
        <v>15</v>
      </c>
      <c r="R263" s="9" t="s">
        <v>40</v>
      </c>
    </row>
    <row r="264" spans="1:18" x14ac:dyDescent="0.25">
      <c r="A264" s="5" t="s">
        <v>19</v>
      </c>
      <c r="B264" s="5" t="s">
        <v>65</v>
      </c>
      <c r="C264" t="s">
        <v>99</v>
      </c>
      <c r="D264" t="s">
        <v>116</v>
      </c>
      <c r="E264">
        <v>2</v>
      </c>
      <c r="F264">
        <v>2</v>
      </c>
      <c r="G264">
        <v>1</v>
      </c>
      <c r="H264">
        <v>1</v>
      </c>
      <c r="I264">
        <v>2</v>
      </c>
      <c r="J264">
        <v>1</v>
      </c>
      <c r="K264">
        <v>2</v>
      </c>
      <c r="L264">
        <v>2</v>
      </c>
      <c r="M264">
        <v>1</v>
      </c>
      <c r="N264">
        <v>4</v>
      </c>
      <c r="O264">
        <v>2</v>
      </c>
      <c r="P264">
        <v>3</v>
      </c>
      <c r="Q264">
        <f t="shared" ref="Q264:Q273" si="41">SUM(E264:P264)</f>
        <v>23</v>
      </c>
      <c r="R264" s="26">
        <f ca="1">SUM(OFFSET(E264,,,,List!$D$2))</f>
        <v>11</v>
      </c>
    </row>
    <row r="265" spans="1:18" x14ac:dyDescent="0.25">
      <c r="A265" s="5" t="s">
        <v>19</v>
      </c>
      <c r="B265" s="5" t="s">
        <v>65</v>
      </c>
      <c r="C265" t="s">
        <v>99</v>
      </c>
      <c r="D265" t="s">
        <v>111</v>
      </c>
      <c r="E265">
        <v>4</v>
      </c>
      <c r="F265">
        <v>2</v>
      </c>
      <c r="G265">
        <v>1</v>
      </c>
      <c r="H265">
        <v>4</v>
      </c>
      <c r="I265">
        <v>2</v>
      </c>
      <c r="J265">
        <v>3</v>
      </c>
      <c r="K265">
        <v>4</v>
      </c>
      <c r="L265">
        <v>4</v>
      </c>
      <c r="M265">
        <v>1</v>
      </c>
      <c r="N265">
        <v>3</v>
      </c>
      <c r="O265">
        <v>1</v>
      </c>
      <c r="P265">
        <v>3</v>
      </c>
      <c r="Q265">
        <f t="shared" si="41"/>
        <v>32</v>
      </c>
      <c r="R265" s="26">
        <f ca="1">SUM(OFFSET(E265,,,,List!$D$2))</f>
        <v>20</v>
      </c>
    </row>
    <row r="266" spans="1:18" x14ac:dyDescent="0.25">
      <c r="A266" s="5" t="s">
        <v>19</v>
      </c>
      <c r="B266" s="5" t="s">
        <v>65</v>
      </c>
      <c r="C266" t="s">
        <v>99</v>
      </c>
      <c r="D266" t="s">
        <v>78</v>
      </c>
      <c r="E266">
        <v>3</v>
      </c>
      <c r="F266">
        <v>3</v>
      </c>
      <c r="G266">
        <v>2</v>
      </c>
      <c r="H266">
        <v>1</v>
      </c>
      <c r="I266">
        <v>1</v>
      </c>
      <c r="J266">
        <v>4</v>
      </c>
      <c r="K266">
        <v>4</v>
      </c>
      <c r="L266">
        <v>3</v>
      </c>
      <c r="M266">
        <v>1</v>
      </c>
      <c r="N266">
        <v>2</v>
      </c>
      <c r="O266">
        <v>1</v>
      </c>
      <c r="P266">
        <v>3</v>
      </c>
      <c r="Q266">
        <f t="shared" si="41"/>
        <v>28</v>
      </c>
      <c r="R266" s="26">
        <f ca="1">SUM(OFFSET(E266,,,,List!$D$2))</f>
        <v>18</v>
      </c>
    </row>
    <row r="267" spans="1:18" x14ac:dyDescent="0.25">
      <c r="A267" s="5" t="s">
        <v>19</v>
      </c>
      <c r="B267" s="5" t="s">
        <v>65</v>
      </c>
      <c r="C267" t="s">
        <v>99</v>
      </c>
      <c r="D267" t="s">
        <v>112</v>
      </c>
      <c r="E267">
        <v>2</v>
      </c>
      <c r="F267">
        <v>4</v>
      </c>
      <c r="G267">
        <v>3</v>
      </c>
      <c r="H267">
        <v>3</v>
      </c>
      <c r="I267">
        <v>2</v>
      </c>
      <c r="J267">
        <v>1</v>
      </c>
      <c r="K267">
        <v>2</v>
      </c>
      <c r="L267">
        <v>4</v>
      </c>
      <c r="M267">
        <v>2</v>
      </c>
      <c r="N267">
        <v>3</v>
      </c>
      <c r="O267">
        <v>2</v>
      </c>
      <c r="P267">
        <v>2</v>
      </c>
      <c r="Q267">
        <f t="shared" si="41"/>
        <v>30</v>
      </c>
      <c r="R267" s="26">
        <f ca="1">SUM(OFFSET(E267,,,,List!$D$2))</f>
        <v>17</v>
      </c>
    </row>
    <row r="268" spans="1:18" x14ac:dyDescent="0.25">
      <c r="A268" s="5" t="s">
        <v>19</v>
      </c>
      <c r="B268" s="5" t="s">
        <v>65</v>
      </c>
      <c r="C268" t="s">
        <v>99</v>
      </c>
      <c r="D268" t="s">
        <v>110</v>
      </c>
      <c r="E268">
        <v>4</v>
      </c>
      <c r="F268">
        <v>3</v>
      </c>
      <c r="G268">
        <v>4</v>
      </c>
      <c r="H268">
        <v>3</v>
      </c>
      <c r="I268">
        <v>3</v>
      </c>
      <c r="J268">
        <v>4</v>
      </c>
      <c r="K268">
        <v>3</v>
      </c>
      <c r="L268">
        <v>3</v>
      </c>
      <c r="M268">
        <v>1</v>
      </c>
      <c r="N268">
        <v>2</v>
      </c>
      <c r="O268">
        <v>4</v>
      </c>
      <c r="P268">
        <v>1</v>
      </c>
      <c r="Q268">
        <f t="shared" si="41"/>
        <v>35</v>
      </c>
      <c r="R268" s="26">
        <f ca="1">SUM(OFFSET(E268,,,,List!$D$2))</f>
        <v>24</v>
      </c>
    </row>
    <row r="269" spans="1:18" x14ac:dyDescent="0.25">
      <c r="A269" s="5" t="s">
        <v>19</v>
      </c>
      <c r="B269" s="5" t="s">
        <v>65</v>
      </c>
      <c r="C269" t="s">
        <v>99</v>
      </c>
      <c r="D269" t="s">
        <v>114</v>
      </c>
      <c r="E269">
        <v>3</v>
      </c>
      <c r="F269">
        <v>1</v>
      </c>
      <c r="G269">
        <v>2</v>
      </c>
      <c r="H269">
        <v>3</v>
      </c>
      <c r="I269">
        <v>3</v>
      </c>
      <c r="J269">
        <v>4</v>
      </c>
      <c r="K269">
        <v>3</v>
      </c>
      <c r="L269">
        <v>2</v>
      </c>
      <c r="M269">
        <v>4</v>
      </c>
      <c r="N269">
        <v>3</v>
      </c>
      <c r="O269">
        <v>2</v>
      </c>
      <c r="P269">
        <v>3</v>
      </c>
      <c r="Q269">
        <f t="shared" si="41"/>
        <v>33</v>
      </c>
      <c r="R269" s="26">
        <f ca="1">SUM(OFFSET(E269,,,,List!$D$2))</f>
        <v>19</v>
      </c>
    </row>
    <row r="270" spans="1:18" x14ac:dyDescent="0.25">
      <c r="A270" s="5" t="s">
        <v>19</v>
      </c>
      <c r="B270" s="5" t="s">
        <v>65</v>
      </c>
      <c r="C270" t="s">
        <v>99</v>
      </c>
      <c r="D270" t="s">
        <v>109</v>
      </c>
      <c r="E270">
        <v>1</v>
      </c>
      <c r="F270">
        <v>1</v>
      </c>
      <c r="G270">
        <v>3</v>
      </c>
      <c r="H270">
        <v>1</v>
      </c>
      <c r="I270">
        <v>2</v>
      </c>
      <c r="J270">
        <v>2</v>
      </c>
      <c r="K270">
        <v>4</v>
      </c>
      <c r="L270">
        <v>3</v>
      </c>
      <c r="M270">
        <v>4</v>
      </c>
      <c r="N270">
        <v>2</v>
      </c>
      <c r="O270">
        <v>4</v>
      </c>
      <c r="P270">
        <v>1</v>
      </c>
      <c r="Q270">
        <f t="shared" si="41"/>
        <v>28</v>
      </c>
      <c r="R270" s="26">
        <f ca="1">SUM(OFFSET(E270,,,,List!$D$2))</f>
        <v>14</v>
      </c>
    </row>
    <row r="271" spans="1:18" x14ac:dyDescent="0.25">
      <c r="A271" s="5" t="s">
        <v>19</v>
      </c>
      <c r="B271" s="5" t="s">
        <v>65</v>
      </c>
      <c r="C271" t="s">
        <v>99</v>
      </c>
      <c r="D271" t="s">
        <v>115</v>
      </c>
      <c r="E271">
        <v>3</v>
      </c>
      <c r="F271">
        <v>2</v>
      </c>
      <c r="G271">
        <v>4</v>
      </c>
      <c r="H271">
        <v>3</v>
      </c>
      <c r="I271">
        <v>4</v>
      </c>
      <c r="J271">
        <v>3</v>
      </c>
      <c r="K271">
        <v>1</v>
      </c>
      <c r="L271">
        <v>1</v>
      </c>
      <c r="M271">
        <v>4</v>
      </c>
      <c r="N271">
        <v>2</v>
      </c>
      <c r="O271">
        <v>2</v>
      </c>
      <c r="P271">
        <v>4</v>
      </c>
      <c r="Q271">
        <f t="shared" si="41"/>
        <v>33</v>
      </c>
      <c r="R271" s="26">
        <f ca="1">SUM(OFFSET(E271,,,,List!$D$2))</f>
        <v>20</v>
      </c>
    </row>
    <row r="272" spans="1:18" x14ac:dyDescent="0.25">
      <c r="A272" s="5" t="s">
        <v>19</v>
      </c>
      <c r="B272" s="5" t="s">
        <v>65</v>
      </c>
      <c r="C272" t="s">
        <v>99</v>
      </c>
      <c r="D272" t="s">
        <v>77</v>
      </c>
      <c r="E272">
        <v>2</v>
      </c>
      <c r="F272">
        <v>4</v>
      </c>
      <c r="G272">
        <v>3</v>
      </c>
      <c r="H272">
        <v>4</v>
      </c>
      <c r="I272">
        <v>1</v>
      </c>
      <c r="J272">
        <v>2</v>
      </c>
      <c r="K272">
        <v>1</v>
      </c>
      <c r="L272">
        <v>3</v>
      </c>
      <c r="M272">
        <v>1</v>
      </c>
      <c r="N272">
        <v>3</v>
      </c>
      <c r="O272">
        <v>1</v>
      </c>
      <c r="P272">
        <v>3</v>
      </c>
      <c r="Q272">
        <f t="shared" si="41"/>
        <v>28</v>
      </c>
      <c r="R272" s="26">
        <f ca="1">SUM(OFFSET(E272,,,,List!$D$2))</f>
        <v>17</v>
      </c>
    </row>
    <row r="273" spans="1:18" x14ac:dyDescent="0.25">
      <c r="A273" s="5" t="s">
        <v>19</v>
      </c>
      <c r="B273" s="5" t="s">
        <v>65</v>
      </c>
      <c r="C273" t="s">
        <v>99</v>
      </c>
      <c r="D273" t="s">
        <v>113</v>
      </c>
      <c r="E273">
        <v>3</v>
      </c>
      <c r="F273">
        <v>2</v>
      </c>
      <c r="G273">
        <v>4</v>
      </c>
      <c r="H273">
        <v>1</v>
      </c>
      <c r="I273">
        <v>3</v>
      </c>
      <c r="J273">
        <v>3</v>
      </c>
      <c r="K273">
        <v>3</v>
      </c>
      <c r="L273">
        <v>1</v>
      </c>
      <c r="M273">
        <v>1</v>
      </c>
      <c r="N273">
        <v>2</v>
      </c>
      <c r="O273">
        <v>4</v>
      </c>
      <c r="P273">
        <v>1</v>
      </c>
      <c r="Q273">
        <f t="shared" si="41"/>
        <v>28</v>
      </c>
      <c r="R273" s="26">
        <f ca="1">SUM(OFFSET(E273,,,,List!$D$2))</f>
        <v>19</v>
      </c>
    </row>
    <row r="274" spans="1:18" x14ac:dyDescent="0.25">
      <c r="A274" s="5" t="s">
        <v>19</v>
      </c>
      <c r="B274" s="5" t="s">
        <v>65</v>
      </c>
      <c r="C274" t="s">
        <v>99</v>
      </c>
      <c r="D274" t="s">
        <v>15</v>
      </c>
      <c r="E274">
        <f t="shared" ref="E274:P274" si="42">SUM(E264:E273)</f>
        <v>27</v>
      </c>
      <c r="F274">
        <f t="shared" si="42"/>
        <v>24</v>
      </c>
      <c r="G274">
        <f t="shared" si="42"/>
        <v>27</v>
      </c>
      <c r="H274">
        <f t="shared" si="42"/>
        <v>24</v>
      </c>
      <c r="I274">
        <f t="shared" si="42"/>
        <v>23</v>
      </c>
      <c r="J274">
        <f t="shared" si="42"/>
        <v>27</v>
      </c>
      <c r="K274">
        <f t="shared" si="42"/>
        <v>27</v>
      </c>
      <c r="L274">
        <f t="shared" si="42"/>
        <v>26</v>
      </c>
      <c r="M274">
        <f t="shared" si="42"/>
        <v>20</v>
      </c>
      <c r="N274">
        <f t="shared" si="42"/>
        <v>26</v>
      </c>
      <c r="O274">
        <f t="shared" si="42"/>
        <v>23</v>
      </c>
      <c r="P274">
        <f t="shared" si="42"/>
        <v>24</v>
      </c>
      <c r="Q274">
        <f>SUM(E274:P274)</f>
        <v>298</v>
      </c>
      <c r="R274" s="26">
        <f ca="1">SUM(OFFSET(E274,,,,List!$D$2))</f>
        <v>179</v>
      </c>
    </row>
    <row r="275" spans="1:18" x14ac:dyDescent="0.25">
      <c r="A275" s="5"/>
      <c r="B275" s="5"/>
      <c r="R275" s="26"/>
    </row>
    <row r="276" spans="1:18" x14ac:dyDescent="0.25">
      <c r="A276" s="5"/>
      <c r="B276" s="5"/>
      <c r="R276" s="26"/>
    </row>
    <row r="277" spans="1:18" x14ac:dyDescent="0.25">
      <c r="A277" s="19" t="s">
        <v>41</v>
      </c>
      <c r="B277" s="19" t="s">
        <v>54</v>
      </c>
      <c r="C277" s="19" t="s">
        <v>55</v>
      </c>
      <c r="D277" s="10" t="s">
        <v>124</v>
      </c>
      <c r="E277" s="9" t="s">
        <v>42</v>
      </c>
      <c r="F277" s="9" t="s">
        <v>43</v>
      </c>
      <c r="G277" s="9" t="s">
        <v>44</v>
      </c>
      <c r="H277" s="9" t="s">
        <v>45</v>
      </c>
      <c r="I277" s="9" t="s">
        <v>46</v>
      </c>
      <c r="J277" s="9" t="s">
        <v>47</v>
      </c>
      <c r="K277" s="9" t="s">
        <v>48</v>
      </c>
      <c r="L277" s="9" t="s">
        <v>49</v>
      </c>
      <c r="M277" s="9" t="s">
        <v>50</v>
      </c>
      <c r="N277" s="9" t="s">
        <v>51</v>
      </c>
      <c r="O277" s="9" t="s">
        <v>6</v>
      </c>
      <c r="P277" s="9" t="s">
        <v>52</v>
      </c>
      <c r="Q277" s="9" t="s">
        <v>15</v>
      </c>
      <c r="R277" s="9" t="s">
        <v>40</v>
      </c>
    </row>
    <row r="278" spans="1:18" x14ac:dyDescent="0.25">
      <c r="A278" t="s">
        <v>20</v>
      </c>
      <c r="B278" t="s">
        <v>35</v>
      </c>
      <c r="C278" t="s">
        <v>74</v>
      </c>
      <c r="D278" t="s">
        <v>101</v>
      </c>
      <c r="E278">
        <v>1</v>
      </c>
      <c r="F278">
        <v>2</v>
      </c>
      <c r="G278">
        <v>2</v>
      </c>
      <c r="H278">
        <v>4</v>
      </c>
      <c r="I278">
        <v>3</v>
      </c>
      <c r="J278">
        <v>1</v>
      </c>
      <c r="K278">
        <v>3</v>
      </c>
      <c r="L278">
        <v>4</v>
      </c>
      <c r="M278">
        <v>2</v>
      </c>
      <c r="N278">
        <v>3</v>
      </c>
      <c r="O278">
        <v>3</v>
      </c>
      <c r="P278">
        <v>4</v>
      </c>
      <c r="Q278">
        <f t="shared" ref="Q278:Q287" si="43">SUM(E278:P278)</f>
        <v>32</v>
      </c>
      <c r="R278" s="26">
        <f ca="1">SUM(OFFSET(E278,,,,List!$D$2))</f>
        <v>16</v>
      </c>
    </row>
    <row r="279" spans="1:18" x14ac:dyDescent="0.25">
      <c r="A279" t="s">
        <v>20</v>
      </c>
      <c r="B279" t="s">
        <v>35</v>
      </c>
      <c r="C279" t="s">
        <v>74</v>
      </c>
      <c r="D279" t="s">
        <v>82</v>
      </c>
      <c r="E279">
        <v>4</v>
      </c>
      <c r="F279">
        <v>1</v>
      </c>
      <c r="G279">
        <v>1</v>
      </c>
      <c r="H279">
        <v>1</v>
      </c>
      <c r="I279">
        <v>3</v>
      </c>
      <c r="J279">
        <v>3</v>
      </c>
      <c r="K279">
        <v>2</v>
      </c>
      <c r="L279">
        <v>1</v>
      </c>
      <c r="M279">
        <v>2</v>
      </c>
      <c r="N279">
        <v>4</v>
      </c>
      <c r="O279">
        <v>4</v>
      </c>
      <c r="P279">
        <v>4</v>
      </c>
      <c r="Q279">
        <f t="shared" si="43"/>
        <v>30</v>
      </c>
      <c r="R279" s="26">
        <f ca="1">SUM(OFFSET(E279,,,,List!$D$2))</f>
        <v>15</v>
      </c>
    </row>
    <row r="280" spans="1:18" x14ac:dyDescent="0.25">
      <c r="A280" t="s">
        <v>20</v>
      </c>
      <c r="B280" t="s">
        <v>35</v>
      </c>
      <c r="C280" t="s">
        <v>74</v>
      </c>
      <c r="D280" t="s">
        <v>83</v>
      </c>
      <c r="E280">
        <v>3</v>
      </c>
      <c r="F280">
        <v>4</v>
      </c>
      <c r="G280">
        <v>2</v>
      </c>
      <c r="H280">
        <v>3</v>
      </c>
      <c r="I280">
        <v>2</v>
      </c>
      <c r="J280">
        <v>4</v>
      </c>
      <c r="K280">
        <v>3</v>
      </c>
      <c r="L280">
        <v>2</v>
      </c>
      <c r="M280">
        <v>3</v>
      </c>
      <c r="N280">
        <v>2</v>
      </c>
      <c r="O280">
        <v>1</v>
      </c>
      <c r="P280">
        <v>4</v>
      </c>
      <c r="Q280">
        <f t="shared" si="43"/>
        <v>33</v>
      </c>
      <c r="R280" s="26">
        <f ca="1">SUM(OFFSET(E280,,,,List!$D$2))</f>
        <v>21</v>
      </c>
    </row>
    <row r="281" spans="1:18" x14ac:dyDescent="0.25">
      <c r="A281" t="s">
        <v>20</v>
      </c>
      <c r="B281" t="s">
        <v>35</v>
      </c>
      <c r="C281" t="s">
        <v>74</v>
      </c>
      <c r="D281" t="s">
        <v>107</v>
      </c>
      <c r="E281">
        <v>3</v>
      </c>
      <c r="F281">
        <v>4</v>
      </c>
      <c r="G281">
        <v>2</v>
      </c>
      <c r="H281">
        <v>1</v>
      </c>
      <c r="I281">
        <v>2</v>
      </c>
      <c r="J281">
        <v>3</v>
      </c>
      <c r="K281">
        <v>4</v>
      </c>
      <c r="L281">
        <v>2</v>
      </c>
      <c r="M281">
        <v>4</v>
      </c>
      <c r="N281">
        <v>2</v>
      </c>
      <c r="O281">
        <v>2</v>
      </c>
      <c r="P281">
        <v>4</v>
      </c>
      <c r="Q281">
        <f t="shared" si="43"/>
        <v>33</v>
      </c>
      <c r="R281" s="26">
        <f ca="1">SUM(OFFSET(E281,,,,List!$D$2))</f>
        <v>19</v>
      </c>
    </row>
    <row r="282" spans="1:18" x14ac:dyDescent="0.25">
      <c r="A282" t="s">
        <v>20</v>
      </c>
      <c r="B282" t="s">
        <v>35</v>
      </c>
      <c r="C282" t="s">
        <v>74</v>
      </c>
      <c r="D282" t="s">
        <v>104</v>
      </c>
      <c r="E282">
        <v>4</v>
      </c>
      <c r="F282">
        <v>1</v>
      </c>
      <c r="G282">
        <v>3</v>
      </c>
      <c r="H282">
        <v>3</v>
      </c>
      <c r="I282">
        <v>2</v>
      </c>
      <c r="J282">
        <v>1</v>
      </c>
      <c r="K282">
        <v>2</v>
      </c>
      <c r="L282">
        <v>3</v>
      </c>
      <c r="M282">
        <v>4</v>
      </c>
      <c r="N282">
        <v>3</v>
      </c>
      <c r="O282">
        <v>1</v>
      </c>
      <c r="P282">
        <v>3</v>
      </c>
      <c r="Q282">
        <f t="shared" si="43"/>
        <v>30</v>
      </c>
      <c r="R282" s="26">
        <f ca="1">SUM(OFFSET(E282,,,,List!$D$2))</f>
        <v>16</v>
      </c>
    </row>
    <row r="283" spans="1:18" x14ac:dyDescent="0.25">
      <c r="A283" t="s">
        <v>20</v>
      </c>
      <c r="B283" t="s">
        <v>35</v>
      </c>
      <c r="C283" t="s">
        <v>74</v>
      </c>
      <c r="D283" t="s">
        <v>105</v>
      </c>
      <c r="E283">
        <v>3</v>
      </c>
      <c r="F283">
        <v>3</v>
      </c>
      <c r="G283">
        <v>3</v>
      </c>
      <c r="H283">
        <v>2</v>
      </c>
      <c r="I283">
        <v>1</v>
      </c>
      <c r="J283">
        <v>4</v>
      </c>
      <c r="K283">
        <v>3</v>
      </c>
      <c r="L283">
        <v>2</v>
      </c>
      <c r="M283">
        <v>2</v>
      </c>
      <c r="N283">
        <v>2</v>
      </c>
      <c r="O283">
        <v>2</v>
      </c>
      <c r="P283">
        <v>4</v>
      </c>
      <c r="Q283">
        <f t="shared" si="43"/>
        <v>31</v>
      </c>
      <c r="R283" s="26">
        <f ca="1">SUM(OFFSET(E283,,,,List!$D$2))</f>
        <v>19</v>
      </c>
    </row>
    <row r="284" spans="1:18" x14ac:dyDescent="0.25">
      <c r="A284" t="s">
        <v>20</v>
      </c>
      <c r="B284" t="s">
        <v>35</v>
      </c>
      <c r="C284" t="s">
        <v>74</v>
      </c>
      <c r="D284" t="s">
        <v>108</v>
      </c>
      <c r="E284">
        <v>3</v>
      </c>
      <c r="F284">
        <v>4</v>
      </c>
      <c r="G284">
        <v>3</v>
      </c>
      <c r="H284">
        <v>2</v>
      </c>
      <c r="I284">
        <v>1</v>
      </c>
      <c r="J284">
        <v>2</v>
      </c>
      <c r="K284">
        <v>1</v>
      </c>
      <c r="L284">
        <v>3</v>
      </c>
      <c r="M284">
        <v>4</v>
      </c>
      <c r="N284">
        <v>4</v>
      </c>
      <c r="O284">
        <v>2</v>
      </c>
      <c r="P284">
        <v>1</v>
      </c>
      <c r="Q284">
        <f t="shared" si="43"/>
        <v>30</v>
      </c>
      <c r="R284" s="26">
        <f ca="1">SUM(OFFSET(E284,,,,List!$D$2))</f>
        <v>16</v>
      </c>
    </row>
    <row r="285" spans="1:18" x14ac:dyDescent="0.25">
      <c r="A285" t="s">
        <v>20</v>
      </c>
      <c r="B285" t="s">
        <v>35</v>
      </c>
      <c r="C285" t="s">
        <v>74</v>
      </c>
      <c r="D285" t="s">
        <v>102</v>
      </c>
      <c r="E285">
        <v>3</v>
      </c>
      <c r="F285">
        <v>4</v>
      </c>
      <c r="G285">
        <v>4</v>
      </c>
      <c r="H285">
        <v>1</v>
      </c>
      <c r="I285">
        <v>1</v>
      </c>
      <c r="J285">
        <v>3</v>
      </c>
      <c r="K285">
        <v>2</v>
      </c>
      <c r="L285">
        <v>2</v>
      </c>
      <c r="M285">
        <v>4</v>
      </c>
      <c r="N285">
        <v>1</v>
      </c>
      <c r="O285">
        <v>1</v>
      </c>
      <c r="P285">
        <v>2</v>
      </c>
      <c r="Q285">
        <f t="shared" si="43"/>
        <v>28</v>
      </c>
      <c r="R285" s="26">
        <f ca="1">SUM(OFFSET(E285,,,,List!$D$2))</f>
        <v>18</v>
      </c>
    </row>
    <row r="286" spans="1:18" x14ac:dyDescent="0.25">
      <c r="A286" t="s">
        <v>20</v>
      </c>
      <c r="B286" t="s">
        <v>35</v>
      </c>
      <c r="C286" t="s">
        <v>74</v>
      </c>
      <c r="D286" t="s">
        <v>106</v>
      </c>
      <c r="E286">
        <v>2</v>
      </c>
      <c r="F286">
        <v>2</v>
      </c>
      <c r="G286">
        <v>3</v>
      </c>
      <c r="H286">
        <v>4</v>
      </c>
      <c r="I286">
        <v>2</v>
      </c>
      <c r="J286">
        <v>2</v>
      </c>
      <c r="K286">
        <v>1</v>
      </c>
      <c r="L286">
        <v>3</v>
      </c>
      <c r="M286">
        <v>1</v>
      </c>
      <c r="N286">
        <v>1</v>
      </c>
      <c r="O286">
        <v>1</v>
      </c>
      <c r="P286">
        <v>1</v>
      </c>
      <c r="Q286">
        <f t="shared" si="43"/>
        <v>23</v>
      </c>
      <c r="R286" s="26">
        <f ca="1">SUM(OFFSET(E286,,,,List!$D$2))</f>
        <v>16</v>
      </c>
    </row>
    <row r="287" spans="1:18" x14ac:dyDescent="0.25">
      <c r="A287" t="s">
        <v>20</v>
      </c>
      <c r="B287" t="s">
        <v>35</v>
      </c>
      <c r="C287" t="s">
        <v>74</v>
      </c>
      <c r="D287" t="s">
        <v>103</v>
      </c>
      <c r="E287">
        <v>3</v>
      </c>
      <c r="F287">
        <v>2</v>
      </c>
      <c r="G287">
        <v>4</v>
      </c>
      <c r="H287">
        <v>1</v>
      </c>
      <c r="I287">
        <v>1</v>
      </c>
      <c r="J287">
        <v>3</v>
      </c>
      <c r="K287">
        <v>2</v>
      </c>
      <c r="L287">
        <v>4</v>
      </c>
      <c r="M287">
        <v>2</v>
      </c>
      <c r="N287">
        <v>2</v>
      </c>
      <c r="O287">
        <v>4</v>
      </c>
      <c r="P287">
        <v>1</v>
      </c>
      <c r="Q287">
        <f t="shared" si="43"/>
        <v>29</v>
      </c>
      <c r="R287" s="26">
        <f ca="1">SUM(OFFSET(E287,,,,List!$D$2))</f>
        <v>16</v>
      </c>
    </row>
    <row r="288" spans="1:18" x14ac:dyDescent="0.25">
      <c r="A288" t="s">
        <v>20</v>
      </c>
      <c r="B288" t="s">
        <v>35</v>
      </c>
      <c r="C288" t="s">
        <v>74</v>
      </c>
      <c r="D288" t="s">
        <v>15</v>
      </c>
      <c r="E288">
        <v>1</v>
      </c>
      <c r="F288">
        <v>3</v>
      </c>
      <c r="G288">
        <v>4</v>
      </c>
      <c r="H288">
        <v>3</v>
      </c>
      <c r="I288">
        <v>2</v>
      </c>
      <c r="J288">
        <v>2</v>
      </c>
      <c r="K288">
        <v>3</v>
      </c>
      <c r="L288">
        <v>4</v>
      </c>
      <c r="M288">
        <v>3</v>
      </c>
      <c r="N288">
        <v>2</v>
      </c>
      <c r="O288">
        <v>4</v>
      </c>
      <c r="P288">
        <v>2</v>
      </c>
      <c r="Q288">
        <f t="shared" ref="Q288" si="44">SUM(E288:P288)</f>
        <v>33</v>
      </c>
      <c r="R288" s="26">
        <f ca="1">SUM(OFFSET(E288,,,,List!$D$2))</f>
        <v>18</v>
      </c>
    </row>
    <row r="289" spans="1:18" x14ac:dyDescent="0.25">
      <c r="R289" s="26"/>
    </row>
    <row r="290" spans="1:18" x14ac:dyDescent="0.25">
      <c r="A290" t="s">
        <v>19</v>
      </c>
      <c r="B290" t="s">
        <v>35</v>
      </c>
      <c r="C290" t="s">
        <v>74</v>
      </c>
      <c r="D290" t="s">
        <v>101</v>
      </c>
      <c r="E290">
        <v>2</v>
      </c>
      <c r="F290">
        <v>1</v>
      </c>
      <c r="G290">
        <v>1</v>
      </c>
      <c r="H290">
        <v>4</v>
      </c>
      <c r="I290">
        <v>4</v>
      </c>
      <c r="J290">
        <v>1</v>
      </c>
      <c r="K290">
        <v>4</v>
      </c>
      <c r="L290">
        <v>4</v>
      </c>
      <c r="M290">
        <v>1</v>
      </c>
      <c r="N290">
        <v>2</v>
      </c>
      <c r="O290">
        <v>4</v>
      </c>
      <c r="P290">
        <v>4</v>
      </c>
      <c r="Q290">
        <f t="shared" ref="Q290:Q299" si="45">SUM(E290:P290)</f>
        <v>32</v>
      </c>
      <c r="R290" s="26">
        <f ca="1">SUM(OFFSET(E290,,,,List!$D$2))</f>
        <v>17</v>
      </c>
    </row>
    <row r="291" spans="1:18" x14ac:dyDescent="0.25">
      <c r="A291" t="s">
        <v>19</v>
      </c>
      <c r="B291" t="s">
        <v>35</v>
      </c>
      <c r="C291" t="s">
        <v>74</v>
      </c>
      <c r="D291" t="s">
        <v>82</v>
      </c>
      <c r="E291">
        <v>4</v>
      </c>
      <c r="F291">
        <v>4</v>
      </c>
      <c r="G291">
        <v>1</v>
      </c>
      <c r="H291">
        <v>1</v>
      </c>
      <c r="I291">
        <v>3</v>
      </c>
      <c r="J291">
        <v>3</v>
      </c>
      <c r="K291">
        <v>2</v>
      </c>
      <c r="L291">
        <v>4</v>
      </c>
      <c r="M291">
        <v>3</v>
      </c>
      <c r="N291">
        <v>3</v>
      </c>
      <c r="O291">
        <v>4</v>
      </c>
      <c r="P291">
        <v>1</v>
      </c>
      <c r="Q291">
        <f t="shared" si="45"/>
        <v>33</v>
      </c>
      <c r="R291" s="26">
        <f ca="1">SUM(OFFSET(E291,,,,List!$D$2))</f>
        <v>18</v>
      </c>
    </row>
    <row r="292" spans="1:18" x14ac:dyDescent="0.25">
      <c r="A292" t="s">
        <v>19</v>
      </c>
      <c r="B292" t="s">
        <v>35</v>
      </c>
      <c r="C292" t="s">
        <v>74</v>
      </c>
      <c r="D292" t="s">
        <v>83</v>
      </c>
      <c r="E292">
        <v>2</v>
      </c>
      <c r="F292">
        <v>3</v>
      </c>
      <c r="G292">
        <v>3</v>
      </c>
      <c r="H292">
        <v>2</v>
      </c>
      <c r="I292">
        <v>1</v>
      </c>
      <c r="J292">
        <v>4</v>
      </c>
      <c r="K292">
        <v>2</v>
      </c>
      <c r="L292">
        <v>3</v>
      </c>
      <c r="M292">
        <v>4</v>
      </c>
      <c r="N292">
        <v>1</v>
      </c>
      <c r="O292">
        <v>3</v>
      </c>
      <c r="P292">
        <v>3</v>
      </c>
      <c r="Q292">
        <f t="shared" si="45"/>
        <v>31</v>
      </c>
      <c r="R292" s="26">
        <f ca="1">SUM(OFFSET(E292,,,,List!$D$2))</f>
        <v>17</v>
      </c>
    </row>
    <row r="293" spans="1:18" x14ac:dyDescent="0.25">
      <c r="A293" t="s">
        <v>19</v>
      </c>
      <c r="B293" t="s">
        <v>35</v>
      </c>
      <c r="C293" t="s">
        <v>74</v>
      </c>
      <c r="D293" t="s">
        <v>107</v>
      </c>
      <c r="E293">
        <v>3</v>
      </c>
      <c r="F293">
        <v>4</v>
      </c>
      <c r="G293">
        <v>4</v>
      </c>
      <c r="H293">
        <v>3</v>
      </c>
      <c r="I293">
        <v>2</v>
      </c>
      <c r="J293">
        <v>1</v>
      </c>
      <c r="K293">
        <v>2</v>
      </c>
      <c r="L293">
        <v>4</v>
      </c>
      <c r="M293">
        <v>1</v>
      </c>
      <c r="N293">
        <v>3</v>
      </c>
      <c r="O293">
        <v>1</v>
      </c>
      <c r="P293">
        <v>3</v>
      </c>
      <c r="Q293">
        <f t="shared" si="45"/>
        <v>31</v>
      </c>
      <c r="R293" s="26">
        <f ca="1">SUM(OFFSET(E293,,,,List!$D$2))</f>
        <v>19</v>
      </c>
    </row>
    <row r="294" spans="1:18" x14ac:dyDescent="0.25">
      <c r="A294" t="s">
        <v>19</v>
      </c>
      <c r="B294" t="s">
        <v>35</v>
      </c>
      <c r="C294" t="s">
        <v>74</v>
      </c>
      <c r="D294" t="s">
        <v>104</v>
      </c>
      <c r="E294">
        <v>4</v>
      </c>
      <c r="F294">
        <v>1</v>
      </c>
      <c r="G294">
        <v>3</v>
      </c>
      <c r="H294">
        <v>1</v>
      </c>
      <c r="I294">
        <v>3</v>
      </c>
      <c r="J294">
        <v>3</v>
      </c>
      <c r="K294">
        <v>1</v>
      </c>
      <c r="L294">
        <v>2</v>
      </c>
      <c r="M294">
        <v>4</v>
      </c>
      <c r="N294">
        <v>1</v>
      </c>
      <c r="O294">
        <v>3</v>
      </c>
      <c r="P294">
        <v>3</v>
      </c>
      <c r="Q294">
        <f t="shared" si="45"/>
        <v>29</v>
      </c>
      <c r="R294" s="26">
        <f ca="1">SUM(OFFSET(E294,,,,List!$D$2))</f>
        <v>16</v>
      </c>
    </row>
    <row r="295" spans="1:18" x14ac:dyDescent="0.25">
      <c r="A295" t="s">
        <v>19</v>
      </c>
      <c r="B295" t="s">
        <v>35</v>
      </c>
      <c r="C295" t="s">
        <v>74</v>
      </c>
      <c r="D295" t="s">
        <v>105</v>
      </c>
      <c r="E295">
        <v>3</v>
      </c>
      <c r="F295">
        <v>4</v>
      </c>
      <c r="G295">
        <v>2</v>
      </c>
      <c r="H295">
        <v>4</v>
      </c>
      <c r="I295">
        <v>2</v>
      </c>
      <c r="J295">
        <v>2</v>
      </c>
      <c r="K295">
        <v>3</v>
      </c>
      <c r="L295">
        <v>3</v>
      </c>
      <c r="M295">
        <v>1</v>
      </c>
      <c r="N295">
        <v>1</v>
      </c>
      <c r="O295">
        <v>4</v>
      </c>
      <c r="P295">
        <v>2</v>
      </c>
      <c r="Q295">
        <f t="shared" si="45"/>
        <v>31</v>
      </c>
      <c r="R295" s="26">
        <f ca="1">SUM(OFFSET(E295,,,,List!$D$2))</f>
        <v>20</v>
      </c>
    </row>
    <row r="296" spans="1:18" x14ac:dyDescent="0.25">
      <c r="A296" t="s">
        <v>19</v>
      </c>
      <c r="B296" t="s">
        <v>35</v>
      </c>
      <c r="C296" t="s">
        <v>74</v>
      </c>
      <c r="D296" t="s">
        <v>108</v>
      </c>
      <c r="E296">
        <v>4</v>
      </c>
      <c r="F296">
        <v>1</v>
      </c>
      <c r="G296">
        <v>4</v>
      </c>
      <c r="H296">
        <v>2</v>
      </c>
      <c r="I296">
        <v>1</v>
      </c>
      <c r="J296">
        <v>4</v>
      </c>
      <c r="K296">
        <v>3</v>
      </c>
      <c r="L296">
        <v>4</v>
      </c>
      <c r="M296">
        <v>4</v>
      </c>
      <c r="N296">
        <v>4</v>
      </c>
      <c r="O296">
        <v>1</v>
      </c>
      <c r="P296">
        <v>3</v>
      </c>
      <c r="Q296">
        <f t="shared" si="45"/>
        <v>35</v>
      </c>
      <c r="R296" s="26">
        <f ca="1">SUM(OFFSET(E296,,,,List!$D$2))</f>
        <v>19</v>
      </c>
    </row>
    <row r="297" spans="1:18" x14ac:dyDescent="0.25">
      <c r="A297" t="s">
        <v>19</v>
      </c>
      <c r="B297" t="s">
        <v>35</v>
      </c>
      <c r="C297" t="s">
        <v>74</v>
      </c>
      <c r="D297" t="s">
        <v>102</v>
      </c>
      <c r="E297">
        <v>3</v>
      </c>
      <c r="F297">
        <v>4</v>
      </c>
      <c r="G297">
        <v>3</v>
      </c>
      <c r="H297">
        <v>3</v>
      </c>
      <c r="I297">
        <v>2</v>
      </c>
      <c r="J297">
        <v>3</v>
      </c>
      <c r="K297">
        <v>3</v>
      </c>
      <c r="L297">
        <v>2</v>
      </c>
      <c r="M297">
        <v>1</v>
      </c>
      <c r="N297">
        <v>2</v>
      </c>
      <c r="O297">
        <v>1</v>
      </c>
      <c r="P297">
        <v>1</v>
      </c>
      <c r="Q297">
        <f t="shared" si="45"/>
        <v>28</v>
      </c>
      <c r="R297" s="26">
        <f ca="1">SUM(OFFSET(E297,,,,List!$D$2))</f>
        <v>21</v>
      </c>
    </row>
    <row r="298" spans="1:18" x14ac:dyDescent="0.25">
      <c r="A298" t="s">
        <v>19</v>
      </c>
      <c r="B298" t="s">
        <v>35</v>
      </c>
      <c r="C298" t="s">
        <v>74</v>
      </c>
      <c r="D298" t="s">
        <v>106</v>
      </c>
      <c r="E298">
        <v>1</v>
      </c>
      <c r="F298">
        <v>4</v>
      </c>
      <c r="G298">
        <v>4</v>
      </c>
      <c r="H298">
        <v>4</v>
      </c>
      <c r="I298">
        <v>3</v>
      </c>
      <c r="J298">
        <v>2</v>
      </c>
      <c r="K298">
        <v>4</v>
      </c>
      <c r="L298">
        <v>4</v>
      </c>
      <c r="M298">
        <v>2</v>
      </c>
      <c r="N298">
        <v>3</v>
      </c>
      <c r="O298">
        <v>1</v>
      </c>
      <c r="P298">
        <v>3</v>
      </c>
      <c r="Q298">
        <f t="shared" si="45"/>
        <v>35</v>
      </c>
      <c r="R298" s="26">
        <f ca="1">SUM(OFFSET(E298,,,,List!$D$2))</f>
        <v>22</v>
      </c>
    </row>
    <row r="299" spans="1:18" x14ac:dyDescent="0.25">
      <c r="A299" t="s">
        <v>19</v>
      </c>
      <c r="B299" t="s">
        <v>35</v>
      </c>
      <c r="C299" t="s">
        <v>74</v>
      </c>
      <c r="D299" t="s">
        <v>103</v>
      </c>
      <c r="E299">
        <v>1</v>
      </c>
      <c r="F299">
        <v>4</v>
      </c>
      <c r="G299">
        <v>1</v>
      </c>
      <c r="H299">
        <v>3</v>
      </c>
      <c r="I299">
        <v>2</v>
      </c>
      <c r="J299">
        <v>1</v>
      </c>
      <c r="K299">
        <v>3</v>
      </c>
      <c r="L299">
        <v>1</v>
      </c>
      <c r="M299">
        <v>3</v>
      </c>
      <c r="N299">
        <v>3</v>
      </c>
      <c r="O299">
        <v>3</v>
      </c>
      <c r="P299">
        <v>1</v>
      </c>
      <c r="Q299">
        <f t="shared" si="45"/>
        <v>26</v>
      </c>
      <c r="R299" s="26">
        <f ca="1">SUM(OFFSET(E299,,,,List!$D$2))</f>
        <v>15</v>
      </c>
    </row>
    <row r="300" spans="1:18" x14ac:dyDescent="0.25">
      <c r="R300" s="26"/>
    </row>
    <row r="301" spans="1:18" x14ac:dyDescent="0.25">
      <c r="A301" t="s">
        <v>20</v>
      </c>
      <c r="B301" t="s">
        <v>35</v>
      </c>
      <c r="C301" t="s">
        <v>76</v>
      </c>
      <c r="D301" t="s">
        <v>79</v>
      </c>
      <c r="E301">
        <v>4</v>
      </c>
      <c r="F301">
        <v>3</v>
      </c>
      <c r="G301">
        <v>3</v>
      </c>
      <c r="H301">
        <v>4</v>
      </c>
      <c r="I301">
        <v>1</v>
      </c>
      <c r="J301">
        <v>2</v>
      </c>
      <c r="K301">
        <v>2</v>
      </c>
      <c r="L301">
        <v>4</v>
      </c>
      <c r="M301">
        <v>4</v>
      </c>
      <c r="N301">
        <v>2</v>
      </c>
      <c r="O301">
        <v>1</v>
      </c>
      <c r="P301">
        <v>1</v>
      </c>
      <c r="Q301">
        <f t="shared" ref="Q301:Q310" si="46">SUM(E301:P301)</f>
        <v>31</v>
      </c>
      <c r="R301" s="26">
        <f ca="1">SUM(OFFSET(E301,,,,List!$D$2))</f>
        <v>19</v>
      </c>
    </row>
    <row r="302" spans="1:18" x14ac:dyDescent="0.25">
      <c r="A302" t="s">
        <v>20</v>
      </c>
      <c r="B302" t="s">
        <v>35</v>
      </c>
      <c r="C302" t="s">
        <v>76</v>
      </c>
      <c r="D302" t="s">
        <v>120</v>
      </c>
      <c r="E302">
        <v>3</v>
      </c>
      <c r="F302">
        <v>3</v>
      </c>
      <c r="G302">
        <v>2</v>
      </c>
      <c r="H302">
        <v>4</v>
      </c>
      <c r="I302">
        <v>1</v>
      </c>
      <c r="J302">
        <v>3</v>
      </c>
      <c r="K302">
        <v>1</v>
      </c>
      <c r="L302">
        <v>1</v>
      </c>
      <c r="M302">
        <v>3</v>
      </c>
      <c r="N302">
        <v>1</v>
      </c>
      <c r="O302">
        <v>2</v>
      </c>
      <c r="P302">
        <v>3</v>
      </c>
      <c r="Q302">
        <f t="shared" si="46"/>
        <v>27</v>
      </c>
      <c r="R302" s="26">
        <f ca="1">SUM(OFFSET(E302,,,,List!$D$2))</f>
        <v>17</v>
      </c>
    </row>
    <row r="303" spans="1:18" x14ac:dyDescent="0.25">
      <c r="A303" t="s">
        <v>20</v>
      </c>
      <c r="B303" t="s">
        <v>35</v>
      </c>
      <c r="C303" t="s">
        <v>76</v>
      </c>
      <c r="D303" t="s">
        <v>122</v>
      </c>
      <c r="E303">
        <v>3</v>
      </c>
      <c r="F303">
        <v>2</v>
      </c>
      <c r="G303">
        <v>3</v>
      </c>
      <c r="H303">
        <v>3</v>
      </c>
      <c r="I303">
        <v>1</v>
      </c>
      <c r="J303">
        <v>3</v>
      </c>
      <c r="K303">
        <v>4</v>
      </c>
      <c r="L303">
        <v>4</v>
      </c>
      <c r="M303">
        <v>4</v>
      </c>
      <c r="N303">
        <v>1</v>
      </c>
      <c r="O303">
        <v>1</v>
      </c>
      <c r="P303">
        <v>2</v>
      </c>
      <c r="Q303">
        <f t="shared" si="46"/>
        <v>31</v>
      </c>
      <c r="R303" s="26">
        <f ca="1">SUM(OFFSET(E303,,,,List!$D$2))</f>
        <v>19</v>
      </c>
    </row>
    <row r="304" spans="1:18" x14ac:dyDescent="0.25">
      <c r="A304" t="s">
        <v>20</v>
      </c>
      <c r="B304" t="s">
        <v>35</v>
      </c>
      <c r="C304" t="s">
        <v>76</v>
      </c>
      <c r="D304" t="s">
        <v>80</v>
      </c>
      <c r="E304">
        <v>3</v>
      </c>
      <c r="F304">
        <v>3</v>
      </c>
      <c r="G304">
        <v>3</v>
      </c>
      <c r="H304">
        <v>4</v>
      </c>
      <c r="I304">
        <v>2</v>
      </c>
      <c r="J304">
        <v>2</v>
      </c>
      <c r="K304">
        <v>3</v>
      </c>
      <c r="L304">
        <v>4</v>
      </c>
      <c r="M304">
        <v>3</v>
      </c>
      <c r="N304">
        <v>1</v>
      </c>
      <c r="O304">
        <v>2</v>
      </c>
      <c r="P304">
        <v>3</v>
      </c>
      <c r="Q304">
        <f t="shared" si="46"/>
        <v>33</v>
      </c>
      <c r="R304" s="26">
        <f ca="1">SUM(OFFSET(E304,,,,List!$D$2))</f>
        <v>20</v>
      </c>
    </row>
    <row r="305" spans="1:18" x14ac:dyDescent="0.25">
      <c r="A305" t="s">
        <v>20</v>
      </c>
      <c r="B305" t="s">
        <v>35</v>
      </c>
      <c r="C305" t="s">
        <v>76</v>
      </c>
      <c r="D305" t="s">
        <v>118</v>
      </c>
      <c r="E305">
        <v>2</v>
      </c>
      <c r="F305">
        <v>1</v>
      </c>
      <c r="G305">
        <v>4</v>
      </c>
      <c r="H305">
        <v>2</v>
      </c>
      <c r="I305">
        <v>3</v>
      </c>
      <c r="J305">
        <v>2</v>
      </c>
      <c r="K305">
        <v>2</v>
      </c>
      <c r="L305">
        <v>3</v>
      </c>
      <c r="M305">
        <v>3</v>
      </c>
      <c r="N305">
        <v>1</v>
      </c>
      <c r="O305">
        <v>2</v>
      </c>
      <c r="P305">
        <v>4</v>
      </c>
      <c r="Q305">
        <f t="shared" si="46"/>
        <v>29</v>
      </c>
      <c r="R305" s="26">
        <f ca="1">SUM(OFFSET(E305,,,,List!$D$2))</f>
        <v>16</v>
      </c>
    </row>
    <row r="306" spans="1:18" x14ac:dyDescent="0.25">
      <c r="A306" t="s">
        <v>20</v>
      </c>
      <c r="B306" t="s">
        <v>35</v>
      </c>
      <c r="C306" t="s">
        <v>76</v>
      </c>
      <c r="D306" t="s">
        <v>81</v>
      </c>
      <c r="E306">
        <v>2</v>
      </c>
      <c r="F306">
        <v>1</v>
      </c>
      <c r="G306">
        <v>3</v>
      </c>
      <c r="H306">
        <v>4</v>
      </c>
      <c r="I306">
        <v>3</v>
      </c>
      <c r="J306">
        <v>3</v>
      </c>
      <c r="K306">
        <v>4</v>
      </c>
      <c r="L306">
        <v>2</v>
      </c>
      <c r="M306">
        <v>2</v>
      </c>
      <c r="N306">
        <v>4</v>
      </c>
      <c r="O306">
        <v>3</v>
      </c>
      <c r="P306">
        <v>4</v>
      </c>
      <c r="Q306">
        <f t="shared" si="46"/>
        <v>35</v>
      </c>
      <c r="R306" s="26">
        <f ca="1">SUM(OFFSET(E306,,,,List!$D$2))</f>
        <v>20</v>
      </c>
    </row>
    <row r="307" spans="1:18" x14ac:dyDescent="0.25">
      <c r="A307" t="s">
        <v>20</v>
      </c>
      <c r="B307" t="s">
        <v>35</v>
      </c>
      <c r="C307" t="s">
        <v>76</v>
      </c>
      <c r="D307" t="s">
        <v>123</v>
      </c>
      <c r="E307">
        <v>2</v>
      </c>
      <c r="F307">
        <v>3</v>
      </c>
      <c r="G307">
        <v>4</v>
      </c>
      <c r="H307">
        <v>2</v>
      </c>
      <c r="I307">
        <v>2</v>
      </c>
      <c r="J307">
        <v>1</v>
      </c>
      <c r="K307">
        <v>4</v>
      </c>
      <c r="L307">
        <v>1</v>
      </c>
      <c r="M307">
        <v>3</v>
      </c>
      <c r="N307">
        <v>4</v>
      </c>
      <c r="O307">
        <v>2</v>
      </c>
      <c r="P307">
        <v>3</v>
      </c>
      <c r="Q307">
        <f t="shared" si="46"/>
        <v>31</v>
      </c>
      <c r="R307" s="26">
        <f ca="1">SUM(OFFSET(E307,,,,List!$D$2))</f>
        <v>18</v>
      </c>
    </row>
    <row r="308" spans="1:18" x14ac:dyDescent="0.25">
      <c r="A308" t="s">
        <v>20</v>
      </c>
      <c r="B308" t="s">
        <v>35</v>
      </c>
      <c r="C308" t="s">
        <v>76</v>
      </c>
      <c r="D308" t="s">
        <v>117</v>
      </c>
      <c r="E308">
        <v>3</v>
      </c>
      <c r="F308">
        <v>3</v>
      </c>
      <c r="G308">
        <v>2</v>
      </c>
      <c r="H308">
        <v>1</v>
      </c>
      <c r="I308">
        <v>2</v>
      </c>
      <c r="J308">
        <v>3</v>
      </c>
      <c r="K308">
        <v>1</v>
      </c>
      <c r="L308">
        <v>3</v>
      </c>
      <c r="M308">
        <v>3</v>
      </c>
      <c r="N308">
        <v>1</v>
      </c>
      <c r="O308">
        <v>1</v>
      </c>
      <c r="P308">
        <v>4</v>
      </c>
      <c r="Q308">
        <f t="shared" si="46"/>
        <v>27</v>
      </c>
      <c r="R308" s="26">
        <f ca="1">SUM(OFFSET(E308,,,,List!$D$2))</f>
        <v>15</v>
      </c>
    </row>
    <row r="309" spans="1:18" x14ac:dyDescent="0.25">
      <c r="A309" t="s">
        <v>20</v>
      </c>
      <c r="B309" t="s">
        <v>35</v>
      </c>
      <c r="C309" t="s">
        <v>76</v>
      </c>
      <c r="D309" t="s">
        <v>119</v>
      </c>
      <c r="E309">
        <v>4</v>
      </c>
      <c r="F309">
        <v>2</v>
      </c>
      <c r="G309">
        <v>1</v>
      </c>
      <c r="H309">
        <v>1</v>
      </c>
      <c r="I309">
        <v>2</v>
      </c>
      <c r="J309">
        <v>3</v>
      </c>
      <c r="K309">
        <v>4</v>
      </c>
      <c r="L309">
        <v>1</v>
      </c>
      <c r="M309">
        <v>4</v>
      </c>
      <c r="N309">
        <v>1</v>
      </c>
      <c r="O309">
        <v>3</v>
      </c>
      <c r="P309">
        <v>2</v>
      </c>
      <c r="Q309">
        <f t="shared" si="46"/>
        <v>28</v>
      </c>
      <c r="R309" s="26">
        <f ca="1">SUM(OFFSET(E309,,,,List!$D$2))</f>
        <v>17</v>
      </c>
    </row>
    <row r="310" spans="1:18" x14ac:dyDescent="0.25">
      <c r="A310" t="s">
        <v>20</v>
      </c>
      <c r="B310" t="s">
        <v>35</v>
      </c>
      <c r="C310" t="s">
        <v>76</v>
      </c>
      <c r="D310" t="s">
        <v>121</v>
      </c>
      <c r="E310">
        <v>1</v>
      </c>
      <c r="F310">
        <v>3</v>
      </c>
      <c r="G310">
        <v>1</v>
      </c>
      <c r="H310">
        <v>2</v>
      </c>
      <c r="I310">
        <v>4</v>
      </c>
      <c r="J310">
        <v>2</v>
      </c>
      <c r="K310">
        <v>1</v>
      </c>
      <c r="L310">
        <v>2</v>
      </c>
      <c r="M310">
        <v>1</v>
      </c>
      <c r="N310">
        <v>4</v>
      </c>
      <c r="O310">
        <v>4</v>
      </c>
      <c r="P310">
        <v>4</v>
      </c>
      <c r="Q310">
        <f t="shared" si="46"/>
        <v>29</v>
      </c>
      <c r="R310" s="26">
        <f ca="1">SUM(OFFSET(E310,,,,List!$D$2))</f>
        <v>14</v>
      </c>
    </row>
    <row r="311" spans="1:18" x14ac:dyDescent="0.25">
      <c r="R311" s="26"/>
    </row>
    <row r="312" spans="1:18" x14ac:dyDescent="0.25">
      <c r="A312" t="s">
        <v>19</v>
      </c>
      <c r="B312" t="s">
        <v>35</v>
      </c>
      <c r="C312" t="s">
        <v>76</v>
      </c>
      <c r="D312" t="s">
        <v>79</v>
      </c>
      <c r="E312">
        <v>3</v>
      </c>
      <c r="F312">
        <v>4</v>
      </c>
      <c r="G312">
        <v>4</v>
      </c>
      <c r="H312">
        <v>2</v>
      </c>
      <c r="I312">
        <v>4</v>
      </c>
      <c r="J312">
        <v>1</v>
      </c>
      <c r="K312">
        <v>4</v>
      </c>
      <c r="L312">
        <v>4</v>
      </c>
      <c r="M312">
        <v>3</v>
      </c>
      <c r="N312">
        <v>1</v>
      </c>
      <c r="O312">
        <v>3</v>
      </c>
      <c r="P312">
        <v>4</v>
      </c>
      <c r="Q312">
        <f t="shared" ref="Q312:Q321" si="47">SUM(E312:P312)</f>
        <v>37</v>
      </c>
      <c r="R312" s="26">
        <f ca="1">SUM(OFFSET(E312,,,,List!$D$2))</f>
        <v>22</v>
      </c>
    </row>
    <row r="313" spans="1:18" x14ac:dyDescent="0.25">
      <c r="A313" t="s">
        <v>19</v>
      </c>
      <c r="B313" t="s">
        <v>35</v>
      </c>
      <c r="C313" t="s">
        <v>76</v>
      </c>
      <c r="D313" t="s">
        <v>120</v>
      </c>
      <c r="E313">
        <v>2</v>
      </c>
      <c r="F313">
        <v>3</v>
      </c>
      <c r="G313">
        <v>4</v>
      </c>
      <c r="H313">
        <v>4</v>
      </c>
      <c r="I313">
        <v>1</v>
      </c>
      <c r="J313">
        <v>4</v>
      </c>
      <c r="K313">
        <v>4</v>
      </c>
      <c r="L313">
        <v>4</v>
      </c>
      <c r="M313">
        <v>1</v>
      </c>
      <c r="N313">
        <v>2</v>
      </c>
      <c r="O313">
        <v>1</v>
      </c>
      <c r="P313">
        <v>3</v>
      </c>
      <c r="Q313">
        <f t="shared" si="47"/>
        <v>33</v>
      </c>
      <c r="R313" s="26">
        <f ca="1">SUM(OFFSET(E313,,,,List!$D$2))</f>
        <v>22</v>
      </c>
    </row>
    <row r="314" spans="1:18" x14ac:dyDescent="0.25">
      <c r="A314" t="s">
        <v>19</v>
      </c>
      <c r="B314" t="s">
        <v>35</v>
      </c>
      <c r="C314" t="s">
        <v>76</v>
      </c>
      <c r="D314" t="s">
        <v>122</v>
      </c>
      <c r="E314">
        <v>1</v>
      </c>
      <c r="F314">
        <v>4</v>
      </c>
      <c r="G314">
        <v>3</v>
      </c>
      <c r="H314">
        <v>1</v>
      </c>
      <c r="I314">
        <v>2</v>
      </c>
      <c r="J314">
        <v>3</v>
      </c>
      <c r="K314">
        <v>1</v>
      </c>
      <c r="L314">
        <v>3</v>
      </c>
      <c r="M314">
        <v>3</v>
      </c>
      <c r="N314">
        <v>2</v>
      </c>
      <c r="O314">
        <v>2</v>
      </c>
      <c r="P314">
        <v>1</v>
      </c>
      <c r="Q314">
        <f t="shared" si="47"/>
        <v>26</v>
      </c>
      <c r="R314" s="26">
        <f ca="1">SUM(OFFSET(E314,,,,List!$D$2))</f>
        <v>15</v>
      </c>
    </row>
    <row r="315" spans="1:18" x14ac:dyDescent="0.25">
      <c r="A315" t="s">
        <v>19</v>
      </c>
      <c r="B315" t="s">
        <v>35</v>
      </c>
      <c r="C315" t="s">
        <v>76</v>
      </c>
      <c r="D315" t="s">
        <v>80</v>
      </c>
      <c r="E315">
        <v>1</v>
      </c>
      <c r="F315">
        <v>1</v>
      </c>
      <c r="G315">
        <v>3</v>
      </c>
      <c r="H315">
        <v>4</v>
      </c>
      <c r="I315">
        <v>2</v>
      </c>
      <c r="J315">
        <v>4</v>
      </c>
      <c r="K315">
        <v>1</v>
      </c>
      <c r="L315">
        <v>3</v>
      </c>
      <c r="M315">
        <v>2</v>
      </c>
      <c r="N315">
        <v>1</v>
      </c>
      <c r="O315">
        <v>3</v>
      </c>
      <c r="P315">
        <v>4</v>
      </c>
      <c r="Q315">
        <f t="shared" si="47"/>
        <v>29</v>
      </c>
      <c r="R315" s="26">
        <f ca="1">SUM(OFFSET(E315,,,,List!$D$2))</f>
        <v>16</v>
      </c>
    </row>
    <row r="316" spans="1:18" x14ac:dyDescent="0.25">
      <c r="A316" t="s">
        <v>19</v>
      </c>
      <c r="B316" t="s">
        <v>35</v>
      </c>
      <c r="C316" t="s">
        <v>76</v>
      </c>
      <c r="D316" t="s">
        <v>118</v>
      </c>
      <c r="E316">
        <v>1</v>
      </c>
      <c r="F316">
        <v>3</v>
      </c>
      <c r="G316">
        <v>3</v>
      </c>
      <c r="H316">
        <v>3</v>
      </c>
      <c r="I316">
        <v>1</v>
      </c>
      <c r="J316">
        <v>1</v>
      </c>
      <c r="K316">
        <v>2</v>
      </c>
      <c r="L316">
        <v>4</v>
      </c>
      <c r="M316">
        <v>3</v>
      </c>
      <c r="N316">
        <v>3</v>
      </c>
      <c r="O316">
        <v>3</v>
      </c>
      <c r="P316">
        <v>4</v>
      </c>
      <c r="Q316">
        <f t="shared" si="47"/>
        <v>31</v>
      </c>
      <c r="R316" s="26">
        <f ca="1">SUM(OFFSET(E316,,,,List!$D$2))</f>
        <v>14</v>
      </c>
    </row>
    <row r="317" spans="1:18" x14ac:dyDescent="0.25">
      <c r="A317" t="s">
        <v>19</v>
      </c>
      <c r="B317" t="s">
        <v>35</v>
      </c>
      <c r="C317" t="s">
        <v>76</v>
      </c>
      <c r="D317" t="s">
        <v>81</v>
      </c>
      <c r="E317">
        <v>3</v>
      </c>
      <c r="F317">
        <v>3</v>
      </c>
      <c r="G317">
        <v>1</v>
      </c>
      <c r="H317">
        <v>4</v>
      </c>
      <c r="I317">
        <v>2</v>
      </c>
      <c r="J317">
        <v>4</v>
      </c>
      <c r="K317">
        <v>2</v>
      </c>
      <c r="L317">
        <v>4</v>
      </c>
      <c r="M317">
        <v>2</v>
      </c>
      <c r="N317">
        <v>2</v>
      </c>
      <c r="O317">
        <v>4</v>
      </c>
      <c r="P317">
        <v>4</v>
      </c>
      <c r="Q317">
        <f t="shared" si="47"/>
        <v>35</v>
      </c>
      <c r="R317" s="26">
        <f ca="1">SUM(OFFSET(E317,,,,List!$D$2))</f>
        <v>19</v>
      </c>
    </row>
    <row r="318" spans="1:18" x14ac:dyDescent="0.25">
      <c r="A318" t="s">
        <v>19</v>
      </c>
      <c r="B318" t="s">
        <v>35</v>
      </c>
      <c r="C318" t="s">
        <v>76</v>
      </c>
      <c r="D318" t="s">
        <v>123</v>
      </c>
      <c r="E318">
        <v>2</v>
      </c>
      <c r="F318">
        <v>4</v>
      </c>
      <c r="G318">
        <v>2</v>
      </c>
      <c r="H318">
        <v>4</v>
      </c>
      <c r="I318">
        <v>3</v>
      </c>
      <c r="J318">
        <v>2</v>
      </c>
      <c r="K318">
        <v>4</v>
      </c>
      <c r="L318">
        <v>2</v>
      </c>
      <c r="M318">
        <v>3</v>
      </c>
      <c r="N318">
        <v>3</v>
      </c>
      <c r="O318">
        <v>4</v>
      </c>
      <c r="P318">
        <v>1</v>
      </c>
      <c r="Q318">
        <f t="shared" si="47"/>
        <v>34</v>
      </c>
      <c r="R318" s="26">
        <f ca="1">SUM(OFFSET(E318,,,,List!$D$2))</f>
        <v>21</v>
      </c>
    </row>
    <row r="319" spans="1:18" x14ac:dyDescent="0.25">
      <c r="A319" t="s">
        <v>19</v>
      </c>
      <c r="B319" t="s">
        <v>35</v>
      </c>
      <c r="C319" t="s">
        <v>76</v>
      </c>
      <c r="D319" t="s">
        <v>117</v>
      </c>
      <c r="E319">
        <v>3</v>
      </c>
      <c r="F319">
        <v>1</v>
      </c>
      <c r="G319">
        <v>3</v>
      </c>
      <c r="H319">
        <v>1</v>
      </c>
      <c r="I319">
        <v>3</v>
      </c>
      <c r="J319">
        <v>4</v>
      </c>
      <c r="K319">
        <v>3</v>
      </c>
      <c r="L319">
        <v>4</v>
      </c>
      <c r="M319">
        <v>4</v>
      </c>
      <c r="N319">
        <v>2</v>
      </c>
      <c r="O319">
        <v>3</v>
      </c>
      <c r="P319">
        <v>2</v>
      </c>
      <c r="Q319">
        <f t="shared" si="47"/>
        <v>33</v>
      </c>
      <c r="R319" s="26">
        <f ca="1">SUM(OFFSET(E319,,,,List!$D$2))</f>
        <v>18</v>
      </c>
    </row>
    <row r="320" spans="1:18" x14ac:dyDescent="0.25">
      <c r="A320" t="s">
        <v>19</v>
      </c>
      <c r="B320" t="s">
        <v>35</v>
      </c>
      <c r="C320" t="s">
        <v>76</v>
      </c>
      <c r="D320" t="s">
        <v>119</v>
      </c>
      <c r="E320">
        <v>3</v>
      </c>
      <c r="F320">
        <v>2</v>
      </c>
      <c r="G320">
        <v>1</v>
      </c>
      <c r="H320">
        <v>2</v>
      </c>
      <c r="I320">
        <v>2</v>
      </c>
      <c r="J320">
        <v>4</v>
      </c>
      <c r="K320">
        <v>2</v>
      </c>
      <c r="L320">
        <v>4</v>
      </c>
      <c r="M320">
        <v>3</v>
      </c>
      <c r="N320">
        <v>1</v>
      </c>
      <c r="O320">
        <v>1</v>
      </c>
      <c r="P320">
        <v>3</v>
      </c>
      <c r="Q320">
        <f t="shared" si="47"/>
        <v>28</v>
      </c>
      <c r="R320" s="26">
        <f ca="1">SUM(OFFSET(E320,,,,List!$D$2))</f>
        <v>16</v>
      </c>
    </row>
    <row r="321" spans="1:18" x14ac:dyDescent="0.25">
      <c r="A321" t="s">
        <v>19</v>
      </c>
      <c r="B321" t="s">
        <v>35</v>
      </c>
      <c r="C321" t="s">
        <v>76</v>
      </c>
      <c r="D321" t="s">
        <v>121</v>
      </c>
      <c r="E321">
        <v>3</v>
      </c>
      <c r="F321">
        <v>2</v>
      </c>
      <c r="G321">
        <v>3</v>
      </c>
      <c r="H321">
        <v>3</v>
      </c>
      <c r="I321">
        <v>4</v>
      </c>
      <c r="J321">
        <v>3</v>
      </c>
      <c r="K321">
        <v>4</v>
      </c>
      <c r="L321">
        <v>2</v>
      </c>
      <c r="M321">
        <v>2</v>
      </c>
      <c r="N321">
        <v>4</v>
      </c>
      <c r="O321">
        <v>4</v>
      </c>
      <c r="P321">
        <v>2</v>
      </c>
      <c r="Q321">
        <f t="shared" si="47"/>
        <v>36</v>
      </c>
      <c r="R321" s="26">
        <f ca="1">SUM(OFFSET(E321,,,,List!$D$2))</f>
        <v>22</v>
      </c>
    </row>
    <row r="322" spans="1:18" x14ac:dyDescent="0.25">
      <c r="R322" s="26"/>
    </row>
    <row r="323" spans="1:18" x14ac:dyDescent="0.25">
      <c r="A323" t="s">
        <v>20</v>
      </c>
      <c r="B323" t="s">
        <v>35</v>
      </c>
      <c r="C323" t="s">
        <v>75</v>
      </c>
      <c r="D323" t="s">
        <v>129</v>
      </c>
      <c r="E323">
        <v>3</v>
      </c>
      <c r="F323">
        <v>3</v>
      </c>
      <c r="G323">
        <v>3</v>
      </c>
      <c r="H323">
        <v>4</v>
      </c>
      <c r="I323">
        <v>3</v>
      </c>
      <c r="J323">
        <v>4</v>
      </c>
      <c r="K323">
        <v>2</v>
      </c>
      <c r="L323">
        <v>1</v>
      </c>
      <c r="M323">
        <v>1</v>
      </c>
      <c r="N323">
        <v>2</v>
      </c>
      <c r="O323">
        <v>4</v>
      </c>
      <c r="P323">
        <v>4</v>
      </c>
      <c r="Q323">
        <f t="shared" ref="Q323:Q332" si="48">SUM(E323:P323)</f>
        <v>34</v>
      </c>
      <c r="R323" s="26">
        <f ca="1">SUM(OFFSET(E323,,,,List!$D$2))</f>
        <v>22</v>
      </c>
    </row>
    <row r="324" spans="1:18" x14ac:dyDescent="0.25">
      <c r="A324" t="s">
        <v>20</v>
      </c>
      <c r="B324" t="s">
        <v>35</v>
      </c>
      <c r="C324" t="s">
        <v>75</v>
      </c>
      <c r="D324" t="s">
        <v>133</v>
      </c>
      <c r="E324">
        <v>4</v>
      </c>
      <c r="F324">
        <v>4</v>
      </c>
      <c r="G324">
        <v>2</v>
      </c>
      <c r="H324">
        <v>2</v>
      </c>
      <c r="I324">
        <v>4</v>
      </c>
      <c r="J324">
        <v>1</v>
      </c>
      <c r="K324">
        <v>1</v>
      </c>
      <c r="L324">
        <v>3</v>
      </c>
      <c r="M324">
        <v>2</v>
      </c>
      <c r="N324">
        <v>2</v>
      </c>
      <c r="O324">
        <v>4</v>
      </c>
      <c r="P324">
        <v>2</v>
      </c>
      <c r="Q324">
        <f t="shared" si="48"/>
        <v>31</v>
      </c>
      <c r="R324" s="26">
        <f ca="1">SUM(OFFSET(E324,,,,List!$D$2))</f>
        <v>18</v>
      </c>
    </row>
    <row r="325" spans="1:18" x14ac:dyDescent="0.25">
      <c r="A325" t="s">
        <v>20</v>
      </c>
      <c r="B325" t="s">
        <v>35</v>
      </c>
      <c r="C325" t="s">
        <v>75</v>
      </c>
      <c r="D325" t="s">
        <v>130</v>
      </c>
      <c r="E325">
        <v>1</v>
      </c>
      <c r="F325">
        <v>2</v>
      </c>
      <c r="G325">
        <v>3</v>
      </c>
      <c r="H325">
        <v>2</v>
      </c>
      <c r="I325">
        <v>3</v>
      </c>
      <c r="J325">
        <v>1</v>
      </c>
      <c r="K325">
        <v>2</v>
      </c>
      <c r="L325">
        <v>4</v>
      </c>
      <c r="M325">
        <v>4</v>
      </c>
      <c r="N325">
        <v>4</v>
      </c>
      <c r="O325">
        <v>4</v>
      </c>
      <c r="P325">
        <v>3</v>
      </c>
      <c r="Q325">
        <f t="shared" si="48"/>
        <v>33</v>
      </c>
      <c r="R325" s="26">
        <f ca="1">SUM(OFFSET(E325,,,,List!$D$2))</f>
        <v>14</v>
      </c>
    </row>
    <row r="326" spans="1:18" x14ac:dyDescent="0.25">
      <c r="A326" t="s">
        <v>20</v>
      </c>
      <c r="B326" t="s">
        <v>35</v>
      </c>
      <c r="C326" t="s">
        <v>75</v>
      </c>
      <c r="D326" t="s">
        <v>128</v>
      </c>
      <c r="E326">
        <v>2</v>
      </c>
      <c r="F326">
        <v>2</v>
      </c>
      <c r="G326">
        <v>4</v>
      </c>
      <c r="H326">
        <v>4</v>
      </c>
      <c r="I326">
        <v>4</v>
      </c>
      <c r="J326">
        <v>4</v>
      </c>
      <c r="K326">
        <v>3</v>
      </c>
      <c r="L326">
        <v>1</v>
      </c>
      <c r="M326">
        <v>4</v>
      </c>
      <c r="N326">
        <v>1</v>
      </c>
      <c r="O326">
        <v>3</v>
      </c>
      <c r="P326">
        <v>1</v>
      </c>
      <c r="Q326">
        <f t="shared" si="48"/>
        <v>33</v>
      </c>
      <c r="R326" s="26">
        <f ca="1">SUM(OFFSET(E326,,,,List!$D$2))</f>
        <v>23</v>
      </c>
    </row>
    <row r="327" spans="1:18" x14ac:dyDescent="0.25">
      <c r="A327" t="s">
        <v>20</v>
      </c>
      <c r="B327" t="s">
        <v>35</v>
      </c>
      <c r="C327" t="s">
        <v>75</v>
      </c>
      <c r="D327" t="s">
        <v>132</v>
      </c>
      <c r="E327">
        <v>4</v>
      </c>
      <c r="F327">
        <v>1</v>
      </c>
      <c r="G327">
        <v>4</v>
      </c>
      <c r="H327">
        <v>3</v>
      </c>
      <c r="I327">
        <v>3</v>
      </c>
      <c r="J327">
        <v>4</v>
      </c>
      <c r="K327">
        <v>4</v>
      </c>
      <c r="L327">
        <v>3</v>
      </c>
      <c r="M327">
        <v>1</v>
      </c>
      <c r="N327">
        <v>4</v>
      </c>
      <c r="O327">
        <v>1</v>
      </c>
      <c r="P327">
        <v>2</v>
      </c>
      <c r="Q327">
        <f t="shared" si="48"/>
        <v>34</v>
      </c>
      <c r="R327" s="26">
        <f ca="1">SUM(OFFSET(E327,,,,List!$D$2))</f>
        <v>23</v>
      </c>
    </row>
    <row r="328" spans="1:18" x14ac:dyDescent="0.25">
      <c r="A328" t="s">
        <v>20</v>
      </c>
      <c r="B328" t="s">
        <v>35</v>
      </c>
      <c r="C328" t="s">
        <v>75</v>
      </c>
      <c r="D328" t="s">
        <v>134</v>
      </c>
      <c r="E328">
        <v>4</v>
      </c>
      <c r="F328">
        <v>2</v>
      </c>
      <c r="G328">
        <v>4</v>
      </c>
      <c r="H328">
        <v>2</v>
      </c>
      <c r="I328">
        <v>1</v>
      </c>
      <c r="J328">
        <v>1</v>
      </c>
      <c r="K328">
        <v>1</v>
      </c>
      <c r="L328">
        <v>1</v>
      </c>
      <c r="M328">
        <v>3</v>
      </c>
      <c r="N328">
        <v>2</v>
      </c>
      <c r="O328">
        <v>1</v>
      </c>
      <c r="P328">
        <v>4</v>
      </c>
      <c r="Q328">
        <f t="shared" si="48"/>
        <v>26</v>
      </c>
      <c r="R328" s="26">
        <f ca="1">SUM(OFFSET(E328,,,,List!$D$2))</f>
        <v>15</v>
      </c>
    </row>
    <row r="329" spans="1:18" x14ac:dyDescent="0.25">
      <c r="A329" t="s">
        <v>20</v>
      </c>
      <c r="B329" t="s">
        <v>35</v>
      </c>
      <c r="C329" t="s">
        <v>75</v>
      </c>
      <c r="D329" t="s">
        <v>127</v>
      </c>
      <c r="E329">
        <v>4</v>
      </c>
      <c r="F329">
        <v>4</v>
      </c>
      <c r="G329">
        <v>4</v>
      </c>
      <c r="H329">
        <v>2</v>
      </c>
      <c r="I329">
        <v>4</v>
      </c>
      <c r="J329">
        <v>2</v>
      </c>
      <c r="K329">
        <v>2</v>
      </c>
      <c r="L329">
        <v>1</v>
      </c>
      <c r="M329">
        <v>3</v>
      </c>
      <c r="N329">
        <v>3</v>
      </c>
      <c r="O329">
        <v>1</v>
      </c>
      <c r="P329">
        <v>2</v>
      </c>
      <c r="Q329">
        <f t="shared" si="48"/>
        <v>32</v>
      </c>
      <c r="R329" s="26">
        <f ca="1">SUM(OFFSET(E329,,,,List!$D$2))</f>
        <v>22</v>
      </c>
    </row>
    <row r="330" spans="1:18" x14ac:dyDescent="0.25">
      <c r="A330" t="s">
        <v>20</v>
      </c>
      <c r="B330" t="s">
        <v>35</v>
      </c>
      <c r="C330" t="s">
        <v>75</v>
      </c>
      <c r="D330" t="s">
        <v>125</v>
      </c>
      <c r="E330">
        <v>1</v>
      </c>
      <c r="F330">
        <v>2</v>
      </c>
      <c r="G330">
        <v>3</v>
      </c>
      <c r="H330">
        <v>2</v>
      </c>
      <c r="I330">
        <v>4</v>
      </c>
      <c r="J330">
        <v>1</v>
      </c>
      <c r="K330">
        <v>3</v>
      </c>
      <c r="L330">
        <v>3</v>
      </c>
      <c r="M330">
        <v>1</v>
      </c>
      <c r="N330">
        <v>3</v>
      </c>
      <c r="O330">
        <v>2</v>
      </c>
      <c r="P330">
        <v>1</v>
      </c>
      <c r="Q330">
        <f t="shared" si="48"/>
        <v>26</v>
      </c>
      <c r="R330" s="26">
        <f ca="1">SUM(OFFSET(E330,,,,List!$D$2))</f>
        <v>16</v>
      </c>
    </row>
    <row r="331" spans="1:18" x14ac:dyDescent="0.25">
      <c r="A331" t="s">
        <v>20</v>
      </c>
      <c r="B331" t="s">
        <v>35</v>
      </c>
      <c r="C331" t="s">
        <v>75</v>
      </c>
      <c r="D331" t="s">
        <v>131</v>
      </c>
      <c r="E331">
        <v>3</v>
      </c>
      <c r="F331">
        <v>1</v>
      </c>
      <c r="G331">
        <v>4</v>
      </c>
      <c r="H331">
        <v>4</v>
      </c>
      <c r="I331">
        <v>2</v>
      </c>
      <c r="J331">
        <v>4</v>
      </c>
      <c r="K331">
        <v>4</v>
      </c>
      <c r="L331">
        <v>4</v>
      </c>
      <c r="M331">
        <v>3</v>
      </c>
      <c r="N331">
        <v>2</v>
      </c>
      <c r="O331">
        <v>1</v>
      </c>
      <c r="P331">
        <v>3</v>
      </c>
      <c r="Q331">
        <f t="shared" si="48"/>
        <v>35</v>
      </c>
      <c r="R331" s="26">
        <f ca="1">SUM(OFFSET(E331,,,,List!$D$2))</f>
        <v>22</v>
      </c>
    </row>
    <row r="332" spans="1:18" x14ac:dyDescent="0.25">
      <c r="A332" t="s">
        <v>20</v>
      </c>
      <c r="B332" t="s">
        <v>35</v>
      </c>
      <c r="C332" t="s">
        <v>75</v>
      </c>
      <c r="D332" t="s">
        <v>126</v>
      </c>
      <c r="E332">
        <v>4</v>
      </c>
      <c r="F332">
        <v>4</v>
      </c>
      <c r="G332">
        <v>4</v>
      </c>
      <c r="H332">
        <v>2</v>
      </c>
      <c r="I332">
        <v>3</v>
      </c>
      <c r="J332">
        <v>2</v>
      </c>
      <c r="K332">
        <v>2</v>
      </c>
      <c r="L332">
        <v>1</v>
      </c>
      <c r="M332">
        <v>3</v>
      </c>
      <c r="N332">
        <v>4</v>
      </c>
      <c r="O332">
        <v>2</v>
      </c>
      <c r="P332">
        <v>1</v>
      </c>
      <c r="Q332">
        <f t="shared" si="48"/>
        <v>32</v>
      </c>
      <c r="R332" s="26">
        <f ca="1">SUM(OFFSET(E332,,,,List!$D$2))</f>
        <v>21</v>
      </c>
    </row>
    <row r="333" spans="1:18" x14ac:dyDescent="0.25">
      <c r="R333" s="26"/>
    </row>
    <row r="334" spans="1:18" x14ac:dyDescent="0.25">
      <c r="A334" t="s">
        <v>19</v>
      </c>
      <c r="B334" t="s">
        <v>35</v>
      </c>
      <c r="C334" t="s">
        <v>75</v>
      </c>
      <c r="D334" t="s">
        <v>129</v>
      </c>
      <c r="E334">
        <v>2</v>
      </c>
      <c r="F334">
        <v>1</v>
      </c>
      <c r="G334">
        <v>3</v>
      </c>
      <c r="H334">
        <v>4</v>
      </c>
      <c r="I334">
        <v>4</v>
      </c>
      <c r="J334">
        <v>1</v>
      </c>
      <c r="K334">
        <v>4</v>
      </c>
      <c r="L334">
        <v>3</v>
      </c>
      <c r="M334">
        <v>2</v>
      </c>
      <c r="N334">
        <v>3</v>
      </c>
      <c r="O334">
        <v>1</v>
      </c>
      <c r="P334">
        <v>3</v>
      </c>
      <c r="Q334">
        <f t="shared" ref="Q334:Q343" si="49">SUM(E334:P334)</f>
        <v>31</v>
      </c>
      <c r="R334" s="26">
        <f ca="1">SUM(OFFSET(E334,,,,List!$D$2))</f>
        <v>19</v>
      </c>
    </row>
    <row r="335" spans="1:18" x14ac:dyDescent="0.25">
      <c r="A335" t="s">
        <v>19</v>
      </c>
      <c r="B335" t="s">
        <v>35</v>
      </c>
      <c r="C335" t="s">
        <v>75</v>
      </c>
      <c r="D335" t="s">
        <v>133</v>
      </c>
      <c r="E335">
        <v>2</v>
      </c>
      <c r="F335">
        <v>1</v>
      </c>
      <c r="G335">
        <v>3</v>
      </c>
      <c r="H335">
        <v>2</v>
      </c>
      <c r="I335">
        <v>3</v>
      </c>
      <c r="J335">
        <v>3</v>
      </c>
      <c r="K335">
        <v>3</v>
      </c>
      <c r="L335">
        <v>3</v>
      </c>
      <c r="M335">
        <v>1</v>
      </c>
      <c r="N335">
        <v>2</v>
      </c>
      <c r="O335">
        <v>4</v>
      </c>
      <c r="P335">
        <v>4</v>
      </c>
      <c r="Q335">
        <f t="shared" si="49"/>
        <v>31</v>
      </c>
      <c r="R335" s="26">
        <f ca="1">SUM(OFFSET(E335,,,,List!$D$2))</f>
        <v>17</v>
      </c>
    </row>
    <row r="336" spans="1:18" x14ac:dyDescent="0.25">
      <c r="A336" t="s">
        <v>19</v>
      </c>
      <c r="B336" t="s">
        <v>35</v>
      </c>
      <c r="C336" t="s">
        <v>75</v>
      </c>
      <c r="D336" t="s">
        <v>130</v>
      </c>
      <c r="E336">
        <v>1</v>
      </c>
      <c r="F336">
        <v>2</v>
      </c>
      <c r="G336">
        <v>4</v>
      </c>
      <c r="H336">
        <v>3</v>
      </c>
      <c r="I336">
        <v>3</v>
      </c>
      <c r="J336">
        <v>1</v>
      </c>
      <c r="K336">
        <v>4</v>
      </c>
      <c r="L336">
        <v>1</v>
      </c>
      <c r="M336">
        <v>1</v>
      </c>
      <c r="N336">
        <v>3</v>
      </c>
      <c r="O336">
        <v>1</v>
      </c>
      <c r="P336">
        <v>1</v>
      </c>
      <c r="Q336">
        <f t="shared" si="49"/>
        <v>25</v>
      </c>
      <c r="R336" s="26">
        <f ca="1">SUM(OFFSET(E336,,,,List!$D$2))</f>
        <v>18</v>
      </c>
    </row>
    <row r="337" spans="1:35" x14ac:dyDescent="0.25">
      <c r="A337" t="s">
        <v>19</v>
      </c>
      <c r="B337" t="s">
        <v>35</v>
      </c>
      <c r="C337" t="s">
        <v>75</v>
      </c>
      <c r="D337" t="s">
        <v>128</v>
      </c>
      <c r="E337">
        <v>2</v>
      </c>
      <c r="F337">
        <v>4</v>
      </c>
      <c r="G337">
        <v>1</v>
      </c>
      <c r="H337">
        <v>2</v>
      </c>
      <c r="I337">
        <v>4</v>
      </c>
      <c r="J337">
        <v>4</v>
      </c>
      <c r="K337">
        <v>4</v>
      </c>
      <c r="L337">
        <v>4</v>
      </c>
      <c r="M337">
        <v>2</v>
      </c>
      <c r="N337">
        <v>2</v>
      </c>
      <c r="O337">
        <v>1</v>
      </c>
      <c r="P337">
        <v>4</v>
      </c>
      <c r="Q337">
        <f t="shared" si="49"/>
        <v>34</v>
      </c>
      <c r="R337" s="26">
        <f ca="1">SUM(OFFSET(E337,,,,List!$D$2))</f>
        <v>21</v>
      </c>
    </row>
    <row r="338" spans="1:35" x14ac:dyDescent="0.25">
      <c r="A338" t="s">
        <v>19</v>
      </c>
      <c r="B338" t="s">
        <v>35</v>
      </c>
      <c r="C338" t="s">
        <v>75</v>
      </c>
      <c r="D338" t="s">
        <v>132</v>
      </c>
      <c r="E338">
        <v>1</v>
      </c>
      <c r="F338">
        <v>1</v>
      </c>
      <c r="G338">
        <v>2</v>
      </c>
      <c r="H338">
        <v>2</v>
      </c>
      <c r="I338">
        <v>4</v>
      </c>
      <c r="J338">
        <v>2</v>
      </c>
      <c r="K338">
        <v>2</v>
      </c>
      <c r="L338">
        <v>1</v>
      </c>
      <c r="M338">
        <v>1</v>
      </c>
      <c r="N338">
        <v>2</v>
      </c>
      <c r="O338">
        <v>1</v>
      </c>
      <c r="P338">
        <v>1</v>
      </c>
      <c r="Q338">
        <f t="shared" si="49"/>
        <v>20</v>
      </c>
      <c r="R338" s="26">
        <f ca="1">SUM(OFFSET(E338,,,,List!$D$2))</f>
        <v>14</v>
      </c>
    </row>
    <row r="339" spans="1:35" x14ac:dyDescent="0.25">
      <c r="A339" t="s">
        <v>19</v>
      </c>
      <c r="B339" t="s">
        <v>35</v>
      </c>
      <c r="C339" t="s">
        <v>75</v>
      </c>
      <c r="D339" t="s">
        <v>134</v>
      </c>
      <c r="E339">
        <v>2</v>
      </c>
      <c r="F339">
        <v>1</v>
      </c>
      <c r="G339">
        <v>1</v>
      </c>
      <c r="H339">
        <v>1</v>
      </c>
      <c r="I339">
        <v>1</v>
      </c>
      <c r="J339">
        <v>2</v>
      </c>
      <c r="K339">
        <v>4</v>
      </c>
      <c r="L339">
        <v>4</v>
      </c>
      <c r="M339">
        <v>1</v>
      </c>
      <c r="N339">
        <v>1</v>
      </c>
      <c r="O339">
        <v>4</v>
      </c>
      <c r="P339">
        <v>4</v>
      </c>
      <c r="Q339">
        <f t="shared" si="49"/>
        <v>26</v>
      </c>
      <c r="R339" s="26">
        <f ca="1">SUM(OFFSET(E339,,,,List!$D$2))</f>
        <v>12</v>
      </c>
    </row>
    <row r="340" spans="1:35" x14ac:dyDescent="0.25">
      <c r="A340" t="s">
        <v>19</v>
      </c>
      <c r="B340" t="s">
        <v>35</v>
      </c>
      <c r="C340" t="s">
        <v>75</v>
      </c>
      <c r="D340" t="s">
        <v>127</v>
      </c>
      <c r="E340">
        <v>2</v>
      </c>
      <c r="F340">
        <v>2</v>
      </c>
      <c r="G340">
        <v>3</v>
      </c>
      <c r="H340">
        <v>2</v>
      </c>
      <c r="I340">
        <v>3</v>
      </c>
      <c r="J340">
        <v>3</v>
      </c>
      <c r="K340">
        <v>4</v>
      </c>
      <c r="L340">
        <v>3</v>
      </c>
      <c r="M340">
        <v>2</v>
      </c>
      <c r="N340">
        <v>1</v>
      </c>
      <c r="O340">
        <v>3</v>
      </c>
      <c r="P340">
        <v>2</v>
      </c>
      <c r="Q340">
        <f t="shared" si="49"/>
        <v>30</v>
      </c>
      <c r="R340" s="26">
        <f ca="1">SUM(OFFSET(E340,,,,List!$D$2))</f>
        <v>19</v>
      </c>
    </row>
    <row r="341" spans="1:35" x14ac:dyDescent="0.25">
      <c r="A341" t="s">
        <v>19</v>
      </c>
      <c r="B341" t="s">
        <v>35</v>
      </c>
      <c r="C341" t="s">
        <v>75</v>
      </c>
      <c r="D341" t="s">
        <v>125</v>
      </c>
      <c r="E341">
        <v>4</v>
      </c>
      <c r="F341">
        <v>1</v>
      </c>
      <c r="G341">
        <v>1</v>
      </c>
      <c r="H341">
        <v>1</v>
      </c>
      <c r="I341">
        <v>2</v>
      </c>
      <c r="J341">
        <v>3</v>
      </c>
      <c r="K341">
        <v>2</v>
      </c>
      <c r="L341">
        <v>4</v>
      </c>
      <c r="M341">
        <v>2</v>
      </c>
      <c r="N341">
        <v>2</v>
      </c>
      <c r="O341">
        <v>2</v>
      </c>
      <c r="P341">
        <v>2</v>
      </c>
      <c r="Q341">
        <f t="shared" si="49"/>
        <v>26</v>
      </c>
      <c r="R341" s="26">
        <f ca="1">SUM(OFFSET(E341,,,,List!$D$2))</f>
        <v>14</v>
      </c>
    </row>
    <row r="342" spans="1:35" x14ac:dyDescent="0.25">
      <c r="A342" t="s">
        <v>19</v>
      </c>
      <c r="B342" t="s">
        <v>35</v>
      </c>
      <c r="C342" t="s">
        <v>75</v>
      </c>
      <c r="D342" t="s">
        <v>131</v>
      </c>
      <c r="E342">
        <v>3</v>
      </c>
      <c r="F342">
        <v>3</v>
      </c>
      <c r="G342">
        <v>2</v>
      </c>
      <c r="H342">
        <v>3</v>
      </c>
      <c r="I342">
        <v>4</v>
      </c>
      <c r="J342">
        <v>2</v>
      </c>
      <c r="K342">
        <v>1</v>
      </c>
      <c r="L342">
        <v>2</v>
      </c>
      <c r="M342">
        <v>1</v>
      </c>
      <c r="N342">
        <v>1</v>
      </c>
      <c r="O342">
        <v>4</v>
      </c>
      <c r="P342">
        <v>3</v>
      </c>
      <c r="Q342">
        <f t="shared" si="49"/>
        <v>29</v>
      </c>
      <c r="R342" s="26">
        <f ca="1">SUM(OFFSET(E342,,,,List!$D$2))</f>
        <v>18</v>
      </c>
    </row>
    <row r="343" spans="1:35" x14ac:dyDescent="0.25">
      <c r="A343" t="s">
        <v>19</v>
      </c>
      <c r="B343" t="s">
        <v>35</v>
      </c>
      <c r="C343" t="s">
        <v>75</v>
      </c>
      <c r="D343" t="s">
        <v>126</v>
      </c>
      <c r="E343">
        <v>4</v>
      </c>
      <c r="F343">
        <v>2</v>
      </c>
      <c r="G343">
        <v>3</v>
      </c>
      <c r="H343">
        <v>1</v>
      </c>
      <c r="I343">
        <v>3</v>
      </c>
      <c r="J343">
        <v>4</v>
      </c>
      <c r="K343">
        <v>4</v>
      </c>
      <c r="L343">
        <v>4</v>
      </c>
      <c r="M343">
        <v>2</v>
      </c>
      <c r="N343">
        <v>2</v>
      </c>
      <c r="O343">
        <v>3</v>
      </c>
      <c r="P343">
        <v>3</v>
      </c>
      <c r="Q343">
        <f t="shared" si="49"/>
        <v>35</v>
      </c>
      <c r="R343" s="26">
        <f ca="1">SUM(OFFSET(E343,,,,List!$D$2))</f>
        <v>21</v>
      </c>
    </row>
    <row r="344" spans="1:35" x14ac:dyDescent="0.25">
      <c r="R344" s="26"/>
    </row>
    <row r="346" spans="1:35" x14ac:dyDescent="0.25">
      <c r="A346" s="19" t="s">
        <v>41</v>
      </c>
      <c r="B346" s="19" t="s">
        <v>54</v>
      </c>
      <c r="C346" s="19" t="s">
        <v>55</v>
      </c>
      <c r="D346" s="10" t="s">
        <v>124</v>
      </c>
      <c r="E346" s="9" t="s">
        <v>42</v>
      </c>
      <c r="F346" s="9" t="s">
        <v>43</v>
      </c>
      <c r="G346" s="9" t="s">
        <v>44</v>
      </c>
      <c r="H346" s="9" t="s">
        <v>45</v>
      </c>
      <c r="I346" s="9" t="s">
        <v>46</v>
      </c>
      <c r="J346" s="9" t="s">
        <v>47</v>
      </c>
      <c r="K346" s="9" t="s">
        <v>48</v>
      </c>
      <c r="L346" s="9" t="s">
        <v>49</v>
      </c>
      <c r="M346" s="9" t="s">
        <v>50</v>
      </c>
      <c r="N346" s="9" t="s">
        <v>51</v>
      </c>
      <c r="O346" s="9" t="s">
        <v>6</v>
      </c>
      <c r="P346" s="9" t="s">
        <v>52</v>
      </c>
      <c r="Q346" s="9" t="s">
        <v>15</v>
      </c>
      <c r="R346" s="11" t="s">
        <v>40</v>
      </c>
      <c r="S346" s="9" t="s">
        <v>66</v>
      </c>
    </row>
    <row r="347" spans="1:35" x14ac:dyDescent="0.25">
      <c r="A347" t="s">
        <v>142</v>
      </c>
      <c r="B347" t="s">
        <v>138</v>
      </c>
      <c r="C347" t="s">
        <v>99</v>
      </c>
      <c r="D347" t="s">
        <v>116</v>
      </c>
      <c r="E347" s="4">
        <v>0.14058100000000001</v>
      </c>
      <c r="F347" s="4">
        <v>0.11034099999999999</v>
      </c>
      <c r="G347" s="4">
        <v>2.0572E-2</v>
      </c>
      <c r="H347" s="4">
        <v>8.0395000000000008E-2</v>
      </c>
      <c r="I347" s="4">
        <v>0.14017700000000002</v>
      </c>
      <c r="J347" s="4">
        <v>7.0476000000000011E-2</v>
      </c>
      <c r="K347" s="4">
        <v>2.0236000000000001E-2</v>
      </c>
      <c r="L347" s="4">
        <v>8.0335000000000004E-2</v>
      </c>
      <c r="M347" s="4">
        <v>4.011E-2</v>
      </c>
      <c r="N347" s="4">
        <v>7.0245000000000002E-2</v>
      </c>
      <c r="O347" s="4">
        <v>0.14032700000000001</v>
      </c>
      <c r="P347" s="4">
        <v>5.0378000000000006E-2</v>
      </c>
      <c r="Q347" s="4">
        <v>8.0482999999999999E-2</v>
      </c>
      <c r="R347" s="34">
        <f ca="1">AVERAGE(OFFSET(E347,,,,List!$D$2))</f>
        <v>8.3254000000000009E-2</v>
      </c>
      <c r="S347">
        <f ca="1">RANK(R347,$R$347:$R$356)</f>
        <v>3</v>
      </c>
      <c r="V347" s="40"/>
      <c r="W347" s="40"/>
      <c r="X347" s="40"/>
      <c r="Y347" s="40"/>
      <c r="Z347" s="40"/>
      <c r="AA347" s="40"/>
      <c r="AB347" s="40"/>
      <c r="AC347" s="40"/>
      <c r="AD347" s="40"/>
      <c r="AE347" s="40"/>
      <c r="AF347" s="40"/>
      <c r="AG347" s="40"/>
      <c r="AH347" s="40"/>
      <c r="AI347" s="40"/>
    </row>
    <row r="348" spans="1:35" x14ac:dyDescent="0.25">
      <c r="A348" t="s">
        <v>142</v>
      </c>
      <c r="B348" t="s">
        <v>138</v>
      </c>
      <c r="C348" t="s">
        <v>99</v>
      </c>
      <c r="D348" t="s">
        <v>111</v>
      </c>
      <c r="E348" s="4">
        <v>8.0558000000000005E-2</v>
      </c>
      <c r="F348" s="4">
        <v>0.14016500000000001</v>
      </c>
      <c r="G348" s="4">
        <v>2.0385E-2</v>
      </c>
      <c r="H348" s="4">
        <v>2.0586E-2</v>
      </c>
      <c r="I348" s="4">
        <v>0.12046799999999999</v>
      </c>
      <c r="J348" s="4">
        <v>-0.109613</v>
      </c>
      <c r="K348" s="4">
        <v>9.0162999999999993E-2</v>
      </c>
      <c r="L348" s="4">
        <v>3.0099999999999998E-2</v>
      </c>
      <c r="M348" s="4">
        <v>9.0139999999999998E-2</v>
      </c>
      <c r="N348" s="4">
        <v>6.0439E-2</v>
      </c>
      <c r="O348" s="4">
        <v>2.0208E-2</v>
      </c>
      <c r="P348" s="4">
        <v>6.0100000000000001E-2</v>
      </c>
      <c r="Q348" s="4">
        <v>5.2265666666666676E-2</v>
      </c>
      <c r="R348" s="34">
        <f ca="1">AVERAGE(OFFSET(E348,,,,List!$D$2))</f>
        <v>5.1815999999999994E-2</v>
      </c>
      <c r="S348">
        <f t="shared" ref="S348:S356" ca="1" si="50">RANK(R348,$R$347:$R$356)</f>
        <v>8</v>
      </c>
      <c r="V348" s="40"/>
      <c r="W348" s="40"/>
      <c r="X348" s="40"/>
      <c r="Y348" s="40"/>
      <c r="Z348" s="40"/>
      <c r="AA348" s="40"/>
      <c r="AB348" s="40"/>
      <c r="AC348" s="40"/>
      <c r="AD348" s="40"/>
      <c r="AE348" s="40"/>
      <c r="AF348" s="40"/>
      <c r="AG348" s="40"/>
      <c r="AH348" s="40"/>
      <c r="AI348" s="40"/>
    </row>
    <row r="349" spans="1:35" x14ac:dyDescent="0.25">
      <c r="A349" t="s">
        <v>142</v>
      </c>
      <c r="B349" t="s">
        <v>138</v>
      </c>
      <c r="C349" t="s">
        <v>99</v>
      </c>
      <c r="D349" t="s">
        <v>78</v>
      </c>
      <c r="E349" s="4">
        <v>0.12041399999999999</v>
      </c>
      <c r="F349" s="4">
        <v>0.11043799999999999</v>
      </c>
      <c r="G349" s="4">
        <v>3.0100999999999999E-2</v>
      </c>
      <c r="H349" s="4">
        <v>0.15035699999999999</v>
      </c>
      <c r="I349" s="4">
        <v>0.130472</v>
      </c>
      <c r="J349" s="4">
        <v>9.0447E-2</v>
      </c>
      <c r="K349" s="4">
        <v>8.0436000000000007E-2</v>
      </c>
      <c r="L349" s="4">
        <v>5.0104000000000003E-2</v>
      </c>
      <c r="M349" s="4">
        <v>2.0459000000000001E-2</v>
      </c>
      <c r="N349" s="4">
        <v>8.0339999999999995E-2</v>
      </c>
      <c r="O349" s="4">
        <v>2.0114E-2</v>
      </c>
      <c r="P349" s="4">
        <v>0.14042200000000002</v>
      </c>
      <c r="Q349" s="4">
        <v>8.5178000000000004E-2</v>
      </c>
      <c r="R349" s="34">
        <f ca="1">AVERAGE(OFFSET(E349,,,,List!$D$2))</f>
        <v>0.1018092857142857</v>
      </c>
      <c r="S349">
        <f t="shared" ca="1" si="50"/>
        <v>1</v>
      </c>
      <c r="V349" s="40"/>
      <c r="W349" s="40"/>
      <c r="X349" s="40"/>
      <c r="Y349" s="40"/>
      <c r="Z349" s="40"/>
      <c r="AA349" s="40"/>
      <c r="AB349" s="40"/>
      <c r="AC349" s="40"/>
      <c r="AD349" s="40"/>
      <c r="AE349" s="40"/>
      <c r="AF349" s="40"/>
      <c r="AG349" s="40"/>
      <c r="AH349" s="40"/>
      <c r="AI349" s="40"/>
    </row>
    <row r="350" spans="1:35" x14ac:dyDescent="0.25">
      <c r="A350" t="s">
        <v>142</v>
      </c>
      <c r="B350" t="s">
        <v>138</v>
      </c>
      <c r="C350" t="s">
        <v>99</v>
      </c>
      <c r="D350" t="s">
        <v>112</v>
      </c>
      <c r="E350" s="4">
        <v>7.0189000000000001E-2</v>
      </c>
      <c r="F350" s="4">
        <v>4.0497999999999999E-2</v>
      </c>
      <c r="G350" s="4">
        <v>3.0234E-2</v>
      </c>
      <c r="H350" s="4">
        <v>-2.9897E-2</v>
      </c>
      <c r="I350" s="4">
        <v>9.0562000000000004E-2</v>
      </c>
      <c r="J350" s="4">
        <v>-2.9464999999999998E-2</v>
      </c>
      <c r="K350" s="4">
        <v>0.110295</v>
      </c>
      <c r="L350" s="4">
        <v>2.0563000000000001E-2</v>
      </c>
      <c r="M350" s="4">
        <v>-6.949000000000001E-2</v>
      </c>
      <c r="N350" s="4">
        <v>7.0422000000000012E-2</v>
      </c>
      <c r="O350" s="4">
        <v>0.14013100000000001</v>
      </c>
      <c r="P350" s="4">
        <v>0.110289</v>
      </c>
      <c r="Q350" s="4">
        <v>4.6257333333333338E-2</v>
      </c>
      <c r="R350" s="34">
        <f ca="1">AVERAGE(OFFSET(E350,,,,List!$D$2))</f>
        <v>4.0345142857142857E-2</v>
      </c>
      <c r="S350">
        <f t="shared" ca="1" si="50"/>
        <v>9</v>
      </c>
      <c r="V350" s="40"/>
      <c r="W350" s="40"/>
      <c r="X350" s="40"/>
      <c r="Y350" s="40"/>
      <c r="Z350" s="40"/>
      <c r="AA350" s="40"/>
      <c r="AB350" s="40"/>
      <c r="AC350" s="40"/>
      <c r="AD350" s="40"/>
      <c r="AE350" s="40"/>
      <c r="AF350" s="40"/>
      <c r="AG350" s="40"/>
      <c r="AH350" s="40"/>
      <c r="AI350" s="40"/>
    </row>
    <row r="351" spans="1:35" x14ac:dyDescent="0.25">
      <c r="A351" t="s">
        <v>142</v>
      </c>
      <c r="B351" t="s">
        <v>138</v>
      </c>
      <c r="C351" t="s">
        <v>99</v>
      </c>
      <c r="D351" t="s">
        <v>110</v>
      </c>
      <c r="E351" s="4">
        <v>0.140488</v>
      </c>
      <c r="F351" s="4">
        <v>2.017E-2</v>
      </c>
      <c r="G351" s="4">
        <v>2.0434000000000001E-2</v>
      </c>
      <c r="H351" s="4">
        <v>9.0400999999999995E-2</v>
      </c>
      <c r="I351" s="4">
        <v>4.0403000000000001E-2</v>
      </c>
      <c r="J351" s="4">
        <v>0.130328</v>
      </c>
      <c r="K351" s="4">
        <v>9.0312000000000003E-2</v>
      </c>
      <c r="L351" s="4">
        <v>-0.109426</v>
      </c>
      <c r="M351" s="4">
        <v>9.0451000000000004E-2</v>
      </c>
      <c r="N351" s="4">
        <v>8.0160999999999996E-2</v>
      </c>
      <c r="O351" s="4">
        <v>-0.11977399999999999</v>
      </c>
      <c r="P351" s="4">
        <v>-2.9564999999999998E-2</v>
      </c>
      <c r="Q351" s="4">
        <v>3.6782666666666658E-2</v>
      </c>
      <c r="R351" s="34">
        <f ca="1">AVERAGE(OFFSET(E351,,,,List!$D$2))</f>
        <v>7.6076571428571424E-2</v>
      </c>
      <c r="S351">
        <f t="shared" ca="1" si="50"/>
        <v>4</v>
      </c>
      <c r="V351" s="40"/>
      <c r="W351" s="40"/>
      <c r="X351" s="40"/>
      <c r="Y351" s="40"/>
      <c r="Z351" s="40"/>
      <c r="AA351" s="40"/>
      <c r="AB351" s="40"/>
      <c r="AC351" s="40"/>
      <c r="AD351" s="40"/>
      <c r="AE351" s="40"/>
      <c r="AF351" s="40"/>
      <c r="AG351" s="40"/>
      <c r="AH351" s="40"/>
      <c r="AI351" s="40"/>
    </row>
    <row r="352" spans="1:35" x14ac:dyDescent="0.25">
      <c r="A352" t="s">
        <v>142</v>
      </c>
      <c r="B352" t="s">
        <v>138</v>
      </c>
      <c r="C352" t="s">
        <v>99</v>
      </c>
      <c r="D352" t="s">
        <v>114</v>
      </c>
      <c r="E352" s="4">
        <v>3.0589999999999999E-2</v>
      </c>
      <c r="F352" s="4">
        <v>-0.10987</v>
      </c>
      <c r="G352" s="4">
        <v>0.110459</v>
      </c>
      <c r="H352" s="4">
        <v>4.0204999999999998E-2</v>
      </c>
      <c r="I352" s="4">
        <v>5.0360000000000002E-2</v>
      </c>
      <c r="J352" s="4">
        <v>0.110552</v>
      </c>
      <c r="K352" s="4">
        <v>3.0255999999999998E-2</v>
      </c>
      <c r="L352" s="4">
        <v>9.0480999999999992E-2</v>
      </c>
      <c r="M352" s="4">
        <v>3.0474999999999999E-2</v>
      </c>
      <c r="N352" s="4">
        <v>9.0221999999999997E-2</v>
      </c>
      <c r="O352" s="4">
        <v>0.10011</v>
      </c>
      <c r="P352" s="4">
        <v>0.10022700000000001</v>
      </c>
      <c r="Q352" s="4">
        <v>5.6375333333333326E-2</v>
      </c>
      <c r="R352" s="34">
        <f ca="1">AVERAGE(OFFSET(E352,,,,List!$D$2))</f>
        <v>3.7507428571428574E-2</v>
      </c>
      <c r="S352">
        <f t="shared" ca="1" si="50"/>
        <v>10</v>
      </c>
      <c r="V352" s="40"/>
      <c r="W352" s="40"/>
      <c r="X352" s="40"/>
      <c r="Y352" s="40"/>
      <c r="Z352" s="40"/>
      <c r="AA352" s="40"/>
      <c r="AB352" s="40"/>
      <c r="AC352" s="40"/>
      <c r="AD352" s="40"/>
      <c r="AE352" s="40"/>
      <c r="AF352" s="40"/>
      <c r="AG352" s="40"/>
      <c r="AH352" s="40"/>
      <c r="AI352" s="40"/>
    </row>
    <row r="353" spans="1:35" x14ac:dyDescent="0.25">
      <c r="A353" t="s">
        <v>142</v>
      </c>
      <c r="B353" t="s">
        <v>138</v>
      </c>
      <c r="C353" t="s">
        <v>99</v>
      </c>
      <c r="D353" t="s">
        <v>109</v>
      </c>
      <c r="E353" s="4">
        <v>0.12052299999999999</v>
      </c>
      <c r="F353" s="4">
        <v>-2.9713999999999997E-2</v>
      </c>
      <c r="G353" s="4">
        <v>-3.9885999999999998E-2</v>
      </c>
      <c r="H353" s="4">
        <v>2.0546000000000002E-2</v>
      </c>
      <c r="I353" s="4">
        <v>0.13017100000000001</v>
      </c>
      <c r="J353" s="4">
        <v>0.12052599999999999</v>
      </c>
      <c r="K353" s="4">
        <v>7.0458000000000007E-2</v>
      </c>
      <c r="L353" s="4">
        <v>2.0154999999999999E-2</v>
      </c>
      <c r="M353" s="4">
        <v>3.0320999999999997E-2</v>
      </c>
      <c r="N353" s="4">
        <v>-2.9401999999999998E-2</v>
      </c>
      <c r="O353" s="4">
        <v>5.0327000000000004E-2</v>
      </c>
      <c r="P353" s="4">
        <v>5.0164E-2</v>
      </c>
      <c r="Q353" s="4">
        <v>4.2812000000000003E-2</v>
      </c>
      <c r="R353" s="34">
        <f ca="1">AVERAGE(OFFSET(E353,,,,List!$D$2))</f>
        <v>5.6089142857142858E-2</v>
      </c>
      <c r="S353">
        <f t="shared" ca="1" si="50"/>
        <v>7</v>
      </c>
      <c r="V353" s="40"/>
      <c r="W353" s="40"/>
      <c r="X353" s="40"/>
      <c r="Y353" s="40"/>
      <c r="Z353" s="40"/>
      <c r="AA353" s="40"/>
      <c r="AB353" s="40"/>
      <c r="AC353" s="40"/>
      <c r="AD353" s="40"/>
      <c r="AE353" s="40"/>
      <c r="AF353" s="40"/>
      <c r="AG353" s="40"/>
      <c r="AH353" s="40"/>
      <c r="AI353" s="40"/>
    </row>
    <row r="354" spans="1:35" x14ac:dyDescent="0.25">
      <c r="A354" t="s">
        <v>142</v>
      </c>
      <c r="B354" t="s">
        <v>138</v>
      </c>
      <c r="C354" t="s">
        <v>99</v>
      </c>
      <c r="D354" t="s">
        <v>115</v>
      </c>
      <c r="E354" s="4">
        <v>3.0251999999999998E-2</v>
      </c>
      <c r="F354" s="4">
        <v>5.0266000000000005E-2</v>
      </c>
      <c r="G354" s="4">
        <v>9.0494999999999992E-2</v>
      </c>
      <c r="H354" s="4">
        <v>0.110526</v>
      </c>
      <c r="I354" s="4">
        <v>5.0358E-2</v>
      </c>
      <c r="J354" s="4">
        <v>2.0115000000000001E-2</v>
      </c>
      <c r="K354" s="4">
        <v>0.150146</v>
      </c>
      <c r="L354" s="4">
        <v>0.13040599999999999</v>
      </c>
      <c r="M354" s="4">
        <v>2.0118E-2</v>
      </c>
      <c r="N354" s="4">
        <v>0.130302</v>
      </c>
      <c r="O354" s="4">
        <v>0.14048000000000002</v>
      </c>
      <c r="P354" s="4">
        <v>7.0549000000000001E-2</v>
      </c>
      <c r="Q354" s="4">
        <v>8.2990000000000008E-2</v>
      </c>
      <c r="R354" s="34">
        <f ca="1">AVERAGE(OFFSET(E354,,,,List!$D$2))</f>
        <v>7.1736857142857144E-2</v>
      </c>
      <c r="S354">
        <f t="shared" ca="1" si="50"/>
        <v>5</v>
      </c>
      <c r="V354" s="40"/>
      <c r="W354" s="40"/>
      <c r="X354" s="40"/>
      <c r="Y354" s="40"/>
      <c r="Z354" s="40"/>
      <c r="AA354" s="40"/>
      <c r="AB354" s="40"/>
      <c r="AC354" s="40"/>
      <c r="AD354" s="40"/>
      <c r="AE354" s="40"/>
      <c r="AF354" s="40"/>
      <c r="AG354" s="40"/>
      <c r="AH354" s="40"/>
      <c r="AI354" s="40"/>
    </row>
    <row r="355" spans="1:35" x14ac:dyDescent="0.25">
      <c r="A355" t="s">
        <v>142</v>
      </c>
      <c r="B355" t="s">
        <v>138</v>
      </c>
      <c r="C355" t="s">
        <v>99</v>
      </c>
      <c r="D355" t="s">
        <v>77</v>
      </c>
      <c r="E355" s="4">
        <v>0.130525</v>
      </c>
      <c r="F355" s="4">
        <v>0.14022200000000001</v>
      </c>
      <c r="G355" s="4">
        <v>0.14054900000000001</v>
      </c>
      <c r="H355" s="4">
        <v>7.0165000000000005E-2</v>
      </c>
      <c r="I355" s="4">
        <v>-7.9493000000000008E-2</v>
      </c>
      <c r="J355" s="4">
        <v>0.110571</v>
      </c>
      <c r="K355" s="4">
        <v>0.10052800000000001</v>
      </c>
      <c r="L355" s="4">
        <v>0.15058199999999999</v>
      </c>
      <c r="M355" s="4">
        <v>0.11022</v>
      </c>
      <c r="N355" s="4">
        <v>0.120114</v>
      </c>
      <c r="O355" s="4">
        <v>7.0377000000000009E-2</v>
      </c>
      <c r="P355" s="4">
        <v>8.0557000000000004E-2</v>
      </c>
      <c r="Q355" s="4">
        <v>9.549100000000002E-2</v>
      </c>
      <c r="R355" s="34">
        <f ca="1">AVERAGE(OFFSET(E355,,,,List!$D$2))</f>
        <v>8.7581000000000006E-2</v>
      </c>
      <c r="S355">
        <f t="shared" ca="1" si="50"/>
        <v>2</v>
      </c>
      <c r="V355" s="40"/>
      <c r="W355" s="40"/>
      <c r="X355" s="40"/>
      <c r="Y355" s="40"/>
      <c r="Z355" s="40"/>
      <c r="AA355" s="40"/>
      <c r="AB355" s="40"/>
      <c r="AC355" s="40"/>
      <c r="AD355" s="40"/>
      <c r="AE355" s="40"/>
      <c r="AF355" s="40"/>
      <c r="AG355" s="40"/>
      <c r="AH355" s="40"/>
      <c r="AI355" s="40"/>
    </row>
    <row r="356" spans="1:35" x14ac:dyDescent="0.25">
      <c r="A356" t="s">
        <v>142</v>
      </c>
      <c r="B356" t="s">
        <v>138</v>
      </c>
      <c r="C356" t="s">
        <v>99</v>
      </c>
      <c r="D356" t="s">
        <v>113</v>
      </c>
      <c r="E356" s="4">
        <v>5.0506000000000002E-2</v>
      </c>
      <c r="F356" s="4">
        <v>-0.11949399999999999</v>
      </c>
      <c r="G356" s="4">
        <v>8.0398999999999998E-2</v>
      </c>
      <c r="H356" s="4">
        <v>0.10019600000000001</v>
      </c>
      <c r="I356" s="4">
        <v>0.12045499999999999</v>
      </c>
      <c r="J356" s="4">
        <v>0.14028900000000002</v>
      </c>
      <c r="K356" s="4">
        <v>0.10013900000000001</v>
      </c>
      <c r="L356" s="4">
        <v>0.15052299999999999</v>
      </c>
      <c r="M356" s="4">
        <v>-0.119646</v>
      </c>
      <c r="N356" s="4">
        <v>0.13031999999999999</v>
      </c>
      <c r="O356" s="4">
        <v>-0.11984</v>
      </c>
      <c r="P356" s="4">
        <v>7.0359000000000005E-2</v>
      </c>
      <c r="Q356" s="4">
        <v>4.8583333333333339E-2</v>
      </c>
      <c r="R356" s="34">
        <f ca="1">AVERAGE(OFFSET(E356,,,,List!$D$2))</f>
        <v>6.7498571428571422E-2</v>
      </c>
      <c r="S356">
        <f t="shared" ca="1" si="50"/>
        <v>6</v>
      </c>
      <c r="V356" s="40"/>
      <c r="W356" s="40"/>
      <c r="X356" s="40"/>
      <c r="Y356" s="40"/>
      <c r="Z356" s="40"/>
      <c r="AA356" s="40"/>
      <c r="AB356" s="40"/>
      <c r="AC356" s="40"/>
      <c r="AD356" s="40"/>
      <c r="AE356" s="40"/>
      <c r="AF356" s="40"/>
      <c r="AG356" s="40"/>
      <c r="AH356" s="40"/>
      <c r="AI356" s="40"/>
    </row>
    <row r="357" spans="1:35" x14ac:dyDescent="0.25">
      <c r="F357" s="4"/>
      <c r="G357" s="4"/>
      <c r="H357" s="4"/>
      <c r="I357" s="4"/>
      <c r="J357" s="4"/>
      <c r="K357" s="4"/>
      <c r="L357" s="4"/>
      <c r="M357" s="4"/>
      <c r="N357" s="4"/>
      <c r="O357" s="4"/>
      <c r="P357" s="4"/>
      <c r="Q357" s="4"/>
      <c r="R357" s="4"/>
      <c r="S357" s="4"/>
      <c r="V357" s="40"/>
      <c r="W357" s="40"/>
      <c r="X357" s="40"/>
      <c r="Y357" s="40"/>
      <c r="Z357" s="40"/>
      <c r="AA357" s="40"/>
      <c r="AB357" s="40"/>
      <c r="AC357" s="40"/>
      <c r="AD357" s="40"/>
      <c r="AE357" s="40"/>
      <c r="AF357" s="40"/>
    </row>
    <row r="358" spans="1:35" x14ac:dyDescent="0.25">
      <c r="A358" t="s">
        <v>142</v>
      </c>
      <c r="B358" t="s">
        <v>138</v>
      </c>
      <c r="C358" t="s">
        <v>74</v>
      </c>
      <c r="D358" t="s">
        <v>101</v>
      </c>
      <c r="E358" s="4">
        <v>7.0867000000000013E-2</v>
      </c>
      <c r="F358" s="4">
        <v>3.0759999999999999E-2</v>
      </c>
      <c r="G358" s="4">
        <v>2.0732E-2</v>
      </c>
      <c r="H358" s="4">
        <v>0.10058600000000001</v>
      </c>
      <c r="I358" s="4">
        <v>5.0639000000000003E-2</v>
      </c>
      <c r="J358" s="4">
        <v>0.15073699999999998</v>
      </c>
      <c r="K358" s="4">
        <v>2.0919E-2</v>
      </c>
      <c r="L358" s="4">
        <v>-9.9260000000000001E-2</v>
      </c>
      <c r="M358" s="4">
        <v>9.0528999999999998E-2</v>
      </c>
      <c r="N358" s="4">
        <v>-7.9101000000000005E-2</v>
      </c>
      <c r="O358" s="4">
        <v>7.0687E-2</v>
      </c>
      <c r="P358" s="4">
        <v>0.110558</v>
      </c>
      <c r="Q358" s="4">
        <v>7.0000000000000007E-2</v>
      </c>
      <c r="R358" s="34">
        <f ca="1">AVERAGE(OFFSET(E358,,,,List!$D$2))</f>
        <v>6.3605714285714279E-2</v>
      </c>
      <c r="S358">
        <f ca="1">RANK(R358,$R$358:$R$367)</f>
        <v>1</v>
      </c>
      <c r="V358" s="40"/>
      <c r="W358" s="40"/>
      <c r="X358" s="40"/>
      <c r="Y358" s="40"/>
      <c r="Z358" s="40"/>
      <c r="AA358" s="40"/>
      <c r="AB358" s="40"/>
      <c r="AC358" s="40"/>
      <c r="AD358" s="40"/>
      <c r="AE358" s="40"/>
      <c r="AF358" s="40"/>
    </row>
    <row r="359" spans="1:35" x14ac:dyDescent="0.25">
      <c r="A359" t="s">
        <v>142</v>
      </c>
      <c r="B359" t="s">
        <v>138</v>
      </c>
      <c r="C359" t="s">
        <v>74</v>
      </c>
      <c r="D359" t="s">
        <v>82</v>
      </c>
      <c r="E359" s="4">
        <v>-4.9337000000000006E-2</v>
      </c>
      <c r="F359" s="4">
        <v>9.2000000000000003E-4</v>
      </c>
      <c r="G359" s="4">
        <v>4.0562000000000001E-2</v>
      </c>
      <c r="H359" s="4">
        <v>-1.9155000000000002E-2</v>
      </c>
      <c r="I359" s="4">
        <v>-2.9456E-2</v>
      </c>
      <c r="J359" s="4">
        <v>-9.4190000000000003E-3</v>
      </c>
      <c r="K359" s="4">
        <v>-6.9467000000000001E-2</v>
      </c>
      <c r="L359" s="4">
        <v>9.0910999999999992E-2</v>
      </c>
      <c r="M359" s="4">
        <v>8.2899999999999998E-4</v>
      </c>
      <c r="N359" s="4">
        <v>-3.9067999999999999E-2</v>
      </c>
      <c r="O359" s="4">
        <v>-4.9057000000000003E-2</v>
      </c>
      <c r="P359" s="4">
        <v>5.0569000000000003E-2</v>
      </c>
      <c r="Q359" s="4">
        <v>-7.0000000000000007E-2</v>
      </c>
      <c r="R359" s="34">
        <f ca="1">AVERAGE(OFFSET(E359,,,,List!$D$2))</f>
        <v>-1.9336000000000002E-2</v>
      </c>
      <c r="S359">
        <f t="shared" ref="S359:S367" ca="1" si="51">RANK(R359,$R$358:$R$367)</f>
        <v>9</v>
      </c>
      <c r="V359" s="40"/>
      <c r="W359" s="40"/>
      <c r="X359" s="40"/>
      <c r="Y359" s="40"/>
      <c r="Z359" s="40"/>
      <c r="AA359" s="40"/>
      <c r="AB359" s="40"/>
      <c r="AC359" s="40"/>
      <c r="AD359" s="40"/>
      <c r="AE359" s="40"/>
      <c r="AF359" s="40"/>
    </row>
    <row r="360" spans="1:35" x14ac:dyDescent="0.25">
      <c r="A360" t="s">
        <v>142</v>
      </c>
      <c r="B360" t="s">
        <v>138</v>
      </c>
      <c r="C360" t="s">
        <v>74</v>
      </c>
      <c r="D360" t="s">
        <v>83</v>
      </c>
      <c r="E360" s="4">
        <v>0.150668</v>
      </c>
      <c r="F360" s="4">
        <v>-9.9097000000000005E-2</v>
      </c>
      <c r="G360" s="4">
        <v>-9.9024000000000001E-2</v>
      </c>
      <c r="H360" s="4">
        <v>1.0836E-2</v>
      </c>
      <c r="I360" s="4">
        <v>0.15092800000000001</v>
      </c>
      <c r="J360" s="4">
        <v>9.0990000000000001E-2</v>
      </c>
      <c r="K360" s="4">
        <v>4.0904000000000003E-2</v>
      </c>
      <c r="L360" s="4">
        <v>2.0900999999999999E-2</v>
      </c>
      <c r="M360" s="4">
        <v>-4.938E-2</v>
      </c>
      <c r="N360" s="4">
        <v>-8.911899999999999E-2</v>
      </c>
      <c r="O360" s="4">
        <v>-7.9168000000000002E-2</v>
      </c>
      <c r="P360" s="4">
        <v>7.0885000000000004E-2</v>
      </c>
      <c r="Q360" s="4">
        <v>-0.06</v>
      </c>
      <c r="R360" s="34">
        <f ca="1">AVERAGE(OFFSET(E360,,,,List!$D$2))</f>
        <v>3.517214285714286E-2</v>
      </c>
      <c r="S360">
        <f t="shared" ca="1" si="51"/>
        <v>3</v>
      </c>
      <c r="V360" s="40"/>
      <c r="W360" s="40"/>
      <c r="X360" s="40"/>
      <c r="Y360" s="40"/>
      <c r="Z360" s="40"/>
      <c r="AA360" s="40"/>
      <c r="AB360" s="40"/>
      <c r="AC360" s="40"/>
      <c r="AD360" s="40"/>
      <c r="AE360" s="40"/>
      <c r="AF360" s="40"/>
    </row>
    <row r="361" spans="1:35" x14ac:dyDescent="0.25">
      <c r="A361" t="s">
        <v>142</v>
      </c>
      <c r="B361" t="s">
        <v>138</v>
      </c>
      <c r="C361" t="s">
        <v>74</v>
      </c>
      <c r="D361" t="s">
        <v>107</v>
      </c>
      <c r="E361" s="4">
        <v>-4.9439000000000004E-2</v>
      </c>
      <c r="F361" s="4">
        <v>9.0881999999999991E-2</v>
      </c>
      <c r="G361" s="4">
        <v>-6.9068000000000004E-2</v>
      </c>
      <c r="H361" s="4">
        <v>7.0667000000000008E-2</v>
      </c>
      <c r="I361" s="4">
        <v>1.0535000000000001E-2</v>
      </c>
      <c r="J361" s="4">
        <v>-8.9208999999999997E-2</v>
      </c>
      <c r="K361" s="4">
        <v>5.0731999999999999E-2</v>
      </c>
      <c r="L361" s="4">
        <v>0.15056</v>
      </c>
      <c r="M361" s="4">
        <v>-9.0489999999999998E-3</v>
      </c>
      <c r="N361" s="4">
        <v>-8.9278999999999997E-2</v>
      </c>
      <c r="O361" s="4">
        <v>6.0935999999999997E-2</v>
      </c>
      <c r="P361" s="4">
        <v>9.0873999999999996E-2</v>
      </c>
      <c r="Q361" s="4">
        <v>0.03</v>
      </c>
      <c r="R361" s="34">
        <f ca="1">AVERAGE(OFFSET(E361,,,,List!$D$2))</f>
        <v>2.1571428571428566E-3</v>
      </c>
      <c r="S361">
        <f t="shared" ca="1" si="51"/>
        <v>8</v>
      </c>
      <c r="V361" s="40"/>
      <c r="W361" s="40"/>
      <c r="X361" s="40"/>
      <c r="Y361" s="40"/>
      <c r="Z361" s="40"/>
      <c r="AA361" s="40"/>
      <c r="AB361" s="40"/>
      <c r="AC361" s="40"/>
      <c r="AD361" s="40"/>
      <c r="AE361" s="40"/>
      <c r="AF361" s="40"/>
    </row>
    <row r="362" spans="1:35" x14ac:dyDescent="0.25">
      <c r="A362" t="s">
        <v>142</v>
      </c>
      <c r="B362" t="s">
        <v>138</v>
      </c>
      <c r="C362" t="s">
        <v>74</v>
      </c>
      <c r="D362" t="s">
        <v>104</v>
      </c>
      <c r="E362" s="4">
        <v>-9.4300000000000009E-3</v>
      </c>
      <c r="F362" s="4">
        <v>-1.9425999999999999E-2</v>
      </c>
      <c r="G362" s="4">
        <v>2.0792000000000001E-2</v>
      </c>
      <c r="H362" s="4">
        <v>8.0695000000000003E-2</v>
      </c>
      <c r="I362" s="4">
        <v>-9.9398E-2</v>
      </c>
      <c r="J362" s="4">
        <v>0.110773</v>
      </c>
      <c r="K362" s="4">
        <v>-2.9019E-2</v>
      </c>
      <c r="L362" s="4">
        <v>-8.9214000000000002E-2</v>
      </c>
      <c r="M362" s="4">
        <v>0.12091199999999999</v>
      </c>
      <c r="N362" s="4">
        <v>0.10088800000000001</v>
      </c>
      <c r="O362" s="4">
        <v>-6.9454000000000002E-2</v>
      </c>
      <c r="P362" s="4">
        <v>1.0737E-2</v>
      </c>
      <c r="Q362" s="4">
        <v>0.01</v>
      </c>
      <c r="R362" s="34">
        <f ca="1">AVERAGE(OFFSET(E362,,,,List!$D$2))</f>
        <v>7.855285714285714E-3</v>
      </c>
      <c r="S362">
        <f t="shared" ca="1" si="51"/>
        <v>7</v>
      </c>
      <c r="V362" s="40"/>
      <c r="W362" s="40"/>
      <c r="X362" s="40"/>
      <c r="Y362" s="40"/>
      <c r="Z362" s="40"/>
      <c r="AA362" s="40"/>
      <c r="AB362" s="40"/>
      <c r="AC362" s="40"/>
      <c r="AD362" s="40"/>
      <c r="AE362" s="40"/>
      <c r="AF362" s="40"/>
    </row>
    <row r="363" spans="1:35" x14ac:dyDescent="0.25">
      <c r="A363" t="s">
        <v>142</v>
      </c>
      <c r="B363" t="s">
        <v>138</v>
      </c>
      <c r="C363" t="s">
        <v>74</v>
      </c>
      <c r="D363" t="s">
        <v>105</v>
      </c>
      <c r="E363" s="4">
        <v>0.15077599999999999</v>
      </c>
      <c r="F363" s="4">
        <v>-7.9194000000000001E-2</v>
      </c>
      <c r="G363" s="4">
        <v>5.0507000000000003E-2</v>
      </c>
      <c r="H363" s="4">
        <v>4.0853E-2</v>
      </c>
      <c r="I363" s="4">
        <v>4.0586999999999998E-2</v>
      </c>
      <c r="J363" s="4">
        <v>-6.9223000000000007E-2</v>
      </c>
      <c r="K363" s="4">
        <v>0.10052700000000001</v>
      </c>
      <c r="L363" s="4">
        <v>2.0928000000000002E-2</v>
      </c>
      <c r="M363" s="4">
        <v>0.110939</v>
      </c>
      <c r="N363" s="4">
        <v>-9.0650000000000001E-3</v>
      </c>
      <c r="O363" s="4">
        <v>-9.9040000000000003E-2</v>
      </c>
      <c r="P363" s="4">
        <v>0.140685</v>
      </c>
      <c r="Q363" s="4">
        <v>0</v>
      </c>
      <c r="R363" s="34">
        <f ca="1">AVERAGE(OFFSET(E363,,,,List!$D$2))</f>
        <v>3.3547571428571434E-2</v>
      </c>
      <c r="S363">
        <f t="shared" ca="1" si="51"/>
        <v>4</v>
      </c>
      <c r="V363" s="40"/>
      <c r="W363" s="40"/>
      <c r="X363" s="40"/>
      <c r="Y363" s="40"/>
      <c r="Z363" s="40"/>
      <c r="AA363" s="40"/>
      <c r="AB363" s="40"/>
      <c r="AC363" s="40"/>
      <c r="AD363" s="40"/>
      <c r="AE363" s="40"/>
      <c r="AF363" s="40"/>
    </row>
    <row r="364" spans="1:35" x14ac:dyDescent="0.25">
      <c r="A364" t="s">
        <v>142</v>
      </c>
      <c r="B364" t="s">
        <v>138</v>
      </c>
      <c r="C364" t="s">
        <v>74</v>
      </c>
      <c r="D364" t="s">
        <v>108</v>
      </c>
      <c r="E364" s="4">
        <v>-7.9193E-2</v>
      </c>
      <c r="F364" s="4">
        <v>-6.9431000000000007E-2</v>
      </c>
      <c r="G364" s="4">
        <v>-6.9262000000000004E-2</v>
      </c>
      <c r="H364" s="4">
        <v>3.0602999999999998E-2</v>
      </c>
      <c r="I364" s="4">
        <v>3.0542999999999997E-2</v>
      </c>
      <c r="J364" s="4">
        <v>3.0499999999999999E-2</v>
      </c>
      <c r="K364" s="4">
        <v>-1.9481000000000002E-2</v>
      </c>
      <c r="L364" s="4">
        <v>-2.9283E-2</v>
      </c>
      <c r="M364" s="4">
        <v>3.0959999999999998E-2</v>
      </c>
      <c r="N364" s="4">
        <v>-1.9155000000000002E-2</v>
      </c>
      <c r="O364" s="4">
        <v>0.13051599999999999</v>
      </c>
      <c r="P364" s="4">
        <v>-9.0130000000000002E-3</v>
      </c>
      <c r="Q364" s="4">
        <v>0.03</v>
      </c>
      <c r="R364" s="34">
        <f ca="1">AVERAGE(OFFSET(E364,,,,List!$D$2))</f>
        <v>-2.0817285714285722E-2</v>
      </c>
      <c r="S364">
        <f t="shared" ca="1" si="51"/>
        <v>10</v>
      </c>
      <c r="V364" s="40"/>
      <c r="W364" s="40"/>
      <c r="X364" s="40"/>
      <c r="Y364" s="40"/>
      <c r="Z364" s="40"/>
      <c r="AA364" s="40"/>
      <c r="AB364" s="40"/>
      <c r="AC364" s="40"/>
      <c r="AD364" s="40"/>
      <c r="AE364" s="40"/>
      <c r="AF364" s="40"/>
    </row>
    <row r="365" spans="1:35" x14ac:dyDescent="0.25">
      <c r="A365" t="s">
        <v>142</v>
      </c>
      <c r="B365" t="s">
        <v>138</v>
      </c>
      <c r="C365" t="s">
        <v>74</v>
      </c>
      <c r="D365" t="s">
        <v>102</v>
      </c>
      <c r="E365" s="4">
        <v>0.13097800000000001</v>
      </c>
      <c r="F365" s="4">
        <v>3.0806999999999998E-2</v>
      </c>
      <c r="G365" s="4">
        <v>7.0658000000000012E-2</v>
      </c>
      <c r="H365" s="4">
        <v>8.0553E-2</v>
      </c>
      <c r="I365" s="4">
        <v>-3.9171999999999998E-2</v>
      </c>
      <c r="J365" s="4">
        <v>0.14088000000000001</v>
      </c>
      <c r="K365" s="4">
        <v>-5.9353999999999997E-2</v>
      </c>
      <c r="L365" s="4">
        <v>-6.9363000000000008E-2</v>
      </c>
      <c r="M365" s="4">
        <v>-9.9442000000000003E-2</v>
      </c>
      <c r="N365" s="4">
        <v>6.0600999999999995E-2</v>
      </c>
      <c r="O365" s="4">
        <v>-1.9117000000000002E-2</v>
      </c>
      <c r="P365" s="4">
        <v>-2.9083999999999999E-2</v>
      </c>
      <c r="Q365" s="4">
        <v>-0.02</v>
      </c>
      <c r="R365" s="34">
        <f ca="1">AVERAGE(OFFSET(E365,,,,List!$D$2))</f>
        <v>5.0764285714285713E-2</v>
      </c>
      <c r="S365">
        <f t="shared" ca="1" si="51"/>
        <v>2</v>
      </c>
      <c r="V365" s="40"/>
      <c r="W365" s="40"/>
      <c r="X365" s="40"/>
      <c r="Y365" s="40"/>
      <c r="Z365" s="40"/>
      <c r="AA365" s="40"/>
      <c r="AB365" s="40"/>
      <c r="AC365" s="40"/>
      <c r="AD365" s="40"/>
      <c r="AE365" s="40"/>
      <c r="AF365" s="40"/>
    </row>
    <row r="366" spans="1:35" x14ac:dyDescent="0.25">
      <c r="A366" t="s">
        <v>142</v>
      </c>
      <c r="B366" t="s">
        <v>138</v>
      </c>
      <c r="C366" t="s">
        <v>74</v>
      </c>
      <c r="D366" t="s">
        <v>106</v>
      </c>
      <c r="E366" s="4">
        <v>0.15091499999999999</v>
      </c>
      <c r="F366" s="4">
        <v>0.15095</v>
      </c>
      <c r="G366" s="4">
        <v>-9.3489999999999997E-3</v>
      </c>
      <c r="H366" s="4">
        <v>3.0554999999999999E-2</v>
      </c>
      <c r="I366" s="4">
        <v>-9.9461000000000008E-2</v>
      </c>
      <c r="J366" s="4">
        <v>-4.9315000000000005E-2</v>
      </c>
      <c r="K366" s="4">
        <v>-4.9155000000000004E-2</v>
      </c>
      <c r="L366" s="4">
        <v>9.0707999999999997E-2</v>
      </c>
      <c r="M366" s="4">
        <v>8.0985000000000001E-2</v>
      </c>
      <c r="N366" s="4">
        <v>5.0791000000000003E-2</v>
      </c>
      <c r="O366" s="4">
        <v>0.110607</v>
      </c>
      <c r="P366" s="4">
        <v>7.0825000000000013E-2</v>
      </c>
      <c r="Q366" s="4">
        <v>7.0000000000000007E-2</v>
      </c>
      <c r="R366" s="34">
        <f ca="1">AVERAGE(OFFSET(E366,,,,List!$D$2))</f>
        <v>1.7877142857142852E-2</v>
      </c>
      <c r="S366">
        <f t="shared" ca="1" si="51"/>
        <v>6</v>
      </c>
      <c r="V366" s="40"/>
      <c r="W366" s="40"/>
      <c r="X366" s="40"/>
      <c r="Y366" s="40"/>
      <c r="Z366" s="40"/>
      <c r="AA366" s="40"/>
      <c r="AB366" s="40"/>
      <c r="AC366" s="40"/>
      <c r="AD366" s="40"/>
      <c r="AE366" s="40"/>
      <c r="AF366" s="40"/>
    </row>
    <row r="367" spans="1:35" x14ac:dyDescent="0.25">
      <c r="A367" t="s">
        <v>142</v>
      </c>
      <c r="B367" t="s">
        <v>138</v>
      </c>
      <c r="C367" t="s">
        <v>74</v>
      </c>
      <c r="D367" t="s">
        <v>103</v>
      </c>
      <c r="E367" s="4">
        <v>-2.9315999999999998E-2</v>
      </c>
      <c r="F367" s="4">
        <v>9.0813999999999992E-2</v>
      </c>
      <c r="G367" s="4">
        <v>9.0942999999999996E-2</v>
      </c>
      <c r="H367" s="4">
        <v>2.0889999999999999E-2</v>
      </c>
      <c r="I367" s="4">
        <v>4.0756000000000001E-2</v>
      </c>
      <c r="J367" s="4">
        <v>-6.935100000000001E-2</v>
      </c>
      <c r="K367" s="4">
        <v>7.0555000000000007E-2</v>
      </c>
      <c r="L367" s="4">
        <v>2.0693E-2</v>
      </c>
      <c r="M367" s="4">
        <v>-9.9472000000000005E-2</v>
      </c>
      <c r="N367" s="4">
        <v>0.130857</v>
      </c>
      <c r="O367" s="4">
        <v>8.0966999999999997E-2</v>
      </c>
      <c r="P367" s="4">
        <v>4.0936E-2</v>
      </c>
      <c r="Q367" s="4">
        <v>-0.05</v>
      </c>
      <c r="R367" s="34">
        <f ca="1">AVERAGE(OFFSET(E367,,,,List!$D$2))</f>
        <v>3.075585714285714E-2</v>
      </c>
      <c r="S367">
        <f t="shared" ca="1" si="51"/>
        <v>5</v>
      </c>
      <c r="V367" s="40"/>
      <c r="W367" s="40"/>
      <c r="X367" s="40"/>
      <c r="Y367" s="40"/>
      <c r="Z367" s="40"/>
      <c r="AA367" s="40"/>
      <c r="AB367" s="40"/>
      <c r="AC367" s="40"/>
      <c r="AD367" s="40"/>
      <c r="AE367" s="40"/>
      <c r="AF367" s="40"/>
    </row>
    <row r="368" spans="1:35" x14ac:dyDescent="0.25">
      <c r="S368" s="4"/>
      <c r="V368" s="40"/>
      <c r="W368" s="40"/>
      <c r="X368" s="40"/>
      <c r="Y368" s="40"/>
      <c r="Z368" s="40"/>
      <c r="AA368" s="40"/>
      <c r="AB368" s="40"/>
      <c r="AC368" s="40"/>
      <c r="AD368" s="40"/>
      <c r="AE368" s="40"/>
      <c r="AF368" s="40"/>
    </row>
    <row r="369" spans="1:32" x14ac:dyDescent="0.25">
      <c r="A369" t="s">
        <v>142</v>
      </c>
      <c r="B369" t="s">
        <v>138</v>
      </c>
      <c r="C369" t="str">
        <f>List!$O$4</f>
        <v>Asia Pac</v>
      </c>
      <c r="D369" t="s">
        <v>79</v>
      </c>
      <c r="E369" s="4">
        <v>-9.9210000000000007E-2</v>
      </c>
      <c r="F369" s="4">
        <v>-9.4370000000000009E-3</v>
      </c>
      <c r="G369" s="4">
        <v>-9.4420000000000007E-3</v>
      </c>
      <c r="H369" s="4">
        <v>1.0629E-2</v>
      </c>
      <c r="I369" s="4">
        <v>-9.0380000000000009E-3</v>
      </c>
      <c r="J369" s="4">
        <v>0.13087200000000002</v>
      </c>
      <c r="K369" s="4">
        <v>4.0870000000000004E-2</v>
      </c>
      <c r="L369" s="4">
        <v>-9.1400000000000006E-3</v>
      </c>
      <c r="M369" s="4">
        <v>-2.9316999999999999E-2</v>
      </c>
      <c r="N369" s="4">
        <v>7.0584000000000008E-2</v>
      </c>
      <c r="O369" s="4">
        <v>-9.1249999999999994E-3</v>
      </c>
      <c r="P369" s="4">
        <v>0.110887</v>
      </c>
      <c r="Q369" s="4">
        <v>0.01</v>
      </c>
      <c r="R369" s="34">
        <f ca="1">AVERAGE(OFFSET(E369,,,,List!$D$2))</f>
        <v>7.8919999999999997E-3</v>
      </c>
      <c r="S369">
        <f ca="1">RANK(R369,$R$369:$R$378)</f>
        <v>9</v>
      </c>
      <c r="V369" s="40"/>
      <c r="W369" s="40"/>
      <c r="X369" s="40"/>
      <c r="Y369" s="40"/>
      <c r="Z369" s="40"/>
      <c r="AA369" s="40"/>
      <c r="AB369" s="40"/>
      <c r="AC369" s="40"/>
      <c r="AD369" s="40"/>
      <c r="AE369" s="40"/>
      <c r="AF369" s="40"/>
    </row>
    <row r="370" spans="1:32" x14ac:dyDescent="0.25">
      <c r="A370" t="s">
        <v>142</v>
      </c>
      <c r="B370" t="s">
        <v>138</v>
      </c>
      <c r="C370" t="str">
        <f>List!$O$4</f>
        <v>Asia Pac</v>
      </c>
      <c r="D370" t="s">
        <v>120</v>
      </c>
      <c r="E370" s="4">
        <v>0.140959</v>
      </c>
      <c r="F370" s="4">
        <v>6.0704000000000001E-2</v>
      </c>
      <c r="G370" s="4">
        <v>-6.9191000000000003E-2</v>
      </c>
      <c r="H370" s="4">
        <v>5.0983000000000001E-2</v>
      </c>
      <c r="I370" s="4">
        <v>9.0944999999999998E-2</v>
      </c>
      <c r="J370" s="4">
        <v>0.13064600000000001</v>
      </c>
      <c r="K370" s="4">
        <v>0.12081799999999999</v>
      </c>
      <c r="L370" s="4">
        <v>-6.9311000000000011E-2</v>
      </c>
      <c r="M370" s="4">
        <v>0.12055299999999999</v>
      </c>
      <c r="N370" s="4">
        <v>-1.9316E-2</v>
      </c>
      <c r="O370" s="4">
        <v>9.0769000000000002E-2</v>
      </c>
      <c r="P370" s="4">
        <v>8.0966999999999997E-2</v>
      </c>
      <c r="Q370" s="4">
        <v>-0.05</v>
      </c>
      <c r="R370" s="34">
        <f ca="1">AVERAGE(OFFSET(E370,,,,List!$D$2))</f>
        <v>7.5123428571428577E-2</v>
      </c>
      <c r="S370">
        <f t="shared" ref="S370:S378" ca="1" si="52">RANK(R370,$R$369:$R$378)</f>
        <v>1</v>
      </c>
      <c r="V370" s="40"/>
      <c r="W370" s="40"/>
      <c r="X370" s="40"/>
      <c r="Y370" s="40"/>
      <c r="Z370" s="40"/>
      <c r="AA370" s="40"/>
      <c r="AB370" s="40"/>
      <c r="AC370" s="40"/>
      <c r="AD370" s="40"/>
      <c r="AE370" s="40"/>
      <c r="AF370" s="40"/>
    </row>
    <row r="371" spans="1:32" x14ac:dyDescent="0.25">
      <c r="A371" t="s">
        <v>142</v>
      </c>
      <c r="B371" t="s">
        <v>138</v>
      </c>
      <c r="C371" t="str">
        <f>List!$O$4</f>
        <v>Asia Pac</v>
      </c>
      <c r="D371" t="s">
        <v>122</v>
      </c>
      <c r="E371" s="4">
        <v>7.0984000000000005E-2</v>
      </c>
      <c r="F371" s="4">
        <v>-8.931E-2</v>
      </c>
      <c r="G371" s="4">
        <v>3.0973000000000001E-2</v>
      </c>
      <c r="H371" s="4">
        <v>0.15051300000000001</v>
      </c>
      <c r="I371" s="4">
        <v>8.0530000000000004E-2</v>
      </c>
      <c r="J371" s="4">
        <v>-5.9020999999999997E-2</v>
      </c>
      <c r="K371" s="4">
        <v>-7.9209000000000002E-2</v>
      </c>
      <c r="L371" s="4">
        <v>-9.4300000000000009E-3</v>
      </c>
      <c r="M371" s="4">
        <v>3.0858999999999998E-2</v>
      </c>
      <c r="N371" s="4">
        <v>6.0812999999999999E-2</v>
      </c>
      <c r="O371" s="4">
        <v>-2.9281999999999999E-2</v>
      </c>
      <c r="P371" s="4">
        <v>4.0622999999999999E-2</v>
      </c>
      <c r="Q371" s="4">
        <v>0.01</v>
      </c>
      <c r="R371" s="34">
        <f ca="1">AVERAGE(OFFSET(E371,,,,List!$D$2))</f>
        <v>1.506571428571429E-2</v>
      </c>
      <c r="S371">
        <f t="shared" ca="1" si="52"/>
        <v>6</v>
      </c>
      <c r="V371" s="40"/>
      <c r="W371" s="40"/>
      <c r="X371" s="40"/>
      <c r="Y371" s="40"/>
      <c r="Z371" s="40"/>
      <c r="AA371" s="40"/>
      <c r="AB371" s="40"/>
      <c r="AC371" s="40"/>
      <c r="AD371" s="40"/>
      <c r="AE371" s="40"/>
      <c r="AF371" s="40"/>
    </row>
    <row r="372" spans="1:32" x14ac:dyDescent="0.25">
      <c r="A372" t="s">
        <v>142</v>
      </c>
      <c r="B372" t="s">
        <v>138</v>
      </c>
      <c r="C372" t="str">
        <f>List!$O$4</f>
        <v>Asia Pac</v>
      </c>
      <c r="D372" t="s">
        <v>80</v>
      </c>
      <c r="E372" s="4">
        <v>3.0845999999999998E-2</v>
      </c>
      <c r="F372" s="4">
        <v>6.0998999999999998E-2</v>
      </c>
      <c r="G372" s="4">
        <v>-4.9324E-2</v>
      </c>
      <c r="H372" s="4">
        <v>5.0904000000000005E-2</v>
      </c>
      <c r="I372" s="4">
        <v>-1.9271E-2</v>
      </c>
      <c r="J372" s="4">
        <v>-4.9286000000000003E-2</v>
      </c>
      <c r="K372" s="4">
        <v>-7.9211000000000004E-2</v>
      </c>
      <c r="L372" s="4">
        <v>0.120666</v>
      </c>
      <c r="M372" s="4">
        <v>-6.9119E-2</v>
      </c>
      <c r="N372" s="4">
        <v>0.110723</v>
      </c>
      <c r="O372" s="4">
        <v>5.0703000000000005E-2</v>
      </c>
      <c r="P372" s="4">
        <v>8.0750000000000002E-2</v>
      </c>
      <c r="Q372" s="4">
        <v>0.09</v>
      </c>
      <c r="R372" s="34">
        <f ca="1">AVERAGE(OFFSET(E372,,,,List!$D$2))</f>
        <v>-7.7632857142857139E-3</v>
      </c>
      <c r="S372">
        <f t="shared" ca="1" si="52"/>
        <v>10</v>
      </c>
      <c r="V372" s="40"/>
      <c r="W372" s="40"/>
      <c r="X372" s="40"/>
      <c r="Y372" s="40"/>
      <c r="Z372" s="40"/>
      <c r="AA372" s="40"/>
      <c r="AB372" s="40"/>
      <c r="AC372" s="40"/>
      <c r="AD372" s="40"/>
      <c r="AE372" s="40"/>
      <c r="AF372" s="40"/>
    </row>
    <row r="373" spans="1:32" x14ac:dyDescent="0.25">
      <c r="A373" t="s">
        <v>142</v>
      </c>
      <c r="B373" t="s">
        <v>138</v>
      </c>
      <c r="C373" t="str">
        <f>List!$O$4</f>
        <v>Asia Pac</v>
      </c>
      <c r="D373" t="s">
        <v>118</v>
      </c>
      <c r="E373" s="4">
        <v>-4.9465000000000002E-2</v>
      </c>
      <c r="F373" s="4">
        <v>-3.9129000000000004E-2</v>
      </c>
      <c r="G373" s="4">
        <v>-7.9241000000000006E-2</v>
      </c>
      <c r="H373" s="4">
        <v>0.13095700000000002</v>
      </c>
      <c r="I373" s="4">
        <v>4.0849000000000003E-2</v>
      </c>
      <c r="J373" s="4">
        <v>0.150642</v>
      </c>
      <c r="K373" s="4">
        <v>-5.9337000000000001E-2</v>
      </c>
      <c r="L373" s="4">
        <v>8.9999999999999998E-4</v>
      </c>
      <c r="M373" s="4">
        <v>-6.9485000000000005E-2</v>
      </c>
      <c r="N373" s="4">
        <v>-9.130000000000001E-3</v>
      </c>
      <c r="O373" s="4">
        <v>4.0599000000000003E-2</v>
      </c>
      <c r="P373" s="4">
        <v>1.0973E-2</v>
      </c>
      <c r="Q373" s="4">
        <v>0.03</v>
      </c>
      <c r="R373" s="34">
        <f ca="1">AVERAGE(OFFSET(E373,,,,List!$D$2))</f>
        <v>1.3610857142857143E-2</v>
      </c>
      <c r="S373">
        <f t="shared" ca="1" si="52"/>
        <v>8</v>
      </c>
      <c r="V373" s="40"/>
      <c r="W373" s="40"/>
      <c r="X373" s="40"/>
      <c r="Y373" s="40"/>
      <c r="Z373" s="40"/>
      <c r="AA373" s="40"/>
      <c r="AB373" s="40"/>
      <c r="AC373" s="40"/>
      <c r="AD373" s="40"/>
      <c r="AE373" s="40"/>
      <c r="AF373" s="40"/>
    </row>
    <row r="374" spans="1:32" x14ac:dyDescent="0.25">
      <c r="A374" t="s">
        <v>142</v>
      </c>
      <c r="B374" t="s">
        <v>138</v>
      </c>
      <c r="C374" t="str">
        <f>List!$O$4</f>
        <v>Asia Pac</v>
      </c>
      <c r="D374" t="s">
        <v>81</v>
      </c>
      <c r="E374" s="4">
        <v>-9.9333000000000005E-2</v>
      </c>
      <c r="F374" s="4">
        <v>-8.9150999999999994E-2</v>
      </c>
      <c r="G374" s="4">
        <v>8.0867000000000008E-2</v>
      </c>
      <c r="H374" s="4">
        <v>0.15076000000000001</v>
      </c>
      <c r="I374" s="4">
        <v>1.0946000000000001E-2</v>
      </c>
      <c r="J374" s="4">
        <v>-9.900500000000001E-2</v>
      </c>
      <c r="K374" s="4">
        <v>0.15054299999999998</v>
      </c>
      <c r="L374" s="4">
        <v>9.0634999999999993E-2</v>
      </c>
      <c r="M374" s="4">
        <v>-9.1979999999999996E-3</v>
      </c>
      <c r="N374" s="4">
        <v>1.0808E-2</v>
      </c>
      <c r="O374" s="4">
        <v>0.10098700000000001</v>
      </c>
      <c r="P374" s="4">
        <v>5.0932000000000005E-2</v>
      </c>
      <c r="Q374" s="4">
        <v>-0.02</v>
      </c>
      <c r="R374" s="34">
        <f ca="1">AVERAGE(OFFSET(E374,,,,List!$D$2))</f>
        <v>1.5089571428571428E-2</v>
      </c>
      <c r="S374">
        <f t="shared" ca="1" si="52"/>
        <v>5</v>
      </c>
      <c r="V374" s="40"/>
      <c r="W374" s="40"/>
      <c r="X374" s="40"/>
      <c r="Y374" s="40"/>
      <c r="Z374" s="40"/>
      <c r="AA374" s="40"/>
      <c r="AB374" s="40"/>
      <c r="AC374" s="40"/>
      <c r="AD374" s="40"/>
      <c r="AE374" s="40"/>
      <c r="AF374" s="40"/>
    </row>
    <row r="375" spans="1:32" x14ac:dyDescent="0.25">
      <c r="A375" t="s">
        <v>142</v>
      </c>
      <c r="B375" t="s">
        <v>138</v>
      </c>
      <c r="C375" t="str">
        <f>List!$O$4</f>
        <v>Asia Pac</v>
      </c>
      <c r="D375" t="s">
        <v>123</v>
      </c>
      <c r="E375" s="4">
        <v>-9.9308000000000007E-2</v>
      </c>
      <c r="F375" s="4">
        <v>0.110969</v>
      </c>
      <c r="G375" s="4">
        <v>0.11082500000000001</v>
      </c>
      <c r="H375" s="4">
        <v>0.13071099999999999</v>
      </c>
      <c r="I375" s="4">
        <v>-8.9347999999999997E-2</v>
      </c>
      <c r="J375" s="4">
        <v>-5.9281999999999994E-2</v>
      </c>
      <c r="K375" s="4">
        <v>6.0912999999999995E-2</v>
      </c>
      <c r="L375" s="4">
        <v>-2.9183000000000001E-2</v>
      </c>
      <c r="M375" s="4">
        <v>7.0550000000000002E-2</v>
      </c>
      <c r="N375" s="4">
        <v>8.0505000000000007E-2</v>
      </c>
      <c r="O375" s="4">
        <v>0.130968</v>
      </c>
      <c r="P375" s="4">
        <v>-6.9500000000000006E-2</v>
      </c>
      <c r="Q375" s="4">
        <v>0.06</v>
      </c>
      <c r="R375" s="34">
        <f ca="1">AVERAGE(OFFSET(E375,,,,List!$D$2))</f>
        <v>2.3640000000000001E-2</v>
      </c>
      <c r="S375">
        <f t="shared" ca="1" si="52"/>
        <v>4</v>
      </c>
      <c r="V375" s="40"/>
      <c r="W375" s="40"/>
      <c r="X375" s="40"/>
      <c r="Y375" s="40"/>
      <c r="Z375" s="40"/>
      <c r="AA375" s="40"/>
      <c r="AB375" s="40"/>
      <c r="AC375" s="40"/>
      <c r="AD375" s="40"/>
      <c r="AE375" s="40"/>
      <c r="AF375" s="40"/>
    </row>
    <row r="376" spans="1:32" x14ac:dyDescent="0.25">
      <c r="A376" t="s">
        <v>142</v>
      </c>
      <c r="B376" t="s">
        <v>138</v>
      </c>
      <c r="C376" t="str">
        <f>List!$O$4</f>
        <v>Asia Pac</v>
      </c>
      <c r="D376" t="s">
        <v>117</v>
      </c>
      <c r="E376" s="4">
        <v>8.0910999999999997E-2</v>
      </c>
      <c r="F376" s="4">
        <v>0.13094900000000001</v>
      </c>
      <c r="G376" s="4">
        <v>0.15065399999999998</v>
      </c>
      <c r="H376" s="4">
        <v>-6.923E-2</v>
      </c>
      <c r="I376" s="4">
        <v>6.0735999999999998E-2</v>
      </c>
      <c r="J376" s="4">
        <v>-6.923E-2</v>
      </c>
      <c r="K376" s="4">
        <v>-3.9333E-2</v>
      </c>
      <c r="L376" s="4">
        <v>-3.9199999999999999E-2</v>
      </c>
      <c r="M376" s="4">
        <v>-7.9057000000000002E-2</v>
      </c>
      <c r="N376" s="4">
        <v>1.0904E-2</v>
      </c>
      <c r="O376" s="4">
        <v>2.0664000000000002E-2</v>
      </c>
      <c r="P376" s="4">
        <v>-5.9272999999999999E-2</v>
      </c>
      <c r="Q376" s="4">
        <v>7.0000000000000007E-2</v>
      </c>
      <c r="R376" s="34">
        <f ca="1">AVERAGE(OFFSET(E376,,,,List!$D$2))</f>
        <v>3.5065285714285709E-2</v>
      </c>
      <c r="S376">
        <f t="shared" ca="1" si="52"/>
        <v>3</v>
      </c>
      <c r="V376" s="40"/>
      <c r="W376" s="40"/>
      <c r="X376" s="40"/>
      <c r="Y376" s="40"/>
      <c r="Z376" s="40"/>
      <c r="AA376" s="40"/>
      <c r="AB376" s="40"/>
      <c r="AC376" s="40"/>
      <c r="AD376" s="40"/>
      <c r="AE376" s="40"/>
      <c r="AF376" s="40"/>
    </row>
    <row r="377" spans="1:32" x14ac:dyDescent="0.25">
      <c r="A377" t="s">
        <v>142</v>
      </c>
      <c r="B377" t="s">
        <v>138</v>
      </c>
      <c r="C377" t="str">
        <f>List!$O$4</f>
        <v>Asia Pac</v>
      </c>
      <c r="D377" t="s">
        <v>119</v>
      </c>
      <c r="E377" s="4">
        <v>-7.9145000000000007E-2</v>
      </c>
      <c r="F377" s="4">
        <v>9.0748999999999996E-2</v>
      </c>
      <c r="G377" s="4">
        <v>1.0669E-2</v>
      </c>
      <c r="H377" s="4">
        <v>-9.444000000000001E-3</v>
      </c>
      <c r="I377" s="4">
        <v>5.0900000000000001E-2</v>
      </c>
      <c r="J377" s="4">
        <v>0.13075700000000001</v>
      </c>
      <c r="K377" s="4">
        <v>-8.9161999999999991E-2</v>
      </c>
      <c r="L377" s="4">
        <v>7.0527000000000006E-2</v>
      </c>
      <c r="M377" s="4">
        <v>9.0638999999999997E-2</v>
      </c>
      <c r="N377" s="4">
        <v>0.10073500000000001</v>
      </c>
      <c r="O377" s="4">
        <v>0.13051100000000002</v>
      </c>
      <c r="P377" s="4">
        <v>0.11050500000000001</v>
      </c>
      <c r="Q377" s="4">
        <v>7.0000000000000007E-2</v>
      </c>
      <c r="R377" s="34">
        <f ca="1">AVERAGE(OFFSET(E377,,,,List!$D$2))</f>
        <v>1.5046285714285715E-2</v>
      </c>
      <c r="S377">
        <f t="shared" ca="1" si="52"/>
        <v>7</v>
      </c>
      <c r="V377" s="40"/>
      <c r="W377" s="40"/>
      <c r="X377" s="40"/>
      <c r="Y377" s="40"/>
      <c r="Z377" s="40"/>
      <c r="AA377" s="40"/>
      <c r="AB377" s="40"/>
      <c r="AC377" s="40"/>
      <c r="AD377" s="40"/>
      <c r="AE377" s="40"/>
      <c r="AF377" s="40"/>
    </row>
    <row r="378" spans="1:32" x14ac:dyDescent="0.25">
      <c r="A378" t="s">
        <v>142</v>
      </c>
      <c r="B378" t="s">
        <v>138</v>
      </c>
      <c r="C378" t="str">
        <f>List!$O$4</f>
        <v>Asia Pac</v>
      </c>
      <c r="D378" t="s">
        <v>121</v>
      </c>
      <c r="E378" s="4">
        <v>6.1200000000000002E-4</v>
      </c>
      <c r="F378" s="4">
        <v>-3.9461000000000003E-2</v>
      </c>
      <c r="G378" s="4">
        <v>0.120808</v>
      </c>
      <c r="H378" s="4">
        <v>0.11082500000000001</v>
      </c>
      <c r="I378" s="4">
        <v>0.130963</v>
      </c>
      <c r="J378" s="4">
        <v>0.15057999999999999</v>
      </c>
      <c r="K378" s="4">
        <v>-1.942E-2</v>
      </c>
      <c r="L378" s="4">
        <v>-7.9005000000000006E-2</v>
      </c>
      <c r="M378" s="4">
        <v>4.0592000000000003E-2</v>
      </c>
      <c r="N378" s="4">
        <v>-5.9459999999999999E-2</v>
      </c>
      <c r="O378" s="4">
        <v>-4.9487000000000003E-2</v>
      </c>
      <c r="P378" s="4">
        <v>0.14063700000000001</v>
      </c>
      <c r="Q378" s="4">
        <v>0.13</v>
      </c>
      <c r="R378" s="34">
        <f ca="1">AVERAGE(OFFSET(E378,,,,List!$D$2))</f>
        <v>6.4986714285714287E-2</v>
      </c>
      <c r="S378">
        <f t="shared" ca="1" si="52"/>
        <v>2</v>
      </c>
      <c r="V378" s="40"/>
      <c r="W378" s="40"/>
      <c r="X378" s="40"/>
      <c r="Y378" s="40"/>
      <c r="Z378" s="40"/>
      <c r="AA378" s="40"/>
      <c r="AB378" s="40"/>
      <c r="AC378" s="40"/>
      <c r="AD378" s="40"/>
      <c r="AE378" s="40"/>
      <c r="AF378" s="40"/>
    </row>
    <row r="379" spans="1:32" x14ac:dyDescent="0.25">
      <c r="S379" s="4"/>
      <c r="V379" s="40"/>
      <c r="W379" s="40"/>
      <c r="X379" s="40"/>
      <c r="Y379" s="40"/>
      <c r="Z379" s="40"/>
      <c r="AA379" s="40"/>
      <c r="AB379" s="40"/>
      <c r="AC379" s="40"/>
      <c r="AD379" s="40"/>
      <c r="AE379" s="40"/>
      <c r="AF379" s="40"/>
    </row>
    <row r="380" spans="1:32" x14ac:dyDescent="0.25">
      <c r="A380" t="s">
        <v>142</v>
      </c>
      <c r="B380" t="s">
        <v>138</v>
      </c>
      <c r="C380" t="s">
        <v>75</v>
      </c>
      <c r="D380" t="s">
        <v>129</v>
      </c>
      <c r="E380" s="4">
        <v>0.14066900000000002</v>
      </c>
      <c r="F380" s="4">
        <v>0.14082800000000001</v>
      </c>
      <c r="G380" s="4">
        <v>0.10052900000000001</v>
      </c>
      <c r="H380" s="4">
        <v>0.13059200000000001</v>
      </c>
      <c r="I380" s="4">
        <v>0.15090000000000001</v>
      </c>
      <c r="J380" s="4">
        <v>7.0953000000000002E-2</v>
      </c>
      <c r="K380" s="4">
        <v>-9.9128000000000008E-2</v>
      </c>
      <c r="L380" s="4">
        <v>-6.9056000000000006E-2</v>
      </c>
      <c r="M380" s="4">
        <v>0.13062599999999999</v>
      </c>
      <c r="N380" s="4">
        <v>-9.9118000000000012E-2</v>
      </c>
      <c r="O380" s="4">
        <v>0.110766</v>
      </c>
      <c r="P380" s="4">
        <v>0.11052000000000001</v>
      </c>
      <c r="Q380" s="4">
        <v>-0.05</v>
      </c>
      <c r="R380" s="34">
        <f ca="1">AVERAGE(OFFSET(E380,,,,List!$D$2))</f>
        <v>9.0763285714285727E-2</v>
      </c>
      <c r="S380">
        <f ca="1">RANK(R380,$R$380:$R$389)</f>
        <v>1</v>
      </c>
      <c r="V380" s="40"/>
      <c r="W380" s="40"/>
      <c r="X380" s="40"/>
      <c r="Y380" s="40"/>
      <c r="Z380" s="40"/>
      <c r="AA380" s="40"/>
      <c r="AB380" s="40"/>
      <c r="AC380" s="40"/>
      <c r="AD380" s="40"/>
      <c r="AE380" s="40"/>
      <c r="AF380" s="40"/>
    </row>
    <row r="381" spans="1:32" x14ac:dyDescent="0.25">
      <c r="A381" t="s">
        <v>142</v>
      </c>
      <c r="B381" t="s">
        <v>138</v>
      </c>
      <c r="C381" t="s">
        <v>75</v>
      </c>
      <c r="D381" t="s">
        <v>133</v>
      </c>
      <c r="E381" s="4">
        <v>-5.9332999999999997E-2</v>
      </c>
      <c r="F381" s="4">
        <v>5.0629E-2</v>
      </c>
      <c r="G381" s="4">
        <v>8.1899999999999996E-4</v>
      </c>
      <c r="H381" s="4">
        <v>0.10097700000000001</v>
      </c>
      <c r="I381" s="4">
        <v>-9.1570000000000002E-3</v>
      </c>
      <c r="J381" s="4">
        <v>0.14088000000000001</v>
      </c>
      <c r="K381" s="4">
        <v>7.76E-4</v>
      </c>
      <c r="L381" s="4">
        <v>-9.9398E-2</v>
      </c>
      <c r="M381" s="4">
        <v>-3.9162000000000002E-2</v>
      </c>
      <c r="N381" s="4">
        <v>9.0903999999999999E-2</v>
      </c>
      <c r="O381" s="4">
        <v>-9.9028000000000005E-2</v>
      </c>
      <c r="P381" s="4">
        <v>1.0881E-2</v>
      </c>
      <c r="Q381" s="4">
        <v>-0.05</v>
      </c>
      <c r="R381" s="34">
        <f ca="1">AVERAGE(OFFSET(E381,,,,List!$D$2))</f>
        <v>3.2227285714285715E-2</v>
      </c>
      <c r="S381">
        <f t="shared" ref="S381:S389" ca="1" si="53">RANK(R381,$R$380:$R$389)</f>
        <v>5</v>
      </c>
      <c r="V381" s="40"/>
      <c r="W381" s="40"/>
      <c r="X381" s="40"/>
      <c r="Y381" s="40"/>
      <c r="Z381" s="40"/>
      <c r="AA381" s="40"/>
      <c r="AB381" s="40"/>
      <c r="AC381" s="40"/>
      <c r="AD381" s="40"/>
      <c r="AE381" s="40"/>
      <c r="AF381" s="40"/>
    </row>
    <row r="382" spans="1:32" x14ac:dyDescent="0.25">
      <c r="A382" t="s">
        <v>142</v>
      </c>
      <c r="B382" t="s">
        <v>138</v>
      </c>
      <c r="C382" t="s">
        <v>75</v>
      </c>
      <c r="D382" t="s">
        <v>130</v>
      </c>
      <c r="E382" s="4">
        <v>8.1599999999999999E-4</v>
      </c>
      <c r="F382" s="4">
        <v>-2.9167999999999999E-2</v>
      </c>
      <c r="G382" s="4">
        <v>0.13063</v>
      </c>
      <c r="H382" s="4">
        <v>4.0500000000000001E-2</v>
      </c>
      <c r="I382" s="4">
        <v>5.0577000000000004E-2</v>
      </c>
      <c r="J382" s="4">
        <v>0.12071599999999999</v>
      </c>
      <c r="K382" s="4">
        <v>-6.932300000000001E-2</v>
      </c>
      <c r="L382" s="4">
        <v>5.0901000000000002E-2</v>
      </c>
      <c r="M382" s="4">
        <v>0.12082799999999999</v>
      </c>
      <c r="N382" s="4">
        <v>0.12056499999999999</v>
      </c>
      <c r="O382" s="4">
        <v>0.100621</v>
      </c>
      <c r="P382" s="4">
        <v>7.0924000000000001E-2</v>
      </c>
      <c r="Q382" s="4">
        <v>0.05</v>
      </c>
      <c r="R382" s="34">
        <f ca="1">AVERAGE(OFFSET(E382,,,,List!$D$2))</f>
        <v>3.4963999999999995E-2</v>
      </c>
      <c r="S382">
        <f t="shared" ca="1" si="53"/>
        <v>4</v>
      </c>
      <c r="V382" s="40"/>
      <c r="W382" s="40"/>
      <c r="X382" s="40"/>
      <c r="Y382" s="40"/>
      <c r="Z382" s="40"/>
      <c r="AA382" s="40"/>
      <c r="AB382" s="40"/>
      <c r="AC382" s="40"/>
      <c r="AD382" s="40"/>
      <c r="AE382" s="40"/>
      <c r="AF382" s="40"/>
    </row>
    <row r="383" spans="1:32" x14ac:dyDescent="0.25">
      <c r="A383" t="s">
        <v>142</v>
      </c>
      <c r="B383" t="s">
        <v>138</v>
      </c>
      <c r="C383" t="s">
        <v>75</v>
      </c>
      <c r="D383" t="s">
        <v>128</v>
      </c>
      <c r="E383" s="4">
        <v>0.14078900000000003</v>
      </c>
      <c r="F383" s="4">
        <v>0.10090800000000001</v>
      </c>
      <c r="G383" s="4">
        <v>7.0525000000000004E-2</v>
      </c>
      <c r="H383" s="4">
        <v>0.14088100000000001</v>
      </c>
      <c r="I383" s="4">
        <v>-3.9320000000000001E-2</v>
      </c>
      <c r="J383" s="4">
        <v>6.0777999999999999E-2</v>
      </c>
      <c r="K383" s="4">
        <v>-9.4490000000000008E-3</v>
      </c>
      <c r="L383" s="4">
        <v>-3.9407999999999999E-2</v>
      </c>
      <c r="M383" s="4">
        <v>0.120656</v>
      </c>
      <c r="N383" s="4">
        <v>-7.9023999999999997E-2</v>
      </c>
      <c r="O383" s="4">
        <v>9.0922000000000003E-2</v>
      </c>
      <c r="P383" s="4">
        <v>0.15076599999999998</v>
      </c>
      <c r="Q383" s="4">
        <v>0.04</v>
      </c>
      <c r="R383" s="34">
        <f ca="1">AVERAGE(OFFSET(E383,,,,List!$D$2))</f>
        <v>6.6444571428571436E-2</v>
      </c>
      <c r="S383">
        <f t="shared" ca="1" si="53"/>
        <v>2</v>
      </c>
      <c r="V383" s="40"/>
      <c r="W383" s="40"/>
      <c r="X383" s="40"/>
      <c r="Y383" s="40"/>
      <c r="Z383" s="40"/>
      <c r="AA383" s="40"/>
      <c r="AB383" s="40"/>
      <c r="AC383" s="40"/>
      <c r="AD383" s="40"/>
      <c r="AE383" s="40"/>
      <c r="AF383" s="40"/>
    </row>
    <row r="384" spans="1:32" x14ac:dyDescent="0.25">
      <c r="A384" t="s">
        <v>142</v>
      </c>
      <c r="B384" t="s">
        <v>138</v>
      </c>
      <c r="C384" t="s">
        <v>75</v>
      </c>
      <c r="D384" t="s">
        <v>132</v>
      </c>
      <c r="E384" s="4">
        <v>0.110722</v>
      </c>
      <c r="F384" s="4">
        <v>-8.9063000000000003E-2</v>
      </c>
      <c r="G384" s="4">
        <v>5.7899999999999998E-4</v>
      </c>
      <c r="H384" s="4">
        <v>-8.9200000000000002E-2</v>
      </c>
      <c r="I384" s="4">
        <v>7.093300000000001E-2</v>
      </c>
      <c r="J384" s="4">
        <v>-5.9355999999999999E-2</v>
      </c>
      <c r="K384" s="4">
        <v>-8.9425999999999992E-2</v>
      </c>
      <c r="L384" s="4">
        <v>5.0612000000000004E-2</v>
      </c>
      <c r="M384" s="4">
        <v>0.140963</v>
      </c>
      <c r="N384" s="4">
        <v>-4.9299000000000003E-2</v>
      </c>
      <c r="O384" s="4">
        <v>0.100743</v>
      </c>
      <c r="P384" s="4">
        <v>-9.3640000000000008E-3</v>
      </c>
      <c r="Q384" s="4">
        <v>0.05</v>
      </c>
      <c r="R384" s="34">
        <f ca="1">AVERAGE(OFFSET(E384,,,,List!$D$2))</f>
        <v>-2.0687285714285714E-2</v>
      </c>
      <c r="S384">
        <f t="shared" ca="1" si="53"/>
        <v>10</v>
      </c>
      <c r="V384" s="40"/>
      <c r="W384" s="40"/>
      <c r="X384" s="40"/>
      <c r="Y384" s="40"/>
      <c r="Z384" s="40"/>
      <c r="AA384" s="40"/>
      <c r="AB384" s="40"/>
      <c r="AC384" s="40"/>
      <c r="AD384" s="40"/>
      <c r="AE384" s="40"/>
      <c r="AF384" s="40"/>
    </row>
    <row r="385" spans="1:32" x14ac:dyDescent="0.25">
      <c r="A385" t="s">
        <v>142</v>
      </c>
      <c r="B385" t="s">
        <v>138</v>
      </c>
      <c r="C385" t="s">
        <v>75</v>
      </c>
      <c r="D385" t="s">
        <v>134</v>
      </c>
      <c r="E385" s="4">
        <v>8.0873E-2</v>
      </c>
      <c r="F385" s="4">
        <v>0.12096599999999999</v>
      </c>
      <c r="G385" s="4">
        <v>-5.9272999999999999E-2</v>
      </c>
      <c r="H385" s="4">
        <v>9.0729999999999991E-2</v>
      </c>
      <c r="I385" s="4">
        <v>0.110766</v>
      </c>
      <c r="J385" s="4">
        <v>-4.9182000000000003E-2</v>
      </c>
      <c r="K385" s="4">
        <v>-3.9262999999999999E-2</v>
      </c>
      <c r="L385" s="4">
        <v>9.079799999999999E-2</v>
      </c>
      <c r="M385" s="4">
        <v>8.0929000000000001E-2</v>
      </c>
      <c r="N385" s="4">
        <v>-7.9312000000000007E-2</v>
      </c>
      <c r="O385" s="4">
        <v>5.0757000000000004E-2</v>
      </c>
      <c r="P385" s="4">
        <v>2.0893000000000002E-2</v>
      </c>
      <c r="Q385" s="4">
        <v>0.04</v>
      </c>
      <c r="R385" s="34">
        <f ca="1">AVERAGE(OFFSET(E385,,,,List!$D$2))</f>
        <v>3.6516714285714284E-2</v>
      </c>
      <c r="S385">
        <f t="shared" ca="1" si="53"/>
        <v>3</v>
      </c>
      <c r="V385" s="40"/>
      <c r="W385" s="40"/>
      <c r="X385" s="40"/>
      <c r="Y385" s="40"/>
      <c r="Z385" s="40"/>
      <c r="AA385" s="40"/>
      <c r="AB385" s="40"/>
      <c r="AC385" s="40"/>
      <c r="AD385" s="40"/>
      <c r="AE385" s="40"/>
      <c r="AF385" s="40"/>
    </row>
    <row r="386" spans="1:32" x14ac:dyDescent="0.25">
      <c r="A386" t="s">
        <v>142</v>
      </c>
      <c r="B386" t="s">
        <v>138</v>
      </c>
      <c r="C386" t="s">
        <v>75</v>
      </c>
      <c r="D386" t="s">
        <v>127</v>
      </c>
      <c r="E386" s="4">
        <v>-6.9221000000000005E-2</v>
      </c>
      <c r="F386" s="4">
        <v>6.0789999999999997E-2</v>
      </c>
      <c r="G386" s="4">
        <v>5.0859000000000001E-2</v>
      </c>
      <c r="H386" s="4">
        <v>0.12071499999999999</v>
      </c>
      <c r="I386" s="4">
        <v>-4.9272000000000003E-2</v>
      </c>
      <c r="J386" s="4">
        <v>-9.9315000000000001E-2</v>
      </c>
      <c r="K386" s="4">
        <v>-7.9113000000000003E-2</v>
      </c>
      <c r="L386" s="4">
        <v>7.0865000000000011E-2</v>
      </c>
      <c r="M386" s="4">
        <v>9.0670000000000001E-2</v>
      </c>
      <c r="N386" s="4">
        <v>-7.9105999999999996E-2</v>
      </c>
      <c r="O386" s="4">
        <v>6.0534999999999999E-2</v>
      </c>
      <c r="P386" s="4">
        <v>5.0629E-2</v>
      </c>
      <c r="Q386" s="4">
        <v>0.06</v>
      </c>
      <c r="R386" s="34">
        <f ca="1">AVERAGE(OFFSET(E386,,,,List!$D$2))</f>
        <v>-9.2224285714285759E-3</v>
      </c>
      <c r="S386">
        <f t="shared" ca="1" si="53"/>
        <v>9</v>
      </c>
      <c r="V386" s="40"/>
      <c r="W386" s="40"/>
      <c r="X386" s="40"/>
      <c r="Y386" s="40"/>
      <c r="Z386" s="40"/>
      <c r="AA386" s="40"/>
      <c r="AB386" s="40"/>
      <c r="AC386" s="40"/>
      <c r="AD386" s="40"/>
      <c r="AE386" s="40"/>
      <c r="AF386" s="40"/>
    </row>
    <row r="387" spans="1:32" x14ac:dyDescent="0.25">
      <c r="A387" t="s">
        <v>142</v>
      </c>
      <c r="B387" t="s">
        <v>138</v>
      </c>
      <c r="C387" t="s">
        <v>75</v>
      </c>
      <c r="D387" t="s">
        <v>125</v>
      </c>
      <c r="E387" s="4">
        <v>5.0793000000000005E-2</v>
      </c>
      <c r="F387" s="4">
        <v>-7.9088000000000006E-2</v>
      </c>
      <c r="G387" s="4">
        <v>0.15066199999999999</v>
      </c>
      <c r="H387" s="4">
        <v>0.14054900000000001</v>
      </c>
      <c r="I387" s="4">
        <v>8.0516000000000004E-2</v>
      </c>
      <c r="J387" s="4">
        <v>-9.940800000000001E-2</v>
      </c>
      <c r="K387" s="4">
        <v>-1.9192000000000001E-2</v>
      </c>
      <c r="L387" s="4">
        <v>-4.9329000000000005E-2</v>
      </c>
      <c r="M387" s="4">
        <v>1.074E-2</v>
      </c>
      <c r="N387" s="4">
        <v>8.0930000000000002E-2</v>
      </c>
      <c r="O387" s="4">
        <v>-7.9084000000000002E-2</v>
      </c>
      <c r="P387" s="4">
        <v>6.0560999999999997E-2</v>
      </c>
      <c r="Q387" s="4">
        <v>-0.05</v>
      </c>
      <c r="R387" s="34">
        <f ca="1">AVERAGE(OFFSET(E387,,,,List!$D$2))</f>
        <v>3.2118857142857136E-2</v>
      </c>
      <c r="S387">
        <f t="shared" ca="1" si="53"/>
        <v>6</v>
      </c>
      <c r="V387" s="40"/>
      <c r="W387" s="40"/>
      <c r="X387" s="40"/>
      <c r="Y387" s="40"/>
      <c r="Z387" s="40"/>
      <c r="AA387" s="40"/>
      <c r="AB387" s="40"/>
      <c r="AC387" s="40"/>
      <c r="AD387" s="40"/>
      <c r="AE387" s="40"/>
      <c r="AF387" s="40"/>
    </row>
    <row r="388" spans="1:32" x14ac:dyDescent="0.25">
      <c r="A388" t="s">
        <v>142</v>
      </c>
      <c r="B388" t="s">
        <v>138</v>
      </c>
      <c r="C388" t="s">
        <v>75</v>
      </c>
      <c r="D388" t="s">
        <v>131</v>
      </c>
      <c r="E388" s="4">
        <v>-5.9324999999999996E-2</v>
      </c>
      <c r="F388" s="4">
        <v>0.13061500000000001</v>
      </c>
      <c r="G388" s="4">
        <v>0.110898</v>
      </c>
      <c r="H388" s="4">
        <v>-5.9484999999999996E-2</v>
      </c>
      <c r="I388" s="4">
        <v>-6.9126000000000007E-2</v>
      </c>
      <c r="J388" s="4">
        <v>-6.9499000000000005E-2</v>
      </c>
      <c r="K388" s="4">
        <v>9.0629000000000001E-2</v>
      </c>
      <c r="L388" s="4">
        <v>0.110615</v>
      </c>
      <c r="M388" s="4">
        <v>-2.9322999999999998E-2</v>
      </c>
      <c r="N388" s="4">
        <v>5.3600000000000002E-4</v>
      </c>
      <c r="O388" s="4">
        <v>8.0832000000000001E-2</v>
      </c>
      <c r="P388" s="4">
        <v>-2.9408999999999998E-2</v>
      </c>
      <c r="Q388" s="4">
        <v>0.06</v>
      </c>
      <c r="R388" s="34">
        <f ca="1">AVERAGE(OFFSET(E388,,,,List!$D$2))</f>
        <v>1.0672428571428572E-2</v>
      </c>
      <c r="S388">
        <f t="shared" ca="1" si="53"/>
        <v>8</v>
      </c>
      <c r="V388" s="40"/>
      <c r="W388" s="40"/>
      <c r="X388" s="40"/>
      <c r="Y388" s="40"/>
      <c r="Z388" s="40"/>
      <c r="AA388" s="40"/>
      <c r="AB388" s="40"/>
      <c r="AC388" s="40"/>
      <c r="AD388" s="40"/>
      <c r="AE388" s="40"/>
      <c r="AF388" s="40"/>
    </row>
    <row r="389" spans="1:32" x14ac:dyDescent="0.25">
      <c r="A389" t="s">
        <v>142</v>
      </c>
      <c r="B389" t="s">
        <v>138</v>
      </c>
      <c r="C389" t="s">
        <v>75</v>
      </c>
      <c r="D389" t="s">
        <v>126</v>
      </c>
      <c r="E389" s="4">
        <v>0.150589</v>
      </c>
      <c r="F389" s="4">
        <v>-9.9214000000000011E-2</v>
      </c>
      <c r="G389" s="4">
        <v>-4.9420000000000006E-2</v>
      </c>
      <c r="H389" s="4">
        <v>5.0647000000000005E-2</v>
      </c>
      <c r="I389" s="4">
        <v>-3.9215E-2</v>
      </c>
      <c r="J389" s="4">
        <v>0.10094400000000001</v>
      </c>
      <c r="K389" s="4">
        <v>4.0653000000000002E-2</v>
      </c>
      <c r="L389" s="4">
        <v>0.110635</v>
      </c>
      <c r="M389" s="4">
        <v>-2.9260999999999999E-2</v>
      </c>
      <c r="N389" s="4">
        <v>-9.1140000000000006E-3</v>
      </c>
      <c r="O389" s="4">
        <v>5.0796000000000001E-2</v>
      </c>
      <c r="P389" s="4">
        <v>-6.9423000000000012E-2</v>
      </c>
      <c r="Q389" s="4">
        <v>-0.08</v>
      </c>
      <c r="R389" s="34">
        <f ca="1">AVERAGE(OFFSET(E389,,,,List!$D$2))</f>
        <v>2.2140571428571426E-2</v>
      </c>
      <c r="S389">
        <f t="shared" ca="1" si="53"/>
        <v>7</v>
      </c>
      <c r="V389" s="40"/>
      <c r="W389" s="40"/>
      <c r="X389" s="40"/>
      <c r="Y389" s="40"/>
      <c r="Z389" s="40"/>
      <c r="AA389" s="40"/>
      <c r="AB389" s="40"/>
      <c r="AC389" s="40"/>
      <c r="AD389" s="40"/>
      <c r="AE389" s="40"/>
      <c r="AF389" s="40"/>
    </row>
    <row r="390" spans="1:32" x14ac:dyDescent="0.25">
      <c r="F390" s="4"/>
      <c r="G390" s="4"/>
      <c r="H390" s="4"/>
      <c r="I390" s="4"/>
      <c r="J390" s="4"/>
      <c r="K390" s="4"/>
      <c r="L390" s="4"/>
      <c r="M390" s="4"/>
      <c r="N390" s="4"/>
      <c r="O390" s="4"/>
      <c r="P390" s="4"/>
      <c r="Q390" s="4"/>
      <c r="R390" s="4"/>
      <c r="S390" s="4"/>
      <c r="V390" s="40"/>
      <c r="W390" s="40"/>
      <c r="X390" s="40"/>
      <c r="Y390" s="40"/>
      <c r="Z390" s="40"/>
      <c r="AA390" s="40"/>
      <c r="AB390" s="40"/>
      <c r="AC390" s="40"/>
      <c r="AD390" s="40"/>
      <c r="AE390" s="40"/>
      <c r="AF390" s="40"/>
    </row>
    <row r="392" spans="1:32" x14ac:dyDescent="0.25">
      <c r="A392" s="19" t="s">
        <v>41</v>
      </c>
      <c r="B392" s="19" t="s">
        <v>54</v>
      </c>
      <c r="C392" s="19" t="s">
        <v>55</v>
      </c>
      <c r="D392" s="10" t="s">
        <v>124</v>
      </c>
      <c r="E392" s="11" t="s">
        <v>42</v>
      </c>
      <c r="F392" s="11" t="s">
        <v>43</v>
      </c>
      <c r="G392" s="11" t="s">
        <v>44</v>
      </c>
      <c r="H392" s="11" t="s">
        <v>45</v>
      </c>
      <c r="I392" s="11" t="s">
        <v>46</v>
      </c>
      <c r="J392" s="11" t="s">
        <v>47</v>
      </c>
      <c r="K392" s="11" t="s">
        <v>48</v>
      </c>
      <c r="L392" s="11" t="s">
        <v>49</v>
      </c>
      <c r="M392" s="11" t="s">
        <v>50</v>
      </c>
      <c r="N392" s="11" t="s">
        <v>51</v>
      </c>
      <c r="O392" s="11" t="s">
        <v>6</v>
      </c>
      <c r="P392" s="11" t="s">
        <v>52</v>
      </c>
      <c r="Q392" s="11" t="s">
        <v>15</v>
      </c>
      <c r="R392" s="11" t="s">
        <v>40</v>
      </c>
    </row>
    <row r="393" spans="1:32" x14ac:dyDescent="0.25">
      <c r="A393" t="s">
        <v>20</v>
      </c>
      <c r="B393" s="5" t="s">
        <v>92</v>
      </c>
      <c r="C393" t="s">
        <v>99</v>
      </c>
      <c r="D393" t="str">
        <f>List!M2</f>
        <v>Argentina</v>
      </c>
      <c r="E393">
        <v>10</v>
      </c>
      <c r="F393">
        <v>17</v>
      </c>
      <c r="G393">
        <v>17</v>
      </c>
      <c r="H393">
        <v>17</v>
      </c>
      <c r="I393">
        <v>16</v>
      </c>
      <c r="J393">
        <v>19</v>
      </c>
      <c r="K393">
        <v>16</v>
      </c>
      <c r="L393">
        <v>15</v>
      </c>
      <c r="M393">
        <v>17</v>
      </c>
      <c r="N393">
        <v>16</v>
      </c>
      <c r="O393">
        <v>13</v>
      </c>
      <c r="P393">
        <v>12</v>
      </c>
      <c r="Q393" s="18">
        <f t="shared" ref="Q393:Q435" si="54">SUM(E393:P393)</f>
        <v>185</v>
      </c>
      <c r="R393" s="26">
        <f ca="1">SUM(OFFSET(E393,,,,List!$D$2))</f>
        <v>112</v>
      </c>
    </row>
    <row r="394" spans="1:32" x14ac:dyDescent="0.25">
      <c r="A394" t="s">
        <v>20</v>
      </c>
      <c r="B394" s="5" t="s">
        <v>92</v>
      </c>
      <c r="C394" t="s">
        <v>99</v>
      </c>
      <c r="D394" t="str">
        <f>List!M3</f>
        <v>Brazil</v>
      </c>
      <c r="E394">
        <v>20</v>
      </c>
      <c r="F394">
        <v>13</v>
      </c>
      <c r="G394">
        <v>13</v>
      </c>
      <c r="H394">
        <v>18</v>
      </c>
      <c r="I394">
        <v>19</v>
      </c>
      <c r="J394">
        <v>10</v>
      </c>
      <c r="K394">
        <v>15</v>
      </c>
      <c r="L394">
        <v>20</v>
      </c>
      <c r="M394">
        <v>18</v>
      </c>
      <c r="N394">
        <v>11</v>
      </c>
      <c r="O394">
        <v>19</v>
      </c>
      <c r="P394">
        <v>19</v>
      </c>
      <c r="Q394" s="18">
        <f t="shared" si="54"/>
        <v>195</v>
      </c>
      <c r="R394" s="26">
        <f ca="1">SUM(OFFSET(E394,,,,List!$D$2))</f>
        <v>108</v>
      </c>
    </row>
    <row r="395" spans="1:32" x14ac:dyDescent="0.25">
      <c r="A395" t="s">
        <v>20</v>
      </c>
      <c r="B395" s="5" t="s">
        <v>92</v>
      </c>
      <c r="C395" t="s">
        <v>99</v>
      </c>
      <c r="D395" t="str">
        <f>List!M4</f>
        <v>Canada</v>
      </c>
      <c r="E395">
        <v>12</v>
      </c>
      <c r="F395">
        <v>19</v>
      </c>
      <c r="G395">
        <v>19</v>
      </c>
      <c r="H395">
        <v>18</v>
      </c>
      <c r="I395">
        <v>10</v>
      </c>
      <c r="J395">
        <v>11</v>
      </c>
      <c r="K395">
        <v>10</v>
      </c>
      <c r="L395">
        <v>13</v>
      </c>
      <c r="M395">
        <v>20</v>
      </c>
      <c r="N395">
        <v>17</v>
      </c>
      <c r="O395">
        <v>13</v>
      </c>
      <c r="P395">
        <v>12</v>
      </c>
      <c r="Q395" s="18">
        <f t="shared" si="54"/>
        <v>174</v>
      </c>
      <c r="R395" s="26">
        <f ca="1">SUM(OFFSET(E395,,,,List!$D$2))</f>
        <v>99</v>
      </c>
    </row>
    <row r="396" spans="1:32" x14ac:dyDescent="0.25">
      <c r="A396" t="s">
        <v>20</v>
      </c>
      <c r="B396" s="5" t="s">
        <v>92</v>
      </c>
      <c r="C396" t="s">
        <v>99</v>
      </c>
      <c r="D396" t="str">
        <f>List!M5</f>
        <v>Chile</v>
      </c>
      <c r="E396">
        <v>16</v>
      </c>
      <c r="F396">
        <v>11</v>
      </c>
      <c r="G396">
        <v>14</v>
      </c>
      <c r="H396">
        <v>14</v>
      </c>
      <c r="I396">
        <v>15</v>
      </c>
      <c r="J396">
        <v>10</v>
      </c>
      <c r="K396">
        <v>20</v>
      </c>
      <c r="L396">
        <v>14</v>
      </c>
      <c r="M396">
        <v>10</v>
      </c>
      <c r="N396">
        <v>18</v>
      </c>
      <c r="O396">
        <v>15</v>
      </c>
      <c r="P396">
        <v>13</v>
      </c>
      <c r="Q396" s="18">
        <f t="shared" si="54"/>
        <v>170</v>
      </c>
      <c r="R396" s="26">
        <f ca="1">SUM(OFFSET(E396,,,,List!$D$2))</f>
        <v>100</v>
      </c>
    </row>
    <row r="397" spans="1:32" x14ac:dyDescent="0.25">
      <c r="A397" t="s">
        <v>20</v>
      </c>
      <c r="B397" s="5" t="s">
        <v>92</v>
      </c>
      <c r="C397" t="s">
        <v>99</v>
      </c>
      <c r="D397" t="str">
        <f>List!M6</f>
        <v>Columbia</v>
      </c>
      <c r="E397">
        <v>12</v>
      </c>
      <c r="F397">
        <v>17</v>
      </c>
      <c r="G397">
        <v>15</v>
      </c>
      <c r="H397">
        <v>13</v>
      </c>
      <c r="I397">
        <v>20</v>
      </c>
      <c r="J397">
        <v>16</v>
      </c>
      <c r="K397">
        <v>14</v>
      </c>
      <c r="L397">
        <v>14</v>
      </c>
      <c r="M397">
        <v>16</v>
      </c>
      <c r="N397">
        <v>14</v>
      </c>
      <c r="O397">
        <v>18</v>
      </c>
      <c r="P397">
        <v>20</v>
      </c>
      <c r="Q397" s="18">
        <f t="shared" si="54"/>
        <v>189</v>
      </c>
      <c r="R397" s="26">
        <f ca="1">SUM(OFFSET(E397,,,,List!$D$2))</f>
        <v>107</v>
      </c>
    </row>
    <row r="398" spans="1:32" x14ac:dyDescent="0.25">
      <c r="A398" t="s">
        <v>20</v>
      </c>
      <c r="B398" s="5" t="s">
        <v>92</v>
      </c>
      <c r="C398" t="s">
        <v>99</v>
      </c>
      <c r="D398" t="str">
        <f>List!M7</f>
        <v>Cuba</v>
      </c>
      <c r="E398">
        <v>11</v>
      </c>
      <c r="F398">
        <v>18</v>
      </c>
      <c r="G398">
        <v>19</v>
      </c>
      <c r="H398">
        <v>16</v>
      </c>
      <c r="I398">
        <v>11</v>
      </c>
      <c r="J398">
        <v>14</v>
      </c>
      <c r="K398">
        <v>12</v>
      </c>
      <c r="L398">
        <v>12</v>
      </c>
      <c r="M398">
        <v>18</v>
      </c>
      <c r="N398">
        <v>12</v>
      </c>
      <c r="O398">
        <v>17</v>
      </c>
      <c r="P398">
        <v>12</v>
      </c>
      <c r="Q398" s="18">
        <f t="shared" si="54"/>
        <v>172</v>
      </c>
      <c r="R398" s="26">
        <f ca="1">SUM(OFFSET(E398,,,,List!$D$2))</f>
        <v>101</v>
      </c>
    </row>
    <row r="399" spans="1:32" x14ac:dyDescent="0.25">
      <c r="A399" t="s">
        <v>20</v>
      </c>
      <c r="B399" s="5" t="s">
        <v>92</v>
      </c>
      <c r="C399" t="s">
        <v>99</v>
      </c>
      <c r="D399" t="str">
        <f>List!M8</f>
        <v>Mexico</v>
      </c>
      <c r="E399">
        <v>12</v>
      </c>
      <c r="F399">
        <v>13</v>
      </c>
      <c r="G399">
        <v>10</v>
      </c>
      <c r="H399">
        <v>16</v>
      </c>
      <c r="I399">
        <v>13</v>
      </c>
      <c r="J399">
        <v>16</v>
      </c>
      <c r="K399">
        <v>16</v>
      </c>
      <c r="L399">
        <v>19</v>
      </c>
      <c r="M399">
        <v>15</v>
      </c>
      <c r="N399">
        <v>15</v>
      </c>
      <c r="O399">
        <v>20</v>
      </c>
      <c r="P399">
        <v>14</v>
      </c>
      <c r="Q399" s="18">
        <f t="shared" si="54"/>
        <v>179</v>
      </c>
      <c r="R399" s="26">
        <f ca="1">SUM(OFFSET(E399,,,,List!$D$2))</f>
        <v>96</v>
      </c>
    </row>
    <row r="400" spans="1:32" x14ac:dyDescent="0.25">
      <c r="A400" t="s">
        <v>20</v>
      </c>
      <c r="B400" s="5" t="s">
        <v>92</v>
      </c>
      <c r="C400" t="s">
        <v>99</v>
      </c>
      <c r="D400" t="str">
        <f>List!M9</f>
        <v>Uraguay</v>
      </c>
      <c r="E400">
        <v>15</v>
      </c>
      <c r="F400">
        <v>19</v>
      </c>
      <c r="G400">
        <v>11</v>
      </c>
      <c r="H400">
        <v>12</v>
      </c>
      <c r="I400">
        <v>12</v>
      </c>
      <c r="J400">
        <v>12</v>
      </c>
      <c r="K400">
        <v>10</v>
      </c>
      <c r="L400">
        <v>17</v>
      </c>
      <c r="M400">
        <v>19</v>
      </c>
      <c r="N400">
        <v>12</v>
      </c>
      <c r="O400">
        <v>12</v>
      </c>
      <c r="P400">
        <v>18</v>
      </c>
      <c r="Q400" s="18">
        <f t="shared" si="54"/>
        <v>169</v>
      </c>
      <c r="R400" s="26">
        <f ca="1">SUM(OFFSET(E400,,,,List!$D$2))</f>
        <v>91</v>
      </c>
    </row>
    <row r="401" spans="1:18" x14ac:dyDescent="0.25">
      <c r="A401" t="s">
        <v>20</v>
      </c>
      <c r="B401" s="5" t="s">
        <v>92</v>
      </c>
      <c r="C401" t="s">
        <v>99</v>
      </c>
      <c r="D401" t="str">
        <f>List!M10</f>
        <v>USA</v>
      </c>
      <c r="E401">
        <v>18</v>
      </c>
      <c r="F401">
        <v>17</v>
      </c>
      <c r="G401">
        <v>18</v>
      </c>
      <c r="H401">
        <v>18</v>
      </c>
      <c r="I401">
        <v>14</v>
      </c>
      <c r="J401">
        <v>11</v>
      </c>
      <c r="K401">
        <v>17</v>
      </c>
      <c r="L401">
        <v>17</v>
      </c>
      <c r="M401">
        <v>20</v>
      </c>
      <c r="N401">
        <v>15</v>
      </c>
      <c r="O401">
        <v>20</v>
      </c>
      <c r="P401">
        <v>20</v>
      </c>
      <c r="Q401" s="18">
        <f t="shared" si="54"/>
        <v>205</v>
      </c>
      <c r="R401" s="26">
        <f ca="1">SUM(OFFSET(E401,,,,List!$D$2))</f>
        <v>113</v>
      </c>
    </row>
    <row r="402" spans="1:18" x14ac:dyDescent="0.25">
      <c r="A402" t="s">
        <v>20</v>
      </c>
      <c r="B402" s="5" t="s">
        <v>92</v>
      </c>
      <c r="C402" t="s">
        <v>99</v>
      </c>
      <c r="D402" t="str">
        <f>List!M11</f>
        <v>Venezuala</v>
      </c>
      <c r="E402">
        <v>10</v>
      </c>
      <c r="F402">
        <v>18</v>
      </c>
      <c r="G402">
        <v>19</v>
      </c>
      <c r="H402">
        <v>16</v>
      </c>
      <c r="I402">
        <v>13</v>
      </c>
      <c r="J402">
        <v>18</v>
      </c>
      <c r="K402">
        <v>13</v>
      </c>
      <c r="L402">
        <v>18</v>
      </c>
      <c r="M402">
        <v>16</v>
      </c>
      <c r="N402">
        <v>15</v>
      </c>
      <c r="O402">
        <v>15</v>
      </c>
      <c r="P402">
        <v>15</v>
      </c>
      <c r="Q402" s="18">
        <f t="shared" si="54"/>
        <v>186</v>
      </c>
      <c r="R402" s="26">
        <f ca="1">SUM(OFFSET(E402,,,,List!$D$2))</f>
        <v>107</v>
      </c>
    </row>
    <row r="403" spans="1:18" x14ac:dyDescent="0.25">
      <c r="B403" s="5"/>
      <c r="Q403" s="18"/>
      <c r="R403" s="26"/>
    </row>
    <row r="404" spans="1:18" x14ac:dyDescent="0.25">
      <c r="A404" t="s">
        <v>20</v>
      </c>
      <c r="B404" s="5" t="s">
        <v>92</v>
      </c>
      <c r="C404" t="s">
        <v>74</v>
      </c>
      <c r="D404" t="s">
        <v>101</v>
      </c>
      <c r="E404">
        <v>13</v>
      </c>
      <c r="F404">
        <v>17</v>
      </c>
      <c r="G404">
        <v>18</v>
      </c>
      <c r="H404">
        <v>17</v>
      </c>
      <c r="I404">
        <v>11</v>
      </c>
      <c r="J404">
        <v>13</v>
      </c>
      <c r="K404">
        <v>10</v>
      </c>
      <c r="L404">
        <v>15</v>
      </c>
      <c r="M404">
        <v>19</v>
      </c>
      <c r="N404">
        <v>16</v>
      </c>
      <c r="O404">
        <v>14</v>
      </c>
      <c r="P404">
        <v>12</v>
      </c>
      <c r="Q404" s="18">
        <f t="shared" si="54"/>
        <v>175</v>
      </c>
      <c r="R404" s="26">
        <f ca="1">SUM(OFFSET(E404,,,,List!$D$2))</f>
        <v>99</v>
      </c>
    </row>
    <row r="405" spans="1:18" x14ac:dyDescent="0.25">
      <c r="A405" t="s">
        <v>20</v>
      </c>
      <c r="B405" s="5" t="s">
        <v>92</v>
      </c>
      <c r="C405" t="s">
        <v>74</v>
      </c>
      <c r="D405" t="s">
        <v>82</v>
      </c>
      <c r="E405">
        <v>12</v>
      </c>
      <c r="F405">
        <v>11</v>
      </c>
      <c r="G405">
        <v>15</v>
      </c>
      <c r="H405">
        <v>16</v>
      </c>
      <c r="I405">
        <v>12</v>
      </c>
      <c r="J405">
        <v>13</v>
      </c>
      <c r="K405">
        <v>12</v>
      </c>
      <c r="L405">
        <v>15</v>
      </c>
      <c r="M405">
        <v>14</v>
      </c>
      <c r="N405">
        <v>11</v>
      </c>
      <c r="O405">
        <v>20</v>
      </c>
      <c r="P405">
        <v>17</v>
      </c>
      <c r="Q405" s="18">
        <f t="shared" si="54"/>
        <v>168</v>
      </c>
      <c r="R405" s="26">
        <f ca="1">SUM(OFFSET(E405,,,,List!$D$2))</f>
        <v>91</v>
      </c>
    </row>
    <row r="406" spans="1:18" x14ac:dyDescent="0.25">
      <c r="A406" t="s">
        <v>20</v>
      </c>
      <c r="B406" s="5" t="s">
        <v>92</v>
      </c>
      <c r="C406" t="s">
        <v>74</v>
      </c>
      <c r="D406" t="s">
        <v>83</v>
      </c>
      <c r="E406">
        <v>15</v>
      </c>
      <c r="F406">
        <v>20</v>
      </c>
      <c r="G406">
        <v>18</v>
      </c>
      <c r="H406">
        <v>14</v>
      </c>
      <c r="I406">
        <v>16</v>
      </c>
      <c r="J406">
        <v>17</v>
      </c>
      <c r="K406">
        <v>19</v>
      </c>
      <c r="L406">
        <v>16</v>
      </c>
      <c r="M406">
        <v>14</v>
      </c>
      <c r="N406">
        <v>13</v>
      </c>
      <c r="O406">
        <v>14</v>
      </c>
      <c r="P406">
        <v>15</v>
      </c>
      <c r="Q406" s="18">
        <f t="shared" si="54"/>
        <v>191</v>
      </c>
      <c r="R406" s="26">
        <f ca="1">SUM(OFFSET(E406,,,,List!$D$2))</f>
        <v>119</v>
      </c>
    </row>
    <row r="407" spans="1:18" x14ac:dyDescent="0.25">
      <c r="A407" t="s">
        <v>20</v>
      </c>
      <c r="B407" s="5" t="s">
        <v>92</v>
      </c>
      <c r="C407" t="s">
        <v>74</v>
      </c>
      <c r="D407" t="s">
        <v>107</v>
      </c>
      <c r="E407">
        <v>13</v>
      </c>
      <c r="F407">
        <v>14</v>
      </c>
      <c r="G407">
        <v>19</v>
      </c>
      <c r="H407">
        <v>10</v>
      </c>
      <c r="I407">
        <v>15</v>
      </c>
      <c r="J407">
        <v>15</v>
      </c>
      <c r="K407">
        <v>13</v>
      </c>
      <c r="L407">
        <v>16</v>
      </c>
      <c r="M407">
        <v>18</v>
      </c>
      <c r="N407">
        <v>11</v>
      </c>
      <c r="O407">
        <v>18</v>
      </c>
      <c r="P407">
        <v>14</v>
      </c>
      <c r="Q407" s="18">
        <f t="shared" si="54"/>
        <v>176</v>
      </c>
      <c r="R407" s="26">
        <f ca="1">SUM(OFFSET(E407,,,,List!$D$2))</f>
        <v>99</v>
      </c>
    </row>
    <row r="408" spans="1:18" x14ac:dyDescent="0.25">
      <c r="A408" t="s">
        <v>20</v>
      </c>
      <c r="B408" s="5" t="s">
        <v>92</v>
      </c>
      <c r="C408" t="s">
        <v>74</v>
      </c>
      <c r="D408" t="s">
        <v>104</v>
      </c>
      <c r="E408">
        <v>12</v>
      </c>
      <c r="F408">
        <v>13</v>
      </c>
      <c r="G408">
        <v>15</v>
      </c>
      <c r="H408">
        <v>11</v>
      </c>
      <c r="I408">
        <v>16</v>
      </c>
      <c r="J408">
        <v>14</v>
      </c>
      <c r="K408">
        <v>14</v>
      </c>
      <c r="L408">
        <v>10</v>
      </c>
      <c r="M408">
        <v>17</v>
      </c>
      <c r="N408">
        <v>19</v>
      </c>
      <c r="O408">
        <v>15</v>
      </c>
      <c r="P408">
        <v>14</v>
      </c>
      <c r="Q408" s="18">
        <f t="shared" si="54"/>
        <v>170</v>
      </c>
      <c r="R408" s="26">
        <f ca="1">SUM(OFFSET(E408,,,,List!$D$2))</f>
        <v>95</v>
      </c>
    </row>
    <row r="409" spans="1:18" x14ac:dyDescent="0.25">
      <c r="A409" t="s">
        <v>20</v>
      </c>
      <c r="B409" s="5" t="s">
        <v>92</v>
      </c>
      <c r="C409" t="s">
        <v>74</v>
      </c>
      <c r="D409" t="s">
        <v>105</v>
      </c>
      <c r="E409">
        <v>15</v>
      </c>
      <c r="F409">
        <v>11</v>
      </c>
      <c r="G409">
        <v>17</v>
      </c>
      <c r="H409">
        <v>11</v>
      </c>
      <c r="I409">
        <v>11</v>
      </c>
      <c r="J409">
        <v>12</v>
      </c>
      <c r="K409">
        <v>16</v>
      </c>
      <c r="L409">
        <v>11</v>
      </c>
      <c r="M409">
        <v>18</v>
      </c>
      <c r="N409">
        <v>11</v>
      </c>
      <c r="O409">
        <v>14</v>
      </c>
      <c r="P409">
        <v>13</v>
      </c>
      <c r="Q409" s="18">
        <f t="shared" si="54"/>
        <v>160</v>
      </c>
      <c r="R409" s="26">
        <f ca="1">SUM(OFFSET(E409,,,,List!$D$2))</f>
        <v>93</v>
      </c>
    </row>
    <row r="410" spans="1:18" x14ac:dyDescent="0.25">
      <c r="A410" t="s">
        <v>20</v>
      </c>
      <c r="B410" s="5" t="s">
        <v>92</v>
      </c>
      <c r="C410" t="s">
        <v>74</v>
      </c>
      <c r="D410" t="s">
        <v>108</v>
      </c>
      <c r="E410">
        <v>17</v>
      </c>
      <c r="F410">
        <v>16</v>
      </c>
      <c r="G410">
        <v>19</v>
      </c>
      <c r="H410">
        <v>11</v>
      </c>
      <c r="I410">
        <v>17</v>
      </c>
      <c r="J410">
        <v>16</v>
      </c>
      <c r="K410">
        <v>12</v>
      </c>
      <c r="L410">
        <v>15</v>
      </c>
      <c r="M410">
        <v>15</v>
      </c>
      <c r="N410">
        <v>15</v>
      </c>
      <c r="O410">
        <v>18</v>
      </c>
      <c r="P410">
        <v>16</v>
      </c>
      <c r="Q410" s="18">
        <f t="shared" si="54"/>
        <v>187</v>
      </c>
      <c r="R410" s="26">
        <f ca="1">SUM(OFFSET(E410,,,,List!$D$2))</f>
        <v>108</v>
      </c>
    </row>
    <row r="411" spans="1:18" x14ac:dyDescent="0.25">
      <c r="A411" t="s">
        <v>20</v>
      </c>
      <c r="B411" s="5" t="s">
        <v>92</v>
      </c>
      <c r="C411" t="s">
        <v>74</v>
      </c>
      <c r="D411" t="s">
        <v>102</v>
      </c>
      <c r="E411">
        <v>10</v>
      </c>
      <c r="F411">
        <v>11</v>
      </c>
      <c r="G411">
        <v>20</v>
      </c>
      <c r="H411">
        <v>18</v>
      </c>
      <c r="I411">
        <v>19</v>
      </c>
      <c r="J411">
        <v>12</v>
      </c>
      <c r="K411">
        <v>18</v>
      </c>
      <c r="L411">
        <v>18</v>
      </c>
      <c r="M411">
        <v>11</v>
      </c>
      <c r="N411">
        <v>18</v>
      </c>
      <c r="O411">
        <v>17</v>
      </c>
      <c r="P411">
        <v>19</v>
      </c>
      <c r="Q411" s="18">
        <f t="shared" si="54"/>
        <v>191</v>
      </c>
      <c r="R411" s="26">
        <f ca="1">SUM(OFFSET(E411,,,,List!$D$2))</f>
        <v>108</v>
      </c>
    </row>
    <row r="412" spans="1:18" x14ac:dyDescent="0.25">
      <c r="A412" t="s">
        <v>20</v>
      </c>
      <c r="B412" s="5" t="s">
        <v>92</v>
      </c>
      <c r="C412" t="s">
        <v>74</v>
      </c>
      <c r="D412" t="s">
        <v>106</v>
      </c>
      <c r="E412">
        <v>11</v>
      </c>
      <c r="F412">
        <v>14</v>
      </c>
      <c r="G412">
        <v>19</v>
      </c>
      <c r="H412">
        <v>10</v>
      </c>
      <c r="I412">
        <v>12</v>
      </c>
      <c r="J412">
        <v>19</v>
      </c>
      <c r="K412">
        <v>17</v>
      </c>
      <c r="L412">
        <v>11</v>
      </c>
      <c r="M412">
        <v>10</v>
      </c>
      <c r="N412">
        <v>19</v>
      </c>
      <c r="O412">
        <v>15</v>
      </c>
      <c r="P412">
        <v>20</v>
      </c>
      <c r="Q412" s="18">
        <f t="shared" si="54"/>
        <v>177</v>
      </c>
      <c r="R412" s="26">
        <f ca="1">SUM(OFFSET(E412,,,,List!$D$2))</f>
        <v>102</v>
      </c>
    </row>
    <row r="413" spans="1:18" x14ac:dyDescent="0.25">
      <c r="A413" t="s">
        <v>20</v>
      </c>
      <c r="B413" s="5" t="s">
        <v>92</v>
      </c>
      <c r="C413" t="s">
        <v>74</v>
      </c>
      <c r="D413" t="s">
        <v>103</v>
      </c>
      <c r="E413">
        <v>17</v>
      </c>
      <c r="F413">
        <v>11</v>
      </c>
      <c r="G413">
        <v>20</v>
      </c>
      <c r="H413">
        <v>13</v>
      </c>
      <c r="I413">
        <v>15</v>
      </c>
      <c r="J413">
        <v>18</v>
      </c>
      <c r="K413">
        <v>20</v>
      </c>
      <c r="L413">
        <v>12</v>
      </c>
      <c r="M413">
        <v>11</v>
      </c>
      <c r="N413">
        <v>15</v>
      </c>
      <c r="O413">
        <v>10</v>
      </c>
      <c r="P413">
        <v>19</v>
      </c>
      <c r="Q413" s="18">
        <f t="shared" si="54"/>
        <v>181</v>
      </c>
      <c r="R413" s="26">
        <f ca="1">SUM(OFFSET(E413,,,,List!$D$2))</f>
        <v>114</v>
      </c>
    </row>
    <row r="414" spans="1:18" x14ac:dyDescent="0.25">
      <c r="B414" s="5"/>
      <c r="Q414" s="18">
        <f t="shared" si="54"/>
        <v>0</v>
      </c>
      <c r="R414" s="26">
        <f ca="1">SUM(OFFSET(E414,,,,List!$D$2))</f>
        <v>0</v>
      </c>
    </row>
    <row r="415" spans="1:18" x14ac:dyDescent="0.25">
      <c r="A415" t="s">
        <v>20</v>
      </c>
      <c r="B415" s="5" t="s">
        <v>92</v>
      </c>
      <c r="C415" t="str">
        <f>List!$O$4</f>
        <v>Asia Pac</v>
      </c>
      <c r="D415" t="s">
        <v>79</v>
      </c>
      <c r="E415">
        <v>11</v>
      </c>
      <c r="F415">
        <v>14</v>
      </c>
      <c r="G415">
        <v>11</v>
      </c>
      <c r="H415">
        <v>17</v>
      </c>
      <c r="I415">
        <v>20</v>
      </c>
      <c r="J415">
        <v>19</v>
      </c>
      <c r="K415">
        <v>17</v>
      </c>
      <c r="L415">
        <v>18</v>
      </c>
      <c r="M415">
        <v>18</v>
      </c>
      <c r="N415">
        <v>12</v>
      </c>
      <c r="O415">
        <v>14</v>
      </c>
      <c r="P415">
        <v>10</v>
      </c>
      <c r="Q415" s="18">
        <f t="shared" si="54"/>
        <v>181</v>
      </c>
      <c r="R415" s="26">
        <f ca="1">SUM(OFFSET(E415,,,,List!$D$2))</f>
        <v>109</v>
      </c>
    </row>
    <row r="416" spans="1:18" x14ac:dyDescent="0.25">
      <c r="A416" t="s">
        <v>20</v>
      </c>
      <c r="B416" s="5" t="s">
        <v>92</v>
      </c>
      <c r="C416" t="str">
        <f>List!$O$4</f>
        <v>Asia Pac</v>
      </c>
      <c r="D416" t="s">
        <v>120</v>
      </c>
      <c r="E416">
        <v>12</v>
      </c>
      <c r="F416">
        <v>16</v>
      </c>
      <c r="G416">
        <v>16</v>
      </c>
      <c r="H416">
        <v>19</v>
      </c>
      <c r="I416">
        <v>12</v>
      </c>
      <c r="J416">
        <v>12</v>
      </c>
      <c r="K416">
        <v>14</v>
      </c>
      <c r="L416">
        <v>10</v>
      </c>
      <c r="M416">
        <v>19</v>
      </c>
      <c r="N416">
        <v>18</v>
      </c>
      <c r="O416">
        <v>20</v>
      </c>
      <c r="P416">
        <v>17</v>
      </c>
      <c r="Q416" s="18">
        <f t="shared" si="54"/>
        <v>185</v>
      </c>
      <c r="R416" s="26">
        <f ca="1">SUM(OFFSET(E416,,,,List!$D$2))</f>
        <v>101</v>
      </c>
    </row>
    <row r="417" spans="1:18" x14ac:dyDescent="0.25">
      <c r="A417" t="s">
        <v>20</v>
      </c>
      <c r="B417" s="5" t="s">
        <v>92</v>
      </c>
      <c r="C417" t="str">
        <f>List!$O$4</f>
        <v>Asia Pac</v>
      </c>
      <c r="D417" t="s">
        <v>122</v>
      </c>
      <c r="E417">
        <v>15</v>
      </c>
      <c r="F417">
        <v>19</v>
      </c>
      <c r="G417">
        <v>18</v>
      </c>
      <c r="H417">
        <v>11</v>
      </c>
      <c r="I417">
        <v>15</v>
      </c>
      <c r="J417">
        <v>19</v>
      </c>
      <c r="K417">
        <v>17</v>
      </c>
      <c r="L417">
        <v>19</v>
      </c>
      <c r="M417">
        <v>20</v>
      </c>
      <c r="N417">
        <v>11</v>
      </c>
      <c r="O417">
        <v>20</v>
      </c>
      <c r="P417">
        <v>18</v>
      </c>
      <c r="Q417" s="18">
        <f t="shared" si="54"/>
        <v>202</v>
      </c>
      <c r="R417" s="26">
        <f ca="1">SUM(OFFSET(E417,,,,List!$D$2))</f>
        <v>114</v>
      </c>
    </row>
    <row r="418" spans="1:18" x14ac:dyDescent="0.25">
      <c r="A418" t="s">
        <v>20</v>
      </c>
      <c r="B418" s="5" t="s">
        <v>92</v>
      </c>
      <c r="C418" t="str">
        <f>List!$O$4</f>
        <v>Asia Pac</v>
      </c>
      <c r="D418" t="s">
        <v>80</v>
      </c>
      <c r="E418">
        <v>11</v>
      </c>
      <c r="F418">
        <v>13</v>
      </c>
      <c r="G418">
        <v>18</v>
      </c>
      <c r="H418">
        <v>19</v>
      </c>
      <c r="I418">
        <v>17</v>
      </c>
      <c r="J418">
        <v>16</v>
      </c>
      <c r="K418">
        <v>19</v>
      </c>
      <c r="L418">
        <v>12</v>
      </c>
      <c r="M418">
        <v>19</v>
      </c>
      <c r="N418">
        <v>16</v>
      </c>
      <c r="O418">
        <v>10</v>
      </c>
      <c r="P418">
        <v>15</v>
      </c>
      <c r="Q418" s="18">
        <f t="shared" si="54"/>
        <v>185</v>
      </c>
      <c r="R418" s="26">
        <f ca="1">SUM(OFFSET(E418,,,,List!$D$2))</f>
        <v>113</v>
      </c>
    </row>
    <row r="419" spans="1:18" x14ac:dyDescent="0.25">
      <c r="A419" t="s">
        <v>20</v>
      </c>
      <c r="B419" s="5" t="s">
        <v>92</v>
      </c>
      <c r="C419" t="str">
        <f>List!$O$4</f>
        <v>Asia Pac</v>
      </c>
      <c r="D419" t="s">
        <v>118</v>
      </c>
      <c r="E419">
        <v>15</v>
      </c>
      <c r="F419">
        <v>13</v>
      </c>
      <c r="G419">
        <v>14</v>
      </c>
      <c r="H419">
        <v>15</v>
      </c>
      <c r="I419">
        <v>12</v>
      </c>
      <c r="J419">
        <v>16</v>
      </c>
      <c r="K419">
        <v>20</v>
      </c>
      <c r="L419">
        <v>14</v>
      </c>
      <c r="M419">
        <v>17</v>
      </c>
      <c r="N419">
        <v>20</v>
      </c>
      <c r="O419">
        <v>14</v>
      </c>
      <c r="P419">
        <v>18</v>
      </c>
      <c r="Q419" s="18">
        <f t="shared" si="54"/>
        <v>188</v>
      </c>
      <c r="R419" s="26">
        <f ca="1">SUM(OFFSET(E419,,,,List!$D$2))</f>
        <v>105</v>
      </c>
    </row>
    <row r="420" spans="1:18" x14ac:dyDescent="0.25">
      <c r="A420" t="s">
        <v>20</v>
      </c>
      <c r="B420" s="5" t="s">
        <v>92</v>
      </c>
      <c r="C420" t="str">
        <f>List!$O$4</f>
        <v>Asia Pac</v>
      </c>
      <c r="D420" t="s">
        <v>81</v>
      </c>
      <c r="E420">
        <v>15</v>
      </c>
      <c r="F420">
        <v>19</v>
      </c>
      <c r="G420">
        <v>16</v>
      </c>
      <c r="H420">
        <v>18</v>
      </c>
      <c r="I420">
        <v>18</v>
      </c>
      <c r="J420">
        <v>20</v>
      </c>
      <c r="K420">
        <v>10</v>
      </c>
      <c r="L420">
        <v>10</v>
      </c>
      <c r="M420">
        <v>15</v>
      </c>
      <c r="N420">
        <v>14</v>
      </c>
      <c r="O420">
        <v>19</v>
      </c>
      <c r="P420">
        <v>16</v>
      </c>
      <c r="Q420" s="18">
        <f t="shared" si="54"/>
        <v>190</v>
      </c>
      <c r="R420" s="26">
        <f ca="1">SUM(OFFSET(E420,,,,List!$D$2))</f>
        <v>116</v>
      </c>
    </row>
    <row r="421" spans="1:18" x14ac:dyDescent="0.25">
      <c r="A421" t="s">
        <v>20</v>
      </c>
      <c r="B421" s="5" t="s">
        <v>92</v>
      </c>
      <c r="C421" t="str">
        <f>List!$O$4</f>
        <v>Asia Pac</v>
      </c>
      <c r="D421" t="s">
        <v>123</v>
      </c>
      <c r="E421">
        <v>14</v>
      </c>
      <c r="F421">
        <v>19</v>
      </c>
      <c r="G421">
        <v>11</v>
      </c>
      <c r="H421">
        <v>17</v>
      </c>
      <c r="I421">
        <v>13</v>
      </c>
      <c r="J421">
        <v>18</v>
      </c>
      <c r="K421">
        <v>20</v>
      </c>
      <c r="L421">
        <v>13</v>
      </c>
      <c r="M421">
        <v>10</v>
      </c>
      <c r="N421">
        <v>14</v>
      </c>
      <c r="O421">
        <v>16</v>
      </c>
      <c r="P421">
        <v>15</v>
      </c>
      <c r="Q421" s="18">
        <f t="shared" si="54"/>
        <v>180</v>
      </c>
      <c r="R421" s="26">
        <f ca="1">SUM(OFFSET(E421,,,,List!$D$2))</f>
        <v>112</v>
      </c>
    </row>
    <row r="422" spans="1:18" x14ac:dyDescent="0.25">
      <c r="A422" t="s">
        <v>20</v>
      </c>
      <c r="B422" s="5" t="s">
        <v>92</v>
      </c>
      <c r="C422" t="str">
        <f>List!$O$4</f>
        <v>Asia Pac</v>
      </c>
      <c r="D422" t="s">
        <v>117</v>
      </c>
      <c r="E422">
        <v>18</v>
      </c>
      <c r="F422">
        <v>17</v>
      </c>
      <c r="G422">
        <v>11</v>
      </c>
      <c r="H422">
        <v>12</v>
      </c>
      <c r="I422">
        <v>15</v>
      </c>
      <c r="J422">
        <v>13</v>
      </c>
      <c r="K422">
        <v>14</v>
      </c>
      <c r="L422">
        <v>15</v>
      </c>
      <c r="M422">
        <v>20</v>
      </c>
      <c r="N422">
        <v>18</v>
      </c>
      <c r="O422">
        <v>19</v>
      </c>
      <c r="P422">
        <v>15</v>
      </c>
      <c r="Q422" s="18">
        <f t="shared" si="54"/>
        <v>187</v>
      </c>
      <c r="R422" s="26">
        <f ca="1">SUM(OFFSET(E422,,,,List!$D$2))</f>
        <v>100</v>
      </c>
    </row>
    <row r="423" spans="1:18" x14ac:dyDescent="0.25">
      <c r="A423" t="s">
        <v>20</v>
      </c>
      <c r="B423" s="5" t="s">
        <v>92</v>
      </c>
      <c r="C423" t="str">
        <f>List!$O$4</f>
        <v>Asia Pac</v>
      </c>
      <c r="D423" t="s">
        <v>119</v>
      </c>
      <c r="E423">
        <v>19</v>
      </c>
      <c r="F423">
        <v>15</v>
      </c>
      <c r="G423">
        <v>14</v>
      </c>
      <c r="H423">
        <v>11</v>
      </c>
      <c r="I423">
        <v>19</v>
      </c>
      <c r="J423">
        <v>12</v>
      </c>
      <c r="K423">
        <v>19</v>
      </c>
      <c r="L423">
        <v>12</v>
      </c>
      <c r="M423">
        <v>16</v>
      </c>
      <c r="N423">
        <v>13</v>
      </c>
      <c r="O423">
        <v>15</v>
      </c>
      <c r="P423">
        <v>18</v>
      </c>
      <c r="Q423" s="18">
        <f t="shared" si="54"/>
        <v>183</v>
      </c>
      <c r="R423" s="26">
        <f ca="1">SUM(OFFSET(E423,,,,List!$D$2))</f>
        <v>109</v>
      </c>
    </row>
    <row r="424" spans="1:18" x14ac:dyDescent="0.25">
      <c r="A424" t="s">
        <v>20</v>
      </c>
      <c r="B424" s="5" t="s">
        <v>92</v>
      </c>
      <c r="C424" t="str">
        <f>List!$O$4</f>
        <v>Asia Pac</v>
      </c>
      <c r="D424" t="s">
        <v>121</v>
      </c>
      <c r="E424">
        <v>10</v>
      </c>
      <c r="F424">
        <v>14</v>
      </c>
      <c r="G424">
        <v>15</v>
      </c>
      <c r="H424">
        <v>17</v>
      </c>
      <c r="I424">
        <v>11</v>
      </c>
      <c r="J424">
        <v>16</v>
      </c>
      <c r="K424">
        <v>10</v>
      </c>
      <c r="L424">
        <v>20</v>
      </c>
      <c r="M424">
        <v>17</v>
      </c>
      <c r="N424">
        <v>10</v>
      </c>
      <c r="O424">
        <v>13</v>
      </c>
      <c r="P424">
        <v>10</v>
      </c>
      <c r="Q424" s="18">
        <f t="shared" si="54"/>
        <v>163</v>
      </c>
      <c r="R424" s="26">
        <f ca="1">SUM(OFFSET(E424,,,,List!$D$2))</f>
        <v>93</v>
      </c>
    </row>
    <row r="425" spans="1:18" x14ac:dyDescent="0.25">
      <c r="B425" s="5"/>
      <c r="Q425" s="18"/>
      <c r="R425" s="26"/>
    </row>
    <row r="426" spans="1:18" x14ac:dyDescent="0.25">
      <c r="A426" t="s">
        <v>20</v>
      </c>
      <c r="B426" s="5" t="s">
        <v>92</v>
      </c>
      <c r="C426" t="s">
        <v>75</v>
      </c>
      <c r="D426" t="s">
        <v>129</v>
      </c>
      <c r="E426">
        <v>16</v>
      </c>
      <c r="F426">
        <v>20</v>
      </c>
      <c r="G426">
        <v>10</v>
      </c>
      <c r="H426">
        <v>17</v>
      </c>
      <c r="I426">
        <v>14</v>
      </c>
      <c r="J426">
        <v>12</v>
      </c>
      <c r="K426">
        <v>18</v>
      </c>
      <c r="L426">
        <v>10</v>
      </c>
      <c r="M426">
        <v>20</v>
      </c>
      <c r="N426">
        <v>15</v>
      </c>
      <c r="O426">
        <v>18</v>
      </c>
      <c r="P426">
        <v>12</v>
      </c>
      <c r="Q426" s="18">
        <f t="shared" si="54"/>
        <v>182</v>
      </c>
      <c r="R426" s="26">
        <f ca="1">SUM(OFFSET(E426,,,,List!$D$2))</f>
        <v>107</v>
      </c>
    </row>
    <row r="427" spans="1:18" x14ac:dyDescent="0.25">
      <c r="A427" t="s">
        <v>20</v>
      </c>
      <c r="B427" s="5" t="s">
        <v>92</v>
      </c>
      <c r="C427" t="s">
        <v>75</v>
      </c>
      <c r="D427" t="s">
        <v>133</v>
      </c>
      <c r="E427">
        <v>12</v>
      </c>
      <c r="F427">
        <v>19</v>
      </c>
      <c r="G427">
        <v>16</v>
      </c>
      <c r="H427">
        <v>14</v>
      </c>
      <c r="I427">
        <v>18</v>
      </c>
      <c r="J427">
        <v>16</v>
      </c>
      <c r="K427">
        <v>18</v>
      </c>
      <c r="L427">
        <v>11</v>
      </c>
      <c r="M427">
        <v>11</v>
      </c>
      <c r="N427">
        <v>13</v>
      </c>
      <c r="O427">
        <v>20</v>
      </c>
      <c r="P427">
        <v>17</v>
      </c>
      <c r="Q427" s="18">
        <f t="shared" si="54"/>
        <v>185</v>
      </c>
      <c r="R427" s="26">
        <f ca="1">SUM(OFFSET(E427,,,,List!$D$2))</f>
        <v>113</v>
      </c>
    </row>
    <row r="428" spans="1:18" x14ac:dyDescent="0.25">
      <c r="A428" t="s">
        <v>20</v>
      </c>
      <c r="B428" s="5" t="s">
        <v>92</v>
      </c>
      <c r="C428" t="s">
        <v>75</v>
      </c>
      <c r="D428" t="s">
        <v>130</v>
      </c>
      <c r="E428">
        <v>11</v>
      </c>
      <c r="F428">
        <v>16</v>
      </c>
      <c r="G428">
        <v>20</v>
      </c>
      <c r="H428">
        <v>13</v>
      </c>
      <c r="I428">
        <v>17</v>
      </c>
      <c r="J428">
        <v>19</v>
      </c>
      <c r="K428">
        <v>13</v>
      </c>
      <c r="L428">
        <v>11</v>
      </c>
      <c r="M428">
        <v>18</v>
      </c>
      <c r="N428">
        <v>15</v>
      </c>
      <c r="O428">
        <v>15</v>
      </c>
      <c r="P428">
        <v>20</v>
      </c>
      <c r="Q428" s="18">
        <f t="shared" si="54"/>
        <v>188</v>
      </c>
      <c r="R428" s="26">
        <f ca="1">SUM(OFFSET(E428,,,,List!$D$2))</f>
        <v>109</v>
      </c>
    </row>
    <row r="429" spans="1:18" x14ac:dyDescent="0.25">
      <c r="A429" t="s">
        <v>20</v>
      </c>
      <c r="B429" s="5" t="s">
        <v>92</v>
      </c>
      <c r="C429" t="s">
        <v>75</v>
      </c>
      <c r="D429" t="s">
        <v>128</v>
      </c>
      <c r="E429">
        <v>17</v>
      </c>
      <c r="F429">
        <v>12</v>
      </c>
      <c r="G429">
        <v>13</v>
      </c>
      <c r="H429">
        <v>19</v>
      </c>
      <c r="I429">
        <v>20</v>
      </c>
      <c r="J429">
        <v>15</v>
      </c>
      <c r="K429">
        <v>15</v>
      </c>
      <c r="L429">
        <v>15</v>
      </c>
      <c r="M429">
        <v>14</v>
      </c>
      <c r="N429">
        <v>11</v>
      </c>
      <c r="O429">
        <v>12</v>
      </c>
      <c r="P429">
        <v>17</v>
      </c>
      <c r="Q429" s="18">
        <f t="shared" si="54"/>
        <v>180</v>
      </c>
      <c r="R429" s="26">
        <f ca="1">SUM(OFFSET(E429,,,,List!$D$2))</f>
        <v>111</v>
      </c>
    </row>
    <row r="430" spans="1:18" x14ac:dyDescent="0.25">
      <c r="A430" t="s">
        <v>20</v>
      </c>
      <c r="B430" s="5" t="s">
        <v>92</v>
      </c>
      <c r="C430" t="s">
        <v>75</v>
      </c>
      <c r="D430" t="s">
        <v>132</v>
      </c>
      <c r="E430">
        <v>11</v>
      </c>
      <c r="F430">
        <v>16</v>
      </c>
      <c r="G430">
        <v>16</v>
      </c>
      <c r="H430">
        <v>16</v>
      </c>
      <c r="I430">
        <v>19</v>
      </c>
      <c r="J430">
        <v>19</v>
      </c>
      <c r="K430">
        <v>11</v>
      </c>
      <c r="L430">
        <v>12</v>
      </c>
      <c r="M430">
        <v>12</v>
      </c>
      <c r="N430">
        <v>14</v>
      </c>
      <c r="O430">
        <v>12</v>
      </c>
      <c r="P430">
        <v>17</v>
      </c>
      <c r="Q430" s="18">
        <f t="shared" si="54"/>
        <v>175</v>
      </c>
      <c r="R430" s="26">
        <f ca="1">SUM(OFFSET(E430,,,,List!$D$2))</f>
        <v>108</v>
      </c>
    </row>
    <row r="431" spans="1:18" x14ac:dyDescent="0.25">
      <c r="A431" t="s">
        <v>20</v>
      </c>
      <c r="B431" s="5" t="s">
        <v>92</v>
      </c>
      <c r="C431" t="s">
        <v>75</v>
      </c>
      <c r="D431" t="s">
        <v>134</v>
      </c>
      <c r="E431">
        <v>16</v>
      </c>
      <c r="F431">
        <v>15</v>
      </c>
      <c r="G431">
        <v>16</v>
      </c>
      <c r="H431">
        <v>11</v>
      </c>
      <c r="I431">
        <v>15</v>
      </c>
      <c r="J431">
        <v>17</v>
      </c>
      <c r="K431">
        <v>18</v>
      </c>
      <c r="L431">
        <v>10</v>
      </c>
      <c r="M431">
        <v>12</v>
      </c>
      <c r="N431">
        <v>15</v>
      </c>
      <c r="O431">
        <v>14</v>
      </c>
      <c r="P431">
        <v>11</v>
      </c>
      <c r="Q431" s="18">
        <f t="shared" si="54"/>
        <v>170</v>
      </c>
      <c r="R431" s="26">
        <f ca="1">SUM(OFFSET(E431,,,,List!$D$2))</f>
        <v>108</v>
      </c>
    </row>
    <row r="432" spans="1:18" x14ac:dyDescent="0.25">
      <c r="A432" t="s">
        <v>20</v>
      </c>
      <c r="B432" s="5" t="s">
        <v>92</v>
      </c>
      <c r="C432" t="s">
        <v>75</v>
      </c>
      <c r="D432" t="s">
        <v>127</v>
      </c>
      <c r="E432">
        <v>14</v>
      </c>
      <c r="F432">
        <v>10</v>
      </c>
      <c r="G432">
        <v>12</v>
      </c>
      <c r="H432">
        <v>19</v>
      </c>
      <c r="I432">
        <v>20</v>
      </c>
      <c r="J432">
        <v>15</v>
      </c>
      <c r="K432">
        <v>12</v>
      </c>
      <c r="L432">
        <v>18</v>
      </c>
      <c r="M432">
        <v>19</v>
      </c>
      <c r="N432">
        <v>13</v>
      </c>
      <c r="O432">
        <v>11</v>
      </c>
      <c r="P432">
        <v>16</v>
      </c>
      <c r="Q432" s="18">
        <f t="shared" si="54"/>
        <v>179</v>
      </c>
      <c r="R432" s="26">
        <f ca="1">SUM(OFFSET(E432,,,,List!$D$2))</f>
        <v>102</v>
      </c>
    </row>
    <row r="433" spans="1:18" x14ac:dyDescent="0.25">
      <c r="A433" t="s">
        <v>20</v>
      </c>
      <c r="B433" s="5" t="s">
        <v>92</v>
      </c>
      <c r="C433" t="s">
        <v>75</v>
      </c>
      <c r="D433" t="s">
        <v>125</v>
      </c>
      <c r="E433">
        <v>10</v>
      </c>
      <c r="F433">
        <v>15</v>
      </c>
      <c r="G433">
        <v>13</v>
      </c>
      <c r="H433">
        <v>18</v>
      </c>
      <c r="I433">
        <v>14</v>
      </c>
      <c r="J433">
        <v>13</v>
      </c>
      <c r="K433">
        <v>10</v>
      </c>
      <c r="L433">
        <v>20</v>
      </c>
      <c r="M433">
        <v>11</v>
      </c>
      <c r="N433">
        <v>13</v>
      </c>
      <c r="O433">
        <v>16</v>
      </c>
      <c r="P433">
        <v>10</v>
      </c>
      <c r="Q433" s="18">
        <f t="shared" si="54"/>
        <v>163</v>
      </c>
      <c r="R433" s="26">
        <f ca="1">SUM(OFFSET(E433,,,,List!$D$2))</f>
        <v>93</v>
      </c>
    </row>
    <row r="434" spans="1:18" x14ac:dyDescent="0.25">
      <c r="A434" t="s">
        <v>20</v>
      </c>
      <c r="B434" s="5" t="s">
        <v>92</v>
      </c>
      <c r="C434" t="s">
        <v>75</v>
      </c>
      <c r="D434" t="s">
        <v>131</v>
      </c>
      <c r="E434">
        <v>17</v>
      </c>
      <c r="F434">
        <v>13</v>
      </c>
      <c r="G434">
        <v>10</v>
      </c>
      <c r="H434">
        <v>20</v>
      </c>
      <c r="I434">
        <v>20</v>
      </c>
      <c r="J434">
        <v>11</v>
      </c>
      <c r="K434">
        <v>12</v>
      </c>
      <c r="L434">
        <v>10</v>
      </c>
      <c r="M434">
        <v>11</v>
      </c>
      <c r="N434">
        <v>11</v>
      </c>
      <c r="O434">
        <v>16</v>
      </c>
      <c r="P434">
        <v>16</v>
      </c>
      <c r="Q434" s="18">
        <f t="shared" si="54"/>
        <v>167</v>
      </c>
      <c r="R434" s="26">
        <f ca="1">SUM(OFFSET(E434,,,,List!$D$2))</f>
        <v>103</v>
      </c>
    </row>
    <row r="435" spans="1:18" x14ac:dyDescent="0.25">
      <c r="A435" t="s">
        <v>20</v>
      </c>
      <c r="B435" s="5" t="s">
        <v>92</v>
      </c>
      <c r="C435" t="s">
        <v>75</v>
      </c>
      <c r="D435" t="s">
        <v>126</v>
      </c>
      <c r="E435">
        <v>17</v>
      </c>
      <c r="F435">
        <v>17</v>
      </c>
      <c r="G435">
        <v>10</v>
      </c>
      <c r="H435">
        <v>18</v>
      </c>
      <c r="I435">
        <v>12</v>
      </c>
      <c r="J435">
        <v>18</v>
      </c>
      <c r="K435">
        <v>13</v>
      </c>
      <c r="L435">
        <v>14</v>
      </c>
      <c r="M435">
        <v>14</v>
      </c>
      <c r="N435">
        <v>12</v>
      </c>
      <c r="O435">
        <v>20</v>
      </c>
      <c r="P435">
        <v>12</v>
      </c>
      <c r="Q435" s="18">
        <f t="shared" si="54"/>
        <v>177</v>
      </c>
      <c r="R435" s="26">
        <f ca="1">SUM(OFFSET(E435,,,,List!$D$2))</f>
        <v>105</v>
      </c>
    </row>
    <row r="436" spans="1:18" x14ac:dyDescent="0.25">
      <c r="B436" s="5"/>
    </row>
    <row r="437" spans="1:18" x14ac:dyDescent="0.25">
      <c r="B437" s="5"/>
    </row>
    <row r="438" spans="1:18" x14ac:dyDescent="0.25">
      <c r="A438" s="19" t="s">
        <v>41</v>
      </c>
      <c r="B438" s="19" t="s">
        <v>54</v>
      </c>
      <c r="C438" s="19" t="s">
        <v>55</v>
      </c>
      <c r="D438" s="10" t="s">
        <v>124</v>
      </c>
      <c r="E438" s="11" t="s">
        <v>42</v>
      </c>
      <c r="F438" s="11" t="s">
        <v>43</v>
      </c>
      <c r="G438" s="11" t="s">
        <v>44</v>
      </c>
      <c r="H438" s="11" t="s">
        <v>45</v>
      </c>
      <c r="I438" s="11" t="s">
        <v>46</v>
      </c>
      <c r="J438" s="11" t="s">
        <v>47</v>
      </c>
      <c r="K438" s="11" t="s">
        <v>48</v>
      </c>
      <c r="L438" s="11" t="s">
        <v>49</v>
      </c>
      <c r="M438" s="11" t="s">
        <v>50</v>
      </c>
      <c r="N438" s="11" t="s">
        <v>51</v>
      </c>
      <c r="O438" s="11" t="s">
        <v>6</v>
      </c>
      <c r="P438" s="11" t="s">
        <v>52</v>
      </c>
      <c r="Q438" s="11" t="s">
        <v>15</v>
      </c>
      <c r="R438" s="11" t="s">
        <v>40</v>
      </c>
    </row>
    <row r="439" spans="1:18" x14ac:dyDescent="0.25">
      <c r="A439" t="s">
        <v>20</v>
      </c>
      <c r="B439" s="5" t="s">
        <v>93</v>
      </c>
      <c r="C439" t="s">
        <v>99</v>
      </c>
      <c r="D439" t="s">
        <v>116</v>
      </c>
      <c r="E439">
        <v>10</v>
      </c>
      <c r="F439">
        <v>11</v>
      </c>
      <c r="G439">
        <v>11</v>
      </c>
      <c r="H439">
        <v>18</v>
      </c>
      <c r="I439">
        <v>15</v>
      </c>
      <c r="J439">
        <v>17</v>
      </c>
      <c r="K439">
        <v>11</v>
      </c>
      <c r="L439">
        <v>19</v>
      </c>
      <c r="M439">
        <v>13</v>
      </c>
      <c r="N439">
        <v>16</v>
      </c>
      <c r="O439">
        <v>14</v>
      </c>
      <c r="P439">
        <v>16</v>
      </c>
      <c r="Q439" s="18">
        <f t="shared" ref="Q439" si="55">SUM(E439:P439)</f>
        <v>171</v>
      </c>
      <c r="R439" s="26">
        <f ca="1">SUM(OFFSET(E439,,,,List!$D$2))</f>
        <v>93</v>
      </c>
    </row>
    <row r="440" spans="1:18" x14ac:dyDescent="0.25">
      <c r="A440" t="s">
        <v>20</v>
      </c>
      <c r="B440" s="5" t="s">
        <v>93</v>
      </c>
      <c r="C440" t="s">
        <v>99</v>
      </c>
      <c r="D440" t="s">
        <v>111</v>
      </c>
      <c r="E440">
        <v>16</v>
      </c>
      <c r="F440">
        <v>13</v>
      </c>
      <c r="G440">
        <v>20</v>
      </c>
      <c r="H440">
        <v>20</v>
      </c>
      <c r="I440">
        <v>15</v>
      </c>
      <c r="J440">
        <v>20</v>
      </c>
      <c r="K440">
        <v>16</v>
      </c>
      <c r="L440">
        <v>18</v>
      </c>
      <c r="M440">
        <v>17</v>
      </c>
      <c r="N440">
        <v>11</v>
      </c>
      <c r="O440">
        <v>10</v>
      </c>
      <c r="P440">
        <v>11</v>
      </c>
      <c r="Q440" s="18">
        <f t="shared" ref="Q440:Q481" si="56">SUM(E440:P440)</f>
        <v>187</v>
      </c>
      <c r="R440" s="26">
        <f ca="1">SUM(OFFSET(E440,,,,List!$D$2))</f>
        <v>120</v>
      </c>
    </row>
    <row r="441" spans="1:18" x14ac:dyDescent="0.25">
      <c r="A441" t="s">
        <v>20</v>
      </c>
      <c r="B441" s="5" t="s">
        <v>93</v>
      </c>
      <c r="C441" t="s">
        <v>99</v>
      </c>
      <c r="D441" t="s">
        <v>78</v>
      </c>
      <c r="E441">
        <v>17</v>
      </c>
      <c r="F441">
        <v>17</v>
      </c>
      <c r="G441">
        <v>16</v>
      </c>
      <c r="H441">
        <v>17</v>
      </c>
      <c r="I441">
        <v>18</v>
      </c>
      <c r="J441">
        <v>12</v>
      </c>
      <c r="K441">
        <v>14</v>
      </c>
      <c r="L441">
        <v>18</v>
      </c>
      <c r="M441">
        <v>15</v>
      </c>
      <c r="N441">
        <v>12</v>
      </c>
      <c r="O441">
        <v>18</v>
      </c>
      <c r="P441">
        <v>17</v>
      </c>
      <c r="Q441" s="18">
        <f t="shared" si="56"/>
        <v>191</v>
      </c>
      <c r="R441" s="26">
        <f ca="1">SUM(OFFSET(E441,,,,List!$D$2))</f>
        <v>111</v>
      </c>
    </row>
    <row r="442" spans="1:18" x14ac:dyDescent="0.25">
      <c r="A442" t="s">
        <v>20</v>
      </c>
      <c r="B442" s="5" t="s">
        <v>93</v>
      </c>
      <c r="C442" t="s">
        <v>99</v>
      </c>
      <c r="D442" t="s">
        <v>112</v>
      </c>
      <c r="E442">
        <v>17</v>
      </c>
      <c r="F442">
        <v>17</v>
      </c>
      <c r="G442">
        <v>14</v>
      </c>
      <c r="H442">
        <v>15</v>
      </c>
      <c r="I442">
        <v>12</v>
      </c>
      <c r="J442">
        <v>12</v>
      </c>
      <c r="K442">
        <v>20</v>
      </c>
      <c r="L442">
        <v>10</v>
      </c>
      <c r="M442">
        <v>17</v>
      </c>
      <c r="N442">
        <v>14</v>
      </c>
      <c r="O442">
        <v>15</v>
      </c>
      <c r="P442">
        <v>25</v>
      </c>
      <c r="Q442" s="18">
        <f t="shared" si="56"/>
        <v>188</v>
      </c>
      <c r="R442" s="26">
        <f ca="1">SUM(OFFSET(E442,,,,List!$D$2))</f>
        <v>107</v>
      </c>
    </row>
    <row r="443" spans="1:18" x14ac:dyDescent="0.25">
      <c r="A443" t="s">
        <v>20</v>
      </c>
      <c r="B443" s="5" t="s">
        <v>93</v>
      </c>
      <c r="C443" t="s">
        <v>99</v>
      </c>
      <c r="D443" t="s">
        <v>110</v>
      </c>
      <c r="E443">
        <v>13</v>
      </c>
      <c r="F443">
        <v>14</v>
      </c>
      <c r="G443">
        <v>13</v>
      </c>
      <c r="H443">
        <v>13</v>
      </c>
      <c r="I443">
        <v>17</v>
      </c>
      <c r="J443">
        <v>18</v>
      </c>
      <c r="K443">
        <v>11</v>
      </c>
      <c r="L443">
        <v>16</v>
      </c>
      <c r="M443">
        <v>17</v>
      </c>
      <c r="N443">
        <v>20</v>
      </c>
      <c r="O443">
        <v>16</v>
      </c>
      <c r="P443">
        <v>12</v>
      </c>
      <c r="Q443" s="18">
        <f t="shared" si="56"/>
        <v>180</v>
      </c>
      <c r="R443" s="26">
        <f ca="1">SUM(OFFSET(E443,,,,List!$D$2))</f>
        <v>99</v>
      </c>
    </row>
    <row r="444" spans="1:18" x14ac:dyDescent="0.25">
      <c r="A444" t="s">
        <v>20</v>
      </c>
      <c r="B444" s="5" t="s">
        <v>93</v>
      </c>
      <c r="C444" t="s">
        <v>99</v>
      </c>
      <c r="D444" t="s">
        <v>114</v>
      </c>
      <c r="E444">
        <v>17</v>
      </c>
      <c r="F444">
        <v>13</v>
      </c>
      <c r="G444">
        <v>20</v>
      </c>
      <c r="H444">
        <v>16</v>
      </c>
      <c r="I444">
        <v>19</v>
      </c>
      <c r="J444">
        <v>13</v>
      </c>
      <c r="K444">
        <v>19</v>
      </c>
      <c r="L444">
        <v>20</v>
      </c>
      <c r="M444">
        <v>18</v>
      </c>
      <c r="N444">
        <v>18</v>
      </c>
      <c r="O444">
        <v>14</v>
      </c>
      <c r="P444">
        <v>10</v>
      </c>
      <c r="Q444" s="18">
        <f t="shared" si="56"/>
        <v>197</v>
      </c>
      <c r="R444" s="26">
        <f ca="1">SUM(OFFSET(E444,,,,List!$D$2))</f>
        <v>117</v>
      </c>
    </row>
    <row r="445" spans="1:18" x14ac:dyDescent="0.25">
      <c r="A445" t="s">
        <v>20</v>
      </c>
      <c r="B445" s="5" t="s">
        <v>93</v>
      </c>
      <c r="C445" t="s">
        <v>99</v>
      </c>
      <c r="D445" t="s">
        <v>109</v>
      </c>
      <c r="E445">
        <v>12</v>
      </c>
      <c r="F445">
        <v>18</v>
      </c>
      <c r="G445">
        <v>17</v>
      </c>
      <c r="H445">
        <v>19</v>
      </c>
      <c r="I445">
        <v>12</v>
      </c>
      <c r="J445">
        <v>10</v>
      </c>
      <c r="K445">
        <v>10</v>
      </c>
      <c r="L445">
        <v>12</v>
      </c>
      <c r="M445">
        <v>10</v>
      </c>
      <c r="N445">
        <v>16</v>
      </c>
      <c r="O445">
        <v>10</v>
      </c>
      <c r="P445">
        <v>14</v>
      </c>
      <c r="Q445" s="18">
        <f t="shared" si="56"/>
        <v>160</v>
      </c>
      <c r="R445" s="26">
        <f ca="1">SUM(OFFSET(E445,,,,List!$D$2))</f>
        <v>98</v>
      </c>
    </row>
    <row r="446" spans="1:18" x14ac:dyDescent="0.25">
      <c r="A446" t="s">
        <v>20</v>
      </c>
      <c r="B446" s="5" t="s">
        <v>93</v>
      </c>
      <c r="C446" t="s">
        <v>99</v>
      </c>
      <c r="D446" t="s">
        <v>115</v>
      </c>
      <c r="E446">
        <v>14</v>
      </c>
      <c r="F446">
        <v>19</v>
      </c>
      <c r="G446">
        <v>18</v>
      </c>
      <c r="H446">
        <v>13</v>
      </c>
      <c r="I446">
        <v>12</v>
      </c>
      <c r="J446">
        <v>14</v>
      </c>
      <c r="K446">
        <v>20</v>
      </c>
      <c r="L446">
        <v>10</v>
      </c>
      <c r="M446">
        <v>12</v>
      </c>
      <c r="N446">
        <v>13</v>
      </c>
      <c r="O446">
        <v>11</v>
      </c>
      <c r="P446">
        <v>12</v>
      </c>
      <c r="Q446" s="18">
        <f t="shared" si="56"/>
        <v>168</v>
      </c>
      <c r="R446" s="26">
        <f ca="1">SUM(OFFSET(E446,,,,List!$D$2))</f>
        <v>110</v>
      </c>
    </row>
    <row r="447" spans="1:18" x14ac:dyDescent="0.25">
      <c r="A447" t="s">
        <v>20</v>
      </c>
      <c r="B447" s="5" t="s">
        <v>93</v>
      </c>
      <c r="C447" t="s">
        <v>99</v>
      </c>
      <c r="D447" t="s">
        <v>77</v>
      </c>
      <c r="E447">
        <v>17</v>
      </c>
      <c r="F447">
        <v>19</v>
      </c>
      <c r="G447">
        <v>18</v>
      </c>
      <c r="H447">
        <v>13</v>
      </c>
      <c r="I447">
        <v>12</v>
      </c>
      <c r="J447">
        <v>18</v>
      </c>
      <c r="K447">
        <v>20</v>
      </c>
      <c r="L447">
        <v>13</v>
      </c>
      <c r="M447">
        <v>16</v>
      </c>
      <c r="N447">
        <v>15</v>
      </c>
      <c r="O447">
        <v>10</v>
      </c>
      <c r="P447">
        <v>13</v>
      </c>
      <c r="Q447" s="18">
        <f t="shared" si="56"/>
        <v>184</v>
      </c>
      <c r="R447" s="26">
        <f ca="1">SUM(OFFSET(E447,,,,List!$D$2))</f>
        <v>117</v>
      </c>
    </row>
    <row r="448" spans="1:18" x14ac:dyDescent="0.25">
      <c r="A448" t="s">
        <v>20</v>
      </c>
      <c r="B448" s="5" t="s">
        <v>93</v>
      </c>
      <c r="C448" t="s">
        <v>99</v>
      </c>
      <c r="D448" t="s">
        <v>113</v>
      </c>
      <c r="E448">
        <v>10</v>
      </c>
      <c r="F448">
        <v>16</v>
      </c>
      <c r="G448">
        <v>17</v>
      </c>
      <c r="H448">
        <v>19</v>
      </c>
      <c r="I448">
        <v>18</v>
      </c>
      <c r="J448">
        <v>19</v>
      </c>
      <c r="K448">
        <v>16</v>
      </c>
      <c r="L448">
        <v>12</v>
      </c>
      <c r="M448">
        <v>19</v>
      </c>
      <c r="N448">
        <v>17</v>
      </c>
      <c r="O448">
        <v>15</v>
      </c>
      <c r="P448">
        <v>20</v>
      </c>
      <c r="Q448" s="18">
        <f t="shared" si="56"/>
        <v>198</v>
      </c>
      <c r="R448" s="26">
        <f ca="1">SUM(OFFSET(E448,,,,List!$D$2))</f>
        <v>115</v>
      </c>
    </row>
    <row r="449" spans="1:18" x14ac:dyDescent="0.25">
      <c r="B449" s="5"/>
      <c r="Q449" s="18">
        <f t="shared" si="56"/>
        <v>0</v>
      </c>
      <c r="R449" s="26">
        <f ca="1">SUM(OFFSET(E449,,,,List!$D$2))</f>
        <v>0</v>
      </c>
    </row>
    <row r="450" spans="1:18" x14ac:dyDescent="0.25">
      <c r="A450" t="s">
        <v>20</v>
      </c>
      <c r="B450" s="5" t="s">
        <v>93</v>
      </c>
      <c r="C450" t="s">
        <v>74</v>
      </c>
      <c r="D450" t="s">
        <v>101</v>
      </c>
      <c r="E450">
        <v>10</v>
      </c>
      <c r="F450">
        <v>10</v>
      </c>
      <c r="G450">
        <v>13</v>
      </c>
      <c r="H450">
        <v>10</v>
      </c>
      <c r="I450">
        <v>12</v>
      </c>
      <c r="J450">
        <v>15</v>
      </c>
      <c r="K450">
        <v>11</v>
      </c>
      <c r="L450">
        <v>17</v>
      </c>
      <c r="M450">
        <v>19</v>
      </c>
      <c r="N450">
        <v>10</v>
      </c>
      <c r="O450">
        <v>19</v>
      </c>
      <c r="P450">
        <v>12</v>
      </c>
      <c r="Q450" s="18">
        <f t="shared" si="56"/>
        <v>158</v>
      </c>
      <c r="R450" s="26">
        <f ca="1">SUM(OFFSET(E450,,,,List!$D$2))</f>
        <v>81</v>
      </c>
    </row>
    <row r="451" spans="1:18" x14ac:dyDescent="0.25">
      <c r="A451" t="s">
        <v>20</v>
      </c>
      <c r="B451" s="5" t="s">
        <v>93</v>
      </c>
      <c r="C451" t="s">
        <v>74</v>
      </c>
      <c r="D451" t="s">
        <v>82</v>
      </c>
      <c r="E451">
        <v>10</v>
      </c>
      <c r="F451">
        <v>19</v>
      </c>
      <c r="G451">
        <v>10</v>
      </c>
      <c r="H451">
        <v>14</v>
      </c>
      <c r="I451">
        <v>15</v>
      </c>
      <c r="J451">
        <v>13</v>
      </c>
      <c r="K451">
        <v>20</v>
      </c>
      <c r="L451">
        <v>15</v>
      </c>
      <c r="M451">
        <v>15</v>
      </c>
      <c r="N451">
        <v>10</v>
      </c>
      <c r="O451">
        <v>11</v>
      </c>
      <c r="P451">
        <v>13</v>
      </c>
      <c r="Q451" s="18">
        <f t="shared" si="56"/>
        <v>165</v>
      </c>
      <c r="R451" s="26">
        <f ca="1">SUM(OFFSET(E451,,,,List!$D$2))</f>
        <v>101</v>
      </c>
    </row>
    <row r="452" spans="1:18" x14ac:dyDescent="0.25">
      <c r="A452" t="s">
        <v>20</v>
      </c>
      <c r="B452" s="5" t="s">
        <v>93</v>
      </c>
      <c r="C452" t="s">
        <v>74</v>
      </c>
      <c r="D452" t="s">
        <v>83</v>
      </c>
      <c r="E452">
        <v>17</v>
      </c>
      <c r="F452">
        <v>10</v>
      </c>
      <c r="G452">
        <v>10</v>
      </c>
      <c r="H452">
        <v>16</v>
      </c>
      <c r="I452">
        <v>18</v>
      </c>
      <c r="J452">
        <v>13</v>
      </c>
      <c r="K452">
        <v>13</v>
      </c>
      <c r="L452">
        <v>12</v>
      </c>
      <c r="M452">
        <v>18</v>
      </c>
      <c r="N452">
        <v>18</v>
      </c>
      <c r="O452">
        <v>17</v>
      </c>
      <c r="P452">
        <v>18</v>
      </c>
      <c r="Q452" s="18">
        <f t="shared" si="56"/>
        <v>180</v>
      </c>
      <c r="R452" s="26">
        <f ca="1">SUM(OFFSET(E452,,,,List!$D$2))</f>
        <v>97</v>
      </c>
    </row>
    <row r="453" spans="1:18" x14ac:dyDescent="0.25">
      <c r="A453" t="s">
        <v>20</v>
      </c>
      <c r="B453" s="5" t="s">
        <v>93</v>
      </c>
      <c r="C453" t="s">
        <v>74</v>
      </c>
      <c r="D453" t="s">
        <v>107</v>
      </c>
      <c r="E453">
        <v>18</v>
      </c>
      <c r="F453">
        <v>12</v>
      </c>
      <c r="G453">
        <v>15</v>
      </c>
      <c r="H453">
        <v>14</v>
      </c>
      <c r="I453">
        <v>13</v>
      </c>
      <c r="J453">
        <v>20</v>
      </c>
      <c r="K453">
        <v>10</v>
      </c>
      <c r="L453">
        <v>11</v>
      </c>
      <c r="M453">
        <v>11</v>
      </c>
      <c r="N453">
        <v>17</v>
      </c>
      <c r="O453">
        <v>20</v>
      </c>
      <c r="P453">
        <v>16</v>
      </c>
      <c r="Q453" s="18">
        <f t="shared" si="56"/>
        <v>177</v>
      </c>
      <c r="R453" s="26">
        <f ca="1">SUM(OFFSET(E453,,,,List!$D$2))</f>
        <v>102</v>
      </c>
    </row>
    <row r="454" spans="1:18" x14ac:dyDescent="0.25">
      <c r="A454" t="s">
        <v>20</v>
      </c>
      <c r="B454" s="5" t="s">
        <v>93</v>
      </c>
      <c r="C454" t="s">
        <v>74</v>
      </c>
      <c r="D454" t="s">
        <v>104</v>
      </c>
      <c r="E454">
        <v>18</v>
      </c>
      <c r="F454">
        <v>13</v>
      </c>
      <c r="G454">
        <v>17</v>
      </c>
      <c r="H454">
        <v>12</v>
      </c>
      <c r="I454">
        <v>14</v>
      </c>
      <c r="J454">
        <v>19</v>
      </c>
      <c r="K454">
        <v>10</v>
      </c>
      <c r="L454">
        <v>16</v>
      </c>
      <c r="M454">
        <v>19</v>
      </c>
      <c r="N454">
        <v>11</v>
      </c>
      <c r="O454">
        <v>16</v>
      </c>
      <c r="P454">
        <v>18</v>
      </c>
      <c r="Q454" s="18">
        <f t="shared" si="56"/>
        <v>183</v>
      </c>
      <c r="R454" s="26">
        <f ca="1">SUM(OFFSET(E454,,,,List!$D$2))</f>
        <v>103</v>
      </c>
    </row>
    <row r="455" spans="1:18" x14ac:dyDescent="0.25">
      <c r="A455" t="s">
        <v>20</v>
      </c>
      <c r="B455" s="5" t="s">
        <v>93</v>
      </c>
      <c r="C455" t="s">
        <v>74</v>
      </c>
      <c r="D455" t="s">
        <v>105</v>
      </c>
      <c r="E455">
        <v>12</v>
      </c>
      <c r="F455">
        <v>20</v>
      </c>
      <c r="G455">
        <v>13</v>
      </c>
      <c r="H455">
        <v>20</v>
      </c>
      <c r="I455">
        <v>20</v>
      </c>
      <c r="J455">
        <v>17</v>
      </c>
      <c r="K455">
        <v>16</v>
      </c>
      <c r="L455">
        <v>18</v>
      </c>
      <c r="M455">
        <v>19</v>
      </c>
      <c r="N455">
        <v>10</v>
      </c>
      <c r="O455">
        <v>19</v>
      </c>
      <c r="P455">
        <v>16</v>
      </c>
      <c r="Q455" s="18">
        <f t="shared" si="56"/>
        <v>200</v>
      </c>
      <c r="R455" s="26">
        <f ca="1">SUM(OFFSET(E455,,,,List!$D$2))</f>
        <v>118</v>
      </c>
    </row>
    <row r="456" spans="1:18" x14ac:dyDescent="0.25">
      <c r="A456" t="s">
        <v>20</v>
      </c>
      <c r="B456" s="5" t="s">
        <v>93</v>
      </c>
      <c r="C456" t="s">
        <v>74</v>
      </c>
      <c r="D456" t="s">
        <v>108</v>
      </c>
      <c r="E456">
        <v>15</v>
      </c>
      <c r="F456">
        <v>20</v>
      </c>
      <c r="G456">
        <v>11</v>
      </c>
      <c r="H456">
        <v>17</v>
      </c>
      <c r="I456">
        <v>11</v>
      </c>
      <c r="J456">
        <v>20</v>
      </c>
      <c r="K456">
        <v>18</v>
      </c>
      <c r="L456">
        <v>13</v>
      </c>
      <c r="M456">
        <v>13</v>
      </c>
      <c r="N456">
        <v>14</v>
      </c>
      <c r="O456">
        <v>14</v>
      </c>
      <c r="P456">
        <v>13</v>
      </c>
      <c r="Q456" s="18">
        <f t="shared" si="56"/>
        <v>179</v>
      </c>
      <c r="R456" s="26">
        <f ca="1">SUM(OFFSET(E456,,,,List!$D$2))</f>
        <v>112</v>
      </c>
    </row>
    <row r="457" spans="1:18" x14ac:dyDescent="0.25">
      <c r="A457" t="s">
        <v>20</v>
      </c>
      <c r="B457" s="5" t="s">
        <v>93</v>
      </c>
      <c r="C457" t="s">
        <v>74</v>
      </c>
      <c r="D457" t="s">
        <v>102</v>
      </c>
      <c r="E457">
        <v>19</v>
      </c>
      <c r="F457">
        <v>13</v>
      </c>
      <c r="G457">
        <v>15</v>
      </c>
      <c r="H457">
        <v>20</v>
      </c>
      <c r="I457">
        <v>10</v>
      </c>
      <c r="J457">
        <v>17</v>
      </c>
      <c r="K457">
        <v>11</v>
      </c>
      <c r="L457">
        <v>11</v>
      </c>
      <c r="M457">
        <v>10</v>
      </c>
      <c r="N457">
        <v>16</v>
      </c>
      <c r="O457">
        <v>16</v>
      </c>
      <c r="P457">
        <v>11</v>
      </c>
      <c r="Q457" s="18">
        <f t="shared" si="56"/>
        <v>169</v>
      </c>
      <c r="R457" s="26">
        <f ca="1">SUM(OFFSET(E457,,,,List!$D$2))</f>
        <v>105</v>
      </c>
    </row>
    <row r="458" spans="1:18" x14ac:dyDescent="0.25">
      <c r="A458" t="s">
        <v>20</v>
      </c>
      <c r="B458" s="5" t="s">
        <v>93</v>
      </c>
      <c r="C458" t="s">
        <v>74</v>
      </c>
      <c r="D458" t="s">
        <v>106</v>
      </c>
      <c r="E458">
        <v>11</v>
      </c>
      <c r="F458">
        <v>20</v>
      </c>
      <c r="G458">
        <v>14</v>
      </c>
      <c r="H458">
        <v>10</v>
      </c>
      <c r="I458">
        <v>15</v>
      </c>
      <c r="J458">
        <v>17</v>
      </c>
      <c r="K458">
        <v>14</v>
      </c>
      <c r="L458">
        <v>10</v>
      </c>
      <c r="M458">
        <v>14</v>
      </c>
      <c r="N458">
        <v>14</v>
      </c>
      <c r="O458">
        <v>13</v>
      </c>
      <c r="P458">
        <v>18</v>
      </c>
      <c r="Q458" s="18">
        <f t="shared" si="56"/>
        <v>170</v>
      </c>
      <c r="R458" s="26">
        <f ca="1">SUM(OFFSET(E458,,,,List!$D$2))</f>
        <v>101</v>
      </c>
    </row>
    <row r="459" spans="1:18" x14ac:dyDescent="0.25">
      <c r="A459" t="s">
        <v>20</v>
      </c>
      <c r="B459" s="5" t="s">
        <v>93</v>
      </c>
      <c r="C459" t="s">
        <v>74</v>
      </c>
      <c r="D459" t="s">
        <v>103</v>
      </c>
      <c r="E459">
        <v>19</v>
      </c>
      <c r="F459">
        <v>15</v>
      </c>
      <c r="G459">
        <v>13</v>
      </c>
      <c r="H459">
        <v>12</v>
      </c>
      <c r="I459">
        <v>17</v>
      </c>
      <c r="J459">
        <v>12</v>
      </c>
      <c r="K459">
        <v>20</v>
      </c>
      <c r="L459">
        <v>19</v>
      </c>
      <c r="M459">
        <v>13</v>
      </c>
      <c r="N459">
        <v>19</v>
      </c>
      <c r="O459">
        <v>12</v>
      </c>
      <c r="P459">
        <v>17</v>
      </c>
      <c r="Q459" s="18">
        <f t="shared" si="56"/>
        <v>188</v>
      </c>
      <c r="R459" s="26">
        <f ca="1">SUM(OFFSET(E459,,,,List!$D$2))</f>
        <v>108</v>
      </c>
    </row>
    <row r="460" spans="1:18" x14ac:dyDescent="0.25">
      <c r="B460" s="5"/>
      <c r="Q460" s="18">
        <f t="shared" si="56"/>
        <v>0</v>
      </c>
      <c r="R460" s="26">
        <f ca="1">SUM(OFFSET(E460,,,,List!$D$2))</f>
        <v>0</v>
      </c>
    </row>
    <row r="461" spans="1:18" x14ac:dyDescent="0.25">
      <c r="A461" t="s">
        <v>20</v>
      </c>
      <c r="B461" s="5" t="s">
        <v>93</v>
      </c>
      <c r="C461" t="str">
        <f>List!$O$4</f>
        <v>Asia Pac</v>
      </c>
      <c r="D461" t="s">
        <v>79</v>
      </c>
      <c r="E461">
        <v>12</v>
      </c>
      <c r="F461">
        <v>18</v>
      </c>
      <c r="G461">
        <v>12</v>
      </c>
      <c r="H461">
        <v>11</v>
      </c>
      <c r="I461">
        <v>16</v>
      </c>
      <c r="J461">
        <v>19</v>
      </c>
      <c r="K461">
        <v>15</v>
      </c>
      <c r="L461">
        <v>19</v>
      </c>
      <c r="M461">
        <v>18</v>
      </c>
      <c r="N461">
        <v>15</v>
      </c>
      <c r="O461">
        <v>13</v>
      </c>
      <c r="P461">
        <v>16</v>
      </c>
      <c r="Q461" s="18">
        <f t="shared" si="56"/>
        <v>184</v>
      </c>
      <c r="R461" s="26">
        <f ca="1">SUM(OFFSET(E461,,,,List!$D$2))</f>
        <v>103</v>
      </c>
    </row>
    <row r="462" spans="1:18" x14ac:dyDescent="0.25">
      <c r="A462" t="s">
        <v>20</v>
      </c>
      <c r="B462" s="5" t="s">
        <v>93</v>
      </c>
      <c r="C462" t="str">
        <f>List!$O$4</f>
        <v>Asia Pac</v>
      </c>
      <c r="D462" t="s">
        <v>120</v>
      </c>
      <c r="E462">
        <v>19</v>
      </c>
      <c r="F462">
        <v>15</v>
      </c>
      <c r="G462">
        <v>15</v>
      </c>
      <c r="H462">
        <v>17</v>
      </c>
      <c r="I462">
        <v>19</v>
      </c>
      <c r="J462">
        <v>18</v>
      </c>
      <c r="K462">
        <v>13</v>
      </c>
      <c r="L462">
        <v>17</v>
      </c>
      <c r="M462">
        <v>16</v>
      </c>
      <c r="N462">
        <v>20</v>
      </c>
      <c r="O462">
        <v>13</v>
      </c>
      <c r="P462">
        <v>17</v>
      </c>
      <c r="Q462" s="18">
        <f t="shared" si="56"/>
        <v>199</v>
      </c>
      <c r="R462" s="26">
        <f ca="1">SUM(OFFSET(E462,,,,List!$D$2))</f>
        <v>116</v>
      </c>
    </row>
    <row r="463" spans="1:18" x14ac:dyDescent="0.25">
      <c r="A463" t="s">
        <v>20</v>
      </c>
      <c r="B463" s="5" t="s">
        <v>93</v>
      </c>
      <c r="C463" t="str">
        <f>List!$O$4</f>
        <v>Asia Pac</v>
      </c>
      <c r="D463" t="s">
        <v>122</v>
      </c>
      <c r="E463">
        <v>11</v>
      </c>
      <c r="F463">
        <v>11</v>
      </c>
      <c r="G463">
        <v>13</v>
      </c>
      <c r="H463">
        <v>10</v>
      </c>
      <c r="I463">
        <v>10</v>
      </c>
      <c r="J463">
        <v>13</v>
      </c>
      <c r="K463">
        <v>12</v>
      </c>
      <c r="L463">
        <v>16</v>
      </c>
      <c r="M463">
        <v>19</v>
      </c>
      <c r="N463">
        <v>18</v>
      </c>
      <c r="O463">
        <v>10</v>
      </c>
      <c r="P463">
        <v>13</v>
      </c>
      <c r="Q463" s="18">
        <f t="shared" si="56"/>
        <v>156</v>
      </c>
      <c r="R463" s="26">
        <f ca="1">SUM(OFFSET(E463,,,,List!$D$2))</f>
        <v>80</v>
      </c>
    </row>
    <row r="464" spans="1:18" x14ac:dyDescent="0.25">
      <c r="A464" t="s">
        <v>20</v>
      </c>
      <c r="B464" s="5" t="s">
        <v>93</v>
      </c>
      <c r="C464" t="str">
        <f>List!$O$4</f>
        <v>Asia Pac</v>
      </c>
      <c r="D464" t="s">
        <v>80</v>
      </c>
      <c r="E464">
        <v>20</v>
      </c>
      <c r="F464">
        <v>17</v>
      </c>
      <c r="G464">
        <v>15</v>
      </c>
      <c r="H464">
        <v>17</v>
      </c>
      <c r="I464">
        <v>20</v>
      </c>
      <c r="J464">
        <v>12</v>
      </c>
      <c r="K464">
        <v>10</v>
      </c>
      <c r="L464">
        <v>17</v>
      </c>
      <c r="M464">
        <v>14</v>
      </c>
      <c r="N464">
        <v>19</v>
      </c>
      <c r="O464">
        <v>20</v>
      </c>
      <c r="P464">
        <v>17</v>
      </c>
      <c r="Q464" s="18">
        <f t="shared" si="56"/>
        <v>198</v>
      </c>
      <c r="R464" s="26">
        <f ca="1">SUM(OFFSET(E464,,,,List!$D$2))</f>
        <v>111</v>
      </c>
    </row>
    <row r="465" spans="1:18" x14ac:dyDescent="0.25">
      <c r="A465" t="s">
        <v>20</v>
      </c>
      <c r="B465" s="5" t="s">
        <v>93</v>
      </c>
      <c r="C465" t="str">
        <f>List!$O$4</f>
        <v>Asia Pac</v>
      </c>
      <c r="D465" t="s">
        <v>118</v>
      </c>
      <c r="E465">
        <v>12</v>
      </c>
      <c r="F465">
        <v>19</v>
      </c>
      <c r="G465">
        <v>19</v>
      </c>
      <c r="H465">
        <v>17</v>
      </c>
      <c r="I465">
        <v>20</v>
      </c>
      <c r="J465">
        <v>13</v>
      </c>
      <c r="K465">
        <v>15</v>
      </c>
      <c r="L465">
        <v>15</v>
      </c>
      <c r="M465">
        <v>18</v>
      </c>
      <c r="N465">
        <v>13</v>
      </c>
      <c r="O465">
        <v>18</v>
      </c>
      <c r="P465">
        <v>18</v>
      </c>
      <c r="Q465" s="18">
        <f t="shared" si="56"/>
        <v>197</v>
      </c>
      <c r="R465" s="26">
        <f ca="1">SUM(OFFSET(E465,,,,List!$D$2))</f>
        <v>115</v>
      </c>
    </row>
    <row r="466" spans="1:18" x14ac:dyDescent="0.25">
      <c r="A466" t="s">
        <v>20</v>
      </c>
      <c r="B466" s="5" t="s">
        <v>93</v>
      </c>
      <c r="C466" t="str">
        <f>List!$O$4</f>
        <v>Asia Pac</v>
      </c>
      <c r="D466" t="s">
        <v>81</v>
      </c>
      <c r="E466">
        <v>17</v>
      </c>
      <c r="F466">
        <v>10</v>
      </c>
      <c r="G466">
        <v>11</v>
      </c>
      <c r="H466">
        <v>20</v>
      </c>
      <c r="I466">
        <v>13</v>
      </c>
      <c r="J466">
        <v>19</v>
      </c>
      <c r="K466">
        <v>11</v>
      </c>
      <c r="L466">
        <v>15</v>
      </c>
      <c r="M466">
        <v>11</v>
      </c>
      <c r="N466">
        <v>17</v>
      </c>
      <c r="O466">
        <v>11</v>
      </c>
      <c r="P466">
        <v>11</v>
      </c>
      <c r="Q466" s="18">
        <f t="shared" si="56"/>
        <v>166</v>
      </c>
      <c r="R466" s="26">
        <f ca="1">SUM(OFFSET(E466,,,,List!$D$2))</f>
        <v>101</v>
      </c>
    </row>
    <row r="467" spans="1:18" x14ac:dyDescent="0.25">
      <c r="A467" t="s">
        <v>20</v>
      </c>
      <c r="B467" s="5" t="s">
        <v>93</v>
      </c>
      <c r="C467" t="str">
        <f>List!$O$4</f>
        <v>Asia Pac</v>
      </c>
      <c r="D467" t="s">
        <v>123</v>
      </c>
      <c r="E467">
        <v>15</v>
      </c>
      <c r="F467">
        <v>16</v>
      </c>
      <c r="G467">
        <v>20</v>
      </c>
      <c r="H467">
        <v>13</v>
      </c>
      <c r="I467">
        <v>17</v>
      </c>
      <c r="J467">
        <v>12</v>
      </c>
      <c r="K467">
        <v>15</v>
      </c>
      <c r="L467">
        <v>18</v>
      </c>
      <c r="M467">
        <v>17</v>
      </c>
      <c r="N467">
        <v>12</v>
      </c>
      <c r="O467">
        <v>19</v>
      </c>
      <c r="P467">
        <v>13</v>
      </c>
      <c r="Q467" s="18">
        <f t="shared" si="56"/>
        <v>187</v>
      </c>
      <c r="R467" s="26">
        <f ca="1">SUM(OFFSET(E467,,,,List!$D$2))</f>
        <v>108</v>
      </c>
    </row>
    <row r="468" spans="1:18" x14ac:dyDescent="0.25">
      <c r="A468" t="s">
        <v>20</v>
      </c>
      <c r="B468" s="5" t="s">
        <v>93</v>
      </c>
      <c r="C468" t="str">
        <f>List!$O$4</f>
        <v>Asia Pac</v>
      </c>
      <c r="D468" t="s">
        <v>117</v>
      </c>
      <c r="E468">
        <v>13</v>
      </c>
      <c r="F468">
        <v>16</v>
      </c>
      <c r="G468">
        <v>19</v>
      </c>
      <c r="H468">
        <v>13</v>
      </c>
      <c r="I468">
        <v>19</v>
      </c>
      <c r="J468">
        <v>16</v>
      </c>
      <c r="K468">
        <v>19</v>
      </c>
      <c r="L468">
        <v>14</v>
      </c>
      <c r="M468">
        <v>15</v>
      </c>
      <c r="N468">
        <v>19</v>
      </c>
      <c r="O468">
        <v>19</v>
      </c>
      <c r="P468">
        <v>17</v>
      </c>
      <c r="Q468" s="18">
        <f t="shared" si="56"/>
        <v>199</v>
      </c>
      <c r="R468" s="26">
        <f ca="1">SUM(OFFSET(E468,,,,List!$D$2))</f>
        <v>115</v>
      </c>
    </row>
    <row r="469" spans="1:18" x14ac:dyDescent="0.25">
      <c r="A469" t="s">
        <v>20</v>
      </c>
      <c r="B469" s="5" t="s">
        <v>93</v>
      </c>
      <c r="C469" t="str">
        <f>List!$O$4</f>
        <v>Asia Pac</v>
      </c>
      <c r="D469" t="s">
        <v>119</v>
      </c>
      <c r="E469">
        <v>18</v>
      </c>
      <c r="F469">
        <v>14</v>
      </c>
      <c r="G469">
        <v>19</v>
      </c>
      <c r="H469">
        <v>14</v>
      </c>
      <c r="I469">
        <v>13</v>
      </c>
      <c r="J469">
        <v>11</v>
      </c>
      <c r="K469">
        <v>13</v>
      </c>
      <c r="L469">
        <v>17</v>
      </c>
      <c r="M469">
        <v>11</v>
      </c>
      <c r="N469">
        <v>10</v>
      </c>
      <c r="O469">
        <v>18</v>
      </c>
      <c r="P469">
        <v>14</v>
      </c>
      <c r="Q469" s="18">
        <f t="shared" si="56"/>
        <v>172</v>
      </c>
      <c r="R469" s="26">
        <f ca="1">SUM(OFFSET(E469,,,,List!$D$2))</f>
        <v>102</v>
      </c>
    </row>
    <row r="470" spans="1:18" x14ac:dyDescent="0.25">
      <c r="A470" t="s">
        <v>20</v>
      </c>
      <c r="B470" s="5" t="s">
        <v>93</v>
      </c>
      <c r="C470" t="str">
        <f>List!$O$4</f>
        <v>Asia Pac</v>
      </c>
      <c r="D470" t="s">
        <v>121</v>
      </c>
      <c r="E470">
        <v>20</v>
      </c>
      <c r="F470">
        <v>16</v>
      </c>
      <c r="G470">
        <v>10</v>
      </c>
      <c r="H470">
        <v>15</v>
      </c>
      <c r="I470">
        <v>10</v>
      </c>
      <c r="J470">
        <v>15</v>
      </c>
      <c r="K470">
        <v>19</v>
      </c>
      <c r="L470">
        <v>17</v>
      </c>
      <c r="M470">
        <v>20</v>
      </c>
      <c r="N470">
        <v>10</v>
      </c>
      <c r="O470">
        <v>14</v>
      </c>
      <c r="P470">
        <v>11</v>
      </c>
      <c r="Q470" s="18">
        <f t="shared" si="56"/>
        <v>177</v>
      </c>
      <c r="R470" s="26">
        <f ca="1">SUM(OFFSET(E470,,,,List!$D$2))</f>
        <v>105</v>
      </c>
    </row>
    <row r="471" spans="1:18" x14ac:dyDescent="0.25">
      <c r="B471" s="5"/>
      <c r="Q471" s="18">
        <f t="shared" si="56"/>
        <v>0</v>
      </c>
      <c r="R471" s="26">
        <f ca="1">SUM(OFFSET(E471,,,,List!$D$2))</f>
        <v>0</v>
      </c>
    </row>
    <row r="472" spans="1:18" x14ac:dyDescent="0.25">
      <c r="A472" t="s">
        <v>20</v>
      </c>
      <c r="B472" s="5" t="s">
        <v>93</v>
      </c>
      <c r="C472" t="s">
        <v>75</v>
      </c>
      <c r="D472" t="s">
        <v>129</v>
      </c>
      <c r="E472">
        <v>16</v>
      </c>
      <c r="F472">
        <v>20</v>
      </c>
      <c r="G472">
        <v>11</v>
      </c>
      <c r="H472">
        <v>20</v>
      </c>
      <c r="I472">
        <v>15</v>
      </c>
      <c r="J472">
        <v>12</v>
      </c>
      <c r="K472">
        <v>12</v>
      </c>
      <c r="L472">
        <v>15</v>
      </c>
      <c r="M472">
        <v>18</v>
      </c>
      <c r="N472">
        <v>11</v>
      </c>
      <c r="O472">
        <v>10</v>
      </c>
      <c r="P472">
        <v>13</v>
      </c>
      <c r="Q472" s="18">
        <f t="shared" si="56"/>
        <v>173</v>
      </c>
      <c r="R472" s="26">
        <f ca="1">SUM(OFFSET(E472,,,,List!$D$2))</f>
        <v>106</v>
      </c>
    </row>
    <row r="473" spans="1:18" x14ac:dyDescent="0.25">
      <c r="A473" t="s">
        <v>20</v>
      </c>
      <c r="B473" s="5" t="s">
        <v>93</v>
      </c>
      <c r="C473" t="s">
        <v>75</v>
      </c>
      <c r="D473" t="s">
        <v>133</v>
      </c>
      <c r="E473">
        <v>18</v>
      </c>
      <c r="F473">
        <v>19</v>
      </c>
      <c r="G473">
        <v>18</v>
      </c>
      <c r="H473">
        <v>11</v>
      </c>
      <c r="I473">
        <v>17</v>
      </c>
      <c r="J473">
        <v>16</v>
      </c>
      <c r="K473">
        <v>20</v>
      </c>
      <c r="L473">
        <v>20</v>
      </c>
      <c r="M473">
        <v>16</v>
      </c>
      <c r="N473">
        <v>14</v>
      </c>
      <c r="O473">
        <v>11</v>
      </c>
      <c r="P473">
        <v>19</v>
      </c>
      <c r="Q473" s="18">
        <f t="shared" si="56"/>
        <v>199</v>
      </c>
      <c r="R473" s="26">
        <f ca="1">SUM(OFFSET(E473,,,,List!$D$2))</f>
        <v>119</v>
      </c>
    </row>
    <row r="474" spans="1:18" x14ac:dyDescent="0.25">
      <c r="A474" t="s">
        <v>20</v>
      </c>
      <c r="B474" s="5" t="s">
        <v>93</v>
      </c>
      <c r="C474" t="s">
        <v>75</v>
      </c>
      <c r="D474" t="s">
        <v>130</v>
      </c>
      <c r="E474">
        <v>16</v>
      </c>
      <c r="F474">
        <v>13</v>
      </c>
      <c r="G474">
        <v>17</v>
      </c>
      <c r="H474">
        <v>17</v>
      </c>
      <c r="I474">
        <v>19</v>
      </c>
      <c r="J474">
        <v>15</v>
      </c>
      <c r="K474">
        <v>16</v>
      </c>
      <c r="L474">
        <v>10</v>
      </c>
      <c r="M474">
        <v>20</v>
      </c>
      <c r="N474">
        <v>18</v>
      </c>
      <c r="O474">
        <v>20</v>
      </c>
      <c r="P474">
        <v>18</v>
      </c>
      <c r="Q474" s="18">
        <f t="shared" si="56"/>
        <v>199</v>
      </c>
      <c r="R474" s="26">
        <f ca="1">SUM(OFFSET(E474,,,,List!$D$2))</f>
        <v>113</v>
      </c>
    </row>
    <row r="475" spans="1:18" x14ac:dyDescent="0.25">
      <c r="A475" t="s">
        <v>20</v>
      </c>
      <c r="B475" s="5" t="s">
        <v>93</v>
      </c>
      <c r="C475" t="s">
        <v>75</v>
      </c>
      <c r="D475" t="s">
        <v>128</v>
      </c>
      <c r="E475">
        <v>16</v>
      </c>
      <c r="F475">
        <v>20</v>
      </c>
      <c r="G475">
        <v>14</v>
      </c>
      <c r="H475">
        <v>13</v>
      </c>
      <c r="I475">
        <v>10</v>
      </c>
      <c r="J475">
        <v>14</v>
      </c>
      <c r="K475">
        <v>10</v>
      </c>
      <c r="L475">
        <v>18</v>
      </c>
      <c r="M475">
        <v>14</v>
      </c>
      <c r="N475">
        <v>16</v>
      </c>
      <c r="O475">
        <v>12</v>
      </c>
      <c r="P475">
        <v>11</v>
      </c>
      <c r="Q475" s="18">
        <f t="shared" si="56"/>
        <v>168</v>
      </c>
      <c r="R475" s="26">
        <f ca="1">SUM(OFFSET(E475,,,,List!$D$2))</f>
        <v>97</v>
      </c>
    </row>
    <row r="476" spans="1:18" x14ac:dyDescent="0.25">
      <c r="A476" t="s">
        <v>20</v>
      </c>
      <c r="B476" s="5" t="s">
        <v>93</v>
      </c>
      <c r="C476" t="s">
        <v>75</v>
      </c>
      <c r="D476" t="s">
        <v>132</v>
      </c>
      <c r="E476">
        <v>11</v>
      </c>
      <c r="F476">
        <v>13</v>
      </c>
      <c r="G476">
        <v>19</v>
      </c>
      <c r="H476">
        <v>20</v>
      </c>
      <c r="I476">
        <v>19</v>
      </c>
      <c r="J476">
        <v>11</v>
      </c>
      <c r="K476">
        <v>14</v>
      </c>
      <c r="L476">
        <v>16</v>
      </c>
      <c r="M476">
        <v>14</v>
      </c>
      <c r="N476">
        <v>16</v>
      </c>
      <c r="O476">
        <v>14</v>
      </c>
      <c r="P476">
        <v>11</v>
      </c>
      <c r="Q476" s="18">
        <f t="shared" si="56"/>
        <v>178</v>
      </c>
      <c r="R476" s="26">
        <f ca="1">SUM(OFFSET(E476,,,,List!$D$2))</f>
        <v>107</v>
      </c>
    </row>
    <row r="477" spans="1:18" x14ac:dyDescent="0.25">
      <c r="A477" t="s">
        <v>20</v>
      </c>
      <c r="B477" s="5" t="s">
        <v>93</v>
      </c>
      <c r="C477" t="s">
        <v>75</v>
      </c>
      <c r="D477" t="s">
        <v>134</v>
      </c>
      <c r="E477">
        <v>16</v>
      </c>
      <c r="F477">
        <v>10</v>
      </c>
      <c r="G477">
        <v>13</v>
      </c>
      <c r="H477">
        <v>18</v>
      </c>
      <c r="I477">
        <v>10</v>
      </c>
      <c r="J477">
        <v>13</v>
      </c>
      <c r="K477">
        <v>17</v>
      </c>
      <c r="L477">
        <v>11</v>
      </c>
      <c r="M477">
        <v>17</v>
      </c>
      <c r="N477">
        <v>10</v>
      </c>
      <c r="O477">
        <v>10</v>
      </c>
      <c r="P477">
        <v>13</v>
      </c>
      <c r="Q477" s="18">
        <f t="shared" si="56"/>
        <v>158</v>
      </c>
      <c r="R477" s="26">
        <f ca="1">SUM(OFFSET(E477,,,,List!$D$2))</f>
        <v>97</v>
      </c>
    </row>
    <row r="478" spans="1:18" x14ac:dyDescent="0.25">
      <c r="A478" t="s">
        <v>20</v>
      </c>
      <c r="B478" s="5" t="s">
        <v>93</v>
      </c>
      <c r="C478" t="s">
        <v>75</v>
      </c>
      <c r="D478" t="s">
        <v>127</v>
      </c>
      <c r="E478">
        <v>18</v>
      </c>
      <c r="F478">
        <v>12</v>
      </c>
      <c r="G478">
        <v>11</v>
      </c>
      <c r="H478">
        <v>10</v>
      </c>
      <c r="I478">
        <v>19</v>
      </c>
      <c r="J478">
        <v>15</v>
      </c>
      <c r="K478">
        <v>10</v>
      </c>
      <c r="L478">
        <v>10</v>
      </c>
      <c r="M478">
        <v>19</v>
      </c>
      <c r="N478">
        <v>12</v>
      </c>
      <c r="O478">
        <v>18</v>
      </c>
      <c r="P478">
        <v>18</v>
      </c>
      <c r="Q478" s="18">
        <f t="shared" si="56"/>
        <v>172</v>
      </c>
      <c r="R478" s="26">
        <f ca="1">SUM(OFFSET(E478,,,,List!$D$2))</f>
        <v>95</v>
      </c>
    </row>
    <row r="479" spans="1:18" x14ac:dyDescent="0.25">
      <c r="A479" t="s">
        <v>20</v>
      </c>
      <c r="B479" s="5" t="s">
        <v>93</v>
      </c>
      <c r="C479" t="s">
        <v>75</v>
      </c>
      <c r="D479" t="s">
        <v>125</v>
      </c>
      <c r="E479">
        <v>13</v>
      </c>
      <c r="F479">
        <v>12</v>
      </c>
      <c r="G479">
        <v>11</v>
      </c>
      <c r="H479">
        <v>14</v>
      </c>
      <c r="I479">
        <v>13</v>
      </c>
      <c r="J479">
        <v>11</v>
      </c>
      <c r="K479">
        <v>12</v>
      </c>
      <c r="L479">
        <v>19</v>
      </c>
      <c r="M479">
        <v>10</v>
      </c>
      <c r="N479">
        <v>15</v>
      </c>
      <c r="O479">
        <v>14</v>
      </c>
      <c r="P479">
        <v>18</v>
      </c>
      <c r="Q479" s="18">
        <f t="shared" si="56"/>
        <v>162</v>
      </c>
      <c r="R479" s="26">
        <f ca="1">SUM(OFFSET(E479,,,,List!$D$2))</f>
        <v>86</v>
      </c>
    </row>
    <row r="480" spans="1:18" x14ac:dyDescent="0.25">
      <c r="A480" t="s">
        <v>20</v>
      </c>
      <c r="B480" s="5" t="s">
        <v>93</v>
      </c>
      <c r="C480" t="s">
        <v>75</v>
      </c>
      <c r="D480" t="s">
        <v>131</v>
      </c>
      <c r="E480">
        <v>19</v>
      </c>
      <c r="F480">
        <v>16</v>
      </c>
      <c r="G480">
        <v>10</v>
      </c>
      <c r="H480">
        <v>11</v>
      </c>
      <c r="I480">
        <v>18</v>
      </c>
      <c r="J480">
        <v>18</v>
      </c>
      <c r="K480">
        <v>17</v>
      </c>
      <c r="L480">
        <v>17</v>
      </c>
      <c r="M480">
        <v>13</v>
      </c>
      <c r="N480">
        <v>14</v>
      </c>
      <c r="O480">
        <v>14</v>
      </c>
      <c r="P480">
        <v>11</v>
      </c>
      <c r="Q480" s="18">
        <f t="shared" si="56"/>
        <v>178</v>
      </c>
      <c r="R480" s="26">
        <f ca="1">SUM(OFFSET(E480,,,,List!$D$2))</f>
        <v>109</v>
      </c>
    </row>
    <row r="481" spans="1:18" x14ac:dyDescent="0.25">
      <c r="A481" t="s">
        <v>20</v>
      </c>
      <c r="B481" s="5" t="s">
        <v>93</v>
      </c>
      <c r="C481" t="s">
        <v>75</v>
      </c>
      <c r="D481" t="s">
        <v>126</v>
      </c>
      <c r="E481">
        <v>12</v>
      </c>
      <c r="F481">
        <v>19</v>
      </c>
      <c r="G481">
        <v>16</v>
      </c>
      <c r="H481">
        <v>13</v>
      </c>
      <c r="I481">
        <v>10</v>
      </c>
      <c r="J481">
        <v>20</v>
      </c>
      <c r="K481">
        <v>16</v>
      </c>
      <c r="L481">
        <v>16</v>
      </c>
      <c r="M481">
        <v>20</v>
      </c>
      <c r="N481">
        <v>19</v>
      </c>
      <c r="O481">
        <v>15</v>
      </c>
      <c r="P481">
        <v>18</v>
      </c>
      <c r="Q481" s="18">
        <f t="shared" si="56"/>
        <v>194</v>
      </c>
      <c r="R481" s="26">
        <f ca="1">SUM(OFFSET(E481,,,,List!$D$2))</f>
        <v>106</v>
      </c>
    </row>
    <row r="484" spans="1:18" x14ac:dyDescent="0.25">
      <c r="A484" s="19" t="s">
        <v>41</v>
      </c>
      <c r="B484" s="39" t="s">
        <v>85</v>
      </c>
      <c r="C484" s="19" t="s">
        <v>55</v>
      </c>
      <c r="D484" s="10" t="s">
        <v>124</v>
      </c>
      <c r="E484" s="9" t="s">
        <v>42</v>
      </c>
      <c r="F484" s="9" t="s">
        <v>43</v>
      </c>
      <c r="G484" s="9" t="s">
        <v>44</v>
      </c>
      <c r="H484" s="9" t="s">
        <v>45</v>
      </c>
      <c r="I484" s="9" t="s">
        <v>46</v>
      </c>
      <c r="J484" s="9" t="s">
        <v>47</v>
      </c>
      <c r="K484" s="9" t="s">
        <v>48</v>
      </c>
      <c r="L484" s="9" t="s">
        <v>49</v>
      </c>
      <c r="M484" s="9" t="s">
        <v>50</v>
      </c>
      <c r="N484" s="9" t="s">
        <v>51</v>
      </c>
      <c r="O484" s="9" t="s">
        <v>6</v>
      </c>
      <c r="P484" s="9" t="s">
        <v>52</v>
      </c>
      <c r="Q484" s="9" t="s">
        <v>91</v>
      </c>
      <c r="R484" s="11" t="s">
        <v>40</v>
      </c>
    </row>
    <row r="485" spans="1:18" x14ac:dyDescent="0.25">
      <c r="A485" t="s">
        <v>20</v>
      </c>
      <c r="B485" t="s">
        <v>84</v>
      </c>
      <c r="C485" t="s">
        <v>99</v>
      </c>
      <c r="E485" s="18">
        <v>33150</v>
      </c>
      <c r="F485" s="18">
        <v>33400</v>
      </c>
      <c r="G485" s="18">
        <v>33410</v>
      </c>
      <c r="H485" s="18">
        <v>33401</v>
      </c>
      <c r="I485" s="18">
        <v>33500</v>
      </c>
      <c r="J485" s="18">
        <v>33520</v>
      </c>
      <c r="K485" s="18">
        <v>33524</v>
      </c>
      <c r="L485" s="18">
        <v>33200</v>
      </c>
      <c r="M485" s="18">
        <v>33222</v>
      </c>
      <c r="N485" s="18">
        <v>33230</v>
      </c>
      <c r="O485" s="18">
        <v>33208</v>
      </c>
      <c r="P485" s="18">
        <v>33211</v>
      </c>
      <c r="Q485" s="18">
        <f>AVERAGE(E485:P485)</f>
        <v>33331.333333333336</v>
      </c>
      <c r="R485" s="18">
        <f ca="1">OFFSET(B485,,List!$D$2)</f>
        <v>33500</v>
      </c>
    </row>
    <row r="486" spans="1:18" x14ac:dyDescent="0.25">
      <c r="A486" t="s">
        <v>20</v>
      </c>
      <c r="B486" t="s">
        <v>86</v>
      </c>
      <c r="C486" t="s">
        <v>99</v>
      </c>
      <c r="E486" s="18">
        <v>25160</v>
      </c>
      <c r="F486" s="18">
        <v>25150</v>
      </c>
      <c r="G486" s="18">
        <v>25208</v>
      </c>
      <c r="H486" s="18">
        <v>25250</v>
      </c>
      <c r="I486" s="18">
        <v>25259</v>
      </c>
      <c r="J486" s="18">
        <v>25280</v>
      </c>
      <c r="K486" s="18">
        <v>25300</v>
      </c>
      <c r="L486" s="18">
        <v>25310</v>
      </c>
      <c r="M486" s="18">
        <v>25340</v>
      </c>
      <c r="N486" s="18">
        <v>25300</v>
      </c>
      <c r="O486" s="18">
        <v>25380</v>
      </c>
      <c r="P486" s="18">
        <v>25400</v>
      </c>
      <c r="Q486" s="18">
        <f t="shared" ref="Q486:Q507" si="57">AVERAGE(E486:P486)</f>
        <v>25278.083333333332</v>
      </c>
      <c r="R486" s="18">
        <f ca="1">OFFSET(B486,,List!$D$2)</f>
        <v>25259</v>
      </c>
    </row>
    <row r="487" spans="1:18" x14ac:dyDescent="0.25">
      <c r="A487" t="s">
        <v>20</v>
      </c>
      <c r="B487" t="s">
        <v>87</v>
      </c>
      <c r="C487" t="s">
        <v>99</v>
      </c>
      <c r="E487" s="18">
        <v>40200</v>
      </c>
      <c r="F487" s="18">
        <v>40210</v>
      </c>
      <c r="G487" s="18">
        <v>40230</v>
      </c>
      <c r="H487" s="18">
        <v>40222</v>
      </c>
      <c r="I487" s="18">
        <v>40256</v>
      </c>
      <c r="J487" s="18">
        <v>40600</v>
      </c>
      <c r="K487" s="18">
        <v>40620</v>
      </c>
      <c r="L487" s="18">
        <v>40650</v>
      </c>
      <c r="M487" s="18">
        <v>40590</v>
      </c>
      <c r="N487" s="18">
        <v>40580</v>
      </c>
      <c r="O487" s="18">
        <v>40600</v>
      </c>
      <c r="P487" s="18">
        <v>40655</v>
      </c>
      <c r="Q487" s="18">
        <f t="shared" si="57"/>
        <v>40451.083333333336</v>
      </c>
      <c r="R487" s="18">
        <f ca="1">OFFSET(B487,,List!$D$2)</f>
        <v>40256</v>
      </c>
    </row>
    <row r="488" spans="1:18" x14ac:dyDescent="0.25">
      <c r="A488" t="s">
        <v>20</v>
      </c>
      <c r="B488" t="s">
        <v>88</v>
      </c>
      <c r="C488" t="s">
        <v>99</v>
      </c>
      <c r="E488" s="18">
        <v>35280</v>
      </c>
      <c r="F488" s="18">
        <v>37300</v>
      </c>
      <c r="G488" s="18">
        <v>35355</v>
      </c>
      <c r="H488" s="18">
        <v>35400</v>
      </c>
      <c r="I488" s="18">
        <v>35450</v>
      </c>
      <c r="J488" s="18">
        <v>35420</v>
      </c>
      <c r="K488" s="18">
        <v>35200</v>
      </c>
      <c r="L488" s="18">
        <v>35100</v>
      </c>
      <c r="M488" s="18">
        <v>35150</v>
      </c>
      <c r="N488" s="18">
        <v>35250</v>
      </c>
      <c r="O488" s="18">
        <v>35300</v>
      </c>
      <c r="P488" s="18">
        <v>35450</v>
      </c>
      <c r="Q488" s="18">
        <f t="shared" si="57"/>
        <v>35471.25</v>
      </c>
      <c r="R488" s="18">
        <f ca="1">OFFSET(B488,,List!$D$2)</f>
        <v>35450</v>
      </c>
    </row>
    <row r="489" spans="1:18" x14ac:dyDescent="0.25">
      <c r="A489" t="s">
        <v>20</v>
      </c>
      <c r="B489" t="s">
        <v>89</v>
      </c>
      <c r="C489" t="s">
        <v>99</v>
      </c>
      <c r="E489" s="18">
        <v>33813</v>
      </c>
      <c r="F489" s="18">
        <v>34068</v>
      </c>
      <c r="G489" s="18">
        <v>34078.199999999997</v>
      </c>
      <c r="H489" s="18">
        <v>34069.020000000004</v>
      </c>
      <c r="I489" s="18">
        <v>34170</v>
      </c>
      <c r="J489" s="18">
        <v>34190.400000000001</v>
      </c>
      <c r="K489" s="18">
        <v>34194.480000000003</v>
      </c>
      <c r="L489" s="18">
        <v>33864</v>
      </c>
      <c r="M489" s="18">
        <v>33886.44</v>
      </c>
      <c r="N489" s="18">
        <v>33894.6</v>
      </c>
      <c r="O489" s="18">
        <v>33872.160000000003</v>
      </c>
      <c r="P489" s="18">
        <v>33875.22</v>
      </c>
      <c r="Q489" s="18">
        <f t="shared" si="57"/>
        <v>33997.959999999992</v>
      </c>
      <c r="R489" s="18">
        <f ca="1">OFFSET(B489,,List!$D$2)</f>
        <v>34170</v>
      </c>
    </row>
    <row r="490" spans="1:18" x14ac:dyDescent="0.25">
      <c r="Q490" s="18"/>
      <c r="R490" s="18"/>
    </row>
    <row r="491" spans="1:18" x14ac:dyDescent="0.25">
      <c r="A491" t="s">
        <v>20</v>
      </c>
      <c r="B491" t="s">
        <v>84</v>
      </c>
      <c r="C491" t="s">
        <v>74</v>
      </c>
      <c r="E491" s="18">
        <v>25663.200000000001</v>
      </c>
      <c r="F491" s="18">
        <v>25653</v>
      </c>
      <c r="G491" s="18">
        <v>25712.16</v>
      </c>
      <c r="H491" s="18">
        <v>25755</v>
      </c>
      <c r="I491" s="18">
        <v>25764.18</v>
      </c>
      <c r="J491" s="18">
        <v>25785.600000000002</v>
      </c>
      <c r="K491" s="18">
        <v>25806</v>
      </c>
      <c r="L491" s="18">
        <v>25816.2</v>
      </c>
      <c r="M491" s="18">
        <v>25846.799999999999</v>
      </c>
      <c r="N491" s="18">
        <v>25806</v>
      </c>
      <c r="O491" s="18">
        <v>25887.600000000002</v>
      </c>
      <c r="P491" s="18">
        <v>25908</v>
      </c>
      <c r="Q491" s="18">
        <f t="shared" si="57"/>
        <v>25783.645</v>
      </c>
      <c r="R491" s="18">
        <f ca="1">OFFSET(B491,,List!$D$2)</f>
        <v>25764.18</v>
      </c>
    </row>
    <row r="492" spans="1:18" x14ac:dyDescent="0.25">
      <c r="A492" t="s">
        <v>20</v>
      </c>
      <c r="B492" t="s">
        <v>86</v>
      </c>
      <c r="C492" t="s">
        <v>74</v>
      </c>
      <c r="E492" s="18">
        <v>41004</v>
      </c>
      <c r="F492" s="18">
        <v>41014.199999999997</v>
      </c>
      <c r="G492" s="18">
        <v>41034.6</v>
      </c>
      <c r="H492" s="18">
        <v>41026.44</v>
      </c>
      <c r="I492" s="18">
        <v>41061.120000000003</v>
      </c>
      <c r="J492" s="18">
        <v>41412</v>
      </c>
      <c r="K492" s="18">
        <v>41432.400000000001</v>
      </c>
      <c r="L492" s="18">
        <v>41463</v>
      </c>
      <c r="M492" s="18">
        <v>41401.800000000003</v>
      </c>
      <c r="N492" s="18">
        <v>41391.599999999999</v>
      </c>
      <c r="O492" s="18">
        <v>41412</v>
      </c>
      <c r="P492" s="18">
        <v>41468.1</v>
      </c>
      <c r="Q492" s="18">
        <f t="shared" si="57"/>
        <v>41260.104999999996</v>
      </c>
      <c r="R492" s="18">
        <f ca="1">OFFSET(B492,,List!$D$2)</f>
        <v>41061.120000000003</v>
      </c>
    </row>
    <row r="493" spans="1:18" x14ac:dyDescent="0.25">
      <c r="A493" t="s">
        <v>20</v>
      </c>
      <c r="B493" t="s">
        <v>87</v>
      </c>
      <c r="C493" t="s">
        <v>74</v>
      </c>
      <c r="E493" s="18">
        <v>35985.599999999999</v>
      </c>
      <c r="F493" s="18">
        <v>38046</v>
      </c>
      <c r="G493" s="18">
        <v>36062.1</v>
      </c>
      <c r="H493" s="18">
        <v>36108</v>
      </c>
      <c r="I493" s="18">
        <v>36159</v>
      </c>
      <c r="J493" s="18">
        <v>36128.400000000001</v>
      </c>
      <c r="K493" s="18">
        <v>35904</v>
      </c>
      <c r="L493" s="18">
        <v>35802</v>
      </c>
      <c r="M493" s="18">
        <v>35853</v>
      </c>
      <c r="N493" s="18">
        <v>35955</v>
      </c>
      <c r="O493" s="18">
        <v>36006</v>
      </c>
      <c r="P493" s="18">
        <v>36159</v>
      </c>
      <c r="Q493" s="18">
        <f t="shared" si="57"/>
        <v>36180.674999999996</v>
      </c>
      <c r="R493" s="18">
        <f ca="1">OFFSET(B493,,List!$D$2)</f>
        <v>36159</v>
      </c>
    </row>
    <row r="494" spans="1:18" x14ac:dyDescent="0.25">
      <c r="A494" t="s">
        <v>20</v>
      </c>
      <c r="B494" t="s">
        <v>88</v>
      </c>
      <c r="C494" t="s">
        <v>74</v>
      </c>
      <c r="E494" s="18">
        <v>32487</v>
      </c>
      <c r="F494" s="18">
        <v>32732</v>
      </c>
      <c r="G494" s="18">
        <v>32741.8</v>
      </c>
      <c r="H494" s="18">
        <v>32732.98</v>
      </c>
      <c r="I494" s="18">
        <v>32830</v>
      </c>
      <c r="J494" s="18">
        <v>32849.599999999999</v>
      </c>
      <c r="K494" s="18">
        <v>32853.519999999997</v>
      </c>
      <c r="L494" s="18">
        <v>32536</v>
      </c>
      <c r="M494" s="18">
        <v>32557.559999999998</v>
      </c>
      <c r="N494" s="18">
        <v>32565.399999999998</v>
      </c>
      <c r="O494" s="18">
        <v>32543.84</v>
      </c>
      <c r="P494" s="18">
        <v>32546.78</v>
      </c>
      <c r="Q494" s="18">
        <f t="shared" si="57"/>
        <v>32664.706666666665</v>
      </c>
      <c r="R494" s="18">
        <f ca="1">OFFSET(B494,,List!$D$2)</f>
        <v>32830</v>
      </c>
    </row>
    <row r="495" spans="1:18" x14ac:dyDescent="0.25">
      <c r="A495" t="s">
        <v>20</v>
      </c>
      <c r="B495" t="s">
        <v>89</v>
      </c>
      <c r="C495" t="s">
        <v>74</v>
      </c>
      <c r="E495" s="18">
        <v>24656.799999999999</v>
      </c>
      <c r="F495" s="18">
        <v>24647</v>
      </c>
      <c r="G495" s="18">
        <v>24703.84</v>
      </c>
      <c r="H495" s="18">
        <v>24745</v>
      </c>
      <c r="I495" s="18">
        <v>24753.82</v>
      </c>
      <c r="J495" s="18">
        <v>24774.399999999998</v>
      </c>
      <c r="K495" s="18">
        <v>24794</v>
      </c>
      <c r="L495" s="18">
        <v>24803.8</v>
      </c>
      <c r="M495" s="18">
        <v>24833.200000000001</v>
      </c>
      <c r="N495" s="18">
        <v>24794</v>
      </c>
      <c r="O495" s="18">
        <v>24872.399999999998</v>
      </c>
      <c r="P495" s="18">
        <v>24892</v>
      </c>
      <c r="Q495" s="18">
        <f t="shared" si="57"/>
        <v>24772.521666666667</v>
      </c>
      <c r="R495" s="18">
        <f ca="1">OFFSET(B495,,List!$D$2)</f>
        <v>24753.82</v>
      </c>
    </row>
    <row r="496" spans="1:18" x14ac:dyDescent="0.25">
      <c r="Q496" s="18"/>
      <c r="R496" s="18"/>
    </row>
    <row r="497" spans="1:18" x14ac:dyDescent="0.25">
      <c r="A497" t="s">
        <v>20</v>
      </c>
      <c r="B497" t="s">
        <v>84</v>
      </c>
      <c r="C497" t="str">
        <f>List!$O$4</f>
        <v>Asia Pac</v>
      </c>
      <c r="E497" s="18">
        <v>39396</v>
      </c>
      <c r="F497" s="18">
        <v>39405.800000000003</v>
      </c>
      <c r="G497" s="18">
        <v>39425.4</v>
      </c>
      <c r="H497" s="18">
        <v>39417.56</v>
      </c>
      <c r="I497" s="18">
        <v>39450.879999999997</v>
      </c>
      <c r="J497" s="18">
        <v>39788</v>
      </c>
      <c r="K497" s="18">
        <v>39807.599999999999</v>
      </c>
      <c r="L497" s="18">
        <v>39837</v>
      </c>
      <c r="M497" s="18">
        <v>39778.199999999997</v>
      </c>
      <c r="N497" s="18">
        <v>39768.400000000001</v>
      </c>
      <c r="O497" s="18">
        <v>39788</v>
      </c>
      <c r="P497" s="18">
        <v>39841.9</v>
      </c>
      <c r="Q497" s="18">
        <f t="shared" si="57"/>
        <v>39642.061666666668</v>
      </c>
      <c r="R497" s="18">
        <f ca="1">OFFSET(B497,,List!$D$2)</f>
        <v>39450.879999999997</v>
      </c>
    </row>
    <row r="498" spans="1:18" x14ac:dyDescent="0.25">
      <c r="A498" t="s">
        <v>20</v>
      </c>
      <c r="B498" t="s">
        <v>86</v>
      </c>
      <c r="C498" t="str">
        <f>List!$O$4</f>
        <v>Asia Pac</v>
      </c>
      <c r="E498" s="18">
        <v>34574.400000000001</v>
      </c>
      <c r="F498" s="18">
        <v>36554</v>
      </c>
      <c r="G498" s="18">
        <v>34647.9</v>
      </c>
      <c r="H498" s="18">
        <v>34692</v>
      </c>
      <c r="I498" s="18">
        <v>34741</v>
      </c>
      <c r="J498" s="18">
        <v>34711.599999999999</v>
      </c>
      <c r="K498" s="18">
        <v>34496</v>
      </c>
      <c r="L498" s="18">
        <v>34398</v>
      </c>
      <c r="M498" s="18">
        <v>34447</v>
      </c>
      <c r="N498" s="18">
        <v>34545</v>
      </c>
      <c r="O498" s="18">
        <v>34594</v>
      </c>
      <c r="P498" s="18">
        <v>34741</v>
      </c>
      <c r="Q498" s="18">
        <f t="shared" si="57"/>
        <v>34761.825000000004</v>
      </c>
      <c r="R498" s="18">
        <f ca="1">OFFSET(B498,,List!$D$2)</f>
        <v>34741</v>
      </c>
    </row>
    <row r="499" spans="1:18" x14ac:dyDescent="0.25">
      <c r="A499" t="s">
        <v>20</v>
      </c>
      <c r="B499" t="s">
        <v>87</v>
      </c>
      <c r="C499" t="str">
        <f>List!$O$4</f>
        <v>Asia Pac</v>
      </c>
      <c r="E499" s="18">
        <v>36796.5</v>
      </c>
      <c r="F499" s="18">
        <v>37074</v>
      </c>
      <c r="G499" s="18">
        <v>37085.100000000006</v>
      </c>
      <c r="H499" s="18">
        <v>37075.11</v>
      </c>
      <c r="I499" s="18">
        <v>37185</v>
      </c>
      <c r="J499" s="18">
        <v>37207.200000000004</v>
      </c>
      <c r="K499" s="18">
        <v>37211.640000000007</v>
      </c>
      <c r="L499" s="18">
        <v>36852</v>
      </c>
      <c r="M499" s="18">
        <v>36876.420000000006</v>
      </c>
      <c r="N499" s="18">
        <v>36885.300000000003</v>
      </c>
      <c r="O499" s="18">
        <v>36860.880000000005</v>
      </c>
      <c r="P499" s="18">
        <v>36864.210000000006</v>
      </c>
      <c r="Q499" s="18">
        <f t="shared" si="57"/>
        <v>36997.780000000006</v>
      </c>
      <c r="R499" s="18">
        <f ca="1">OFFSET(B499,,List!$D$2)</f>
        <v>37185</v>
      </c>
    </row>
    <row r="500" spans="1:18" x14ac:dyDescent="0.25">
      <c r="A500" t="s">
        <v>20</v>
      </c>
      <c r="B500" t="s">
        <v>88</v>
      </c>
      <c r="C500" t="str">
        <f>List!$O$4</f>
        <v>Asia Pac</v>
      </c>
      <c r="E500" s="18">
        <v>27927.600000000002</v>
      </c>
      <c r="F500" s="18">
        <v>27916.500000000004</v>
      </c>
      <c r="G500" s="18">
        <v>27980.880000000001</v>
      </c>
      <c r="H500" s="18">
        <v>28027.500000000004</v>
      </c>
      <c r="I500" s="18">
        <v>28037.49</v>
      </c>
      <c r="J500" s="18">
        <v>28060.800000000003</v>
      </c>
      <c r="K500" s="18">
        <v>28083.000000000004</v>
      </c>
      <c r="L500" s="18">
        <v>28094.100000000002</v>
      </c>
      <c r="M500" s="18">
        <v>28127.4</v>
      </c>
      <c r="N500" s="18">
        <v>28083.000000000004</v>
      </c>
      <c r="O500" s="18">
        <v>28171.800000000003</v>
      </c>
      <c r="P500" s="18">
        <v>28194.000000000004</v>
      </c>
      <c r="Q500" s="18">
        <f t="shared" si="57"/>
        <v>28058.672500000001</v>
      </c>
      <c r="R500" s="18">
        <f ca="1">OFFSET(B500,,List!$D$2)</f>
        <v>28037.49</v>
      </c>
    </row>
    <row r="501" spans="1:18" x14ac:dyDescent="0.25">
      <c r="A501" t="s">
        <v>20</v>
      </c>
      <c r="B501" t="s">
        <v>89</v>
      </c>
      <c r="C501" t="str">
        <f>List!$O$4</f>
        <v>Asia Pac</v>
      </c>
      <c r="E501" s="18">
        <v>44622.000000000007</v>
      </c>
      <c r="F501" s="18">
        <v>44633.100000000006</v>
      </c>
      <c r="G501" s="18">
        <v>44655.3</v>
      </c>
      <c r="H501" s="18">
        <v>44646.420000000006</v>
      </c>
      <c r="I501" s="18">
        <v>44684.160000000003</v>
      </c>
      <c r="J501" s="18">
        <v>45066.000000000007</v>
      </c>
      <c r="K501" s="18">
        <v>45088.200000000004</v>
      </c>
      <c r="L501" s="18">
        <v>45121.500000000007</v>
      </c>
      <c r="M501" s="18">
        <v>45054.9</v>
      </c>
      <c r="N501" s="18">
        <v>45043.8</v>
      </c>
      <c r="O501" s="18">
        <v>45066.000000000007</v>
      </c>
      <c r="P501" s="18">
        <v>45127.05</v>
      </c>
      <c r="Q501" s="18">
        <f t="shared" si="57"/>
        <v>44900.702500000007</v>
      </c>
      <c r="R501" s="18">
        <f ca="1">OFFSET(B501,,List!$D$2)</f>
        <v>44684.160000000003</v>
      </c>
    </row>
    <row r="502" spans="1:18" x14ac:dyDescent="0.25">
      <c r="Q502" s="18"/>
      <c r="R502" s="18"/>
    </row>
    <row r="503" spans="1:18" x14ac:dyDescent="0.25">
      <c r="A503" t="s">
        <v>20</v>
      </c>
      <c r="B503" t="s">
        <v>84</v>
      </c>
      <c r="C503" t="s">
        <v>75</v>
      </c>
      <c r="E503" s="18">
        <v>39160.800000000003</v>
      </c>
      <c r="F503" s="18">
        <v>41403.000000000007</v>
      </c>
      <c r="G503" s="18">
        <v>39244.050000000003</v>
      </c>
      <c r="H503" s="18">
        <v>39294</v>
      </c>
      <c r="I503" s="18">
        <v>39349.5</v>
      </c>
      <c r="J503" s="18">
        <v>39316.200000000004</v>
      </c>
      <c r="K503" s="18">
        <v>39072</v>
      </c>
      <c r="L503" s="18">
        <v>38961</v>
      </c>
      <c r="M503" s="18">
        <v>39016.5</v>
      </c>
      <c r="N503" s="18">
        <v>39127.5</v>
      </c>
      <c r="O503" s="18">
        <v>39183</v>
      </c>
      <c r="P503" s="18">
        <v>39349.5</v>
      </c>
      <c r="Q503" s="18">
        <f t="shared" si="57"/>
        <v>39373.087500000001</v>
      </c>
      <c r="R503" s="18">
        <f ca="1">OFFSET(B503,,List!$D$2)</f>
        <v>39349.5</v>
      </c>
    </row>
    <row r="504" spans="1:18" x14ac:dyDescent="0.25">
      <c r="A504" t="s">
        <v>20</v>
      </c>
      <c r="B504" t="s">
        <v>86</v>
      </c>
      <c r="C504" t="s">
        <v>75</v>
      </c>
      <c r="E504" s="18">
        <v>51714</v>
      </c>
      <c r="F504" s="18">
        <v>52104</v>
      </c>
      <c r="G504" s="18">
        <v>52119.6</v>
      </c>
      <c r="H504" s="18">
        <v>52105.560000000005</v>
      </c>
      <c r="I504" s="18">
        <v>52260</v>
      </c>
      <c r="J504" s="18">
        <v>52291.200000000004</v>
      </c>
      <c r="K504" s="18">
        <v>52297.440000000002</v>
      </c>
      <c r="L504" s="18">
        <v>51792</v>
      </c>
      <c r="M504" s="18">
        <v>51826.32</v>
      </c>
      <c r="N504" s="18">
        <v>51838.8</v>
      </c>
      <c r="O504" s="18">
        <v>51804.480000000003</v>
      </c>
      <c r="P504" s="18">
        <v>51809.16</v>
      </c>
      <c r="Q504" s="18">
        <f t="shared" si="57"/>
        <v>51996.880000000005</v>
      </c>
      <c r="R504" s="18">
        <f ca="1">OFFSET(B504,,List!$D$2)</f>
        <v>52260</v>
      </c>
    </row>
    <row r="505" spans="1:18" x14ac:dyDescent="0.25">
      <c r="A505" t="s">
        <v>20</v>
      </c>
      <c r="B505" t="s">
        <v>87</v>
      </c>
      <c r="C505" t="s">
        <v>75</v>
      </c>
      <c r="E505" s="18">
        <v>39249.599999999999</v>
      </c>
      <c r="F505" s="18">
        <v>39234</v>
      </c>
      <c r="G505" s="18">
        <v>39324.480000000003</v>
      </c>
      <c r="H505" s="18">
        <v>39390</v>
      </c>
      <c r="I505" s="18">
        <v>39404.04</v>
      </c>
      <c r="J505" s="18">
        <v>39436.800000000003</v>
      </c>
      <c r="K505" s="18">
        <v>39468</v>
      </c>
      <c r="L505" s="18">
        <v>39483.599999999999</v>
      </c>
      <c r="M505" s="18">
        <v>39530.400000000001</v>
      </c>
      <c r="N505" s="18">
        <v>39468</v>
      </c>
      <c r="O505" s="18">
        <v>39592.800000000003</v>
      </c>
      <c r="P505" s="18">
        <v>39624</v>
      </c>
      <c r="Q505" s="18">
        <f t="shared" si="57"/>
        <v>39433.810000000005</v>
      </c>
      <c r="R505" s="18">
        <f ca="1">OFFSET(B505,,List!$D$2)</f>
        <v>39404.04</v>
      </c>
    </row>
    <row r="506" spans="1:18" x14ac:dyDescent="0.25">
      <c r="A506" t="s">
        <v>20</v>
      </c>
      <c r="B506" t="s">
        <v>88</v>
      </c>
      <c r="C506" t="s">
        <v>75</v>
      </c>
      <c r="E506" s="18">
        <v>62712</v>
      </c>
      <c r="F506" s="18">
        <v>62727.6</v>
      </c>
      <c r="G506" s="18">
        <v>62758.8</v>
      </c>
      <c r="H506" s="18">
        <v>62746.32</v>
      </c>
      <c r="I506" s="18">
        <v>62799.360000000001</v>
      </c>
      <c r="J506" s="18">
        <v>63336</v>
      </c>
      <c r="K506" s="18">
        <v>63367.200000000004</v>
      </c>
      <c r="L506" s="18">
        <v>63414</v>
      </c>
      <c r="M506" s="18">
        <v>63320.4</v>
      </c>
      <c r="N506" s="18">
        <v>63304.800000000003</v>
      </c>
      <c r="O506" s="18">
        <v>63336</v>
      </c>
      <c r="P506" s="18">
        <v>63421.8</v>
      </c>
      <c r="Q506" s="18">
        <f t="shared" si="57"/>
        <v>63103.69000000001</v>
      </c>
      <c r="R506" s="18">
        <f ca="1">OFFSET(B506,,List!$D$2)</f>
        <v>62799.360000000001</v>
      </c>
    </row>
    <row r="507" spans="1:18" x14ac:dyDescent="0.25">
      <c r="A507" t="s">
        <v>20</v>
      </c>
      <c r="B507" t="s">
        <v>89</v>
      </c>
      <c r="C507" t="s">
        <v>75</v>
      </c>
      <c r="E507" s="18">
        <v>55036.800000000003</v>
      </c>
      <c r="F507" s="18">
        <v>58188</v>
      </c>
      <c r="G507" s="18">
        <v>55153.8</v>
      </c>
      <c r="H507" s="18">
        <v>55224</v>
      </c>
      <c r="I507" s="18">
        <v>55302</v>
      </c>
      <c r="J507" s="18">
        <v>55255.200000000004</v>
      </c>
      <c r="K507" s="18">
        <v>54912</v>
      </c>
      <c r="L507" s="18">
        <v>54756</v>
      </c>
      <c r="M507" s="18">
        <v>54834</v>
      </c>
      <c r="N507" s="18">
        <v>54990</v>
      </c>
      <c r="O507" s="18">
        <v>55068</v>
      </c>
      <c r="P507" s="18">
        <v>55302</v>
      </c>
      <c r="Q507" s="18">
        <f t="shared" si="57"/>
        <v>55335.15</v>
      </c>
      <c r="R507" s="18">
        <f ca="1">OFFSET(B507,,List!$D$2)</f>
        <v>55302</v>
      </c>
    </row>
    <row r="508" spans="1:18" x14ac:dyDescent="0.25">
      <c r="Q508" s="18"/>
      <c r="R508" s="18"/>
    </row>
    <row r="509" spans="1:18" x14ac:dyDescent="0.25">
      <c r="A509" t="s">
        <v>20</v>
      </c>
      <c r="B509" t="s">
        <v>15</v>
      </c>
      <c r="E509" s="62">
        <f>SUM(E485:E508)</f>
        <v>758589.3</v>
      </c>
      <c r="F509" s="62">
        <f t="shared" ref="F509:R509" si="58">SUM(F485:F508)</f>
        <v>771460.2</v>
      </c>
      <c r="G509" s="62">
        <f t="shared" si="58"/>
        <v>760931.01000000013</v>
      </c>
      <c r="H509" s="62">
        <f t="shared" si="58"/>
        <v>761327.91</v>
      </c>
      <c r="I509" s="62">
        <f t="shared" si="58"/>
        <v>762416.55</v>
      </c>
      <c r="J509" s="62">
        <f t="shared" si="58"/>
        <v>764429.39999999991</v>
      </c>
      <c r="K509" s="62">
        <f t="shared" si="58"/>
        <v>763431.48</v>
      </c>
      <c r="L509" s="62">
        <f t="shared" si="58"/>
        <v>761254.2</v>
      </c>
      <c r="M509" s="62">
        <f t="shared" si="58"/>
        <v>761492.34</v>
      </c>
      <c r="N509" s="62">
        <f t="shared" si="58"/>
        <v>761821.20000000019</v>
      </c>
      <c r="O509" s="62">
        <f t="shared" si="58"/>
        <v>762546.96000000008</v>
      </c>
      <c r="P509" s="62">
        <f t="shared" si="58"/>
        <v>763839.72000000009</v>
      </c>
      <c r="Q509" s="62">
        <f t="shared" si="58"/>
        <v>762795.02250000008</v>
      </c>
      <c r="R509" s="62">
        <f t="shared" ca="1" si="58"/>
        <v>762416.55</v>
      </c>
    </row>
    <row r="512" spans="1:18" x14ac:dyDescent="0.25">
      <c r="A512" s="19" t="s">
        <v>41</v>
      </c>
      <c r="B512" s="19" t="s">
        <v>169</v>
      </c>
      <c r="C512" s="19" t="s">
        <v>55</v>
      </c>
      <c r="D512" s="10" t="s">
        <v>124</v>
      </c>
    </row>
    <row r="513" spans="1:9" x14ac:dyDescent="0.25">
      <c r="A513" t="s">
        <v>20</v>
      </c>
      <c r="B513" s="5" t="s">
        <v>93</v>
      </c>
      <c r="C513" t="s">
        <v>99</v>
      </c>
      <c r="D513" t="s">
        <v>116</v>
      </c>
      <c r="E513" s="17">
        <v>44688864</v>
      </c>
      <c r="H513" t="s">
        <v>84</v>
      </c>
      <c r="I513">
        <v>0.6</v>
      </c>
    </row>
    <row r="514" spans="1:9" x14ac:dyDescent="0.25">
      <c r="A514" t="s">
        <v>20</v>
      </c>
      <c r="B514" s="5" t="s">
        <v>93</v>
      </c>
      <c r="C514" t="s">
        <v>99</v>
      </c>
      <c r="D514" t="s">
        <v>111</v>
      </c>
      <c r="E514" s="17">
        <v>210869400</v>
      </c>
      <c r="H514" t="s">
        <v>86</v>
      </c>
      <c r="I514">
        <v>0.55000000000000004</v>
      </c>
    </row>
    <row r="515" spans="1:9" x14ac:dyDescent="0.25">
      <c r="A515" t="s">
        <v>20</v>
      </c>
      <c r="B515" s="5" t="s">
        <v>93</v>
      </c>
      <c r="C515" t="s">
        <v>99</v>
      </c>
      <c r="D515" t="s">
        <v>78</v>
      </c>
      <c r="E515" s="17">
        <v>36000000</v>
      </c>
      <c r="H515" t="s">
        <v>87</v>
      </c>
      <c r="I515">
        <v>0.65</v>
      </c>
    </row>
    <row r="516" spans="1:9" x14ac:dyDescent="0.25">
      <c r="A516" t="s">
        <v>20</v>
      </c>
      <c r="B516" s="5" t="s">
        <v>93</v>
      </c>
      <c r="C516" t="s">
        <v>99</v>
      </c>
      <c r="D516" t="s">
        <v>112</v>
      </c>
      <c r="E516" s="17">
        <v>18000000</v>
      </c>
      <c r="H516" t="s">
        <v>88</v>
      </c>
      <c r="I516">
        <v>0.85</v>
      </c>
    </row>
    <row r="517" spans="1:9" x14ac:dyDescent="0.25">
      <c r="A517" t="s">
        <v>20</v>
      </c>
      <c r="B517" s="5" t="s">
        <v>93</v>
      </c>
      <c r="C517" t="s">
        <v>99</v>
      </c>
      <c r="D517" t="s">
        <v>110</v>
      </c>
      <c r="E517" s="17">
        <v>49000000</v>
      </c>
      <c r="H517" t="s">
        <v>89</v>
      </c>
      <c r="I517">
        <v>0.35</v>
      </c>
    </row>
    <row r="518" spans="1:9" x14ac:dyDescent="0.25">
      <c r="A518" t="s">
        <v>20</v>
      </c>
      <c r="B518" s="5" t="s">
        <v>93</v>
      </c>
      <c r="C518" t="s">
        <v>99</v>
      </c>
      <c r="D518" t="s">
        <v>114</v>
      </c>
      <c r="E518" s="17">
        <v>11000000</v>
      </c>
    </row>
    <row r="519" spans="1:9" x14ac:dyDescent="0.25">
      <c r="A519" t="s">
        <v>20</v>
      </c>
      <c r="B519" s="5" t="s">
        <v>93</v>
      </c>
      <c r="C519" t="s">
        <v>99</v>
      </c>
      <c r="D519" t="s">
        <v>109</v>
      </c>
      <c r="E519" s="17">
        <v>130000000</v>
      </c>
    </row>
    <row r="520" spans="1:9" x14ac:dyDescent="0.25">
      <c r="A520" t="s">
        <v>20</v>
      </c>
      <c r="B520" s="5" t="s">
        <v>93</v>
      </c>
      <c r="C520" t="s">
        <v>99</v>
      </c>
      <c r="D520" t="s">
        <v>115</v>
      </c>
      <c r="E520" s="17">
        <v>3500000</v>
      </c>
    </row>
    <row r="521" spans="1:9" x14ac:dyDescent="0.25">
      <c r="A521" t="s">
        <v>20</v>
      </c>
      <c r="B521" s="5" t="s">
        <v>93</v>
      </c>
      <c r="C521" t="s">
        <v>99</v>
      </c>
      <c r="D521" t="s">
        <v>77</v>
      </c>
      <c r="E521" s="17">
        <v>326000000</v>
      </c>
    </row>
    <row r="522" spans="1:9" x14ac:dyDescent="0.25">
      <c r="A522" t="s">
        <v>20</v>
      </c>
      <c r="B522" s="5" t="s">
        <v>93</v>
      </c>
      <c r="C522" t="s">
        <v>99</v>
      </c>
      <c r="D522" t="s">
        <v>113</v>
      </c>
      <c r="E522" s="17">
        <v>32000000</v>
      </c>
    </row>
    <row r="523" spans="1:9" x14ac:dyDescent="0.25">
      <c r="B523" s="5"/>
      <c r="E523" s="17"/>
    </row>
    <row r="524" spans="1:9" x14ac:dyDescent="0.25">
      <c r="A524" t="s">
        <v>20</v>
      </c>
      <c r="B524" s="5" t="s">
        <v>93</v>
      </c>
      <c r="C524" t="s">
        <v>74</v>
      </c>
      <c r="D524" t="s">
        <v>101</v>
      </c>
      <c r="E524" s="17">
        <v>66500000</v>
      </c>
    </row>
    <row r="525" spans="1:9" x14ac:dyDescent="0.25">
      <c r="A525" t="s">
        <v>20</v>
      </c>
      <c r="B525" s="5" t="s">
        <v>93</v>
      </c>
      <c r="C525" t="s">
        <v>74</v>
      </c>
      <c r="D525" t="s">
        <v>82</v>
      </c>
      <c r="E525" s="17">
        <v>65000000</v>
      </c>
    </row>
    <row r="526" spans="1:9" x14ac:dyDescent="0.25">
      <c r="A526" t="s">
        <v>20</v>
      </c>
      <c r="B526" s="5" t="s">
        <v>93</v>
      </c>
      <c r="C526" t="s">
        <v>74</v>
      </c>
      <c r="D526" t="s">
        <v>83</v>
      </c>
      <c r="E526" s="17">
        <v>82200000</v>
      </c>
    </row>
    <row r="527" spans="1:9" x14ac:dyDescent="0.25">
      <c r="A527" t="s">
        <v>20</v>
      </c>
      <c r="B527" s="5" t="s">
        <v>93</v>
      </c>
      <c r="C527" t="s">
        <v>74</v>
      </c>
      <c r="D527" t="s">
        <v>107</v>
      </c>
      <c r="E527" s="17">
        <v>11200000</v>
      </c>
    </row>
    <row r="528" spans="1:9" x14ac:dyDescent="0.25">
      <c r="A528" t="s">
        <v>20</v>
      </c>
      <c r="B528" s="5" t="s">
        <v>93</v>
      </c>
      <c r="C528" t="s">
        <v>74</v>
      </c>
      <c r="D528" t="s">
        <v>104</v>
      </c>
      <c r="E528" s="17">
        <v>4800000</v>
      </c>
    </row>
    <row r="529" spans="1:5" x14ac:dyDescent="0.25">
      <c r="A529" t="s">
        <v>20</v>
      </c>
      <c r="B529" s="5" t="s">
        <v>93</v>
      </c>
      <c r="C529" t="s">
        <v>74</v>
      </c>
      <c r="D529" t="s">
        <v>105</v>
      </c>
      <c r="E529" s="17">
        <v>60600000</v>
      </c>
    </row>
    <row r="530" spans="1:5" x14ac:dyDescent="0.25">
      <c r="A530" t="s">
        <v>20</v>
      </c>
      <c r="B530" s="5" t="s">
        <v>93</v>
      </c>
      <c r="C530" t="s">
        <v>74</v>
      </c>
      <c r="D530" t="s">
        <v>108</v>
      </c>
      <c r="E530" s="17">
        <v>10300000</v>
      </c>
    </row>
    <row r="531" spans="1:5" x14ac:dyDescent="0.25">
      <c r="A531" t="s">
        <v>20</v>
      </c>
      <c r="B531" s="5" t="s">
        <v>93</v>
      </c>
      <c r="C531" t="s">
        <v>74</v>
      </c>
      <c r="D531" t="s">
        <v>102</v>
      </c>
      <c r="E531" s="17">
        <v>5300000</v>
      </c>
    </row>
    <row r="532" spans="1:5" x14ac:dyDescent="0.25">
      <c r="A532" t="s">
        <v>20</v>
      </c>
      <c r="B532" s="5" t="s">
        <v>93</v>
      </c>
      <c r="C532" t="s">
        <v>74</v>
      </c>
      <c r="D532" t="s">
        <v>106</v>
      </c>
      <c r="E532" s="17">
        <v>46660000</v>
      </c>
    </row>
    <row r="533" spans="1:5" x14ac:dyDescent="0.25">
      <c r="A533" t="s">
        <v>20</v>
      </c>
      <c r="B533" s="5" t="s">
        <v>93</v>
      </c>
      <c r="C533" t="s">
        <v>74</v>
      </c>
      <c r="D533" t="s">
        <v>103</v>
      </c>
      <c r="E533" s="17">
        <v>3000000</v>
      </c>
    </row>
    <row r="534" spans="1:5" x14ac:dyDescent="0.25">
      <c r="B534" s="5"/>
      <c r="E534" s="17"/>
    </row>
    <row r="535" spans="1:5" x14ac:dyDescent="0.25">
      <c r="A535" t="s">
        <v>20</v>
      </c>
      <c r="B535" s="5" t="s">
        <v>93</v>
      </c>
      <c r="C535" t="str">
        <f>List!$O$4</f>
        <v>Asia Pac</v>
      </c>
      <c r="D535" t="s">
        <v>79</v>
      </c>
      <c r="E535" s="17">
        <v>24400000</v>
      </c>
    </row>
    <row r="536" spans="1:5" x14ac:dyDescent="0.25">
      <c r="A536" t="s">
        <v>20</v>
      </c>
      <c r="B536" s="5" t="s">
        <v>93</v>
      </c>
      <c r="C536" t="str">
        <f>List!$O$4</f>
        <v>Asia Pac</v>
      </c>
      <c r="D536" t="s">
        <v>120</v>
      </c>
      <c r="E536" s="17">
        <v>163000000</v>
      </c>
    </row>
    <row r="537" spans="1:5" x14ac:dyDescent="0.25">
      <c r="A537" t="s">
        <v>20</v>
      </c>
      <c r="B537" s="5" t="s">
        <v>93</v>
      </c>
      <c r="C537" t="str">
        <f>List!$O$4</f>
        <v>Asia Pac</v>
      </c>
      <c r="D537" t="s">
        <v>122</v>
      </c>
      <c r="E537" s="17">
        <v>15760000</v>
      </c>
    </row>
    <row r="538" spans="1:5" x14ac:dyDescent="0.25">
      <c r="A538" t="s">
        <v>20</v>
      </c>
      <c r="B538" s="5" t="s">
        <v>93</v>
      </c>
      <c r="C538" t="str">
        <f>List!$O$4</f>
        <v>Asia Pac</v>
      </c>
      <c r="D538" t="s">
        <v>80</v>
      </c>
      <c r="E538" s="17">
        <v>1379000000</v>
      </c>
    </row>
    <row r="539" spans="1:5" x14ac:dyDescent="0.25">
      <c r="A539" t="s">
        <v>20</v>
      </c>
      <c r="B539" s="5" t="s">
        <v>93</v>
      </c>
      <c r="C539" t="str">
        <f>List!$O$4</f>
        <v>Asia Pac</v>
      </c>
      <c r="D539" t="s">
        <v>118</v>
      </c>
      <c r="E539" s="17">
        <v>7347000</v>
      </c>
    </row>
    <row r="540" spans="1:5" x14ac:dyDescent="0.25">
      <c r="A540" t="s">
        <v>20</v>
      </c>
      <c r="B540" s="5" t="s">
        <v>93</v>
      </c>
      <c r="C540" t="str">
        <f>List!$O$4</f>
        <v>Asia Pac</v>
      </c>
      <c r="D540" t="s">
        <v>81</v>
      </c>
      <c r="E540" s="17">
        <v>1324000000</v>
      </c>
    </row>
    <row r="541" spans="1:5" x14ac:dyDescent="0.25">
      <c r="A541" t="s">
        <v>20</v>
      </c>
      <c r="B541" s="5" t="s">
        <v>93</v>
      </c>
      <c r="C541" t="str">
        <f>List!$O$4</f>
        <v>Asia Pac</v>
      </c>
      <c r="D541" t="s">
        <v>123</v>
      </c>
      <c r="E541" s="17">
        <v>6758000</v>
      </c>
    </row>
    <row r="542" spans="1:5" x14ac:dyDescent="0.25">
      <c r="A542" t="s">
        <v>20</v>
      </c>
      <c r="B542" s="5" t="s">
        <v>93</v>
      </c>
      <c r="C542" t="str">
        <f>List!$O$4</f>
        <v>Asia Pac</v>
      </c>
      <c r="D542" t="s">
        <v>117</v>
      </c>
      <c r="E542" s="17">
        <v>4693000</v>
      </c>
    </row>
    <row r="543" spans="1:5" x14ac:dyDescent="0.25">
      <c r="A543" t="s">
        <v>20</v>
      </c>
      <c r="B543" s="5" t="s">
        <v>93</v>
      </c>
      <c r="C543" t="str">
        <f>List!$O$4</f>
        <v>Asia Pac</v>
      </c>
      <c r="D543" t="s">
        <v>119</v>
      </c>
      <c r="E543" s="17">
        <v>193000000</v>
      </c>
    </row>
    <row r="544" spans="1:5" x14ac:dyDescent="0.25">
      <c r="A544" t="s">
        <v>20</v>
      </c>
      <c r="B544" s="5" t="s">
        <v>93</v>
      </c>
      <c r="C544" t="str">
        <f>List!$O$4</f>
        <v>Asia Pac</v>
      </c>
      <c r="D544" t="s">
        <v>121</v>
      </c>
      <c r="E544" s="17">
        <v>92000000</v>
      </c>
    </row>
    <row r="545" spans="1:18" x14ac:dyDescent="0.25">
      <c r="B545" s="5"/>
      <c r="E545" s="17"/>
    </row>
    <row r="546" spans="1:18" x14ac:dyDescent="0.25">
      <c r="A546" t="s">
        <v>20</v>
      </c>
      <c r="B546" s="5" t="s">
        <v>93</v>
      </c>
      <c r="C546" t="s">
        <v>75</v>
      </c>
      <c r="D546" t="s">
        <v>129</v>
      </c>
      <c r="E546" s="17">
        <v>41000000</v>
      </c>
    </row>
    <row r="547" spans="1:18" x14ac:dyDescent="0.25">
      <c r="A547" t="s">
        <v>20</v>
      </c>
      <c r="B547" s="5" t="s">
        <v>93</v>
      </c>
      <c r="C547" t="s">
        <v>75</v>
      </c>
      <c r="D547" t="s">
        <v>133</v>
      </c>
      <c r="E547" s="17">
        <v>95000000</v>
      </c>
    </row>
    <row r="548" spans="1:18" x14ac:dyDescent="0.25">
      <c r="A548" t="s">
        <v>20</v>
      </c>
      <c r="B548" s="5" t="s">
        <v>93</v>
      </c>
      <c r="C548" t="s">
        <v>75</v>
      </c>
      <c r="D548" t="s">
        <v>130</v>
      </c>
      <c r="E548" s="17">
        <v>102000000</v>
      </c>
    </row>
    <row r="549" spans="1:18" x14ac:dyDescent="0.25">
      <c r="A549" t="s">
        <v>20</v>
      </c>
      <c r="B549" s="5" t="s">
        <v>93</v>
      </c>
      <c r="C549" t="s">
        <v>75</v>
      </c>
      <c r="D549" t="s">
        <v>128</v>
      </c>
      <c r="E549" s="17">
        <v>48000000</v>
      </c>
    </row>
    <row r="550" spans="1:18" x14ac:dyDescent="0.25">
      <c r="A550" t="s">
        <v>20</v>
      </c>
      <c r="B550" s="5" t="s">
        <v>93</v>
      </c>
      <c r="C550" t="s">
        <v>75</v>
      </c>
      <c r="D550" t="s">
        <v>132</v>
      </c>
      <c r="E550" s="17">
        <v>6293000</v>
      </c>
    </row>
    <row r="551" spans="1:18" x14ac:dyDescent="0.25">
      <c r="A551" t="s">
        <v>20</v>
      </c>
      <c r="B551" s="5" t="s">
        <v>93</v>
      </c>
      <c r="C551" t="s">
        <v>75</v>
      </c>
      <c r="D551" t="s">
        <v>134</v>
      </c>
      <c r="E551" s="17">
        <v>1263000</v>
      </c>
    </row>
    <row r="552" spans="1:18" x14ac:dyDescent="0.25">
      <c r="A552" t="s">
        <v>20</v>
      </c>
      <c r="B552" s="5" t="s">
        <v>93</v>
      </c>
      <c r="C552" t="s">
        <v>75</v>
      </c>
      <c r="D552" t="s">
        <v>127</v>
      </c>
      <c r="E552" s="17">
        <v>186000000</v>
      </c>
    </row>
    <row r="553" spans="1:18" x14ac:dyDescent="0.25">
      <c r="A553" t="s">
        <v>20</v>
      </c>
      <c r="B553" s="5" t="s">
        <v>93</v>
      </c>
      <c r="C553" t="s">
        <v>75</v>
      </c>
      <c r="D553" t="s">
        <v>125</v>
      </c>
      <c r="E553" s="17">
        <v>56000000</v>
      </c>
    </row>
    <row r="554" spans="1:18" x14ac:dyDescent="0.25">
      <c r="A554" t="s">
        <v>20</v>
      </c>
      <c r="B554" s="5" t="s">
        <v>93</v>
      </c>
      <c r="C554" t="s">
        <v>75</v>
      </c>
      <c r="D554" t="s">
        <v>131</v>
      </c>
      <c r="E554" s="17">
        <v>11400000</v>
      </c>
    </row>
    <row r="555" spans="1:18" x14ac:dyDescent="0.25">
      <c r="A555" t="s">
        <v>20</v>
      </c>
      <c r="B555" s="5" t="s">
        <v>93</v>
      </c>
      <c r="C555" t="s">
        <v>75</v>
      </c>
      <c r="D555" t="s">
        <v>126</v>
      </c>
      <c r="E555" s="17">
        <v>16150000</v>
      </c>
    </row>
    <row r="558" spans="1:18" x14ac:dyDescent="0.25">
      <c r="A558" s="19" t="s">
        <v>41</v>
      </c>
      <c r="B558" s="39" t="s">
        <v>150</v>
      </c>
      <c r="C558" s="19" t="s">
        <v>55</v>
      </c>
      <c r="D558" s="10" t="s">
        <v>124</v>
      </c>
      <c r="E558" s="9" t="s">
        <v>42</v>
      </c>
      <c r="F558" s="9" t="s">
        <v>43</v>
      </c>
      <c r="G558" s="9" t="s">
        <v>44</v>
      </c>
      <c r="H558" s="9" t="s">
        <v>45</v>
      </c>
      <c r="I558" s="9" t="s">
        <v>46</v>
      </c>
      <c r="J558" s="9" t="s">
        <v>47</v>
      </c>
      <c r="K558" s="9" t="s">
        <v>48</v>
      </c>
      <c r="L558" s="9" t="s">
        <v>49</v>
      </c>
      <c r="M558" s="9" t="s">
        <v>50</v>
      </c>
      <c r="N558" s="9" t="s">
        <v>51</v>
      </c>
      <c r="O558" s="9" t="s">
        <v>6</v>
      </c>
      <c r="P558" s="9" t="s">
        <v>52</v>
      </c>
      <c r="Q558" s="9" t="s">
        <v>171</v>
      </c>
      <c r="R558" s="11" t="s">
        <v>40</v>
      </c>
    </row>
    <row r="559" spans="1:18" x14ac:dyDescent="0.25">
      <c r="A559" t="s">
        <v>152</v>
      </c>
      <c r="B559" t="s">
        <v>151</v>
      </c>
      <c r="C559" t="s">
        <v>99</v>
      </c>
      <c r="D559" t="s">
        <v>116</v>
      </c>
      <c r="E559" s="4">
        <v>0.62</v>
      </c>
      <c r="F559" s="4">
        <v>0.62</v>
      </c>
      <c r="G559" s="4">
        <v>0.25</v>
      </c>
      <c r="H559" s="4">
        <v>0.69</v>
      </c>
      <c r="I559" s="4">
        <v>0.33</v>
      </c>
      <c r="J559" s="4">
        <v>0.62</v>
      </c>
      <c r="K559" s="4">
        <v>0.27</v>
      </c>
      <c r="L559" s="4">
        <v>0.39</v>
      </c>
      <c r="M559" s="4">
        <v>0.26</v>
      </c>
      <c r="N559" s="4">
        <v>0.5</v>
      </c>
      <c r="O559" s="4">
        <v>0.75</v>
      </c>
      <c r="P559" s="4">
        <v>0.71</v>
      </c>
    </row>
    <row r="560" spans="1:18" x14ac:dyDescent="0.25">
      <c r="A560" t="s">
        <v>152</v>
      </c>
      <c r="B560" t="s">
        <v>151</v>
      </c>
      <c r="C560" t="s">
        <v>99</v>
      </c>
      <c r="D560" t="s">
        <v>111</v>
      </c>
      <c r="E560" s="4">
        <v>0.2</v>
      </c>
      <c r="F560" s="4">
        <v>0.47</v>
      </c>
      <c r="G560" s="4">
        <v>0.63</v>
      </c>
      <c r="H560" s="4">
        <v>0.22</v>
      </c>
      <c r="I560" s="4">
        <v>0.81</v>
      </c>
      <c r="J560" s="4">
        <v>0.33</v>
      </c>
      <c r="K560" s="4">
        <v>0.23</v>
      </c>
      <c r="L560" s="4">
        <v>0.38</v>
      </c>
      <c r="M560" s="4">
        <v>0.36</v>
      </c>
      <c r="N560" s="4">
        <v>0.55000000000000004</v>
      </c>
      <c r="O560" s="4">
        <v>0.57999999999999996</v>
      </c>
      <c r="P560" s="4">
        <v>0.65</v>
      </c>
    </row>
    <row r="561" spans="1:16" x14ac:dyDescent="0.25">
      <c r="A561" t="s">
        <v>152</v>
      </c>
      <c r="B561" t="s">
        <v>151</v>
      </c>
      <c r="C561" t="s">
        <v>99</v>
      </c>
      <c r="D561" t="s">
        <v>78</v>
      </c>
      <c r="E561" s="4">
        <v>0.45</v>
      </c>
      <c r="F561" s="4">
        <v>0.6</v>
      </c>
      <c r="G561" s="4">
        <v>0.66</v>
      </c>
      <c r="H561" s="4">
        <v>0.67</v>
      </c>
      <c r="I561" s="4">
        <v>0.26</v>
      </c>
      <c r="J561" s="4">
        <v>0.3</v>
      </c>
      <c r="K561" s="4">
        <v>0.52</v>
      </c>
      <c r="L561" s="4">
        <v>0.25</v>
      </c>
      <c r="M561" s="4">
        <v>0.76</v>
      </c>
      <c r="N561" s="4">
        <v>0.79</v>
      </c>
      <c r="O561" s="4">
        <v>0.79</v>
      </c>
      <c r="P561" s="4">
        <v>0.67</v>
      </c>
    </row>
    <row r="562" spans="1:16" x14ac:dyDescent="0.25">
      <c r="A562" t="s">
        <v>152</v>
      </c>
      <c r="B562" t="s">
        <v>151</v>
      </c>
      <c r="C562" t="s">
        <v>99</v>
      </c>
      <c r="D562" t="s">
        <v>112</v>
      </c>
      <c r="E562" s="4">
        <v>0.74</v>
      </c>
      <c r="F562" s="4">
        <v>0.7</v>
      </c>
      <c r="G562" s="4">
        <v>0.36</v>
      </c>
      <c r="H562" s="4">
        <v>0.24</v>
      </c>
      <c r="I562" s="4">
        <v>0.22</v>
      </c>
      <c r="J562" s="4">
        <v>0.66</v>
      </c>
      <c r="K562" s="4">
        <v>0.39</v>
      </c>
      <c r="L562" s="4">
        <v>0.56000000000000005</v>
      </c>
      <c r="M562" s="4">
        <v>0.64</v>
      </c>
      <c r="N562" s="4">
        <v>0.32</v>
      </c>
      <c r="O562" s="4">
        <v>0.85</v>
      </c>
      <c r="P562" s="4">
        <v>0.33</v>
      </c>
    </row>
    <row r="563" spans="1:16" x14ac:dyDescent="0.25">
      <c r="A563" t="s">
        <v>152</v>
      </c>
      <c r="B563" t="s">
        <v>151</v>
      </c>
      <c r="C563" t="s">
        <v>99</v>
      </c>
      <c r="D563" t="s">
        <v>110</v>
      </c>
      <c r="E563" s="4">
        <v>0.51</v>
      </c>
      <c r="F563" s="4">
        <v>0.71</v>
      </c>
      <c r="G563" s="4">
        <v>0.25</v>
      </c>
      <c r="H563" s="4">
        <v>0.75</v>
      </c>
      <c r="I563" s="4">
        <v>0.48</v>
      </c>
      <c r="J563" s="4">
        <v>0.44</v>
      </c>
      <c r="K563" s="4">
        <v>0.78</v>
      </c>
      <c r="L563" s="4">
        <v>0.85</v>
      </c>
      <c r="M563" s="4">
        <v>0.54</v>
      </c>
      <c r="N563" s="4">
        <v>0.43</v>
      </c>
      <c r="O563" s="4">
        <v>0.62</v>
      </c>
      <c r="P563" s="4">
        <v>0.43</v>
      </c>
    </row>
    <row r="564" spans="1:16" x14ac:dyDescent="0.25">
      <c r="A564" t="s">
        <v>152</v>
      </c>
      <c r="B564" t="s">
        <v>151</v>
      </c>
      <c r="C564" t="s">
        <v>99</v>
      </c>
      <c r="D564" t="s">
        <v>114</v>
      </c>
      <c r="E564" s="4">
        <v>0.62</v>
      </c>
      <c r="F564" s="4">
        <v>0.61</v>
      </c>
      <c r="G564" s="4">
        <v>0.77</v>
      </c>
      <c r="H564" s="4">
        <v>0.75</v>
      </c>
      <c r="I564" s="4">
        <v>0.25</v>
      </c>
      <c r="J564" s="4">
        <v>0.75</v>
      </c>
      <c r="K564" s="4">
        <v>0.41</v>
      </c>
      <c r="L564" s="4">
        <v>0.71</v>
      </c>
      <c r="M564" s="4">
        <v>0.38</v>
      </c>
      <c r="N564" s="4">
        <v>0.33</v>
      </c>
      <c r="O564" s="4">
        <v>0.21</v>
      </c>
      <c r="P564" s="4">
        <v>0.28999999999999998</v>
      </c>
    </row>
    <row r="565" spans="1:16" x14ac:dyDescent="0.25">
      <c r="A565" t="s">
        <v>152</v>
      </c>
      <c r="B565" t="s">
        <v>151</v>
      </c>
      <c r="C565" t="s">
        <v>99</v>
      </c>
      <c r="D565" t="s">
        <v>109</v>
      </c>
      <c r="E565" s="4">
        <v>0.77</v>
      </c>
      <c r="F565" s="4">
        <v>0.21</v>
      </c>
      <c r="G565" s="4">
        <v>0.28000000000000003</v>
      </c>
      <c r="H565" s="4">
        <v>0.76</v>
      </c>
      <c r="I565" s="4">
        <v>0.49</v>
      </c>
      <c r="J565" s="4">
        <v>0.32</v>
      </c>
      <c r="K565" s="4">
        <v>0.68</v>
      </c>
      <c r="L565" s="4">
        <v>0.84</v>
      </c>
      <c r="M565" s="4">
        <v>0.38</v>
      </c>
      <c r="N565" s="4">
        <v>0.4</v>
      </c>
      <c r="O565" s="4">
        <v>0.72</v>
      </c>
      <c r="P565" s="4">
        <v>0.55000000000000004</v>
      </c>
    </row>
    <row r="566" spans="1:16" x14ac:dyDescent="0.25">
      <c r="A566" t="s">
        <v>152</v>
      </c>
      <c r="B566" t="s">
        <v>151</v>
      </c>
      <c r="C566" t="s">
        <v>99</v>
      </c>
      <c r="D566" t="s">
        <v>115</v>
      </c>
      <c r="E566" s="4">
        <v>0.32</v>
      </c>
      <c r="F566" s="4">
        <v>0.24</v>
      </c>
      <c r="G566" s="4">
        <v>0.63</v>
      </c>
      <c r="H566" s="4">
        <v>0.47</v>
      </c>
      <c r="I566" s="4">
        <v>0.39</v>
      </c>
      <c r="J566" s="4">
        <v>0.71</v>
      </c>
      <c r="K566" s="4">
        <v>0.3</v>
      </c>
      <c r="L566" s="4">
        <v>0.73</v>
      </c>
      <c r="M566" s="4">
        <v>0.56999999999999995</v>
      </c>
      <c r="N566" s="4">
        <v>0.38</v>
      </c>
      <c r="O566" s="4">
        <v>0.71</v>
      </c>
      <c r="P566" s="4">
        <v>0.21</v>
      </c>
    </row>
    <row r="567" spans="1:16" x14ac:dyDescent="0.25">
      <c r="A567" t="s">
        <v>152</v>
      </c>
      <c r="B567" t="s">
        <v>151</v>
      </c>
      <c r="C567" t="s">
        <v>99</v>
      </c>
      <c r="D567" t="s">
        <v>77</v>
      </c>
      <c r="E567" s="4">
        <v>0.82</v>
      </c>
      <c r="F567" s="4">
        <v>0.34</v>
      </c>
      <c r="G567" s="4">
        <v>0.24</v>
      </c>
      <c r="H567" s="4">
        <v>0.32</v>
      </c>
      <c r="I567" s="4">
        <v>0.32</v>
      </c>
      <c r="J567" s="4">
        <v>0.55000000000000004</v>
      </c>
      <c r="K567" s="4">
        <v>0.36</v>
      </c>
      <c r="L567" s="4">
        <v>0.55000000000000004</v>
      </c>
      <c r="M567" s="4">
        <v>0.77</v>
      </c>
      <c r="N567" s="4">
        <v>0.53</v>
      </c>
      <c r="O567" s="4">
        <v>0.32</v>
      </c>
      <c r="P567" s="4">
        <v>0.55000000000000004</v>
      </c>
    </row>
    <row r="568" spans="1:16" x14ac:dyDescent="0.25">
      <c r="A568" t="s">
        <v>152</v>
      </c>
      <c r="B568" t="s">
        <v>151</v>
      </c>
      <c r="C568" t="s">
        <v>99</v>
      </c>
      <c r="D568" t="s">
        <v>113</v>
      </c>
      <c r="E568" s="4">
        <v>0.84</v>
      </c>
      <c r="F568" s="4">
        <v>0.56999999999999995</v>
      </c>
      <c r="G568" s="4">
        <v>0.66</v>
      </c>
      <c r="H568" s="4">
        <v>0.21</v>
      </c>
      <c r="I568" s="4">
        <v>0.71</v>
      </c>
      <c r="J568" s="4">
        <v>0.32</v>
      </c>
      <c r="K568" s="4">
        <v>0.28000000000000003</v>
      </c>
      <c r="L568" s="4">
        <v>0.76</v>
      </c>
      <c r="M568" s="4">
        <v>0.69</v>
      </c>
      <c r="N568" s="4">
        <v>0.55000000000000004</v>
      </c>
      <c r="O568" s="4">
        <v>0.56000000000000005</v>
      </c>
      <c r="P568" s="4">
        <v>0.52</v>
      </c>
    </row>
    <row r="569" spans="1:16" x14ac:dyDescent="0.25">
      <c r="E569" s="23"/>
      <c r="F569" s="23"/>
      <c r="G569" s="23"/>
      <c r="H569" s="23"/>
      <c r="I569" s="23"/>
      <c r="J569" s="23"/>
      <c r="K569" s="23"/>
      <c r="L569" s="23"/>
      <c r="M569" s="23"/>
      <c r="N569" s="23"/>
      <c r="O569" s="23"/>
      <c r="P569" s="23"/>
    </row>
    <row r="570" spans="1:16" x14ac:dyDescent="0.25">
      <c r="A570" t="s">
        <v>152</v>
      </c>
      <c r="B570" t="s">
        <v>151</v>
      </c>
      <c r="C570" t="s">
        <v>74</v>
      </c>
      <c r="D570" t="s">
        <v>101</v>
      </c>
      <c r="E570" s="4">
        <v>0.68</v>
      </c>
      <c r="F570" s="4">
        <v>0.52</v>
      </c>
      <c r="G570" s="4">
        <v>0.32</v>
      </c>
      <c r="H570" s="4">
        <v>0.81</v>
      </c>
      <c r="I570" s="4">
        <v>0.76</v>
      </c>
      <c r="J570" s="4">
        <v>0.79</v>
      </c>
      <c r="K570" s="4">
        <v>0.55000000000000004</v>
      </c>
      <c r="L570" s="4">
        <v>0.59</v>
      </c>
      <c r="M570" s="4">
        <v>0.52</v>
      </c>
      <c r="N570" s="4">
        <v>0.72</v>
      </c>
      <c r="O570" s="4">
        <v>0.57999999999999996</v>
      </c>
      <c r="P570" s="4">
        <v>0.69</v>
      </c>
    </row>
    <row r="571" spans="1:16" x14ac:dyDescent="0.25">
      <c r="A571" t="s">
        <v>152</v>
      </c>
      <c r="B571" t="s">
        <v>151</v>
      </c>
      <c r="C571" t="s">
        <v>74</v>
      </c>
      <c r="D571" t="s">
        <v>82</v>
      </c>
      <c r="E571" s="4">
        <v>0.47</v>
      </c>
      <c r="F571" s="4">
        <v>0.57999999999999996</v>
      </c>
      <c r="G571" s="4">
        <v>0.35</v>
      </c>
      <c r="H571" s="4">
        <v>0.47</v>
      </c>
      <c r="I571" s="4">
        <v>0.64</v>
      </c>
      <c r="J571" s="4">
        <v>0.75</v>
      </c>
      <c r="K571" s="4">
        <v>0.74</v>
      </c>
      <c r="L571" s="4">
        <v>0.56999999999999995</v>
      </c>
      <c r="M571" s="4">
        <v>0.43</v>
      </c>
      <c r="N571" s="4">
        <v>0.62</v>
      </c>
      <c r="O571" s="4">
        <v>0.43</v>
      </c>
      <c r="P571" s="4">
        <v>0.57999999999999996</v>
      </c>
    </row>
    <row r="572" spans="1:16" x14ac:dyDescent="0.25">
      <c r="A572" t="s">
        <v>152</v>
      </c>
      <c r="B572" t="s">
        <v>151</v>
      </c>
      <c r="C572" t="s">
        <v>74</v>
      </c>
      <c r="D572" t="s">
        <v>83</v>
      </c>
      <c r="E572" s="4">
        <v>0.3</v>
      </c>
      <c r="F572" s="4">
        <v>0.44</v>
      </c>
      <c r="G572" s="4">
        <v>0.8</v>
      </c>
      <c r="H572" s="4">
        <v>0.23</v>
      </c>
      <c r="I572" s="4">
        <v>0.79</v>
      </c>
      <c r="J572" s="4">
        <v>0.55000000000000004</v>
      </c>
      <c r="K572" s="4">
        <v>0.49</v>
      </c>
      <c r="L572" s="4">
        <v>0.72</v>
      </c>
      <c r="M572" s="4">
        <v>0.66</v>
      </c>
      <c r="N572" s="4">
        <v>0.78</v>
      </c>
      <c r="O572" s="4">
        <v>0.74</v>
      </c>
      <c r="P572" s="4">
        <v>0.38</v>
      </c>
    </row>
    <row r="573" spans="1:16" x14ac:dyDescent="0.25">
      <c r="A573" t="s">
        <v>152</v>
      </c>
      <c r="B573" t="s">
        <v>151</v>
      </c>
      <c r="C573" t="s">
        <v>74</v>
      </c>
      <c r="D573" t="s">
        <v>107</v>
      </c>
      <c r="E573" s="4">
        <v>0.79</v>
      </c>
      <c r="F573" s="4">
        <v>0.61</v>
      </c>
      <c r="G573" s="4">
        <v>0.45</v>
      </c>
      <c r="H573" s="4">
        <v>0.51</v>
      </c>
      <c r="I573" s="4">
        <v>0.71</v>
      </c>
      <c r="J573" s="4">
        <v>0.38</v>
      </c>
      <c r="K573" s="4">
        <v>0.46</v>
      </c>
      <c r="L573" s="4">
        <v>0.54</v>
      </c>
      <c r="M573" s="4">
        <v>0.43</v>
      </c>
      <c r="N573" s="4">
        <v>0.76</v>
      </c>
      <c r="O573" s="4">
        <v>0.47</v>
      </c>
      <c r="P573" s="4">
        <v>0.54</v>
      </c>
    </row>
    <row r="574" spans="1:16" x14ac:dyDescent="0.25">
      <c r="A574" t="s">
        <v>152</v>
      </c>
      <c r="B574" t="s">
        <v>151</v>
      </c>
      <c r="C574" t="s">
        <v>74</v>
      </c>
      <c r="D574" t="s">
        <v>104</v>
      </c>
      <c r="E574" s="4">
        <v>0.59</v>
      </c>
      <c r="F574" s="4">
        <v>0.31</v>
      </c>
      <c r="G574" s="4">
        <v>0.37</v>
      </c>
      <c r="H574" s="4">
        <v>0.47</v>
      </c>
      <c r="I574" s="4">
        <v>0.22</v>
      </c>
      <c r="J574" s="4">
        <v>0.83</v>
      </c>
      <c r="K574" s="4">
        <v>0.44</v>
      </c>
      <c r="L574" s="4">
        <v>0.56999999999999995</v>
      </c>
      <c r="M574" s="4">
        <v>0.33</v>
      </c>
      <c r="N574" s="4">
        <v>0.33</v>
      </c>
      <c r="O574" s="4">
        <v>0.54</v>
      </c>
      <c r="P574" s="4">
        <v>0.56999999999999995</v>
      </c>
    </row>
    <row r="575" spans="1:16" x14ac:dyDescent="0.25">
      <c r="A575" t="s">
        <v>152</v>
      </c>
      <c r="B575" t="s">
        <v>151</v>
      </c>
      <c r="C575" t="s">
        <v>74</v>
      </c>
      <c r="D575" t="s">
        <v>105</v>
      </c>
      <c r="E575" s="4">
        <v>0.26</v>
      </c>
      <c r="F575" s="4">
        <v>0.4</v>
      </c>
      <c r="G575" s="4">
        <v>0.4</v>
      </c>
      <c r="H575" s="4">
        <v>0.63</v>
      </c>
      <c r="I575" s="4">
        <v>0.81</v>
      </c>
      <c r="J575" s="4">
        <v>0.43</v>
      </c>
      <c r="K575" s="4">
        <v>0.27</v>
      </c>
      <c r="L575" s="4">
        <v>0.23</v>
      </c>
      <c r="M575" s="4">
        <v>0.24</v>
      </c>
      <c r="N575" s="4">
        <v>0.76</v>
      </c>
      <c r="O575" s="4">
        <v>0.3</v>
      </c>
      <c r="P575" s="4">
        <v>0.57999999999999996</v>
      </c>
    </row>
    <row r="576" spans="1:16" x14ac:dyDescent="0.25">
      <c r="A576" t="s">
        <v>152</v>
      </c>
      <c r="B576" t="s">
        <v>151</v>
      </c>
      <c r="C576" t="s">
        <v>74</v>
      </c>
      <c r="D576" t="s">
        <v>108</v>
      </c>
      <c r="E576" s="4">
        <v>0.25</v>
      </c>
      <c r="F576" s="4">
        <v>0.72</v>
      </c>
      <c r="G576" s="4">
        <v>0.42</v>
      </c>
      <c r="H576" s="4">
        <v>0.33</v>
      </c>
      <c r="I576" s="4">
        <v>0.55000000000000004</v>
      </c>
      <c r="J576" s="4">
        <v>0.62</v>
      </c>
      <c r="K576" s="4">
        <v>0.44</v>
      </c>
      <c r="L576" s="4">
        <v>0.44</v>
      </c>
      <c r="M576" s="4">
        <v>0.44</v>
      </c>
      <c r="N576" s="4">
        <v>0.82</v>
      </c>
      <c r="O576" s="4">
        <v>0.32</v>
      </c>
      <c r="P576" s="4">
        <v>0.69</v>
      </c>
    </row>
    <row r="577" spans="1:16" x14ac:dyDescent="0.25">
      <c r="A577" t="s">
        <v>152</v>
      </c>
      <c r="B577" t="s">
        <v>151</v>
      </c>
      <c r="C577" t="s">
        <v>74</v>
      </c>
      <c r="D577" t="s">
        <v>102</v>
      </c>
      <c r="E577" s="4">
        <v>0.61</v>
      </c>
      <c r="F577" s="4">
        <v>0.77</v>
      </c>
      <c r="G577" s="4">
        <v>0.3</v>
      </c>
      <c r="H577" s="4">
        <v>0.28000000000000003</v>
      </c>
      <c r="I577" s="4">
        <v>0.42</v>
      </c>
      <c r="J577" s="4">
        <v>0.76</v>
      </c>
      <c r="K577" s="4">
        <v>0.21</v>
      </c>
      <c r="L577" s="4">
        <v>0.21</v>
      </c>
      <c r="M577" s="4">
        <v>0.56000000000000005</v>
      </c>
      <c r="N577" s="4">
        <v>0.41</v>
      </c>
      <c r="O577" s="4">
        <v>0.68</v>
      </c>
      <c r="P577" s="4">
        <v>0.28000000000000003</v>
      </c>
    </row>
    <row r="578" spans="1:16" x14ac:dyDescent="0.25">
      <c r="A578" t="s">
        <v>152</v>
      </c>
      <c r="B578" t="s">
        <v>151</v>
      </c>
      <c r="C578" t="s">
        <v>74</v>
      </c>
      <c r="D578" t="s">
        <v>106</v>
      </c>
      <c r="E578" s="4">
        <v>0.49</v>
      </c>
      <c r="F578" s="4">
        <v>0.41</v>
      </c>
      <c r="G578" s="4">
        <v>0.24</v>
      </c>
      <c r="H578" s="4">
        <v>0.27</v>
      </c>
      <c r="I578" s="4">
        <v>0.53</v>
      </c>
      <c r="J578" s="4">
        <v>0.51</v>
      </c>
      <c r="K578" s="4">
        <v>0.84</v>
      </c>
      <c r="L578" s="4">
        <v>0.65</v>
      </c>
      <c r="M578" s="4">
        <v>0.64</v>
      </c>
      <c r="N578" s="4">
        <v>0.54</v>
      </c>
      <c r="O578" s="4">
        <v>0.83</v>
      </c>
      <c r="P578" s="4">
        <v>0.31</v>
      </c>
    </row>
    <row r="579" spans="1:16" x14ac:dyDescent="0.25">
      <c r="A579" t="s">
        <v>152</v>
      </c>
      <c r="B579" t="s">
        <v>151</v>
      </c>
      <c r="C579" t="s">
        <v>74</v>
      </c>
      <c r="D579" t="s">
        <v>103</v>
      </c>
      <c r="E579" s="4">
        <v>0.68</v>
      </c>
      <c r="F579" s="4">
        <v>0.46</v>
      </c>
      <c r="G579" s="4">
        <v>0.46</v>
      </c>
      <c r="H579" s="4">
        <v>0.85</v>
      </c>
      <c r="I579" s="4">
        <v>0.56000000000000005</v>
      </c>
      <c r="J579" s="4">
        <v>0.56000000000000005</v>
      </c>
      <c r="K579" s="4">
        <v>0.39</v>
      </c>
      <c r="L579" s="4">
        <v>0.4</v>
      </c>
      <c r="M579" s="4">
        <v>0.59</v>
      </c>
      <c r="N579" s="4">
        <v>0.41</v>
      </c>
      <c r="O579" s="4">
        <v>0.22</v>
      </c>
      <c r="P579" s="4">
        <v>0.52</v>
      </c>
    </row>
    <row r="580" spans="1:16" x14ac:dyDescent="0.25">
      <c r="E580" s="23"/>
      <c r="F580" s="23"/>
      <c r="G580" s="23"/>
      <c r="H580" s="23"/>
      <c r="I580" s="23"/>
      <c r="J580" s="23"/>
      <c r="K580" s="23"/>
      <c r="L580" s="23"/>
      <c r="M580" s="23"/>
      <c r="N580" s="23"/>
      <c r="O580" s="23"/>
      <c r="P580" s="23"/>
    </row>
    <row r="581" spans="1:16" x14ac:dyDescent="0.25">
      <c r="A581" t="s">
        <v>152</v>
      </c>
      <c r="B581" t="s">
        <v>151</v>
      </c>
      <c r="C581" t="str">
        <f>List!$O$4</f>
        <v>Asia Pac</v>
      </c>
      <c r="D581" t="s">
        <v>79</v>
      </c>
      <c r="E581" s="4">
        <v>0.76</v>
      </c>
      <c r="F581" s="4">
        <v>0.43</v>
      </c>
      <c r="G581" s="4">
        <v>0.24</v>
      </c>
      <c r="H581" s="4">
        <v>0.68</v>
      </c>
      <c r="I581" s="4">
        <v>0.65</v>
      </c>
      <c r="J581" s="4">
        <v>0.26</v>
      </c>
      <c r="K581" s="4">
        <v>0.56000000000000005</v>
      </c>
      <c r="L581" s="4">
        <v>0.44</v>
      </c>
      <c r="M581" s="4">
        <v>0.35</v>
      </c>
      <c r="N581" s="4">
        <v>0.42</v>
      </c>
      <c r="O581" s="4">
        <v>0.56000000000000005</v>
      </c>
      <c r="P581" s="4">
        <v>0.43</v>
      </c>
    </row>
    <row r="582" spans="1:16" x14ac:dyDescent="0.25">
      <c r="A582" t="s">
        <v>152</v>
      </c>
      <c r="B582" t="s">
        <v>151</v>
      </c>
      <c r="C582" t="str">
        <f>List!$O$4</f>
        <v>Asia Pac</v>
      </c>
      <c r="D582" t="s">
        <v>120</v>
      </c>
      <c r="E582" s="4">
        <v>0.74</v>
      </c>
      <c r="F582" s="4">
        <v>0.5</v>
      </c>
      <c r="G582" s="4">
        <v>0.62</v>
      </c>
      <c r="H582" s="4">
        <v>0.78</v>
      </c>
      <c r="I582" s="4">
        <v>0.33</v>
      </c>
      <c r="J582" s="4">
        <v>0.82</v>
      </c>
      <c r="K582" s="4">
        <v>0.67</v>
      </c>
      <c r="L582" s="4">
        <v>0.36</v>
      </c>
      <c r="M582" s="4">
        <v>0.47</v>
      </c>
      <c r="N582" s="4">
        <v>0.76</v>
      </c>
      <c r="O582" s="4">
        <v>0.27</v>
      </c>
      <c r="P582" s="4">
        <v>0.41</v>
      </c>
    </row>
    <row r="583" spans="1:16" x14ac:dyDescent="0.25">
      <c r="A583" t="s">
        <v>152</v>
      </c>
      <c r="B583" t="s">
        <v>151</v>
      </c>
      <c r="C583" t="str">
        <f>List!$O$4</f>
        <v>Asia Pac</v>
      </c>
      <c r="D583" t="s">
        <v>122</v>
      </c>
      <c r="E583" s="4">
        <v>0.66</v>
      </c>
      <c r="F583" s="4">
        <v>0.37</v>
      </c>
      <c r="G583" s="4">
        <v>0.79</v>
      </c>
      <c r="H583" s="4">
        <v>0.31</v>
      </c>
      <c r="I583" s="4">
        <v>0.79</v>
      </c>
      <c r="J583" s="4">
        <v>0.84</v>
      </c>
      <c r="K583" s="4">
        <v>0.56000000000000005</v>
      </c>
      <c r="L583" s="4">
        <v>0.23</v>
      </c>
      <c r="M583" s="4">
        <v>0.41</v>
      </c>
      <c r="N583" s="4">
        <v>0.46</v>
      </c>
      <c r="O583" s="4">
        <v>0.82</v>
      </c>
      <c r="P583" s="4">
        <v>0.64</v>
      </c>
    </row>
    <row r="584" spans="1:16" x14ac:dyDescent="0.25">
      <c r="A584" t="s">
        <v>152</v>
      </c>
      <c r="B584" t="s">
        <v>151</v>
      </c>
      <c r="C584" t="str">
        <f>List!$O$4</f>
        <v>Asia Pac</v>
      </c>
      <c r="D584" t="s">
        <v>80</v>
      </c>
      <c r="E584" s="4">
        <v>0.39</v>
      </c>
      <c r="F584" s="4">
        <v>0.83</v>
      </c>
      <c r="G584" s="4">
        <v>0.46</v>
      </c>
      <c r="H584" s="4">
        <v>0.62</v>
      </c>
      <c r="I584" s="4">
        <v>0.28999999999999998</v>
      </c>
      <c r="J584" s="4">
        <v>0.55000000000000004</v>
      </c>
      <c r="K584" s="4">
        <v>0.28000000000000003</v>
      </c>
      <c r="L584" s="4">
        <v>0.73</v>
      </c>
      <c r="M584" s="4">
        <v>0.71</v>
      </c>
      <c r="N584" s="4">
        <v>0.57999999999999996</v>
      </c>
      <c r="O584" s="4">
        <v>0.71</v>
      </c>
      <c r="P584" s="4">
        <v>0.82</v>
      </c>
    </row>
    <row r="585" spans="1:16" x14ac:dyDescent="0.25">
      <c r="A585" t="s">
        <v>152</v>
      </c>
      <c r="B585" t="s">
        <v>151</v>
      </c>
      <c r="C585" t="str">
        <f>List!$O$4</f>
        <v>Asia Pac</v>
      </c>
      <c r="D585" t="s">
        <v>118</v>
      </c>
      <c r="E585" s="4">
        <v>0.76</v>
      </c>
      <c r="F585" s="4">
        <v>0.33</v>
      </c>
      <c r="G585" s="4">
        <v>0.67</v>
      </c>
      <c r="H585" s="4">
        <v>0.35</v>
      </c>
      <c r="I585" s="4">
        <v>0.61</v>
      </c>
      <c r="J585" s="4">
        <v>0.52</v>
      </c>
      <c r="K585" s="4">
        <v>0.43</v>
      </c>
      <c r="L585" s="4">
        <v>0.39</v>
      </c>
      <c r="M585" s="4">
        <v>0.44</v>
      </c>
      <c r="N585" s="4">
        <v>0.24</v>
      </c>
      <c r="O585" s="4">
        <v>0.6</v>
      </c>
      <c r="P585" s="4">
        <v>0.33</v>
      </c>
    </row>
    <row r="586" spans="1:16" x14ac:dyDescent="0.25">
      <c r="A586" t="s">
        <v>152</v>
      </c>
      <c r="B586" t="s">
        <v>151</v>
      </c>
      <c r="C586" t="str">
        <f>List!$O$4</f>
        <v>Asia Pac</v>
      </c>
      <c r="D586" t="s">
        <v>81</v>
      </c>
      <c r="E586" s="4">
        <v>0.28999999999999998</v>
      </c>
      <c r="F586" s="4">
        <v>0.75</v>
      </c>
      <c r="G586" s="4">
        <v>0.75</v>
      </c>
      <c r="H586" s="4">
        <v>0.43</v>
      </c>
      <c r="I586" s="4">
        <v>0.61</v>
      </c>
      <c r="J586" s="4">
        <v>0.28000000000000003</v>
      </c>
      <c r="K586" s="4">
        <v>0.61</v>
      </c>
      <c r="L586" s="4">
        <v>0.35</v>
      </c>
      <c r="M586" s="4">
        <v>0.75</v>
      </c>
      <c r="N586" s="4">
        <v>0.52</v>
      </c>
      <c r="O586" s="4">
        <v>0.45</v>
      </c>
      <c r="P586" s="4">
        <v>0.62</v>
      </c>
    </row>
    <row r="587" spans="1:16" x14ac:dyDescent="0.25">
      <c r="A587" t="s">
        <v>152</v>
      </c>
      <c r="B587" t="s">
        <v>151</v>
      </c>
      <c r="C587" t="str">
        <f>List!$O$4</f>
        <v>Asia Pac</v>
      </c>
      <c r="D587" t="s">
        <v>123</v>
      </c>
      <c r="E587" s="4">
        <v>0.32</v>
      </c>
      <c r="F587" s="4">
        <v>0.75</v>
      </c>
      <c r="G587" s="4">
        <v>0.24</v>
      </c>
      <c r="H587" s="4">
        <v>0.27</v>
      </c>
      <c r="I587" s="4">
        <v>0.28999999999999998</v>
      </c>
      <c r="J587" s="4">
        <v>0.8</v>
      </c>
      <c r="K587" s="4">
        <v>0.72</v>
      </c>
      <c r="L587" s="4">
        <v>0.65</v>
      </c>
      <c r="M587" s="4">
        <v>0.61</v>
      </c>
      <c r="N587" s="4">
        <v>0.34</v>
      </c>
      <c r="O587" s="4">
        <v>0.36</v>
      </c>
      <c r="P587" s="4">
        <v>0.64</v>
      </c>
    </row>
    <row r="588" spans="1:16" x14ac:dyDescent="0.25">
      <c r="A588" t="s">
        <v>152</v>
      </c>
      <c r="B588" t="s">
        <v>151</v>
      </c>
      <c r="C588" t="str">
        <f>List!$O$4</f>
        <v>Asia Pac</v>
      </c>
      <c r="D588" t="s">
        <v>117</v>
      </c>
      <c r="E588" s="4">
        <v>0.27</v>
      </c>
      <c r="F588" s="4">
        <v>0.23</v>
      </c>
      <c r="G588" s="4">
        <v>0.6</v>
      </c>
      <c r="H588" s="4">
        <v>0.51</v>
      </c>
      <c r="I588" s="4">
        <v>0.72</v>
      </c>
      <c r="J588" s="4">
        <v>0.41</v>
      </c>
      <c r="K588" s="4">
        <v>0.72</v>
      </c>
      <c r="L588" s="4">
        <v>0.38</v>
      </c>
      <c r="M588" s="4">
        <v>0.59</v>
      </c>
      <c r="N588" s="4">
        <v>0.28999999999999998</v>
      </c>
      <c r="O588" s="4">
        <v>0.36</v>
      </c>
      <c r="P588" s="4">
        <v>0.52</v>
      </c>
    </row>
    <row r="589" spans="1:16" x14ac:dyDescent="0.25">
      <c r="A589" t="s">
        <v>152</v>
      </c>
      <c r="B589" t="s">
        <v>151</v>
      </c>
      <c r="C589" t="str">
        <f>List!$O$4</f>
        <v>Asia Pac</v>
      </c>
      <c r="D589" t="s">
        <v>119</v>
      </c>
      <c r="E589" s="4">
        <v>0.22</v>
      </c>
      <c r="F589" s="4">
        <v>0.42</v>
      </c>
      <c r="G589" s="4">
        <v>0.42</v>
      </c>
      <c r="H589" s="4">
        <v>0.64</v>
      </c>
      <c r="I589" s="4">
        <v>0.76</v>
      </c>
      <c r="J589" s="4">
        <v>0.8</v>
      </c>
      <c r="K589" s="4">
        <v>0.54</v>
      </c>
      <c r="L589" s="4">
        <v>0.7</v>
      </c>
      <c r="M589" s="4">
        <v>0.21</v>
      </c>
      <c r="N589" s="4">
        <v>0.46</v>
      </c>
      <c r="O589" s="4">
        <v>0.67</v>
      </c>
      <c r="P589" s="4">
        <v>0.36</v>
      </c>
    </row>
    <row r="590" spans="1:16" x14ac:dyDescent="0.25">
      <c r="A590" t="s">
        <v>152</v>
      </c>
      <c r="B590" t="s">
        <v>151</v>
      </c>
      <c r="C590" t="str">
        <f>List!$O$4</f>
        <v>Asia Pac</v>
      </c>
      <c r="D590" t="s">
        <v>121</v>
      </c>
      <c r="E590" s="4">
        <v>0.82</v>
      </c>
      <c r="F590" s="4">
        <v>0.46</v>
      </c>
      <c r="G590" s="4">
        <v>0.42</v>
      </c>
      <c r="H590" s="4">
        <v>0.24</v>
      </c>
      <c r="I590" s="4">
        <v>0.73</v>
      </c>
      <c r="J590" s="4">
        <v>0.55000000000000004</v>
      </c>
      <c r="K590" s="4">
        <v>0.21</v>
      </c>
      <c r="L590" s="4">
        <v>0.8</v>
      </c>
      <c r="M590" s="4">
        <v>0.66</v>
      </c>
      <c r="N590" s="4">
        <v>0.54</v>
      </c>
      <c r="O590" s="4">
        <v>0.71</v>
      </c>
      <c r="P590" s="4">
        <v>0.56999999999999995</v>
      </c>
    </row>
    <row r="591" spans="1:16" x14ac:dyDescent="0.25">
      <c r="E591" s="23"/>
      <c r="F591" s="23"/>
      <c r="G591" s="23"/>
      <c r="H591" s="23"/>
      <c r="I591" s="23"/>
      <c r="J591" s="23"/>
      <c r="K591" s="23"/>
      <c r="L591" s="23"/>
      <c r="M591" s="23"/>
      <c r="N591" s="23"/>
      <c r="O591" s="23"/>
      <c r="P591" s="23"/>
    </row>
    <row r="592" spans="1:16" x14ac:dyDescent="0.25">
      <c r="A592" t="s">
        <v>152</v>
      </c>
      <c r="B592" t="s">
        <v>151</v>
      </c>
      <c r="C592" t="s">
        <v>75</v>
      </c>
      <c r="D592" t="s">
        <v>129</v>
      </c>
      <c r="E592" s="4">
        <v>0.56999999999999995</v>
      </c>
      <c r="F592" s="4">
        <v>0.24</v>
      </c>
      <c r="G592" s="4">
        <v>0.77</v>
      </c>
      <c r="H592" s="4">
        <v>0.64</v>
      </c>
      <c r="I592" s="4">
        <v>0.78</v>
      </c>
      <c r="J592" s="4">
        <v>0.75</v>
      </c>
      <c r="K592" s="4">
        <v>0.61</v>
      </c>
      <c r="L592" s="4">
        <v>0.34</v>
      </c>
      <c r="M592" s="4">
        <v>0.6</v>
      </c>
      <c r="N592" s="4">
        <v>0.73</v>
      </c>
      <c r="O592" s="4">
        <v>0.66</v>
      </c>
      <c r="P592" s="4">
        <v>0.6</v>
      </c>
    </row>
    <row r="593" spans="1:16" x14ac:dyDescent="0.25">
      <c r="A593" t="s">
        <v>152</v>
      </c>
      <c r="B593" t="s">
        <v>151</v>
      </c>
      <c r="C593" t="s">
        <v>75</v>
      </c>
      <c r="D593" t="s">
        <v>133</v>
      </c>
      <c r="E593" s="4">
        <v>0.57999999999999996</v>
      </c>
      <c r="F593" s="4">
        <v>0.24</v>
      </c>
      <c r="G593" s="4">
        <v>0.48</v>
      </c>
      <c r="H593" s="4">
        <v>0.76</v>
      </c>
      <c r="I593" s="4">
        <v>0.33</v>
      </c>
      <c r="J593" s="4">
        <v>0.46</v>
      </c>
      <c r="K593" s="4">
        <v>0.53</v>
      </c>
      <c r="L593" s="4">
        <v>0.71</v>
      </c>
      <c r="M593" s="4">
        <v>0.34</v>
      </c>
      <c r="N593" s="4">
        <v>0.55000000000000004</v>
      </c>
      <c r="O593" s="4">
        <v>0.67</v>
      </c>
      <c r="P593" s="4">
        <v>0.82</v>
      </c>
    </row>
    <row r="594" spans="1:16" x14ac:dyDescent="0.25">
      <c r="A594" t="s">
        <v>152</v>
      </c>
      <c r="B594" t="s">
        <v>151</v>
      </c>
      <c r="C594" t="s">
        <v>75</v>
      </c>
      <c r="D594" t="s">
        <v>130</v>
      </c>
      <c r="E594" s="4">
        <v>0.57999999999999996</v>
      </c>
      <c r="F594" s="4">
        <v>0.38</v>
      </c>
      <c r="G594" s="4">
        <v>0.52</v>
      </c>
      <c r="H594" s="4">
        <v>0.56000000000000005</v>
      </c>
      <c r="I594" s="4">
        <v>0.53</v>
      </c>
      <c r="J594" s="4">
        <v>0.48</v>
      </c>
      <c r="K594" s="4">
        <v>0.57999999999999996</v>
      </c>
      <c r="L594" s="4">
        <v>0.48</v>
      </c>
      <c r="M594" s="4">
        <v>0.61</v>
      </c>
      <c r="N594" s="4">
        <v>0.45</v>
      </c>
      <c r="O594" s="4">
        <v>0.28000000000000003</v>
      </c>
      <c r="P594" s="4">
        <v>0.32</v>
      </c>
    </row>
    <row r="595" spans="1:16" x14ac:dyDescent="0.25">
      <c r="A595" t="s">
        <v>152</v>
      </c>
      <c r="B595" t="s">
        <v>151</v>
      </c>
      <c r="C595" t="s">
        <v>75</v>
      </c>
      <c r="D595" t="s">
        <v>128</v>
      </c>
      <c r="E595" s="4">
        <v>0.82</v>
      </c>
      <c r="F595" s="4">
        <v>0.69</v>
      </c>
      <c r="G595" s="4">
        <v>0.2</v>
      </c>
      <c r="H595" s="4">
        <v>0.78</v>
      </c>
      <c r="I595" s="4">
        <v>0.59</v>
      </c>
      <c r="J595" s="4">
        <v>0.42</v>
      </c>
      <c r="K595" s="4">
        <v>0.53</v>
      </c>
      <c r="L595" s="4">
        <v>0.44</v>
      </c>
      <c r="M595" s="4">
        <v>0.54</v>
      </c>
      <c r="N595" s="4">
        <v>0.24</v>
      </c>
      <c r="O595" s="4">
        <v>0.68</v>
      </c>
      <c r="P595" s="4">
        <v>0.34</v>
      </c>
    </row>
    <row r="596" spans="1:16" x14ac:dyDescent="0.25">
      <c r="A596" t="s">
        <v>152</v>
      </c>
      <c r="B596" t="s">
        <v>151</v>
      </c>
      <c r="C596" t="s">
        <v>75</v>
      </c>
      <c r="D596" t="s">
        <v>132</v>
      </c>
      <c r="E596" s="4">
        <v>0.76</v>
      </c>
      <c r="F596" s="4">
        <v>0.56000000000000005</v>
      </c>
      <c r="G596" s="4">
        <v>0.3</v>
      </c>
      <c r="H596" s="4">
        <v>0.38</v>
      </c>
      <c r="I596" s="4">
        <v>0.45</v>
      </c>
      <c r="J596" s="4">
        <v>0.83</v>
      </c>
      <c r="K596" s="4">
        <v>0.72</v>
      </c>
      <c r="L596" s="4">
        <v>0.36</v>
      </c>
      <c r="M596" s="4">
        <v>0.73</v>
      </c>
      <c r="N596" s="4">
        <v>0.78</v>
      </c>
      <c r="O596" s="4">
        <v>0.48</v>
      </c>
      <c r="P596" s="4">
        <v>0.68</v>
      </c>
    </row>
    <row r="597" spans="1:16" x14ac:dyDescent="0.25">
      <c r="A597" t="s">
        <v>152</v>
      </c>
      <c r="B597" t="s">
        <v>151</v>
      </c>
      <c r="C597" t="s">
        <v>75</v>
      </c>
      <c r="D597" t="s">
        <v>134</v>
      </c>
      <c r="E597" s="4">
        <v>0.61</v>
      </c>
      <c r="F597" s="4">
        <v>0.32</v>
      </c>
      <c r="G597" s="4">
        <v>0.76</v>
      </c>
      <c r="H597" s="4">
        <v>0.61</v>
      </c>
      <c r="I597" s="4">
        <v>0.6</v>
      </c>
      <c r="J597" s="4">
        <v>0.39</v>
      </c>
      <c r="K597" s="4">
        <v>0.24</v>
      </c>
      <c r="L597" s="4">
        <v>0.44</v>
      </c>
      <c r="M597" s="4">
        <v>0.78</v>
      </c>
      <c r="N597" s="4">
        <v>0.59</v>
      </c>
      <c r="O597" s="4">
        <v>0.56000000000000005</v>
      </c>
      <c r="P597" s="4">
        <v>0.55000000000000004</v>
      </c>
    </row>
    <row r="598" spans="1:16" x14ac:dyDescent="0.25">
      <c r="A598" t="s">
        <v>152</v>
      </c>
      <c r="B598" t="s">
        <v>151</v>
      </c>
      <c r="C598" t="s">
        <v>75</v>
      </c>
      <c r="D598" t="s">
        <v>127</v>
      </c>
      <c r="E598" s="4">
        <v>0.6</v>
      </c>
      <c r="F598" s="4">
        <v>0.83</v>
      </c>
      <c r="G598" s="4">
        <v>0.51</v>
      </c>
      <c r="H598" s="4">
        <v>0.84</v>
      </c>
      <c r="I598" s="4">
        <v>0.62</v>
      </c>
      <c r="J598" s="4">
        <v>0.63</v>
      </c>
      <c r="K598" s="4">
        <v>0.8</v>
      </c>
      <c r="L598" s="4">
        <v>0.79</v>
      </c>
      <c r="M598" s="4">
        <v>0.51</v>
      </c>
      <c r="N598" s="4">
        <v>0.57999999999999996</v>
      </c>
      <c r="O598" s="4">
        <v>0.39</v>
      </c>
      <c r="P598" s="4">
        <v>0.43</v>
      </c>
    </row>
    <row r="599" spans="1:16" x14ac:dyDescent="0.25">
      <c r="A599" t="s">
        <v>152</v>
      </c>
      <c r="B599" t="s">
        <v>151</v>
      </c>
      <c r="C599" t="s">
        <v>75</v>
      </c>
      <c r="D599" t="s">
        <v>125</v>
      </c>
      <c r="E599" s="4">
        <v>0.72</v>
      </c>
      <c r="F599" s="4">
        <v>0.46</v>
      </c>
      <c r="G599" s="4">
        <v>0.72</v>
      </c>
      <c r="H599" s="4">
        <v>0.4</v>
      </c>
      <c r="I599" s="4">
        <v>0.65</v>
      </c>
      <c r="J599" s="4">
        <v>0.76</v>
      </c>
      <c r="K599" s="4">
        <v>0.61</v>
      </c>
      <c r="L599" s="4">
        <v>0.42</v>
      </c>
      <c r="M599" s="4">
        <v>0.64</v>
      </c>
      <c r="N599" s="4">
        <v>0.25</v>
      </c>
      <c r="O599" s="4">
        <v>0.21</v>
      </c>
      <c r="P599" s="4">
        <v>0.74</v>
      </c>
    </row>
    <row r="600" spans="1:16" x14ac:dyDescent="0.25">
      <c r="A600" t="s">
        <v>152</v>
      </c>
      <c r="B600" t="s">
        <v>151</v>
      </c>
      <c r="C600" t="s">
        <v>75</v>
      </c>
      <c r="D600" t="s">
        <v>131</v>
      </c>
      <c r="E600" s="4">
        <v>0.56000000000000005</v>
      </c>
      <c r="F600" s="4">
        <v>0.36</v>
      </c>
      <c r="G600" s="4">
        <v>0.66</v>
      </c>
      <c r="H600" s="4">
        <v>0.8</v>
      </c>
      <c r="I600" s="4">
        <v>0.55000000000000004</v>
      </c>
      <c r="J600" s="4">
        <v>0.28999999999999998</v>
      </c>
      <c r="K600" s="4">
        <v>0.32</v>
      </c>
      <c r="L600" s="4">
        <v>0.49</v>
      </c>
      <c r="M600" s="4">
        <v>0.2</v>
      </c>
      <c r="N600" s="4">
        <v>0.2</v>
      </c>
      <c r="O600" s="4">
        <v>0.85</v>
      </c>
      <c r="P600" s="4">
        <v>0.79</v>
      </c>
    </row>
    <row r="601" spans="1:16" x14ac:dyDescent="0.25">
      <c r="A601" t="s">
        <v>152</v>
      </c>
      <c r="B601" t="s">
        <v>151</v>
      </c>
      <c r="C601" t="s">
        <v>75</v>
      </c>
      <c r="D601" t="s">
        <v>126</v>
      </c>
      <c r="E601" s="4">
        <v>0.8</v>
      </c>
      <c r="F601" s="4">
        <v>0.68</v>
      </c>
      <c r="G601" s="4">
        <v>0.79</v>
      </c>
      <c r="H601" s="4">
        <v>0.63</v>
      </c>
      <c r="I601" s="4">
        <v>0.47</v>
      </c>
      <c r="J601" s="4">
        <v>0.51</v>
      </c>
      <c r="K601" s="4">
        <v>0.47</v>
      </c>
      <c r="L601" s="4">
        <v>0.28999999999999998</v>
      </c>
      <c r="M601" s="4">
        <v>0.26</v>
      </c>
      <c r="N601" s="4">
        <v>0.57999999999999996</v>
      </c>
      <c r="O601" s="4">
        <v>0.73</v>
      </c>
      <c r="P601" s="4">
        <v>0.51</v>
      </c>
    </row>
    <row r="603" spans="1:16" x14ac:dyDescent="0.25">
      <c r="A603" t="s">
        <v>153</v>
      </c>
      <c r="B603" t="s">
        <v>151</v>
      </c>
      <c r="C603" t="s">
        <v>99</v>
      </c>
      <c r="D603" t="s">
        <v>116</v>
      </c>
      <c r="E603" s="4">
        <v>0.3</v>
      </c>
      <c r="F603" s="4">
        <v>0.37</v>
      </c>
      <c r="G603" s="4">
        <v>0.25</v>
      </c>
      <c r="H603" s="4">
        <v>0.41</v>
      </c>
      <c r="I603" s="4">
        <v>0.16</v>
      </c>
      <c r="J603" s="4">
        <v>0.64</v>
      </c>
      <c r="K603" s="4">
        <v>0.51</v>
      </c>
      <c r="L603" s="4">
        <v>0.56999999999999995</v>
      </c>
      <c r="M603" s="4">
        <v>0.54</v>
      </c>
      <c r="N603" s="4">
        <v>0.65</v>
      </c>
      <c r="O603" s="4">
        <v>0.56000000000000005</v>
      </c>
      <c r="P603" s="4">
        <v>0.51</v>
      </c>
    </row>
    <row r="604" spans="1:16" x14ac:dyDescent="0.25">
      <c r="A604" t="s">
        <v>153</v>
      </c>
      <c r="B604" t="s">
        <v>151</v>
      </c>
      <c r="C604" t="s">
        <v>99</v>
      </c>
      <c r="D604" t="s">
        <v>111</v>
      </c>
      <c r="E604" s="4">
        <v>0.7</v>
      </c>
      <c r="F604" s="4">
        <v>0.27</v>
      </c>
      <c r="G604" s="4">
        <v>0.38</v>
      </c>
      <c r="H604" s="4">
        <v>0.65</v>
      </c>
      <c r="I604" s="4">
        <v>0.2</v>
      </c>
      <c r="J604" s="4">
        <v>0.16</v>
      </c>
      <c r="K604" s="4">
        <v>0.67</v>
      </c>
      <c r="L604" s="4">
        <v>0.5</v>
      </c>
      <c r="M604" s="4">
        <v>0.18</v>
      </c>
      <c r="N604" s="4">
        <v>0.2</v>
      </c>
      <c r="O604" s="4">
        <v>0.28000000000000003</v>
      </c>
      <c r="P604" s="4">
        <v>0.21</v>
      </c>
    </row>
    <row r="605" spans="1:16" x14ac:dyDescent="0.25">
      <c r="A605" t="s">
        <v>153</v>
      </c>
      <c r="B605" t="s">
        <v>151</v>
      </c>
      <c r="C605" t="s">
        <v>99</v>
      </c>
      <c r="D605" t="s">
        <v>78</v>
      </c>
      <c r="E605" s="4">
        <v>0.61</v>
      </c>
      <c r="F605" s="4">
        <v>0.65</v>
      </c>
      <c r="G605" s="4">
        <v>0.48</v>
      </c>
      <c r="H605" s="4">
        <v>0.36</v>
      </c>
      <c r="I605" s="4">
        <v>0.28999999999999998</v>
      </c>
      <c r="J605" s="4">
        <v>0.23</v>
      </c>
      <c r="K605" s="4">
        <v>0.56000000000000005</v>
      </c>
      <c r="L605" s="4">
        <v>0.64</v>
      </c>
      <c r="M605" s="4">
        <v>0.22</v>
      </c>
      <c r="N605" s="4">
        <v>0.46</v>
      </c>
      <c r="O605" s="4">
        <v>0.66</v>
      </c>
      <c r="P605" s="4">
        <v>0.35</v>
      </c>
    </row>
    <row r="606" spans="1:16" x14ac:dyDescent="0.25">
      <c r="A606" t="s">
        <v>153</v>
      </c>
      <c r="B606" t="s">
        <v>151</v>
      </c>
      <c r="C606" t="s">
        <v>99</v>
      </c>
      <c r="D606" t="s">
        <v>112</v>
      </c>
      <c r="E606" s="4">
        <v>0.61</v>
      </c>
      <c r="F606" s="4">
        <v>0.53</v>
      </c>
      <c r="G606" s="4">
        <v>0.59</v>
      </c>
      <c r="H606" s="4">
        <v>0.54</v>
      </c>
      <c r="I606" s="4">
        <v>0.62</v>
      </c>
      <c r="J606" s="4">
        <v>0.63</v>
      </c>
      <c r="K606" s="4">
        <v>0.24</v>
      </c>
      <c r="L606" s="4">
        <v>0.39</v>
      </c>
      <c r="M606" s="4">
        <v>0.54</v>
      </c>
      <c r="N606" s="4">
        <v>0.4</v>
      </c>
      <c r="O606" s="4">
        <v>0.47</v>
      </c>
      <c r="P606" s="4">
        <v>0.36</v>
      </c>
    </row>
    <row r="607" spans="1:16" x14ac:dyDescent="0.25">
      <c r="A607" t="s">
        <v>153</v>
      </c>
      <c r="B607" t="s">
        <v>151</v>
      </c>
      <c r="C607" t="s">
        <v>99</v>
      </c>
      <c r="D607" t="s">
        <v>110</v>
      </c>
      <c r="E607" s="4">
        <v>0.56999999999999995</v>
      </c>
      <c r="F607" s="4">
        <v>0.56000000000000005</v>
      </c>
      <c r="G607" s="4">
        <v>0.46</v>
      </c>
      <c r="H607" s="4">
        <v>0.57999999999999996</v>
      </c>
      <c r="I607" s="4">
        <v>0.48</v>
      </c>
      <c r="J607" s="4">
        <v>0.55000000000000004</v>
      </c>
      <c r="K607" s="4">
        <v>0.3</v>
      </c>
      <c r="L607" s="4">
        <v>0.35</v>
      </c>
      <c r="M607" s="4">
        <v>0.25</v>
      </c>
      <c r="N607" s="4">
        <v>0.62</v>
      </c>
      <c r="O607" s="4">
        <v>0.32</v>
      </c>
      <c r="P607" s="4">
        <v>0.44</v>
      </c>
    </row>
    <row r="608" spans="1:16" x14ac:dyDescent="0.25">
      <c r="A608" t="s">
        <v>153</v>
      </c>
      <c r="B608" t="s">
        <v>151</v>
      </c>
      <c r="C608" t="s">
        <v>99</v>
      </c>
      <c r="D608" t="s">
        <v>114</v>
      </c>
      <c r="E608" s="4">
        <v>0.36</v>
      </c>
      <c r="F608" s="4">
        <v>0.68</v>
      </c>
      <c r="G608" s="4">
        <v>0.25</v>
      </c>
      <c r="H608" s="4">
        <v>0.66</v>
      </c>
      <c r="I608" s="4">
        <v>0.52</v>
      </c>
      <c r="J608" s="4">
        <v>0.23</v>
      </c>
      <c r="K608" s="4">
        <v>0.38</v>
      </c>
      <c r="L608" s="4">
        <v>0.45</v>
      </c>
      <c r="M608" s="4">
        <v>0.49</v>
      </c>
      <c r="N608" s="4">
        <v>0.35</v>
      </c>
      <c r="O608" s="4">
        <v>0.48</v>
      </c>
      <c r="P608" s="4">
        <v>0.18</v>
      </c>
    </row>
    <row r="609" spans="1:16" x14ac:dyDescent="0.25">
      <c r="A609" t="s">
        <v>153</v>
      </c>
      <c r="B609" t="s">
        <v>151</v>
      </c>
      <c r="C609" t="s">
        <v>99</v>
      </c>
      <c r="D609" t="s">
        <v>109</v>
      </c>
      <c r="E609" s="4">
        <v>0.3</v>
      </c>
      <c r="F609" s="4">
        <v>0.31</v>
      </c>
      <c r="G609" s="4">
        <v>0.62</v>
      </c>
      <c r="H609" s="4">
        <v>0.54</v>
      </c>
      <c r="I609" s="4">
        <v>0.28999999999999998</v>
      </c>
      <c r="J609" s="4">
        <v>0.41</v>
      </c>
      <c r="K609" s="4">
        <v>0.17</v>
      </c>
      <c r="L609" s="4">
        <v>0.61</v>
      </c>
      <c r="M609" s="4">
        <v>0.27</v>
      </c>
      <c r="N609" s="4">
        <v>0.67</v>
      </c>
      <c r="O609" s="4">
        <v>0.24</v>
      </c>
      <c r="P609" s="4">
        <v>0.38</v>
      </c>
    </row>
    <row r="610" spans="1:16" x14ac:dyDescent="0.25">
      <c r="A610" t="s">
        <v>153</v>
      </c>
      <c r="B610" t="s">
        <v>151</v>
      </c>
      <c r="C610" t="s">
        <v>99</v>
      </c>
      <c r="D610" t="s">
        <v>115</v>
      </c>
      <c r="E610" s="4">
        <v>0.55000000000000004</v>
      </c>
      <c r="F610" s="4">
        <v>0.37</v>
      </c>
      <c r="G610" s="4">
        <v>0.4</v>
      </c>
      <c r="H610" s="4">
        <v>0.52</v>
      </c>
      <c r="I610" s="4">
        <v>0.5</v>
      </c>
      <c r="J610" s="4">
        <v>0.24</v>
      </c>
      <c r="K610" s="4">
        <v>0.26</v>
      </c>
      <c r="L610" s="4">
        <v>0.36</v>
      </c>
      <c r="M610" s="4">
        <v>0.43</v>
      </c>
      <c r="N610" s="4">
        <v>0.23</v>
      </c>
      <c r="O610" s="4">
        <v>0.31</v>
      </c>
      <c r="P610" s="4">
        <v>0.56999999999999995</v>
      </c>
    </row>
    <row r="611" spans="1:16" x14ac:dyDescent="0.25">
      <c r="A611" t="s">
        <v>153</v>
      </c>
      <c r="B611" t="s">
        <v>151</v>
      </c>
      <c r="C611" t="s">
        <v>99</v>
      </c>
      <c r="D611" t="s">
        <v>77</v>
      </c>
      <c r="E611" s="4">
        <v>0.23</v>
      </c>
      <c r="F611" s="4">
        <v>0.56999999999999995</v>
      </c>
      <c r="G611" s="4">
        <v>0.33</v>
      </c>
      <c r="H611" s="4">
        <v>0.52</v>
      </c>
      <c r="I611" s="4">
        <v>0.27</v>
      </c>
      <c r="J611" s="4">
        <v>0.45</v>
      </c>
      <c r="K611" s="4">
        <v>0.68</v>
      </c>
      <c r="L611" s="4">
        <v>0.67</v>
      </c>
      <c r="M611" s="4">
        <v>0.23</v>
      </c>
      <c r="N611" s="4">
        <v>0.2</v>
      </c>
      <c r="O611" s="4">
        <v>0.47</v>
      </c>
      <c r="P611" s="4">
        <v>0.49</v>
      </c>
    </row>
    <row r="612" spans="1:16" x14ac:dyDescent="0.25">
      <c r="A612" t="s">
        <v>153</v>
      </c>
      <c r="B612" t="s">
        <v>151</v>
      </c>
      <c r="C612" t="s">
        <v>99</v>
      </c>
      <c r="D612" t="s">
        <v>113</v>
      </c>
      <c r="E612" s="4">
        <v>0.45</v>
      </c>
      <c r="F612" s="4">
        <v>0.25</v>
      </c>
      <c r="G612" s="4">
        <v>0.19</v>
      </c>
      <c r="H612" s="4">
        <v>0.26</v>
      </c>
      <c r="I612" s="4">
        <v>0.28000000000000003</v>
      </c>
      <c r="J612" s="4">
        <v>0.34</v>
      </c>
      <c r="K612" s="4">
        <v>0.28000000000000003</v>
      </c>
      <c r="L612" s="4">
        <v>0.23</v>
      </c>
      <c r="M612" s="4">
        <v>0.23</v>
      </c>
      <c r="N612" s="4">
        <v>0.69</v>
      </c>
      <c r="O612" s="4">
        <v>0.2</v>
      </c>
      <c r="P612" s="4">
        <v>0.34</v>
      </c>
    </row>
    <row r="614" spans="1:16" x14ac:dyDescent="0.25">
      <c r="A614" t="s">
        <v>153</v>
      </c>
      <c r="B614" t="s">
        <v>151</v>
      </c>
      <c r="C614" t="s">
        <v>74</v>
      </c>
      <c r="D614" t="s">
        <v>101</v>
      </c>
      <c r="E614" s="4">
        <v>0.6</v>
      </c>
      <c r="F614" s="4">
        <v>0.67</v>
      </c>
      <c r="G614" s="4">
        <v>0.54</v>
      </c>
      <c r="H614" s="4">
        <v>0.56000000000000005</v>
      </c>
      <c r="I614" s="4">
        <v>0.54</v>
      </c>
      <c r="J614" s="4">
        <v>0.7</v>
      </c>
      <c r="K614" s="4">
        <v>0.31</v>
      </c>
      <c r="L614" s="4">
        <v>0.54</v>
      </c>
      <c r="M614" s="4">
        <v>0.16</v>
      </c>
      <c r="N614" s="4">
        <v>0.32</v>
      </c>
      <c r="O614" s="4">
        <v>0.56000000000000005</v>
      </c>
      <c r="P614" s="4">
        <v>0.22</v>
      </c>
    </row>
    <row r="615" spans="1:16" x14ac:dyDescent="0.25">
      <c r="A615" t="s">
        <v>153</v>
      </c>
      <c r="B615" t="s">
        <v>151</v>
      </c>
      <c r="C615" t="s">
        <v>74</v>
      </c>
      <c r="D615" t="s">
        <v>82</v>
      </c>
      <c r="E615" s="4">
        <v>0.18</v>
      </c>
      <c r="F615" s="4">
        <v>0.56000000000000005</v>
      </c>
      <c r="G615" s="4">
        <v>0.7</v>
      </c>
      <c r="H615" s="4">
        <v>0.64</v>
      </c>
      <c r="I615" s="4">
        <v>0.37</v>
      </c>
      <c r="J615" s="4">
        <v>0.28000000000000003</v>
      </c>
      <c r="K615" s="4">
        <v>0.23</v>
      </c>
      <c r="L615" s="4">
        <v>0.65</v>
      </c>
      <c r="M615" s="4">
        <v>0.55000000000000004</v>
      </c>
      <c r="N615" s="4">
        <v>0.25</v>
      </c>
      <c r="O615" s="4">
        <v>0.59</v>
      </c>
      <c r="P615" s="4">
        <v>0.52</v>
      </c>
    </row>
    <row r="616" spans="1:16" x14ac:dyDescent="0.25">
      <c r="A616" t="s">
        <v>153</v>
      </c>
      <c r="B616" t="s">
        <v>151</v>
      </c>
      <c r="C616" t="s">
        <v>74</v>
      </c>
      <c r="D616" t="s">
        <v>83</v>
      </c>
      <c r="E616" s="4">
        <v>0.48</v>
      </c>
      <c r="F616" s="4">
        <v>0.24</v>
      </c>
      <c r="G616" s="4">
        <v>0.51</v>
      </c>
      <c r="H616" s="4">
        <v>0.28999999999999998</v>
      </c>
      <c r="I616" s="4">
        <v>0.51</v>
      </c>
      <c r="J616" s="4">
        <v>0.7</v>
      </c>
      <c r="K616" s="4">
        <v>0.31</v>
      </c>
      <c r="L616" s="4">
        <v>0.64</v>
      </c>
      <c r="M616" s="4">
        <v>0.18</v>
      </c>
      <c r="N616" s="4">
        <v>0.36</v>
      </c>
      <c r="O616" s="4">
        <v>0.54</v>
      </c>
      <c r="P616" s="4">
        <v>0.54</v>
      </c>
    </row>
    <row r="617" spans="1:16" x14ac:dyDescent="0.25">
      <c r="A617" t="s">
        <v>153</v>
      </c>
      <c r="B617" t="s">
        <v>151</v>
      </c>
      <c r="C617" t="s">
        <v>74</v>
      </c>
      <c r="D617" t="s">
        <v>107</v>
      </c>
      <c r="E617" s="4">
        <v>0.2</v>
      </c>
      <c r="F617" s="4">
        <v>0.26</v>
      </c>
      <c r="G617" s="4">
        <v>0.63</v>
      </c>
      <c r="H617" s="4">
        <v>0.32</v>
      </c>
      <c r="I617" s="4">
        <v>0.28000000000000003</v>
      </c>
      <c r="J617" s="4">
        <v>0.45</v>
      </c>
      <c r="K617" s="4">
        <v>0.5</v>
      </c>
      <c r="L617" s="4">
        <v>0.47</v>
      </c>
      <c r="M617" s="4">
        <v>0.61</v>
      </c>
      <c r="N617" s="4">
        <v>0.44</v>
      </c>
      <c r="O617" s="4">
        <v>0.54</v>
      </c>
      <c r="P617" s="4">
        <v>0.43</v>
      </c>
    </row>
    <row r="618" spans="1:16" x14ac:dyDescent="0.25">
      <c r="A618" t="s">
        <v>153</v>
      </c>
      <c r="B618" t="s">
        <v>151</v>
      </c>
      <c r="C618" t="s">
        <v>74</v>
      </c>
      <c r="D618" t="s">
        <v>104</v>
      </c>
      <c r="E618" s="4">
        <v>0.27</v>
      </c>
      <c r="F618" s="4">
        <v>0.46</v>
      </c>
      <c r="G618" s="4">
        <v>0.19</v>
      </c>
      <c r="H618" s="4">
        <v>0.15</v>
      </c>
      <c r="I618" s="4">
        <v>0.55000000000000004</v>
      </c>
      <c r="J618" s="4">
        <v>0.16</v>
      </c>
      <c r="K618" s="4">
        <v>0.46</v>
      </c>
      <c r="L618" s="4">
        <v>0.53</v>
      </c>
      <c r="M618" s="4">
        <v>0.62</v>
      </c>
      <c r="N618" s="4">
        <v>0.41</v>
      </c>
      <c r="O618" s="4">
        <v>0.52</v>
      </c>
      <c r="P618" s="4">
        <v>0.45</v>
      </c>
    </row>
    <row r="619" spans="1:16" x14ac:dyDescent="0.25">
      <c r="A619" t="s">
        <v>153</v>
      </c>
      <c r="B619" t="s">
        <v>151</v>
      </c>
      <c r="C619" t="s">
        <v>74</v>
      </c>
      <c r="D619" t="s">
        <v>105</v>
      </c>
      <c r="E619" s="4">
        <v>0.18</v>
      </c>
      <c r="F619" s="4">
        <v>0.65</v>
      </c>
      <c r="G619" s="4">
        <v>0.65</v>
      </c>
      <c r="H619" s="4">
        <v>0.56000000000000005</v>
      </c>
      <c r="I619" s="4">
        <v>0.38</v>
      </c>
      <c r="J619" s="4">
        <v>0.32</v>
      </c>
      <c r="K619" s="4">
        <v>0.67</v>
      </c>
      <c r="L619" s="4">
        <v>0.38</v>
      </c>
      <c r="M619" s="4">
        <v>0.55000000000000004</v>
      </c>
      <c r="N619" s="4">
        <v>0.34</v>
      </c>
      <c r="O619" s="4">
        <v>0.24</v>
      </c>
      <c r="P619" s="4">
        <v>0.51</v>
      </c>
    </row>
    <row r="620" spans="1:16" x14ac:dyDescent="0.25">
      <c r="A620" t="s">
        <v>153</v>
      </c>
      <c r="B620" t="s">
        <v>151</v>
      </c>
      <c r="C620" t="s">
        <v>74</v>
      </c>
      <c r="D620" t="s">
        <v>108</v>
      </c>
      <c r="E620" s="4">
        <v>0.39</v>
      </c>
      <c r="F620" s="4">
        <v>0.25</v>
      </c>
      <c r="G620" s="4">
        <v>0.38</v>
      </c>
      <c r="H620" s="4">
        <v>0.54</v>
      </c>
      <c r="I620" s="4">
        <v>0.48</v>
      </c>
      <c r="J620" s="4">
        <v>0.37</v>
      </c>
      <c r="K620" s="4">
        <v>0.47</v>
      </c>
      <c r="L620" s="4">
        <v>0.59</v>
      </c>
      <c r="M620" s="4">
        <v>0.44</v>
      </c>
      <c r="N620" s="4">
        <v>0.25</v>
      </c>
      <c r="O620" s="4">
        <v>0.39</v>
      </c>
      <c r="P620" s="4">
        <v>0.3</v>
      </c>
    </row>
    <row r="621" spans="1:16" x14ac:dyDescent="0.25">
      <c r="A621" t="s">
        <v>153</v>
      </c>
      <c r="B621" t="s">
        <v>151</v>
      </c>
      <c r="C621" t="s">
        <v>74</v>
      </c>
      <c r="D621" t="s">
        <v>102</v>
      </c>
      <c r="E621" s="4">
        <v>0.32</v>
      </c>
      <c r="F621" s="4">
        <v>0.47</v>
      </c>
      <c r="G621" s="4">
        <v>0.39</v>
      </c>
      <c r="H621" s="4">
        <v>0.43</v>
      </c>
      <c r="I621" s="4">
        <v>0.67</v>
      </c>
      <c r="J621" s="4">
        <v>0.52</v>
      </c>
      <c r="K621" s="4">
        <v>0.48</v>
      </c>
      <c r="L621" s="4">
        <v>0.53</v>
      </c>
      <c r="M621" s="4">
        <v>0.18</v>
      </c>
      <c r="N621" s="4">
        <v>0.27</v>
      </c>
      <c r="O621" s="4">
        <v>0.4</v>
      </c>
      <c r="P621" s="4">
        <v>0.21</v>
      </c>
    </row>
    <row r="622" spans="1:16" x14ac:dyDescent="0.25">
      <c r="A622" t="s">
        <v>153</v>
      </c>
      <c r="B622" t="s">
        <v>151</v>
      </c>
      <c r="C622" t="s">
        <v>74</v>
      </c>
      <c r="D622" t="s">
        <v>106</v>
      </c>
      <c r="E622" s="4">
        <v>0.28999999999999998</v>
      </c>
      <c r="F622" s="4">
        <v>0.44</v>
      </c>
      <c r="G622" s="4">
        <v>0.35</v>
      </c>
      <c r="H622" s="4">
        <v>0.18</v>
      </c>
      <c r="I622" s="4">
        <v>0.48</v>
      </c>
      <c r="J622" s="4">
        <v>0.51</v>
      </c>
      <c r="K622" s="4">
        <v>0.68</v>
      </c>
      <c r="L622" s="4">
        <v>0.25</v>
      </c>
      <c r="M622" s="4">
        <v>0.59</v>
      </c>
      <c r="N622" s="4">
        <v>0.69</v>
      </c>
      <c r="O622" s="4">
        <v>0.7</v>
      </c>
      <c r="P622" s="4">
        <v>0.47</v>
      </c>
    </row>
    <row r="623" spans="1:16" x14ac:dyDescent="0.25">
      <c r="A623" t="s">
        <v>153</v>
      </c>
      <c r="B623" t="s">
        <v>151</v>
      </c>
      <c r="C623" t="s">
        <v>74</v>
      </c>
      <c r="D623" t="s">
        <v>103</v>
      </c>
      <c r="E623" s="4">
        <v>0.52</v>
      </c>
      <c r="F623" s="4">
        <v>0.24</v>
      </c>
      <c r="G623" s="4">
        <v>0.36</v>
      </c>
      <c r="H623" s="4">
        <v>0.16</v>
      </c>
      <c r="I623" s="4">
        <v>0.22</v>
      </c>
      <c r="J623" s="4">
        <v>0.51</v>
      </c>
      <c r="K623" s="4">
        <v>0.65</v>
      </c>
      <c r="L623" s="4">
        <v>0.64</v>
      </c>
      <c r="M623" s="4">
        <v>0.26</v>
      </c>
      <c r="N623" s="4">
        <v>0.21</v>
      </c>
      <c r="O623" s="4">
        <v>0.65</v>
      </c>
      <c r="P623" s="4">
        <v>0.5</v>
      </c>
    </row>
    <row r="625" spans="1:16" x14ac:dyDescent="0.25">
      <c r="A625" t="s">
        <v>153</v>
      </c>
      <c r="B625" t="s">
        <v>151</v>
      </c>
      <c r="C625" t="str">
        <f>List!$O$4</f>
        <v>Asia Pac</v>
      </c>
      <c r="D625" t="s">
        <v>79</v>
      </c>
      <c r="E625" s="4">
        <v>0.46</v>
      </c>
      <c r="F625" s="4">
        <v>0.35</v>
      </c>
      <c r="G625" s="4">
        <v>0.46</v>
      </c>
      <c r="H625" s="4">
        <v>0.44</v>
      </c>
      <c r="I625" s="4">
        <v>0.25</v>
      </c>
      <c r="J625" s="4">
        <v>0.15</v>
      </c>
      <c r="K625" s="4">
        <v>0.6</v>
      </c>
      <c r="L625" s="4">
        <v>0.17</v>
      </c>
      <c r="M625" s="4">
        <v>0.39</v>
      </c>
      <c r="N625" s="4">
        <v>0.5</v>
      </c>
      <c r="O625" s="4">
        <v>0.33</v>
      </c>
      <c r="P625" s="4">
        <v>0.59</v>
      </c>
    </row>
    <row r="626" spans="1:16" x14ac:dyDescent="0.25">
      <c r="A626" t="s">
        <v>153</v>
      </c>
      <c r="B626" t="s">
        <v>151</v>
      </c>
      <c r="C626" t="str">
        <f>List!$O$4</f>
        <v>Asia Pac</v>
      </c>
      <c r="D626" t="s">
        <v>120</v>
      </c>
      <c r="E626" s="4">
        <v>0.34</v>
      </c>
      <c r="F626" s="4">
        <v>0.55000000000000004</v>
      </c>
      <c r="G626" s="4">
        <v>0.27</v>
      </c>
      <c r="H626" s="4">
        <v>0.63</v>
      </c>
      <c r="I626" s="4">
        <v>0.51</v>
      </c>
      <c r="J626" s="4">
        <v>0.41</v>
      </c>
      <c r="K626" s="4">
        <v>0.62</v>
      </c>
      <c r="L626" s="4">
        <v>0.63</v>
      </c>
      <c r="M626" s="4">
        <v>0.53</v>
      </c>
      <c r="N626" s="4">
        <v>0.25</v>
      </c>
      <c r="O626" s="4">
        <v>0.2</v>
      </c>
      <c r="P626" s="4">
        <v>0.6</v>
      </c>
    </row>
    <row r="627" spans="1:16" x14ac:dyDescent="0.25">
      <c r="A627" t="s">
        <v>153</v>
      </c>
      <c r="B627" t="s">
        <v>151</v>
      </c>
      <c r="C627" t="str">
        <f>List!$O$4</f>
        <v>Asia Pac</v>
      </c>
      <c r="D627" t="s">
        <v>122</v>
      </c>
      <c r="E627" s="4">
        <v>0.5</v>
      </c>
      <c r="F627" s="4">
        <v>0.38</v>
      </c>
      <c r="G627" s="4">
        <v>0.54</v>
      </c>
      <c r="H627" s="4">
        <v>0.16</v>
      </c>
      <c r="I627" s="4">
        <v>0.62</v>
      </c>
      <c r="J627" s="4">
        <v>0.51</v>
      </c>
      <c r="K627" s="4">
        <v>0.65</v>
      </c>
      <c r="L627" s="4">
        <v>0.44</v>
      </c>
      <c r="M627" s="4">
        <v>0.27</v>
      </c>
      <c r="N627" s="4">
        <v>0.41</v>
      </c>
      <c r="O627" s="4">
        <v>0.57999999999999996</v>
      </c>
      <c r="P627" s="4">
        <v>0.36</v>
      </c>
    </row>
    <row r="628" spans="1:16" x14ac:dyDescent="0.25">
      <c r="A628" t="s">
        <v>153</v>
      </c>
      <c r="B628" t="s">
        <v>151</v>
      </c>
      <c r="C628" t="str">
        <f>List!$O$4</f>
        <v>Asia Pac</v>
      </c>
      <c r="D628" t="s">
        <v>80</v>
      </c>
      <c r="E628" s="4">
        <v>0.34</v>
      </c>
      <c r="F628" s="4">
        <v>0.5</v>
      </c>
      <c r="G628" s="4">
        <v>0.21</v>
      </c>
      <c r="H628" s="4">
        <v>0.15</v>
      </c>
      <c r="I628" s="4">
        <v>0.28999999999999998</v>
      </c>
      <c r="J628" s="4">
        <v>0.56999999999999995</v>
      </c>
      <c r="K628" s="4">
        <v>0.52</v>
      </c>
      <c r="L628" s="4">
        <v>0.42</v>
      </c>
      <c r="M628" s="4">
        <v>0.5</v>
      </c>
      <c r="N628" s="4">
        <v>0.38</v>
      </c>
      <c r="O628" s="4">
        <v>0.62</v>
      </c>
      <c r="P628" s="4">
        <v>0.46</v>
      </c>
    </row>
    <row r="629" spans="1:16" x14ac:dyDescent="0.25">
      <c r="A629" t="s">
        <v>153</v>
      </c>
      <c r="B629" t="s">
        <v>151</v>
      </c>
      <c r="C629" t="str">
        <f>List!$O$4</f>
        <v>Asia Pac</v>
      </c>
      <c r="D629" t="s">
        <v>118</v>
      </c>
      <c r="E629" s="4">
        <v>0.18</v>
      </c>
      <c r="F629" s="4">
        <v>0.64</v>
      </c>
      <c r="G629" s="4">
        <v>0.56999999999999995</v>
      </c>
      <c r="H629" s="4">
        <v>0.27</v>
      </c>
      <c r="I629" s="4">
        <v>0.51</v>
      </c>
      <c r="J629" s="4">
        <v>0.39</v>
      </c>
      <c r="K629" s="4">
        <v>0.33</v>
      </c>
      <c r="L629" s="4">
        <v>0.19</v>
      </c>
      <c r="M629" s="4">
        <v>0.35</v>
      </c>
      <c r="N629" s="4">
        <v>0.53</v>
      </c>
      <c r="O629" s="4">
        <v>0.17</v>
      </c>
      <c r="P629" s="4">
        <v>0.24</v>
      </c>
    </row>
    <row r="630" spans="1:16" x14ac:dyDescent="0.25">
      <c r="A630" t="s">
        <v>153</v>
      </c>
      <c r="B630" t="s">
        <v>151</v>
      </c>
      <c r="C630" t="str">
        <f>List!$O$4</f>
        <v>Asia Pac</v>
      </c>
      <c r="D630" t="s">
        <v>81</v>
      </c>
      <c r="E630" s="4">
        <v>0.64</v>
      </c>
      <c r="F630" s="4">
        <v>0.53</v>
      </c>
      <c r="G630" s="4">
        <v>0.39</v>
      </c>
      <c r="H630" s="4">
        <v>0.42</v>
      </c>
      <c r="I630" s="4">
        <v>0.22</v>
      </c>
      <c r="J630" s="4">
        <v>0.43</v>
      </c>
      <c r="K630" s="4">
        <v>0.38</v>
      </c>
      <c r="L630" s="4">
        <v>0.34</v>
      </c>
      <c r="M630" s="4">
        <v>0.32</v>
      </c>
      <c r="N630" s="4">
        <v>0.59</v>
      </c>
      <c r="O630" s="4">
        <v>0.68</v>
      </c>
      <c r="P630" s="4">
        <v>0.44</v>
      </c>
    </row>
    <row r="631" spans="1:16" x14ac:dyDescent="0.25">
      <c r="A631" t="s">
        <v>153</v>
      </c>
      <c r="B631" t="s">
        <v>151</v>
      </c>
      <c r="C631" t="str">
        <f>List!$O$4</f>
        <v>Asia Pac</v>
      </c>
      <c r="D631" t="s">
        <v>123</v>
      </c>
      <c r="E631" s="4">
        <v>0.54</v>
      </c>
      <c r="F631" s="4">
        <v>0.53</v>
      </c>
      <c r="G631" s="4">
        <v>0.31</v>
      </c>
      <c r="H631" s="4">
        <v>0.53</v>
      </c>
      <c r="I631" s="4">
        <v>0.34</v>
      </c>
      <c r="J631" s="4">
        <v>0.16</v>
      </c>
      <c r="K631" s="4">
        <v>0.34</v>
      </c>
      <c r="L631" s="4">
        <v>0.69</v>
      </c>
      <c r="M631" s="4">
        <v>0.46</v>
      </c>
      <c r="N631" s="4">
        <v>0.57999999999999996</v>
      </c>
      <c r="O631" s="4">
        <v>0.37</v>
      </c>
      <c r="P631" s="4">
        <v>0.5</v>
      </c>
    </row>
    <row r="632" spans="1:16" x14ac:dyDescent="0.25">
      <c r="A632" t="s">
        <v>153</v>
      </c>
      <c r="B632" t="s">
        <v>151</v>
      </c>
      <c r="C632" t="str">
        <f>List!$O$4</f>
        <v>Asia Pac</v>
      </c>
      <c r="D632" t="s">
        <v>117</v>
      </c>
      <c r="E632" s="4">
        <v>0.2</v>
      </c>
      <c r="F632" s="4">
        <v>0.51</v>
      </c>
      <c r="G632" s="4">
        <v>0.7</v>
      </c>
      <c r="H632" s="4">
        <v>0.69</v>
      </c>
      <c r="I632" s="4">
        <v>0.65</v>
      </c>
      <c r="J632" s="4">
        <v>0.43</v>
      </c>
      <c r="K632" s="4">
        <v>0.27</v>
      </c>
      <c r="L632" s="4">
        <v>0.48</v>
      </c>
      <c r="M632" s="4">
        <v>0.69</v>
      </c>
      <c r="N632" s="4">
        <v>0.35</v>
      </c>
      <c r="O632" s="4">
        <v>0.23</v>
      </c>
      <c r="P632" s="4">
        <v>0.37</v>
      </c>
    </row>
    <row r="633" spans="1:16" x14ac:dyDescent="0.25">
      <c r="A633" t="s">
        <v>153</v>
      </c>
      <c r="B633" t="s">
        <v>151</v>
      </c>
      <c r="C633" t="str">
        <f>List!$O$4</f>
        <v>Asia Pac</v>
      </c>
      <c r="D633" t="s">
        <v>119</v>
      </c>
      <c r="E633" s="4">
        <v>0.24</v>
      </c>
      <c r="F633" s="4">
        <v>0.56999999999999995</v>
      </c>
      <c r="G633" s="4">
        <v>0.35</v>
      </c>
      <c r="H633" s="4">
        <v>0.64</v>
      </c>
      <c r="I633" s="4">
        <v>0.67</v>
      </c>
      <c r="J633" s="4">
        <v>0.68</v>
      </c>
      <c r="K633" s="4">
        <v>0.68</v>
      </c>
      <c r="L633" s="4">
        <v>0.55000000000000004</v>
      </c>
      <c r="M633" s="4">
        <v>0.43</v>
      </c>
      <c r="N633" s="4">
        <v>0.43</v>
      </c>
      <c r="O633" s="4">
        <v>0.16</v>
      </c>
      <c r="P633" s="4">
        <v>0.54</v>
      </c>
    </row>
    <row r="634" spans="1:16" x14ac:dyDescent="0.25">
      <c r="A634" t="s">
        <v>153</v>
      </c>
      <c r="B634" t="s">
        <v>151</v>
      </c>
      <c r="C634" t="str">
        <f>List!$O$4</f>
        <v>Asia Pac</v>
      </c>
      <c r="D634" t="s">
        <v>121</v>
      </c>
      <c r="E634" s="4">
        <v>0.5</v>
      </c>
      <c r="F634" s="4">
        <v>0.56999999999999995</v>
      </c>
      <c r="G634" s="4">
        <v>0.65</v>
      </c>
      <c r="H634" s="4">
        <v>0.54</v>
      </c>
      <c r="I634" s="4">
        <v>0.47</v>
      </c>
      <c r="J634" s="4">
        <v>0.25</v>
      </c>
      <c r="K634" s="4">
        <v>0.52</v>
      </c>
      <c r="L634" s="4">
        <v>0.22</v>
      </c>
      <c r="M634" s="4">
        <v>0.2</v>
      </c>
      <c r="N634" s="4">
        <v>0.38</v>
      </c>
      <c r="O634" s="4">
        <v>0.37</v>
      </c>
      <c r="P634" s="4">
        <v>0.24</v>
      </c>
    </row>
    <row r="636" spans="1:16" x14ac:dyDescent="0.25">
      <c r="A636" t="s">
        <v>153</v>
      </c>
      <c r="B636" t="s">
        <v>151</v>
      </c>
      <c r="C636" t="s">
        <v>75</v>
      </c>
      <c r="D636" t="s">
        <v>129</v>
      </c>
      <c r="E636" s="4">
        <v>0.2</v>
      </c>
      <c r="F636" s="4">
        <v>0.59</v>
      </c>
      <c r="G636" s="4">
        <v>0.15</v>
      </c>
      <c r="H636" s="4">
        <v>0.66</v>
      </c>
      <c r="I636" s="4">
        <v>0.37</v>
      </c>
      <c r="J636" s="4">
        <v>0.22</v>
      </c>
      <c r="K636" s="4">
        <v>0.28999999999999998</v>
      </c>
      <c r="L636" s="4">
        <v>0.21</v>
      </c>
      <c r="M636" s="4">
        <v>0.42</v>
      </c>
      <c r="N636" s="4">
        <v>0.28999999999999998</v>
      </c>
      <c r="O636" s="4">
        <v>0.7</v>
      </c>
      <c r="P636" s="4">
        <v>0.56999999999999995</v>
      </c>
    </row>
    <row r="637" spans="1:16" x14ac:dyDescent="0.25">
      <c r="A637" t="s">
        <v>153</v>
      </c>
      <c r="B637" t="s">
        <v>151</v>
      </c>
      <c r="C637" t="s">
        <v>75</v>
      </c>
      <c r="D637" t="s">
        <v>133</v>
      </c>
      <c r="E637" s="4">
        <v>0.3</v>
      </c>
      <c r="F637" s="4">
        <v>0.3</v>
      </c>
      <c r="G637" s="4">
        <v>0.61</v>
      </c>
      <c r="H637" s="4">
        <v>0.7</v>
      </c>
      <c r="I637" s="4">
        <v>0.59</v>
      </c>
      <c r="J637" s="4">
        <v>0.66</v>
      </c>
      <c r="K637" s="4">
        <v>0.5</v>
      </c>
      <c r="L637" s="4">
        <v>0.3</v>
      </c>
      <c r="M637" s="4">
        <v>0.43</v>
      </c>
      <c r="N637" s="4">
        <v>0.44</v>
      </c>
      <c r="O637" s="4">
        <v>0.4</v>
      </c>
      <c r="P637" s="4">
        <v>0.41</v>
      </c>
    </row>
    <row r="638" spans="1:16" x14ac:dyDescent="0.25">
      <c r="A638" t="s">
        <v>153</v>
      </c>
      <c r="B638" t="s">
        <v>151</v>
      </c>
      <c r="C638" t="s">
        <v>75</v>
      </c>
      <c r="D638" t="s">
        <v>130</v>
      </c>
      <c r="E638" s="4">
        <v>0.2</v>
      </c>
      <c r="F638" s="4">
        <v>0.53</v>
      </c>
      <c r="G638" s="4">
        <v>0.61</v>
      </c>
      <c r="H638" s="4">
        <v>0.7</v>
      </c>
      <c r="I638" s="4">
        <v>0.31</v>
      </c>
      <c r="J638" s="4">
        <v>0.52</v>
      </c>
      <c r="K638" s="4">
        <v>0.67</v>
      </c>
      <c r="L638" s="4">
        <v>0.56000000000000005</v>
      </c>
      <c r="M638" s="4">
        <v>0.3</v>
      </c>
      <c r="N638" s="4">
        <v>0.49</v>
      </c>
      <c r="O638" s="4">
        <v>0.6</v>
      </c>
      <c r="P638" s="4">
        <v>0.5</v>
      </c>
    </row>
    <row r="639" spans="1:16" x14ac:dyDescent="0.25">
      <c r="A639" t="s">
        <v>153</v>
      </c>
      <c r="B639" t="s">
        <v>151</v>
      </c>
      <c r="C639" t="s">
        <v>75</v>
      </c>
      <c r="D639" t="s">
        <v>128</v>
      </c>
      <c r="E639" s="4">
        <v>0.59</v>
      </c>
      <c r="F639" s="4">
        <v>0.27</v>
      </c>
      <c r="G639" s="4">
        <v>0.18</v>
      </c>
      <c r="H639" s="4">
        <v>0.17</v>
      </c>
      <c r="I639" s="4">
        <v>0.54</v>
      </c>
      <c r="J639" s="4">
        <v>0.46</v>
      </c>
      <c r="K639" s="4">
        <v>0.28000000000000003</v>
      </c>
      <c r="L639" s="4">
        <v>0.38</v>
      </c>
      <c r="M639" s="4">
        <v>0.45</v>
      </c>
      <c r="N639" s="4">
        <v>0.17</v>
      </c>
      <c r="O639" s="4">
        <v>0.61</v>
      </c>
      <c r="P639" s="4">
        <v>0.5</v>
      </c>
    </row>
    <row r="640" spans="1:16" x14ac:dyDescent="0.25">
      <c r="A640" t="s">
        <v>153</v>
      </c>
      <c r="B640" t="s">
        <v>151</v>
      </c>
      <c r="C640" t="s">
        <v>75</v>
      </c>
      <c r="D640" t="s">
        <v>132</v>
      </c>
      <c r="E640" s="4">
        <v>0.37</v>
      </c>
      <c r="F640" s="4">
        <v>0.47</v>
      </c>
      <c r="G640" s="4">
        <v>0.33</v>
      </c>
      <c r="H640" s="4">
        <v>0.18</v>
      </c>
      <c r="I640" s="4">
        <v>0.25</v>
      </c>
      <c r="J640" s="4">
        <v>0.55000000000000004</v>
      </c>
      <c r="K640" s="4">
        <v>0.43</v>
      </c>
      <c r="L640" s="4">
        <v>0.17</v>
      </c>
      <c r="M640" s="4">
        <v>0.4</v>
      </c>
      <c r="N640" s="4">
        <v>0.45</v>
      </c>
      <c r="O640" s="4">
        <v>0.69</v>
      </c>
      <c r="P640" s="4">
        <v>0.4</v>
      </c>
    </row>
    <row r="641" spans="1:18" x14ac:dyDescent="0.25">
      <c r="A641" t="s">
        <v>153</v>
      </c>
      <c r="B641" t="s">
        <v>151</v>
      </c>
      <c r="C641" t="s">
        <v>75</v>
      </c>
      <c r="D641" t="s">
        <v>134</v>
      </c>
      <c r="E641" s="4">
        <v>0.49</v>
      </c>
      <c r="F641" s="4">
        <v>0.39</v>
      </c>
      <c r="G641" s="4">
        <v>0.33</v>
      </c>
      <c r="H641" s="4">
        <v>0.22</v>
      </c>
      <c r="I641" s="4">
        <v>0.48</v>
      </c>
      <c r="J641" s="4">
        <v>0.5</v>
      </c>
      <c r="K641" s="4">
        <v>0.61</v>
      </c>
      <c r="L641" s="4">
        <v>0.57999999999999996</v>
      </c>
      <c r="M641" s="4">
        <v>0.28999999999999998</v>
      </c>
      <c r="N641" s="4">
        <v>0.25</v>
      </c>
      <c r="O641" s="4">
        <v>0.53</v>
      </c>
      <c r="P641" s="4">
        <v>0.6</v>
      </c>
    </row>
    <row r="642" spans="1:18" x14ac:dyDescent="0.25">
      <c r="A642" t="s">
        <v>153</v>
      </c>
      <c r="B642" t="s">
        <v>151</v>
      </c>
      <c r="C642" t="s">
        <v>75</v>
      </c>
      <c r="D642" t="s">
        <v>127</v>
      </c>
      <c r="E642" s="4">
        <v>0.67</v>
      </c>
      <c r="F642" s="4">
        <v>0.28000000000000003</v>
      </c>
      <c r="G642" s="4">
        <v>0.24</v>
      </c>
      <c r="H642" s="4">
        <v>0.56999999999999995</v>
      </c>
      <c r="I642" s="4">
        <v>0.62</v>
      </c>
      <c r="J642" s="4">
        <v>0.48</v>
      </c>
      <c r="K642" s="4">
        <v>0.48</v>
      </c>
      <c r="L642" s="4">
        <v>0.38</v>
      </c>
      <c r="M642" s="4">
        <v>0.18</v>
      </c>
      <c r="N642" s="4">
        <v>0.56000000000000005</v>
      </c>
      <c r="O642" s="4">
        <v>0.52</v>
      </c>
      <c r="P642" s="4">
        <v>0.15</v>
      </c>
    </row>
    <row r="643" spans="1:18" x14ac:dyDescent="0.25">
      <c r="A643" t="s">
        <v>153</v>
      </c>
      <c r="B643" t="s">
        <v>151</v>
      </c>
      <c r="C643" t="s">
        <v>75</v>
      </c>
      <c r="D643" t="s">
        <v>125</v>
      </c>
      <c r="E643" s="4">
        <v>0.56000000000000005</v>
      </c>
      <c r="F643" s="4">
        <v>0.2</v>
      </c>
      <c r="G643" s="4">
        <v>0.2</v>
      </c>
      <c r="H643" s="4">
        <v>0.63</v>
      </c>
      <c r="I643" s="4">
        <v>0.38</v>
      </c>
      <c r="J643" s="4">
        <v>0.18</v>
      </c>
      <c r="K643" s="4">
        <v>0.21</v>
      </c>
      <c r="L643" s="4">
        <v>0.51</v>
      </c>
      <c r="M643" s="4">
        <v>0.39</v>
      </c>
      <c r="N643" s="4">
        <v>0.51</v>
      </c>
      <c r="O643" s="4">
        <v>0.5</v>
      </c>
      <c r="P643" s="4">
        <v>0.54</v>
      </c>
    </row>
    <row r="644" spans="1:18" x14ac:dyDescent="0.25">
      <c r="A644" t="s">
        <v>153</v>
      </c>
      <c r="B644" t="s">
        <v>151</v>
      </c>
      <c r="C644" t="s">
        <v>75</v>
      </c>
      <c r="D644" t="s">
        <v>131</v>
      </c>
      <c r="E644" s="4">
        <v>0.7</v>
      </c>
      <c r="F644" s="4">
        <v>0.69</v>
      </c>
      <c r="G644" s="4">
        <v>0.22</v>
      </c>
      <c r="H644" s="4">
        <v>0.24</v>
      </c>
      <c r="I644" s="4">
        <v>0.51</v>
      </c>
      <c r="J644" s="4">
        <v>0.3</v>
      </c>
      <c r="K644" s="4">
        <v>0.48</v>
      </c>
      <c r="L644" s="4">
        <v>0.66</v>
      </c>
      <c r="M644" s="4">
        <v>0.36</v>
      </c>
      <c r="N644" s="4">
        <v>0.24</v>
      </c>
      <c r="O644" s="4">
        <v>0.47</v>
      </c>
      <c r="P644" s="4">
        <v>0.42</v>
      </c>
    </row>
    <row r="645" spans="1:18" x14ac:dyDescent="0.25">
      <c r="A645" t="s">
        <v>153</v>
      </c>
      <c r="B645" t="s">
        <v>151</v>
      </c>
      <c r="C645" t="s">
        <v>75</v>
      </c>
      <c r="D645" t="s">
        <v>126</v>
      </c>
      <c r="E645" s="4">
        <v>0.41</v>
      </c>
      <c r="F645" s="4">
        <v>0.38</v>
      </c>
      <c r="G645" s="4">
        <v>0.28999999999999998</v>
      </c>
      <c r="H645" s="4">
        <v>0.17</v>
      </c>
      <c r="I645" s="4">
        <v>0.22</v>
      </c>
      <c r="J645" s="4">
        <v>0.45</v>
      </c>
      <c r="K645" s="4">
        <v>0.69</v>
      </c>
      <c r="L645" s="4">
        <v>0.3</v>
      </c>
      <c r="M645" s="4">
        <v>0.2</v>
      </c>
      <c r="N645" s="4">
        <v>0.27</v>
      </c>
      <c r="O645" s="4">
        <v>0.3</v>
      </c>
      <c r="P645" s="4">
        <v>0.51</v>
      </c>
    </row>
    <row r="648" spans="1:18" x14ac:dyDescent="0.25">
      <c r="A648" s="19" t="s">
        <v>41</v>
      </c>
      <c r="B648" s="19" t="s">
        <v>54</v>
      </c>
      <c r="C648" s="19" t="s">
        <v>55</v>
      </c>
      <c r="D648" s="10" t="s">
        <v>124</v>
      </c>
      <c r="E648" s="9" t="s">
        <v>42</v>
      </c>
      <c r="F648" s="9" t="s">
        <v>43</v>
      </c>
      <c r="G648" s="9" t="s">
        <v>44</v>
      </c>
      <c r="H648" s="9" t="s">
        <v>45</v>
      </c>
      <c r="I648" s="9" t="s">
        <v>46</v>
      </c>
      <c r="J648" s="9" t="s">
        <v>47</v>
      </c>
      <c r="K648" s="9" t="s">
        <v>48</v>
      </c>
      <c r="L648" s="9" t="s">
        <v>49</v>
      </c>
      <c r="M648" s="9" t="s">
        <v>50</v>
      </c>
      <c r="N648" s="9" t="s">
        <v>51</v>
      </c>
      <c r="O648" s="9" t="s">
        <v>6</v>
      </c>
      <c r="P648" s="9" t="s">
        <v>52</v>
      </c>
      <c r="Q648" s="9" t="s">
        <v>15</v>
      </c>
      <c r="R648" s="11" t="s">
        <v>40</v>
      </c>
    </row>
    <row r="649" spans="1:18" x14ac:dyDescent="0.25">
      <c r="A649" t="s">
        <v>20</v>
      </c>
      <c r="B649" t="s">
        <v>95</v>
      </c>
      <c r="C649" t="s">
        <v>99</v>
      </c>
      <c r="E649" s="8">
        <v>2.0199999999999999E-2</v>
      </c>
      <c r="F649" s="8">
        <v>2.1000000000000001E-2</v>
      </c>
      <c r="G649" s="8">
        <v>2.0199999999999999E-2</v>
      </c>
      <c r="H649" s="8">
        <v>2.1999999999999999E-2</v>
      </c>
      <c r="I649" s="8">
        <v>2.3E-2</v>
      </c>
      <c r="J649" s="8">
        <v>2.2499999999999999E-2</v>
      </c>
      <c r="K649" s="8">
        <v>2.1999999999999999E-2</v>
      </c>
      <c r="L649" s="8">
        <v>2.4E-2</v>
      </c>
      <c r="M649" s="8">
        <v>2.5000000000000001E-2</v>
      </c>
      <c r="N649" s="8">
        <v>2.4E-2</v>
      </c>
      <c r="O649" s="8">
        <v>2.5000000000000001E-2</v>
      </c>
      <c r="P649" s="8">
        <v>2.5999999999999999E-2</v>
      </c>
      <c r="Q649" s="18"/>
      <c r="R649" s="8">
        <f ca="1">OFFSET(B649,,List!$D$2)</f>
        <v>2.3E-2</v>
      </c>
    </row>
    <row r="650" spans="1:18" x14ac:dyDescent="0.25">
      <c r="A650" t="s">
        <v>20</v>
      </c>
      <c r="B650" t="s">
        <v>95</v>
      </c>
      <c r="C650" t="s">
        <v>74</v>
      </c>
      <c r="E650" s="8">
        <v>1.7399999999999999E-2</v>
      </c>
      <c r="F650" s="8">
        <v>1.6299999999999999E-2</v>
      </c>
      <c r="G650" s="8">
        <v>1.9099999999999999E-2</v>
      </c>
      <c r="H650" s="8">
        <v>1.3100000000000001E-2</v>
      </c>
      <c r="I650" s="8">
        <v>1.7100000000000001E-2</v>
      </c>
      <c r="J650" s="8">
        <v>1.35E-2</v>
      </c>
      <c r="K650" s="8">
        <v>1.67E-2</v>
      </c>
      <c r="L650" s="8">
        <v>1.7500000000000002E-2</v>
      </c>
      <c r="M650" s="8">
        <v>1.0500000000000001E-2</v>
      </c>
      <c r="N650" s="8">
        <v>1.03E-2</v>
      </c>
      <c r="O650" s="8">
        <v>1.04E-2</v>
      </c>
      <c r="P650" s="8">
        <v>1.7100000000000001E-2</v>
      </c>
      <c r="Q650" s="18"/>
      <c r="R650" s="8">
        <f ca="1">OFFSET(B650,,List!$D$2)</f>
        <v>1.7100000000000001E-2</v>
      </c>
    </row>
    <row r="651" spans="1:18" x14ac:dyDescent="0.25">
      <c r="A651" t="s">
        <v>20</v>
      </c>
      <c r="B651" t="s">
        <v>95</v>
      </c>
      <c r="C651" t="s">
        <v>76</v>
      </c>
      <c r="E651" s="8">
        <v>1.32E-2</v>
      </c>
      <c r="F651" s="8">
        <v>1.6899999999999998E-2</v>
      </c>
      <c r="G651" s="8">
        <v>1.66E-2</v>
      </c>
      <c r="H651" s="8">
        <v>1.12E-2</v>
      </c>
      <c r="I651" s="8">
        <v>1.9300000000000001E-2</v>
      </c>
      <c r="J651" s="8">
        <v>1.15E-2</v>
      </c>
      <c r="K651" s="8">
        <v>0.01</v>
      </c>
      <c r="L651" s="8">
        <v>1.2999999999999999E-2</v>
      </c>
      <c r="M651" s="8">
        <v>1.1299999999999999E-2</v>
      </c>
      <c r="N651" s="8">
        <v>1.3899999999999999E-2</v>
      </c>
      <c r="O651" s="8">
        <v>1.4200000000000001E-2</v>
      </c>
      <c r="P651" s="8">
        <v>1.01E-2</v>
      </c>
      <c r="Q651" s="18"/>
      <c r="R651" s="8">
        <f ca="1">OFFSET(B651,,List!$D$2)</f>
        <v>1.9300000000000001E-2</v>
      </c>
    </row>
    <row r="652" spans="1:18" x14ac:dyDescent="0.25">
      <c r="A652" t="s">
        <v>20</v>
      </c>
      <c r="B652" t="s">
        <v>95</v>
      </c>
      <c r="C652" t="s">
        <v>75</v>
      </c>
      <c r="E652" s="8">
        <v>1.2999999999999999E-2</v>
      </c>
      <c r="F652" s="8">
        <v>1.11E-2</v>
      </c>
      <c r="G652" s="8">
        <v>1.41E-2</v>
      </c>
      <c r="H652" s="8">
        <v>1.23E-2</v>
      </c>
      <c r="I652" s="8">
        <v>1.21E-2</v>
      </c>
      <c r="J652" s="8">
        <v>1.44E-2</v>
      </c>
      <c r="K652" s="8">
        <v>1.0200000000000001E-2</v>
      </c>
      <c r="L652" s="8">
        <v>1.26E-2</v>
      </c>
      <c r="M652" s="8">
        <v>1.21E-2</v>
      </c>
      <c r="N652" s="8">
        <v>1.7299999999999999E-2</v>
      </c>
      <c r="O652" s="8">
        <v>1.2800000000000001E-2</v>
      </c>
      <c r="P652" s="8">
        <v>1.6500000000000001E-2</v>
      </c>
      <c r="Q652" s="18"/>
      <c r="R652" s="8">
        <f ca="1">OFFSET(B652,,List!$D$2)</f>
        <v>1.21E-2</v>
      </c>
    </row>
    <row r="653" spans="1:18" x14ac:dyDescent="0.25">
      <c r="E653" s="8"/>
      <c r="F653" s="8"/>
      <c r="G653" s="8"/>
      <c r="H653" s="8"/>
      <c r="I653" s="8"/>
      <c r="J653" s="8"/>
      <c r="K653" s="8"/>
      <c r="L653" s="8"/>
      <c r="M653" s="8"/>
      <c r="N653" s="8"/>
      <c r="O653" s="8"/>
      <c r="P653" s="8"/>
      <c r="Q653" s="18"/>
      <c r="R653" s="8"/>
    </row>
    <row r="654" spans="1:18" x14ac:dyDescent="0.25">
      <c r="A654" s="19" t="s">
        <v>41</v>
      </c>
      <c r="B654" s="19" t="s">
        <v>54</v>
      </c>
      <c r="C654" s="19" t="s">
        <v>55</v>
      </c>
      <c r="D654" s="10" t="s">
        <v>124</v>
      </c>
      <c r="E654" s="9" t="s">
        <v>42</v>
      </c>
      <c r="F654" s="9" t="s">
        <v>43</v>
      </c>
      <c r="G654" s="9" t="s">
        <v>44</v>
      </c>
      <c r="H654" s="9" t="s">
        <v>45</v>
      </c>
      <c r="I654" s="9" t="s">
        <v>46</v>
      </c>
      <c r="J654" s="9" t="s">
        <v>47</v>
      </c>
      <c r="K654" s="9" t="s">
        <v>48</v>
      </c>
      <c r="L654" s="9" t="s">
        <v>49</v>
      </c>
      <c r="M654" s="9" t="s">
        <v>50</v>
      </c>
      <c r="N654" s="9" t="s">
        <v>51</v>
      </c>
      <c r="O654" s="9" t="s">
        <v>6</v>
      </c>
      <c r="P654" s="9" t="s">
        <v>52</v>
      </c>
      <c r="Q654" s="9" t="s">
        <v>15</v>
      </c>
      <c r="R654" s="11" t="s">
        <v>40</v>
      </c>
    </row>
    <row r="655" spans="1:18" x14ac:dyDescent="0.25">
      <c r="A655" t="s">
        <v>20</v>
      </c>
      <c r="B655" t="s">
        <v>94</v>
      </c>
      <c r="C655" t="s">
        <v>99</v>
      </c>
      <c r="E655" s="18">
        <v>377400</v>
      </c>
      <c r="F655" s="18">
        <v>374250</v>
      </c>
      <c r="G655" s="18">
        <v>378120</v>
      </c>
      <c r="H655" s="18">
        <v>378750</v>
      </c>
      <c r="I655" s="18">
        <v>378885</v>
      </c>
      <c r="J655" s="18">
        <v>379200</v>
      </c>
      <c r="K655" s="18">
        <v>379500</v>
      </c>
      <c r="L655" s="18">
        <v>379650</v>
      </c>
      <c r="M655" s="18">
        <v>380100</v>
      </c>
      <c r="N655" s="18">
        <v>379500</v>
      </c>
      <c r="O655" s="18">
        <v>380700</v>
      </c>
      <c r="P655" s="18">
        <v>381000</v>
      </c>
      <c r="Q655" s="18"/>
      <c r="R655" s="18">
        <f ca="1">OFFSET(B655,,List!$D$2)</f>
        <v>378885</v>
      </c>
    </row>
    <row r="656" spans="1:18" x14ac:dyDescent="0.25">
      <c r="A656" t="s">
        <v>20</v>
      </c>
      <c r="B656" t="s">
        <v>94</v>
      </c>
      <c r="C656" t="s">
        <v>74</v>
      </c>
      <c r="E656" s="18">
        <v>116547</v>
      </c>
      <c r="F656" s="18">
        <v>117787</v>
      </c>
      <c r="G656" s="18">
        <v>104153</v>
      </c>
      <c r="H656" s="18">
        <v>113636</v>
      </c>
      <c r="I656" s="18">
        <v>100452</v>
      </c>
      <c r="J656" s="18">
        <v>115931</v>
      </c>
      <c r="K656" s="18">
        <v>100362</v>
      </c>
      <c r="L656" s="18">
        <v>114829</v>
      </c>
      <c r="M656" s="18">
        <v>108058</v>
      </c>
      <c r="N656" s="18">
        <v>112094</v>
      </c>
      <c r="O656" s="18">
        <v>115880</v>
      </c>
      <c r="P656" s="18">
        <v>104571</v>
      </c>
      <c r="Q656" s="18"/>
      <c r="R656" s="18">
        <f ca="1">OFFSET(B656,,List!$D$2)</f>
        <v>100452</v>
      </c>
    </row>
    <row r="657" spans="1:18" x14ac:dyDescent="0.25">
      <c r="A657" t="s">
        <v>20</v>
      </c>
      <c r="B657" t="s">
        <v>94</v>
      </c>
      <c r="C657" t="s">
        <v>76</v>
      </c>
      <c r="E657" s="18">
        <v>169697</v>
      </c>
      <c r="F657" s="18">
        <v>151001</v>
      </c>
      <c r="G657" s="18">
        <v>159821</v>
      </c>
      <c r="H657" s="18">
        <v>154401</v>
      </c>
      <c r="I657" s="18">
        <v>162529</v>
      </c>
      <c r="J657" s="18">
        <v>167315</v>
      </c>
      <c r="K657" s="18">
        <v>150568</v>
      </c>
      <c r="L657" s="18">
        <v>169022</v>
      </c>
      <c r="M657" s="18">
        <v>157585</v>
      </c>
      <c r="N657" s="18">
        <v>159607</v>
      </c>
      <c r="O657" s="18">
        <v>150920</v>
      </c>
      <c r="P657" s="18">
        <v>164308</v>
      </c>
      <c r="Q657" s="18"/>
      <c r="R657" s="18">
        <f ca="1">OFFSET(B657,,List!$D$2)</f>
        <v>162529</v>
      </c>
    </row>
    <row r="658" spans="1:18" x14ac:dyDescent="0.25">
      <c r="A658" t="s">
        <v>20</v>
      </c>
      <c r="B658" t="s">
        <v>94</v>
      </c>
      <c r="C658" t="s">
        <v>75</v>
      </c>
      <c r="E658" s="18">
        <v>109863</v>
      </c>
      <c r="F658" s="18">
        <v>107937</v>
      </c>
      <c r="G658" s="18">
        <v>102097</v>
      </c>
      <c r="H658" s="18">
        <v>93072</v>
      </c>
      <c r="I658" s="18">
        <v>103641</v>
      </c>
      <c r="J658" s="18">
        <v>104921</v>
      </c>
      <c r="K658" s="18">
        <v>109059</v>
      </c>
      <c r="L658" s="18">
        <v>99591</v>
      </c>
      <c r="M658" s="18">
        <v>91516</v>
      </c>
      <c r="N658" s="18">
        <v>95691</v>
      </c>
      <c r="O658" s="18">
        <v>93065</v>
      </c>
      <c r="P658" s="18">
        <v>102973</v>
      </c>
      <c r="R658" s="18">
        <f ca="1">OFFSET(B658,,List!$D$2)</f>
        <v>103641</v>
      </c>
    </row>
    <row r="660" spans="1:18" x14ac:dyDescent="0.25">
      <c r="A660" s="19" t="s">
        <v>41</v>
      </c>
      <c r="B660" s="19" t="s">
        <v>54</v>
      </c>
      <c r="C660" s="19" t="s">
        <v>55</v>
      </c>
      <c r="D660" s="10" t="s">
        <v>124</v>
      </c>
      <c r="E660" s="9" t="s">
        <v>42</v>
      </c>
      <c r="F660" s="9" t="s">
        <v>43</v>
      </c>
      <c r="G660" s="9" t="s">
        <v>44</v>
      </c>
      <c r="H660" s="9" t="s">
        <v>45</v>
      </c>
      <c r="I660" s="9" t="s">
        <v>46</v>
      </c>
      <c r="J660" s="9" t="s">
        <v>47</v>
      </c>
      <c r="K660" s="9" t="s">
        <v>48</v>
      </c>
      <c r="L660" s="9" t="s">
        <v>49</v>
      </c>
      <c r="M660" s="9" t="s">
        <v>50</v>
      </c>
      <c r="N660" s="9" t="s">
        <v>51</v>
      </c>
      <c r="O660" s="9" t="s">
        <v>6</v>
      </c>
      <c r="P660" s="9" t="s">
        <v>52</v>
      </c>
      <c r="Q660" s="9" t="s">
        <v>15</v>
      </c>
      <c r="R660" s="11" t="s">
        <v>40</v>
      </c>
    </row>
    <row r="661" spans="1:18" x14ac:dyDescent="0.25">
      <c r="A661" t="s">
        <v>20</v>
      </c>
      <c r="B661" t="s">
        <v>96</v>
      </c>
      <c r="C661" t="s">
        <v>99</v>
      </c>
      <c r="E661">
        <v>200</v>
      </c>
      <c r="F661">
        <v>195</v>
      </c>
      <c r="G661">
        <v>210</v>
      </c>
      <c r="H661">
        <v>220</v>
      </c>
      <c r="I661">
        <v>218</v>
      </c>
      <c r="J661">
        <v>230</v>
      </c>
      <c r="K661">
        <v>225</v>
      </c>
      <c r="L661">
        <v>234</v>
      </c>
      <c r="M661">
        <v>236</v>
      </c>
      <c r="N661">
        <v>240</v>
      </c>
      <c r="O661">
        <v>242</v>
      </c>
      <c r="P661">
        <v>244</v>
      </c>
      <c r="R661" s="18">
        <f ca="1">OFFSET(B661,,List!$D$2)</f>
        <v>218</v>
      </c>
    </row>
    <row r="662" spans="1:18" x14ac:dyDescent="0.25">
      <c r="A662" t="s">
        <v>20</v>
      </c>
      <c r="B662" t="s">
        <v>97</v>
      </c>
      <c r="C662" t="s">
        <v>99</v>
      </c>
      <c r="E662">
        <v>55</v>
      </c>
      <c r="F662">
        <v>51</v>
      </c>
      <c r="G662">
        <v>58</v>
      </c>
      <c r="H662">
        <v>60</v>
      </c>
      <c r="I662">
        <v>59</v>
      </c>
      <c r="J662">
        <v>62</v>
      </c>
      <c r="K662">
        <v>61</v>
      </c>
      <c r="L662">
        <v>63</v>
      </c>
      <c r="M662">
        <v>64</v>
      </c>
      <c r="N662">
        <v>65</v>
      </c>
      <c r="O662">
        <v>66</v>
      </c>
      <c r="P662">
        <v>67</v>
      </c>
      <c r="R662" s="18">
        <f ca="1">OFFSET(B662,,List!$D$2)</f>
        <v>59</v>
      </c>
    </row>
    <row r="663" spans="1:18" x14ac:dyDescent="0.25">
      <c r="A663" t="s">
        <v>20</v>
      </c>
      <c r="B663" t="s">
        <v>96</v>
      </c>
      <c r="C663" t="s">
        <v>74</v>
      </c>
      <c r="E663">
        <v>180</v>
      </c>
      <c r="F663">
        <v>189</v>
      </c>
      <c r="G663">
        <v>192</v>
      </c>
      <c r="H663">
        <v>181</v>
      </c>
      <c r="I663">
        <v>183</v>
      </c>
      <c r="J663">
        <v>183</v>
      </c>
      <c r="K663">
        <v>189</v>
      </c>
      <c r="L663">
        <v>187</v>
      </c>
      <c r="M663">
        <v>187</v>
      </c>
      <c r="N663">
        <v>186</v>
      </c>
      <c r="O663">
        <v>199</v>
      </c>
      <c r="P663">
        <v>194</v>
      </c>
      <c r="R663" s="18">
        <f ca="1">OFFSET(B663,,List!$D$2)</f>
        <v>183</v>
      </c>
    </row>
    <row r="664" spans="1:18" x14ac:dyDescent="0.25">
      <c r="A664" t="s">
        <v>20</v>
      </c>
      <c r="B664" t="s">
        <v>97</v>
      </c>
      <c r="C664" t="s">
        <v>74</v>
      </c>
      <c r="E664">
        <v>58</v>
      </c>
      <c r="F664">
        <v>56</v>
      </c>
      <c r="G664">
        <v>41</v>
      </c>
      <c r="H664">
        <v>55</v>
      </c>
      <c r="I664">
        <v>49</v>
      </c>
      <c r="J664">
        <v>53</v>
      </c>
      <c r="K664">
        <v>41</v>
      </c>
      <c r="L664">
        <v>57</v>
      </c>
      <c r="M664">
        <v>48</v>
      </c>
      <c r="N664">
        <v>41</v>
      </c>
      <c r="O664">
        <v>46</v>
      </c>
      <c r="P664">
        <v>52</v>
      </c>
      <c r="R664" s="18">
        <f ca="1">OFFSET(B664,,List!$D$2)</f>
        <v>49</v>
      </c>
    </row>
    <row r="665" spans="1:18" x14ac:dyDescent="0.25">
      <c r="A665" t="s">
        <v>20</v>
      </c>
      <c r="B665" t="s">
        <v>96</v>
      </c>
      <c r="C665" t="s">
        <v>76</v>
      </c>
      <c r="E665">
        <v>181</v>
      </c>
      <c r="F665">
        <v>186</v>
      </c>
      <c r="G665">
        <v>191</v>
      </c>
      <c r="H665">
        <v>186</v>
      </c>
      <c r="I665">
        <v>185</v>
      </c>
      <c r="J665">
        <v>195</v>
      </c>
      <c r="K665">
        <v>199</v>
      </c>
      <c r="L665">
        <v>198</v>
      </c>
      <c r="M665">
        <v>200</v>
      </c>
      <c r="N665">
        <v>187</v>
      </c>
      <c r="O665">
        <v>191</v>
      </c>
      <c r="P665">
        <v>180</v>
      </c>
      <c r="R665" s="18">
        <f ca="1">OFFSET(B665,,List!$D$2)</f>
        <v>185</v>
      </c>
    </row>
    <row r="666" spans="1:18" x14ac:dyDescent="0.25">
      <c r="A666" t="s">
        <v>20</v>
      </c>
      <c r="B666" t="s">
        <v>97</v>
      </c>
      <c r="C666" t="s">
        <v>76</v>
      </c>
      <c r="E666">
        <v>59</v>
      </c>
      <c r="F666">
        <v>58</v>
      </c>
      <c r="G666">
        <v>47</v>
      </c>
      <c r="H666">
        <v>45</v>
      </c>
      <c r="I666">
        <v>57</v>
      </c>
      <c r="J666">
        <v>43</v>
      </c>
      <c r="K666">
        <v>57</v>
      </c>
      <c r="L666">
        <v>52</v>
      </c>
      <c r="M666">
        <v>54</v>
      </c>
      <c r="N666">
        <v>55</v>
      </c>
      <c r="O666">
        <v>51</v>
      </c>
      <c r="P666">
        <v>58</v>
      </c>
      <c r="R666" s="18">
        <f ca="1">OFFSET(B666,,List!$D$2)</f>
        <v>57</v>
      </c>
    </row>
    <row r="667" spans="1:18" x14ac:dyDescent="0.25">
      <c r="A667" t="s">
        <v>20</v>
      </c>
      <c r="B667" t="s">
        <v>96</v>
      </c>
      <c r="C667" t="s">
        <v>75</v>
      </c>
      <c r="E667">
        <v>160</v>
      </c>
      <c r="F667">
        <v>113</v>
      </c>
      <c r="G667">
        <v>180</v>
      </c>
      <c r="H667">
        <v>173</v>
      </c>
      <c r="I667">
        <v>121</v>
      </c>
      <c r="J667">
        <v>122</v>
      </c>
      <c r="K667">
        <v>120</v>
      </c>
      <c r="L667">
        <v>141</v>
      </c>
      <c r="M667">
        <v>112</v>
      </c>
      <c r="N667">
        <v>148</v>
      </c>
      <c r="O667">
        <v>130</v>
      </c>
      <c r="P667">
        <v>151</v>
      </c>
      <c r="R667" s="18">
        <f ca="1">OFFSET(B667,,List!$D$2)</f>
        <v>121</v>
      </c>
    </row>
    <row r="668" spans="1:18" x14ac:dyDescent="0.25">
      <c r="A668" t="s">
        <v>20</v>
      </c>
      <c r="B668" t="s">
        <v>97</v>
      </c>
      <c r="C668" t="s">
        <v>75</v>
      </c>
      <c r="E668">
        <v>48</v>
      </c>
      <c r="F668">
        <v>58</v>
      </c>
      <c r="G668">
        <v>45</v>
      </c>
      <c r="H668">
        <v>50</v>
      </c>
      <c r="I668">
        <v>57</v>
      </c>
      <c r="J668">
        <v>58</v>
      </c>
      <c r="K668">
        <v>53</v>
      </c>
      <c r="L668">
        <v>58</v>
      </c>
      <c r="M668">
        <v>54</v>
      </c>
      <c r="N668">
        <v>44</v>
      </c>
      <c r="O668">
        <v>54</v>
      </c>
      <c r="P668">
        <v>40</v>
      </c>
      <c r="R668" s="18">
        <f ca="1">OFFSET(B668,,List!$D$2)</f>
        <v>57</v>
      </c>
    </row>
    <row r="671" spans="1:18" x14ac:dyDescent="0.25">
      <c r="A671" s="19" t="s">
        <v>41</v>
      </c>
      <c r="B671" s="19" t="s">
        <v>54</v>
      </c>
      <c r="C671" s="19" t="s">
        <v>55</v>
      </c>
      <c r="D671" s="10" t="s">
        <v>124</v>
      </c>
      <c r="E671" s="9">
        <v>2012</v>
      </c>
      <c r="F671" s="9">
        <f>E671+1</f>
        <v>2013</v>
      </c>
      <c r="G671" s="9">
        <f t="shared" ref="G671:J671" si="59">F671+1</f>
        <v>2014</v>
      </c>
      <c r="H671" s="9">
        <f t="shared" si="59"/>
        <v>2015</v>
      </c>
      <c r="I671" s="9">
        <f t="shared" si="59"/>
        <v>2016</v>
      </c>
      <c r="J671" s="9">
        <f t="shared" si="59"/>
        <v>2017</v>
      </c>
    </row>
    <row r="672" spans="1:18" x14ac:dyDescent="0.25">
      <c r="A672" t="s">
        <v>20</v>
      </c>
      <c r="B672" s="38" t="s">
        <v>70</v>
      </c>
      <c r="C672" t="s">
        <v>99</v>
      </c>
      <c r="E672">
        <v>1171</v>
      </c>
      <c r="F672">
        <v>3435</v>
      </c>
      <c r="G672">
        <v>2864</v>
      </c>
      <c r="H672">
        <v>1394</v>
      </c>
      <c r="I672">
        <v>2105</v>
      </c>
      <c r="J672">
        <v>3629</v>
      </c>
    </row>
    <row r="673" spans="1:10" x14ac:dyDescent="0.25">
      <c r="A673" t="s">
        <v>20</v>
      </c>
      <c r="B673" s="38" t="s">
        <v>72</v>
      </c>
      <c r="C673" t="s">
        <v>99</v>
      </c>
      <c r="E673">
        <v>4186</v>
      </c>
      <c r="F673">
        <v>4330</v>
      </c>
      <c r="G673">
        <v>1344</v>
      </c>
      <c r="H673">
        <v>4999</v>
      </c>
      <c r="I673">
        <v>3769</v>
      </c>
      <c r="J673">
        <v>3543</v>
      </c>
    </row>
    <row r="674" spans="1:10" x14ac:dyDescent="0.25">
      <c r="A674" t="s">
        <v>20</v>
      </c>
      <c r="B674" s="38" t="s">
        <v>71</v>
      </c>
      <c r="C674" t="s">
        <v>99</v>
      </c>
      <c r="E674">
        <v>3152</v>
      </c>
      <c r="F674">
        <v>3241</v>
      </c>
      <c r="G674">
        <v>3153</v>
      </c>
      <c r="H674">
        <v>2008</v>
      </c>
      <c r="I674">
        <v>4594</v>
      </c>
      <c r="J674">
        <v>3613</v>
      </c>
    </row>
    <row r="675" spans="1:10" x14ac:dyDescent="0.25">
      <c r="A675" t="s">
        <v>20</v>
      </c>
      <c r="B675" s="38" t="s">
        <v>73</v>
      </c>
      <c r="C675" t="s">
        <v>99</v>
      </c>
      <c r="E675">
        <v>3944</v>
      </c>
      <c r="F675">
        <v>2811</v>
      </c>
      <c r="G675">
        <v>3363</v>
      </c>
      <c r="H675">
        <v>2034</v>
      </c>
      <c r="I675">
        <v>3459</v>
      </c>
      <c r="J675">
        <v>2049</v>
      </c>
    </row>
    <row r="677" spans="1:10" x14ac:dyDescent="0.25">
      <c r="A677" t="s">
        <v>20</v>
      </c>
      <c r="B677" s="38" t="s">
        <v>70</v>
      </c>
      <c r="C677" t="s">
        <v>74</v>
      </c>
      <c r="E677">
        <v>1112</v>
      </c>
      <c r="F677">
        <v>2851</v>
      </c>
      <c r="G677">
        <v>2692</v>
      </c>
      <c r="H677">
        <v>1296</v>
      </c>
      <c r="I677">
        <v>1558</v>
      </c>
      <c r="J677">
        <v>3810</v>
      </c>
    </row>
    <row r="678" spans="1:10" x14ac:dyDescent="0.25">
      <c r="A678" t="s">
        <v>20</v>
      </c>
      <c r="B678" s="38" t="s">
        <v>72</v>
      </c>
      <c r="C678" t="s">
        <v>74</v>
      </c>
      <c r="E678">
        <v>4312</v>
      </c>
      <c r="F678">
        <v>4547</v>
      </c>
      <c r="G678">
        <v>1210</v>
      </c>
      <c r="H678">
        <v>3649</v>
      </c>
      <c r="I678">
        <v>3279</v>
      </c>
      <c r="J678">
        <v>3685</v>
      </c>
    </row>
    <row r="679" spans="1:10" x14ac:dyDescent="0.25">
      <c r="A679" t="s">
        <v>20</v>
      </c>
      <c r="B679" s="38" t="s">
        <v>71</v>
      </c>
      <c r="C679" t="s">
        <v>74</v>
      </c>
      <c r="E679">
        <v>3120</v>
      </c>
      <c r="F679">
        <v>2560</v>
      </c>
      <c r="G679">
        <v>2396</v>
      </c>
      <c r="H679">
        <v>1647</v>
      </c>
      <c r="I679">
        <v>3262</v>
      </c>
      <c r="J679">
        <v>2457</v>
      </c>
    </row>
    <row r="680" spans="1:10" x14ac:dyDescent="0.25">
      <c r="A680" t="s">
        <v>20</v>
      </c>
      <c r="B680" s="38" t="s">
        <v>73</v>
      </c>
      <c r="C680" t="s">
        <v>74</v>
      </c>
      <c r="E680">
        <v>2840</v>
      </c>
      <c r="F680">
        <v>2670</v>
      </c>
      <c r="G680">
        <v>2253</v>
      </c>
      <c r="H680">
        <v>2136</v>
      </c>
      <c r="I680">
        <v>3321</v>
      </c>
      <c r="J680">
        <v>1619</v>
      </c>
    </row>
    <row r="682" spans="1:10" x14ac:dyDescent="0.25">
      <c r="A682" t="s">
        <v>20</v>
      </c>
      <c r="B682" s="38" t="s">
        <v>70</v>
      </c>
      <c r="C682" t="s">
        <v>76</v>
      </c>
      <c r="E682">
        <v>923</v>
      </c>
      <c r="F682">
        <v>1882</v>
      </c>
      <c r="G682">
        <v>2584</v>
      </c>
      <c r="H682">
        <v>1218</v>
      </c>
      <c r="I682">
        <v>1558</v>
      </c>
      <c r="J682">
        <v>2743</v>
      </c>
    </row>
    <row r="683" spans="1:10" x14ac:dyDescent="0.25">
      <c r="A683" t="s">
        <v>20</v>
      </c>
      <c r="B683" s="38" t="s">
        <v>72</v>
      </c>
      <c r="C683" t="s">
        <v>76</v>
      </c>
      <c r="E683">
        <v>4484</v>
      </c>
      <c r="F683">
        <v>3228</v>
      </c>
      <c r="G683">
        <v>992</v>
      </c>
      <c r="H683">
        <v>3503</v>
      </c>
      <c r="I683">
        <v>2656</v>
      </c>
      <c r="J683">
        <v>3464</v>
      </c>
    </row>
    <row r="684" spans="1:10" x14ac:dyDescent="0.25">
      <c r="A684" t="s">
        <v>20</v>
      </c>
      <c r="B684" s="38" t="s">
        <v>71</v>
      </c>
      <c r="C684" t="s">
        <v>76</v>
      </c>
      <c r="E684">
        <v>2964</v>
      </c>
      <c r="F684">
        <v>1715</v>
      </c>
      <c r="G684">
        <v>1773</v>
      </c>
      <c r="H684">
        <v>1301</v>
      </c>
      <c r="I684">
        <v>3229</v>
      </c>
      <c r="J684">
        <v>2383</v>
      </c>
    </row>
    <row r="685" spans="1:10" x14ac:dyDescent="0.25">
      <c r="A685" t="s">
        <v>20</v>
      </c>
      <c r="B685" s="38" t="s">
        <v>73</v>
      </c>
      <c r="C685" t="s">
        <v>76</v>
      </c>
      <c r="E685">
        <v>2982</v>
      </c>
      <c r="F685">
        <v>2003</v>
      </c>
      <c r="G685">
        <v>1735</v>
      </c>
      <c r="H685">
        <v>1986</v>
      </c>
      <c r="I685">
        <v>2624</v>
      </c>
      <c r="J685">
        <v>1311</v>
      </c>
    </row>
    <row r="687" spans="1:10" x14ac:dyDescent="0.25">
      <c r="A687" t="s">
        <v>20</v>
      </c>
      <c r="B687" s="38" t="s">
        <v>70</v>
      </c>
      <c r="C687" t="s">
        <v>75</v>
      </c>
      <c r="E687">
        <v>738</v>
      </c>
      <c r="F687">
        <v>1938</v>
      </c>
      <c r="G687">
        <v>1731</v>
      </c>
      <c r="H687">
        <v>1194</v>
      </c>
      <c r="I687">
        <v>1589</v>
      </c>
      <c r="J687">
        <v>2469</v>
      </c>
    </row>
    <row r="688" spans="1:10" x14ac:dyDescent="0.25">
      <c r="A688" t="s">
        <v>20</v>
      </c>
      <c r="B688" s="38" t="s">
        <v>72</v>
      </c>
      <c r="C688" t="s">
        <v>75</v>
      </c>
      <c r="E688">
        <v>4663</v>
      </c>
      <c r="F688">
        <v>2841</v>
      </c>
      <c r="G688">
        <v>1042</v>
      </c>
      <c r="H688">
        <v>2347</v>
      </c>
      <c r="I688">
        <v>2656</v>
      </c>
      <c r="J688">
        <v>3637</v>
      </c>
    </row>
    <row r="689" spans="1:10" x14ac:dyDescent="0.25">
      <c r="A689" t="s">
        <v>20</v>
      </c>
      <c r="B689" s="38" t="s">
        <v>71</v>
      </c>
      <c r="C689" t="s">
        <v>75</v>
      </c>
      <c r="E689">
        <v>2727</v>
      </c>
      <c r="F689">
        <v>1338</v>
      </c>
      <c r="G689">
        <v>1188</v>
      </c>
      <c r="H689">
        <v>872</v>
      </c>
      <c r="I689">
        <v>2228</v>
      </c>
      <c r="J689">
        <v>2216</v>
      </c>
    </row>
    <row r="690" spans="1:10" x14ac:dyDescent="0.25">
      <c r="A690" t="s">
        <v>20</v>
      </c>
      <c r="B690" s="38" t="s">
        <v>73</v>
      </c>
      <c r="C690" t="s">
        <v>75</v>
      </c>
      <c r="E690">
        <v>1938</v>
      </c>
      <c r="F690">
        <v>1662</v>
      </c>
      <c r="G690">
        <v>1718</v>
      </c>
      <c r="H690">
        <v>1688</v>
      </c>
      <c r="I690">
        <v>2230</v>
      </c>
      <c r="J690">
        <v>1062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4" tint="-0.249977111117893"/>
  </sheetPr>
  <dimension ref="A1:H481"/>
  <sheetViews>
    <sheetView workbookViewId="0">
      <pane ySplit="1" topLeftCell="A2" activePane="bottomLeft" state="frozen"/>
      <selection pane="bottomLeft" activeCell="A2" sqref="A2"/>
    </sheetView>
  </sheetViews>
  <sheetFormatPr defaultRowHeight="15" x14ac:dyDescent="0.25"/>
  <cols>
    <col min="1" max="1" width="14.140625" style="28" customWidth="1"/>
    <col min="2" max="3" width="10.42578125" style="28" customWidth="1"/>
    <col min="4" max="8" width="10.28515625" style="28" customWidth="1"/>
    <col min="9" max="16384" width="9.140625" style="28"/>
  </cols>
  <sheetData>
    <row r="1" spans="1:8" x14ac:dyDescent="0.25">
      <c r="A1" s="29" t="s">
        <v>57</v>
      </c>
      <c r="B1" s="29" t="s">
        <v>67</v>
      </c>
      <c r="C1" s="29" t="s">
        <v>68</v>
      </c>
      <c r="D1" s="29" t="s">
        <v>20</v>
      </c>
      <c r="E1" s="31" t="s">
        <v>63</v>
      </c>
      <c r="F1" s="30" t="s">
        <v>62</v>
      </c>
      <c r="G1" s="29" t="s">
        <v>61</v>
      </c>
      <c r="H1" s="29" t="s">
        <v>64</v>
      </c>
    </row>
    <row r="2" spans="1:8" x14ac:dyDescent="0.25">
      <c r="A2" s="35" t="s">
        <v>116</v>
      </c>
      <c r="B2" s="35" t="s">
        <v>42</v>
      </c>
      <c r="C2" s="35">
        <v>1</v>
      </c>
      <c r="D2" s="32">
        <v>0.4</v>
      </c>
      <c r="E2" s="32">
        <v>0.4</v>
      </c>
      <c r="F2" s="32" t="e">
        <v>#N/A</v>
      </c>
      <c r="G2" s="32">
        <v>0.5</v>
      </c>
      <c r="H2" s="32">
        <v>-0.5</v>
      </c>
    </row>
    <row r="3" spans="1:8" x14ac:dyDescent="0.25">
      <c r="A3" s="35" t="s">
        <v>111</v>
      </c>
      <c r="B3" s="35" t="s">
        <v>42</v>
      </c>
      <c r="C3" s="35">
        <v>1</v>
      </c>
      <c r="D3" s="32">
        <v>0.05</v>
      </c>
      <c r="E3" s="32">
        <v>0.05</v>
      </c>
      <c r="F3" s="32" t="e">
        <v>#N/A</v>
      </c>
      <c r="G3" s="32">
        <v>0.3</v>
      </c>
      <c r="H3" s="32">
        <v>-0.5</v>
      </c>
    </row>
    <row r="4" spans="1:8" x14ac:dyDescent="0.25">
      <c r="A4" s="35" t="s">
        <v>78</v>
      </c>
      <c r="B4" s="35" t="s">
        <v>42</v>
      </c>
      <c r="C4" s="35">
        <v>1</v>
      </c>
      <c r="D4" s="32">
        <v>0.2</v>
      </c>
      <c r="E4" s="32" t="e">
        <v>#N/A</v>
      </c>
      <c r="F4" s="32">
        <v>0.2</v>
      </c>
      <c r="G4" s="32">
        <v>0.1</v>
      </c>
      <c r="H4" s="32">
        <v>-0.5</v>
      </c>
    </row>
    <row r="5" spans="1:8" x14ac:dyDescent="0.25">
      <c r="A5" s="35" t="s">
        <v>112</v>
      </c>
      <c r="B5" s="35" t="s">
        <v>42</v>
      </c>
      <c r="C5" s="35">
        <v>1</v>
      </c>
      <c r="D5" s="32">
        <v>0.18</v>
      </c>
      <c r="E5" s="32" t="e">
        <v>#N/A</v>
      </c>
      <c r="F5" s="32">
        <v>0.18</v>
      </c>
      <c r="G5" s="32">
        <v>-0.12</v>
      </c>
      <c r="H5" s="32">
        <v>-0.5</v>
      </c>
    </row>
    <row r="6" spans="1:8" x14ac:dyDescent="0.25">
      <c r="A6" s="35" t="s">
        <v>110</v>
      </c>
      <c r="B6" s="35" t="s">
        <v>42</v>
      </c>
      <c r="C6" s="35">
        <v>1</v>
      </c>
      <c r="D6" s="32">
        <v>0.03</v>
      </c>
      <c r="E6" s="32">
        <v>0.03</v>
      </c>
      <c r="F6" s="32" t="e">
        <v>#N/A</v>
      </c>
      <c r="G6" s="32">
        <v>0.15</v>
      </c>
      <c r="H6" s="32">
        <v>-0.5</v>
      </c>
    </row>
    <row r="7" spans="1:8" x14ac:dyDescent="0.25">
      <c r="A7" s="35" t="s">
        <v>114</v>
      </c>
      <c r="B7" s="35" t="s">
        <v>42</v>
      </c>
      <c r="C7" s="35">
        <v>1</v>
      </c>
      <c r="D7" s="32">
        <v>0.05</v>
      </c>
      <c r="E7" s="32" t="e">
        <v>#N/A</v>
      </c>
      <c r="F7" s="32">
        <v>0.05</v>
      </c>
      <c r="G7" s="32">
        <v>-0.37</v>
      </c>
      <c r="H7" s="32">
        <v>-0.5</v>
      </c>
    </row>
    <row r="8" spans="1:8" x14ac:dyDescent="0.25">
      <c r="A8" s="35" t="s">
        <v>109</v>
      </c>
      <c r="B8" s="35" t="s">
        <v>42</v>
      </c>
      <c r="C8" s="35">
        <v>1</v>
      </c>
      <c r="D8" s="32">
        <v>-0.5</v>
      </c>
      <c r="E8" s="32">
        <v>-0.5</v>
      </c>
      <c r="F8" s="32" t="e">
        <v>#N/A</v>
      </c>
      <c r="G8" s="32">
        <v>0.05</v>
      </c>
      <c r="H8" s="32">
        <v>-0.5</v>
      </c>
    </row>
    <row r="9" spans="1:8" x14ac:dyDescent="0.25">
      <c r="A9" s="35" t="s">
        <v>115</v>
      </c>
      <c r="B9" s="35" t="s">
        <v>42</v>
      </c>
      <c r="C9" s="35">
        <v>1</v>
      </c>
      <c r="D9" s="33">
        <v>0.11</v>
      </c>
      <c r="E9" s="32">
        <v>0.11</v>
      </c>
      <c r="F9" s="32" t="e">
        <v>#N/A</v>
      </c>
      <c r="G9" s="33">
        <v>0.4</v>
      </c>
      <c r="H9" s="33">
        <v>-0.5</v>
      </c>
    </row>
    <row r="10" spans="1:8" x14ac:dyDescent="0.25">
      <c r="A10" s="35" t="s">
        <v>77</v>
      </c>
      <c r="B10" s="35" t="s">
        <v>42</v>
      </c>
      <c r="C10" s="35">
        <v>1</v>
      </c>
      <c r="D10" s="32">
        <v>0.05</v>
      </c>
      <c r="E10" s="32">
        <v>0.05</v>
      </c>
      <c r="F10" s="32" t="e">
        <v>#N/A</v>
      </c>
      <c r="G10" s="32">
        <v>0.3</v>
      </c>
      <c r="H10" s="32">
        <v>-0.5</v>
      </c>
    </row>
    <row r="11" spans="1:8" x14ac:dyDescent="0.25">
      <c r="A11" s="35" t="s">
        <v>113</v>
      </c>
      <c r="B11" s="35" t="s">
        <v>42</v>
      </c>
      <c r="C11" s="35">
        <v>1</v>
      </c>
      <c r="D11" s="32">
        <v>0.2</v>
      </c>
      <c r="E11" s="32" t="e">
        <v>#N/A</v>
      </c>
      <c r="F11" s="32">
        <v>0.2</v>
      </c>
      <c r="G11" s="32">
        <v>0.1</v>
      </c>
      <c r="H11" s="32">
        <v>-0.5</v>
      </c>
    </row>
    <row r="12" spans="1:8" x14ac:dyDescent="0.25">
      <c r="A12" s="35" t="s">
        <v>116</v>
      </c>
      <c r="B12" s="35" t="s">
        <v>43</v>
      </c>
      <c r="C12" s="35">
        <f>VLOOKUP(B12,List!$A$2:$C$13,3,0)</f>
        <v>2</v>
      </c>
      <c r="D12" s="32">
        <v>0.26</v>
      </c>
      <c r="E12" s="32">
        <f t="shared" ref="E12:E43" si="0">IF(D12&lt;G12,D12,NA())</f>
        <v>0.26</v>
      </c>
      <c r="F12" s="32" t="e">
        <f t="shared" ref="F12:F43" si="1">IF(D12&gt;G12,D12,NA())</f>
        <v>#N/A</v>
      </c>
      <c r="G12" s="32">
        <v>0.5</v>
      </c>
      <c r="H12" s="32">
        <v>-0.5</v>
      </c>
    </row>
    <row r="13" spans="1:8" x14ac:dyDescent="0.25">
      <c r="A13" s="35" t="s">
        <v>111</v>
      </c>
      <c r="B13" s="35" t="s">
        <v>43</v>
      </c>
      <c r="C13" s="35">
        <f>VLOOKUP(B13,List!$A$2:$C$13,3,0)</f>
        <v>2</v>
      </c>
      <c r="D13" s="32">
        <v>-0.21</v>
      </c>
      <c r="E13" s="32">
        <f t="shared" si="0"/>
        <v>-0.21</v>
      </c>
      <c r="F13" s="32" t="e">
        <f t="shared" si="1"/>
        <v>#N/A</v>
      </c>
      <c r="G13" s="32">
        <v>0.3</v>
      </c>
      <c r="H13" s="32">
        <f t="shared" ref="H13:H21" si="2">H12</f>
        <v>-0.5</v>
      </c>
    </row>
    <row r="14" spans="1:8" x14ac:dyDescent="0.25">
      <c r="A14" s="35" t="s">
        <v>78</v>
      </c>
      <c r="B14" s="35" t="s">
        <v>43</v>
      </c>
      <c r="C14" s="35">
        <f>VLOOKUP(B14,List!$A$2:$C$13,3,0)</f>
        <v>2</v>
      </c>
      <c r="D14" s="32">
        <v>-0.04</v>
      </c>
      <c r="E14" s="32">
        <f t="shared" si="0"/>
        <v>-0.04</v>
      </c>
      <c r="F14" s="32" t="e">
        <f t="shared" si="1"/>
        <v>#N/A</v>
      </c>
      <c r="G14" s="32">
        <v>0.1</v>
      </c>
      <c r="H14" s="32">
        <f t="shared" si="2"/>
        <v>-0.5</v>
      </c>
    </row>
    <row r="15" spans="1:8" x14ac:dyDescent="0.25">
      <c r="A15" s="35" t="s">
        <v>112</v>
      </c>
      <c r="B15" s="35" t="s">
        <v>43</v>
      </c>
      <c r="C15" s="35">
        <f>VLOOKUP(B15,List!$A$2:$C$13,3,0)</f>
        <v>2</v>
      </c>
      <c r="D15" s="32">
        <v>0.32</v>
      </c>
      <c r="E15" s="32" t="e">
        <f t="shared" si="0"/>
        <v>#N/A</v>
      </c>
      <c r="F15" s="32">
        <f t="shared" si="1"/>
        <v>0.32</v>
      </c>
      <c r="G15" s="32">
        <v>-0.12</v>
      </c>
      <c r="H15" s="32">
        <f t="shared" si="2"/>
        <v>-0.5</v>
      </c>
    </row>
    <row r="16" spans="1:8" x14ac:dyDescent="0.25">
      <c r="A16" s="35" t="s">
        <v>110</v>
      </c>
      <c r="B16" s="35" t="s">
        <v>43</v>
      </c>
      <c r="C16" s="35">
        <f>VLOOKUP(B16,List!$A$2:$C$13,3,0)</f>
        <v>2</v>
      </c>
      <c r="D16" s="32">
        <v>0.16</v>
      </c>
      <c r="E16" s="32" t="e">
        <f t="shared" si="0"/>
        <v>#N/A</v>
      </c>
      <c r="F16" s="32">
        <f t="shared" si="1"/>
        <v>0.16</v>
      </c>
      <c r="G16" s="32">
        <v>0.15</v>
      </c>
      <c r="H16" s="32">
        <f t="shared" si="2"/>
        <v>-0.5</v>
      </c>
    </row>
    <row r="17" spans="1:8" x14ac:dyDescent="0.25">
      <c r="A17" s="35" t="s">
        <v>114</v>
      </c>
      <c r="B17" s="35" t="s">
        <v>43</v>
      </c>
      <c r="C17" s="35">
        <f>VLOOKUP(B17,List!$A$2:$C$13,3,0)</f>
        <v>2</v>
      </c>
      <c r="D17" s="32">
        <v>0.39</v>
      </c>
      <c r="E17" s="32" t="e">
        <f t="shared" si="0"/>
        <v>#N/A</v>
      </c>
      <c r="F17" s="32">
        <f t="shared" si="1"/>
        <v>0.39</v>
      </c>
      <c r="G17" s="32">
        <v>-0.35</v>
      </c>
      <c r="H17" s="32">
        <f t="shared" si="2"/>
        <v>-0.5</v>
      </c>
    </row>
    <row r="18" spans="1:8" x14ac:dyDescent="0.25">
      <c r="A18" s="35" t="s">
        <v>109</v>
      </c>
      <c r="B18" s="35" t="s">
        <v>43</v>
      </c>
      <c r="C18" s="35">
        <f>VLOOKUP(B18,List!$A$2:$C$13,3,0)</f>
        <v>2</v>
      </c>
      <c r="D18" s="32">
        <v>0.1</v>
      </c>
      <c r="E18" s="32" t="e">
        <f t="shared" si="0"/>
        <v>#N/A</v>
      </c>
      <c r="F18" s="32">
        <f t="shared" si="1"/>
        <v>0.1</v>
      </c>
      <c r="G18" s="32">
        <v>0.05</v>
      </c>
      <c r="H18" s="32">
        <f t="shared" si="2"/>
        <v>-0.5</v>
      </c>
    </row>
    <row r="19" spans="1:8" x14ac:dyDescent="0.25">
      <c r="A19" s="35" t="s">
        <v>115</v>
      </c>
      <c r="B19" s="35" t="s">
        <v>43</v>
      </c>
      <c r="C19" s="35">
        <f>VLOOKUP(B19,List!$A$2:$C$13,3,0)</f>
        <v>2</v>
      </c>
      <c r="D19" s="32">
        <v>0.18</v>
      </c>
      <c r="E19" s="32">
        <f t="shared" si="0"/>
        <v>0.18</v>
      </c>
      <c r="F19" s="32" t="e">
        <f t="shared" si="1"/>
        <v>#N/A</v>
      </c>
      <c r="G19" s="33">
        <v>0.4</v>
      </c>
      <c r="H19" s="33">
        <f t="shared" si="2"/>
        <v>-0.5</v>
      </c>
    </row>
    <row r="20" spans="1:8" x14ac:dyDescent="0.25">
      <c r="A20" s="35" t="s">
        <v>77</v>
      </c>
      <c r="B20" s="35" t="s">
        <v>43</v>
      </c>
      <c r="C20" s="35">
        <f>VLOOKUP(B20,List!$A$2:$C$13,3,0)</f>
        <v>2</v>
      </c>
      <c r="D20" s="32">
        <v>0.32</v>
      </c>
      <c r="E20" s="32" t="e">
        <f t="shared" si="0"/>
        <v>#N/A</v>
      </c>
      <c r="F20" s="32">
        <f t="shared" si="1"/>
        <v>0.32</v>
      </c>
      <c r="G20" s="32">
        <v>0.3</v>
      </c>
      <c r="H20" s="32">
        <f t="shared" si="2"/>
        <v>-0.5</v>
      </c>
    </row>
    <row r="21" spans="1:8" x14ac:dyDescent="0.25">
      <c r="A21" s="35" t="s">
        <v>113</v>
      </c>
      <c r="B21" s="35" t="s">
        <v>43</v>
      </c>
      <c r="C21" s="35">
        <f>VLOOKUP(B21,List!$A$2:$C$13,3,0)</f>
        <v>2</v>
      </c>
      <c r="D21" s="32">
        <v>0.16</v>
      </c>
      <c r="E21" s="32" t="e">
        <f t="shared" si="0"/>
        <v>#N/A</v>
      </c>
      <c r="F21" s="32">
        <f t="shared" si="1"/>
        <v>0.16</v>
      </c>
      <c r="G21" s="32">
        <v>0.1</v>
      </c>
      <c r="H21" s="32">
        <f t="shared" si="2"/>
        <v>-0.5</v>
      </c>
    </row>
    <row r="22" spans="1:8" x14ac:dyDescent="0.25">
      <c r="A22" s="35" t="s">
        <v>116</v>
      </c>
      <c r="B22" s="35" t="s">
        <v>44</v>
      </c>
      <c r="C22" s="35">
        <f>VLOOKUP(B22,List!$A$2:$C$13,3,0)</f>
        <v>3</v>
      </c>
      <c r="D22" s="32">
        <v>0.23</v>
      </c>
      <c r="E22" s="32">
        <f t="shared" si="0"/>
        <v>0.23</v>
      </c>
      <c r="F22" s="32" t="e">
        <f t="shared" si="1"/>
        <v>#N/A</v>
      </c>
      <c r="G22" s="32">
        <v>0.5</v>
      </c>
      <c r="H22" s="32">
        <v>-0.5</v>
      </c>
    </row>
    <row r="23" spans="1:8" x14ac:dyDescent="0.25">
      <c r="A23" s="35" t="s">
        <v>111</v>
      </c>
      <c r="B23" s="35" t="s">
        <v>44</v>
      </c>
      <c r="C23" s="35">
        <f>VLOOKUP(B23,List!$A$2:$C$13,3,0)</f>
        <v>3</v>
      </c>
      <c r="D23" s="32">
        <v>-0.39</v>
      </c>
      <c r="E23" s="32">
        <f t="shared" si="0"/>
        <v>-0.39</v>
      </c>
      <c r="F23" s="32" t="e">
        <f t="shared" si="1"/>
        <v>#N/A</v>
      </c>
      <c r="G23" s="32">
        <v>0.3</v>
      </c>
      <c r="H23" s="32">
        <f t="shared" ref="H23:H31" si="3">H22</f>
        <v>-0.5</v>
      </c>
    </row>
    <row r="24" spans="1:8" x14ac:dyDescent="0.25">
      <c r="A24" s="35" t="s">
        <v>78</v>
      </c>
      <c r="B24" s="35" t="s">
        <v>44</v>
      </c>
      <c r="C24" s="35">
        <f>VLOOKUP(B24,List!$A$2:$C$13,3,0)</f>
        <v>3</v>
      </c>
      <c r="D24" s="32">
        <v>0.18</v>
      </c>
      <c r="E24" s="32" t="e">
        <f t="shared" si="0"/>
        <v>#N/A</v>
      </c>
      <c r="F24" s="32">
        <f t="shared" si="1"/>
        <v>0.18</v>
      </c>
      <c r="G24" s="32">
        <v>0.1</v>
      </c>
      <c r="H24" s="32">
        <f t="shared" si="3"/>
        <v>-0.5</v>
      </c>
    </row>
    <row r="25" spans="1:8" x14ac:dyDescent="0.25">
      <c r="A25" s="35" t="s">
        <v>112</v>
      </c>
      <c r="B25" s="35" t="s">
        <v>44</v>
      </c>
      <c r="C25" s="35">
        <f>VLOOKUP(B25,List!$A$2:$C$13,3,0)</f>
        <v>3</v>
      </c>
      <c r="D25" s="32">
        <v>0.01</v>
      </c>
      <c r="E25" s="32" t="e">
        <f t="shared" si="0"/>
        <v>#N/A</v>
      </c>
      <c r="F25" s="32">
        <f t="shared" si="1"/>
        <v>0.01</v>
      </c>
      <c r="G25" s="32">
        <v>-0.12</v>
      </c>
      <c r="H25" s="32">
        <f t="shared" si="3"/>
        <v>-0.5</v>
      </c>
    </row>
    <row r="26" spans="1:8" x14ac:dyDescent="0.25">
      <c r="A26" s="35" t="s">
        <v>110</v>
      </c>
      <c r="B26" s="35" t="s">
        <v>44</v>
      </c>
      <c r="C26" s="35">
        <f>VLOOKUP(B26,List!$A$2:$C$13,3,0)</f>
        <v>3</v>
      </c>
      <c r="D26" s="32">
        <v>0</v>
      </c>
      <c r="E26" s="32">
        <f t="shared" si="0"/>
        <v>0</v>
      </c>
      <c r="F26" s="32" t="e">
        <f t="shared" si="1"/>
        <v>#N/A</v>
      </c>
      <c r="G26" s="32">
        <v>0.15</v>
      </c>
      <c r="H26" s="32">
        <f t="shared" si="3"/>
        <v>-0.5</v>
      </c>
    </row>
    <row r="27" spans="1:8" x14ac:dyDescent="0.25">
      <c r="A27" s="35" t="s">
        <v>114</v>
      </c>
      <c r="B27" s="35" t="s">
        <v>44</v>
      </c>
      <c r="C27" s="35">
        <f>VLOOKUP(B27,List!$A$2:$C$13,3,0)</f>
        <v>3</v>
      </c>
      <c r="D27" s="32">
        <v>-0.05</v>
      </c>
      <c r="E27" s="32" t="e">
        <f t="shared" si="0"/>
        <v>#N/A</v>
      </c>
      <c r="F27" s="32">
        <f t="shared" si="1"/>
        <v>-0.05</v>
      </c>
      <c r="G27" s="32">
        <v>-0.33</v>
      </c>
      <c r="H27" s="32">
        <f t="shared" si="3"/>
        <v>-0.5</v>
      </c>
    </row>
    <row r="28" spans="1:8" x14ac:dyDescent="0.25">
      <c r="A28" s="35" t="s">
        <v>109</v>
      </c>
      <c r="B28" s="35" t="s">
        <v>44</v>
      </c>
      <c r="C28" s="35">
        <f>VLOOKUP(B28,List!$A$2:$C$13,3,0)</f>
        <v>3</v>
      </c>
      <c r="D28" s="32">
        <v>0.21</v>
      </c>
      <c r="E28" s="32" t="e">
        <f t="shared" si="0"/>
        <v>#N/A</v>
      </c>
      <c r="F28" s="32">
        <f t="shared" si="1"/>
        <v>0.21</v>
      </c>
      <c r="G28" s="32">
        <v>0.05</v>
      </c>
      <c r="H28" s="32">
        <f t="shared" si="3"/>
        <v>-0.5</v>
      </c>
    </row>
    <row r="29" spans="1:8" x14ac:dyDescent="0.25">
      <c r="A29" s="35" t="s">
        <v>115</v>
      </c>
      <c r="B29" s="35" t="s">
        <v>44</v>
      </c>
      <c r="C29" s="35">
        <f>VLOOKUP(B29,List!$A$2:$C$13,3,0)</f>
        <v>3</v>
      </c>
      <c r="D29" s="32">
        <v>-0.18</v>
      </c>
      <c r="E29" s="32">
        <f t="shared" si="0"/>
        <v>-0.18</v>
      </c>
      <c r="F29" s="32" t="e">
        <f t="shared" si="1"/>
        <v>#N/A</v>
      </c>
      <c r="G29" s="33">
        <v>0.4</v>
      </c>
      <c r="H29" s="33">
        <f t="shared" si="3"/>
        <v>-0.5</v>
      </c>
    </row>
    <row r="30" spans="1:8" x14ac:dyDescent="0.25">
      <c r="A30" s="35" t="s">
        <v>77</v>
      </c>
      <c r="B30" s="35" t="s">
        <v>44</v>
      </c>
      <c r="C30" s="35">
        <f>VLOOKUP(B30,List!$A$2:$C$13,3,0)</f>
        <v>3</v>
      </c>
      <c r="D30" s="32">
        <v>0.18</v>
      </c>
      <c r="E30" s="32">
        <f t="shared" si="0"/>
        <v>0.18</v>
      </c>
      <c r="F30" s="32" t="e">
        <f t="shared" si="1"/>
        <v>#N/A</v>
      </c>
      <c r="G30" s="32">
        <v>0.3</v>
      </c>
      <c r="H30" s="32">
        <f t="shared" si="3"/>
        <v>-0.5</v>
      </c>
    </row>
    <row r="31" spans="1:8" x14ac:dyDescent="0.25">
      <c r="A31" s="35" t="s">
        <v>113</v>
      </c>
      <c r="B31" s="35" t="s">
        <v>44</v>
      </c>
      <c r="C31" s="35">
        <f>VLOOKUP(B31,List!$A$2:$C$13,3,0)</f>
        <v>3</v>
      </c>
      <c r="D31" s="32">
        <v>0.32</v>
      </c>
      <c r="E31" s="32" t="e">
        <f t="shared" si="0"/>
        <v>#N/A</v>
      </c>
      <c r="F31" s="32">
        <f t="shared" si="1"/>
        <v>0.32</v>
      </c>
      <c r="G31" s="32">
        <v>0.1</v>
      </c>
      <c r="H31" s="32">
        <f t="shared" si="3"/>
        <v>-0.5</v>
      </c>
    </row>
    <row r="32" spans="1:8" x14ac:dyDescent="0.25">
      <c r="A32" s="35" t="s">
        <v>116</v>
      </c>
      <c r="B32" s="35" t="s">
        <v>45</v>
      </c>
      <c r="C32" s="35">
        <f>VLOOKUP(B32,List!$A$2:$C$13,3,0)</f>
        <v>4</v>
      </c>
      <c r="D32" s="32">
        <v>-0.4</v>
      </c>
      <c r="E32" s="32">
        <f t="shared" si="0"/>
        <v>-0.4</v>
      </c>
      <c r="F32" s="32" t="e">
        <f t="shared" si="1"/>
        <v>#N/A</v>
      </c>
      <c r="G32" s="32">
        <v>0.5</v>
      </c>
      <c r="H32" s="32">
        <v>-0.5</v>
      </c>
    </row>
    <row r="33" spans="1:8" x14ac:dyDescent="0.25">
      <c r="A33" s="35" t="s">
        <v>111</v>
      </c>
      <c r="B33" s="35" t="s">
        <v>45</v>
      </c>
      <c r="C33" s="35">
        <f>VLOOKUP(B33,List!$A$2:$C$13,3,0)</f>
        <v>4</v>
      </c>
      <c r="D33" s="32">
        <v>-0.28999999999999998</v>
      </c>
      <c r="E33" s="32">
        <f t="shared" si="0"/>
        <v>-0.28999999999999998</v>
      </c>
      <c r="F33" s="32" t="e">
        <f t="shared" si="1"/>
        <v>#N/A</v>
      </c>
      <c r="G33" s="32">
        <v>0.3</v>
      </c>
      <c r="H33" s="32">
        <f t="shared" ref="H33:H41" si="4">H32</f>
        <v>-0.5</v>
      </c>
    </row>
    <row r="34" spans="1:8" x14ac:dyDescent="0.25">
      <c r="A34" s="35" t="s">
        <v>78</v>
      </c>
      <c r="B34" s="35" t="s">
        <v>45</v>
      </c>
      <c r="C34" s="35">
        <f>VLOOKUP(B34,List!$A$2:$C$13,3,0)</f>
        <v>4</v>
      </c>
      <c r="D34" s="32">
        <v>0.13</v>
      </c>
      <c r="E34" s="32" t="e">
        <f t="shared" si="0"/>
        <v>#N/A</v>
      </c>
      <c r="F34" s="32">
        <f t="shared" si="1"/>
        <v>0.13</v>
      </c>
      <c r="G34" s="32">
        <v>0.1</v>
      </c>
      <c r="H34" s="32">
        <f t="shared" si="4"/>
        <v>-0.5</v>
      </c>
    </row>
    <row r="35" spans="1:8" x14ac:dyDescent="0.25">
      <c r="A35" s="35" t="s">
        <v>112</v>
      </c>
      <c r="B35" s="35" t="s">
        <v>45</v>
      </c>
      <c r="C35" s="35">
        <f>VLOOKUP(B35,List!$A$2:$C$13,3,0)</f>
        <v>4</v>
      </c>
      <c r="D35" s="32">
        <v>0.15</v>
      </c>
      <c r="E35" s="32" t="e">
        <f t="shared" si="0"/>
        <v>#N/A</v>
      </c>
      <c r="F35" s="32">
        <f t="shared" si="1"/>
        <v>0.15</v>
      </c>
      <c r="G35" s="32">
        <v>-0.12</v>
      </c>
      <c r="H35" s="32">
        <f t="shared" si="4"/>
        <v>-0.5</v>
      </c>
    </row>
    <row r="36" spans="1:8" x14ac:dyDescent="0.25">
      <c r="A36" s="35" t="s">
        <v>110</v>
      </c>
      <c r="B36" s="35" t="s">
        <v>45</v>
      </c>
      <c r="C36" s="35">
        <f>VLOOKUP(B36,List!$A$2:$C$13,3,0)</f>
        <v>4</v>
      </c>
      <c r="D36" s="32">
        <v>-0.4</v>
      </c>
      <c r="E36" s="32">
        <f t="shared" si="0"/>
        <v>-0.4</v>
      </c>
      <c r="F36" s="32" t="e">
        <f t="shared" si="1"/>
        <v>#N/A</v>
      </c>
      <c r="G36" s="32">
        <v>0.15</v>
      </c>
      <c r="H36" s="32">
        <f t="shared" si="4"/>
        <v>-0.5</v>
      </c>
    </row>
    <row r="37" spans="1:8" x14ac:dyDescent="0.25">
      <c r="A37" s="35" t="s">
        <v>114</v>
      </c>
      <c r="B37" s="35" t="s">
        <v>45</v>
      </c>
      <c r="C37" s="35">
        <f>VLOOKUP(B37,List!$A$2:$C$13,3,0)</f>
        <v>4</v>
      </c>
      <c r="D37" s="32">
        <v>0.15</v>
      </c>
      <c r="E37" s="32" t="e">
        <f t="shared" si="0"/>
        <v>#N/A</v>
      </c>
      <c r="F37" s="32">
        <f t="shared" si="1"/>
        <v>0.15</v>
      </c>
      <c r="G37" s="32">
        <v>-0.31</v>
      </c>
      <c r="H37" s="32">
        <f t="shared" si="4"/>
        <v>-0.5</v>
      </c>
    </row>
    <row r="38" spans="1:8" x14ac:dyDescent="0.25">
      <c r="A38" s="35" t="s">
        <v>109</v>
      </c>
      <c r="B38" s="35" t="s">
        <v>45</v>
      </c>
      <c r="C38" s="35">
        <f>VLOOKUP(B38,List!$A$2:$C$13,3,0)</f>
        <v>4</v>
      </c>
      <c r="D38" s="32">
        <v>-0.33</v>
      </c>
      <c r="E38" s="32">
        <f t="shared" si="0"/>
        <v>-0.33</v>
      </c>
      <c r="F38" s="32" t="e">
        <f t="shared" si="1"/>
        <v>#N/A</v>
      </c>
      <c r="G38" s="32">
        <v>0.05</v>
      </c>
      <c r="H38" s="32">
        <f t="shared" si="4"/>
        <v>-0.5</v>
      </c>
    </row>
    <row r="39" spans="1:8" x14ac:dyDescent="0.25">
      <c r="A39" s="35" t="s">
        <v>115</v>
      </c>
      <c r="B39" s="35" t="s">
        <v>45</v>
      </c>
      <c r="C39" s="35">
        <f>VLOOKUP(B39,List!$A$2:$C$13,3,0)</f>
        <v>4</v>
      </c>
      <c r="D39" s="32">
        <v>-0.39</v>
      </c>
      <c r="E39" s="32">
        <f t="shared" si="0"/>
        <v>-0.39</v>
      </c>
      <c r="F39" s="32" t="e">
        <f t="shared" si="1"/>
        <v>#N/A</v>
      </c>
      <c r="G39" s="33">
        <v>0.4</v>
      </c>
      <c r="H39" s="33">
        <f t="shared" si="4"/>
        <v>-0.5</v>
      </c>
    </row>
    <row r="40" spans="1:8" x14ac:dyDescent="0.25">
      <c r="A40" s="35" t="s">
        <v>77</v>
      </c>
      <c r="B40" s="35" t="s">
        <v>45</v>
      </c>
      <c r="C40" s="35">
        <f>VLOOKUP(B40,List!$A$2:$C$13,3,0)</f>
        <v>4</v>
      </c>
      <c r="D40" s="32">
        <v>-0.13</v>
      </c>
      <c r="E40" s="32">
        <f t="shared" si="0"/>
        <v>-0.13</v>
      </c>
      <c r="F40" s="32" t="e">
        <f t="shared" si="1"/>
        <v>#N/A</v>
      </c>
      <c r="G40" s="32">
        <v>0.3</v>
      </c>
      <c r="H40" s="32">
        <f t="shared" si="4"/>
        <v>-0.5</v>
      </c>
    </row>
    <row r="41" spans="1:8" x14ac:dyDescent="0.25">
      <c r="A41" s="35" t="s">
        <v>113</v>
      </c>
      <c r="B41" s="35" t="s">
        <v>45</v>
      </c>
      <c r="C41" s="35">
        <f>VLOOKUP(B41,List!$A$2:$C$13,3,0)</f>
        <v>4</v>
      </c>
      <c r="D41" s="32">
        <v>-0.39</v>
      </c>
      <c r="E41" s="32">
        <f t="shared" si="0"/>
        <v>-0.39</v>
      </c>
      <c r="F41" s="32" t="e">
        <f t="shared" si="1"/>
        <v>#N/A</v>
      </c>
      <c r="G41" s="32">
        <v>0.1</v>
      </c>
      <c r="H41" s="32">
        <f t="shared" si="4"/>
        <v>-0.5</v>
      </c>
    </row>
    <row r="42" spans="1:8" x14ac:dyDescent="0.25">
      <c r="A42" s="35" t="s">
        <v>116</v>
      </c>
      <c r="B42" s="35" t="s">
        <v>46</v>
      </c>
      <c r="C42" s="35">
        <f>VLOOKUP(B42,List!$A$2:$C$13,3,0)</f>
        <v>5</v>
      </c>
      <c r="D42" s="32">
        <v>0.08</v>
      </c>
      <c r="E42" s="32">
        <f t="shared" si="0"/>
        <v>0.08</v>
      </c>
      <c r="F42" s="32" t="e">
        <f t="shared" si="1"/>
        <v>#N/A</v>
      </c>
      <c r="G42" s="32">
        <v>0.5</v>
      </c>
      <c r="H42" s="32">
        <v>-0.5</v>
      </c>
    </row>
    <row r="43" spans="1:8" x14ac:dyDescent="0.25">
      <c r="A43" s="35" t="s">
        <v>111</v>
      </c>
      <c r="B43" s="35" t="s">
        <v>46</v>
      </c>
      <c r="C43" s="35">
        <f>VLOOKUP(B43,List!$A$2:$C$13,3,0)</f>
        <v>5</v>
      </c>
      <c r="D43" s="32">
        <v>-0.34</v>
      </c>
      <c r="E43" s="32">
        <f t="shared" si="0"/>
        <v>-0.34</v>
      </c>
      <c r="F43" s="32" t="e">
        <f t="shared" si="1"/>
        <v>#N/A</v>
      </c>
      <c r="G43" s="32">
        <v>0.3</v>
      </c>
      <c r="H43" s="32">
        <f t="shared" ref="H43:H51" si="5">H42</f>
        <v>-0.5</v>
      </c>
    </row>
    <row r="44" spans="1:8" x14ac:dyDescent="0.25">
      <c r="A44" s="35" t="s">
        <v>78</v>
      </c>
      <c r="B44" s="35" t="s">
        <v>46</v>
      </c>
      <c r="C44" s="35">
        <f>VLOOKUP(B44,List!$A$2:$C$13,3,0)</f>
        <v>5</v>
      </c>
      <c r="D44" s="32">
        <v>0.35</v>
      </c>
      <c r="E44" s="32" t="e">
        <f t="shared" ref="E44:E68" si="6">IF(D44&lt;G44,D44,NA())</f>
        <v>#N/A</v>
      </c>
      <c r="F44" s="32">
        <f t="shared" ref="F44:F68" si="7">IF(D44&gt;G44,D44,NA())</f>
        <v>0.35</v>
      </c>
      <c r="G44" s="32">
        <v>0.1</v>
      </c>
      <c r="H44" s="32">
        <f t="shared" si="5"/>
        <v>-0.5</v>
      </c>
    </row>
    <row r="45" spans="1:8" x14ac:dyDescent="0.25">
      <c r="A45" s="35" t="s">
        <v>112</v>
      </c>
      <c r="B45" s="35" t="s">
        <v>46</v>
      </c>
      <c r="C45" s="35">
        <f>VLOOKUP(B45,List!$A$2:$C$13,3,0)</f>
        <v>5</v>
      </c>
      <c r="D45" s="32">
        <v>0.01</v>
      </c>
      <c r="E45" s="32" t="e">
        <f t="shared" si="6"/>
        <v>#N/A</v>
      </c>
      <c r="F45" s="32">
        <f t="shared" si="7"/>
        <v>0.01</v>
      </c>
      <c r="G45" s="32">
        <v>-0.12</v>
      </c>
      <c r="H45" s="32">
        <f t="shared" si="5"/>
        <v>-0.5</v>
      </c>
    </row>
    <row r="46" spans="1:8" x14ac:dyDescent="0.25">
      <c r="A46" s="35" t="s">
        <v>110</v>
      </c>
      <c r="B46" s="35" t="s">
        <v>46</v>
      </c>
      <c r="C46" s="35">
        <f>VLOOKUP(B46,List!$A$2:$C$13,3,0)</f>
        <v>5</v>
      </c>
      <c r="D46" s="32">
        <v>0.25</v>
      </c>
      <c r="E46" s="32" t="e">
        <f t="shared" si="6"/>
        <v>#N/A</v>
      </c>
      <c r="F46" s="32">
        <f t="shared" si="7"/>
        <v>0.25</v>
      </c>
      <c r="G46" s="32">
        <v>0.15</v>
      </c>
      <c r="H46" s="32">
        <f t="shared" si="5"/>
        <v>-0.5</v>
      </c>
    </row>
    <row r="47" spans="1:8" x14ac:dyDescent="0.25">
      <c r="A47" s="35" t="s">
        <v>114</v>
      </c>
      <c r="B47" s="35" t="s">
        <v>46</v>
      </c>
      <c r="C47" s="35">
        <f>VLOOKUP(B47,List!$A$2:$C$13,3,0)</f>
        <v>5</v>
      </c>
      <c r="D47" s="32">
        <v>-0.09</v>
      </c>
      <c r="E47" s="32" t="e">
        <f t="shared" si="6"/>
        <v>#N/A</v>
      </c>
      <c r="F47" s="32">
        <f t="shared" si="7"/>
        <v>-0.09</v>
      </c>
      <c r="G47" s="32">
        <v>-0.3</v>
      </c>
      <c r="H47" s="32">
        <f t="shared" si="5"/>
        <v>-0.5</v>
      </c>
    </row>
    <row r="48" spans="1:8" x14ac:dyDescent="0.25">
      <c r="A48" s="35" t="s">
        <v>109</v>
      </c>
      <c r="B48" s="35" t="s">
        <v>46</v>
      </c>
      <c r="C48" s="35">
        <f>VLOOKUP(B48,List!$A$2:$C$13,3,0)</f>
        <v>5</v>
      </c>
      <c r="D48" s="32">
        <v>0.37</v>
      </c>
      <c r="E48" s="32" t="e">
        <f t="shared" si="6"/>
        <v>#N/A</v>
      </c>
      <c r="F48" s="32">
        <f t="shared" si="7"/>
        <v>0.37</v>
      </c>
      <c r="G48" s="32">
        <v>0.05</v>
      </c>
      <c r="H48" s="32">
        <f t="shared" si="5"/>
        <v>-0.5</v>
      </c>
    </row>
    <row r="49" spans="1:8" x14ac:dyDescent="0.25">
      <c r="A49" s="35" t="s">
        <v>115</v>
      </c>
      <c r="B49" s="35" t="s">
        <v>46</v>
      </c>
      <c r="C49" s="35">
        <f>VLOOKUP(B49,List!$A$2:$C$13,3,0)</f>
        <v>5</v>
      </c>
      <c r="D49" s="32">
        <v>-0.12</v>
      </c>
      <c r="E49" s="32">
        <f t="shared" si="6"/>
        <v>-0.12</v>
      </c>
      <c r="F49" s="32" t="e">
        <f t="shared" si="7"/>
        <v>#N/A</v>
      </c>
      <c r="G49" s="33">
        <v>0.4</v>
      </c>
      <c r="H49" s="33">
        <f t="shared" si="5"/>
        <v>-0.5</v>
      </c>
    </row>
    <row r="50" spans="1:8" x14ac:dyDescent="0.25">
      <c r="A50" s="35" t="s">
        <v>77</v>
      </c>
      <c r="B50" s="35" t="s">
        <v>46</v>
      </c>
      <c r="C50" s="35">
        <f>VLOOKUP(B50,List!$A$2:$C$13,3,0)</f>
        <v>5</v>
      </c>
      <c r="D50" s="32">
        <v>0.12</v>
      </c>
      <c r="E50" s="32">
        <f t="shared" si="6"/>
        <v>0.12</v>
      </c>
      <c r="F50" s="32" t="e">
        <f t="shared" si="7"/>
        <v>#N/A</v>
      </c>
      <c r="G50" s="32">
        <v>0.3</v>
      </c>
      <c r="H50" s="32">
        <f t="shared" si="5"/>
        <v>-0.5</v>
      </c>
    </row>
    <row r="51" spans="1:8" x14ac:dyDescent="0.25">
      <c r="A51" s="35" t="s">
        <v>113</v>
      </c>
      <c r="B51" s="35" t="s">
        <v>46</v>
      </c>
      <c r="C51" s="35">
        <f>VLOOKUP(B51,List!$A$2:$C$13,3,0)</f>
        <v>5</v>
      </c>
      <c r="D51" s="32">
        <v>-0.18</v>
      </c>
      <c r="E51" s="32">
        <f t="shared" si="6"/>
        <v>-0.18</v>
      </c>
      <c r="F51" s="32" t="e">
        <f t="shared" si="7"/>
        <v>#N/A</v>
      </c>
      <c r="G51" s="32">
        <v>0.1</v>
      </c>
      <c r="H51" s="32">
        <f t="shared" si="5"/>
        <v>-0.5</v>
      </c>
    </row>
    <row r="52" spans="1:8" x14ac:dyDescent="0.25">
      <c r="A52" s="35" t="s">
        <v>116</v>
      </c>
      <c r="B52" s="35" t="s">
        <v>47</v>
      </c>
      <c r="C52" s="35">
        <f>VLOOKUP(B52,List!$A$2:$C$13,3,0)</f>
        <v>6</v>
      </c>
      <c r="D52" s="32">
        <v>-0.08</v>
      </c>
      <c r="E52" s="32">
        <f t="shared" si="6"/>
        <v>-0.08</v>
      </c>
      <c r="F52" s="32" t="e">
        <f t="shared" si="7"/>
        <v>#N/A</v>
      </c>
      <c r="G52" s="32">
        <v>0.5</v>
      </c>
      <c r="H52" s="32">
        <v>-0.5</v>
      </c>
    </row>
    <row r="53" spans="1:8" x14ac:dyDescent="0.25">
      <c r="A53" s="35" t="s">
        <v>111</v>
      </c>
      <c r="B53" s="35" t="s">
        <v>47</v>
      </c>
      <c r="C53" s="35">
        <f>VLOOKUP(B53,List!$A$2:$C$13,3,0)</f>
        <v>6</v>
      </c>
      <c r="D53" s="32">
        <v>-0.16</v>
      </c>
      <c r="E53" s="32">
        <f t="shared" si="6"/>
        <v>-0.16</v>
      </c>
      <c r="F53" s="32" t="e">
        <f t="shared" si="7"/>
        <v>#N/A</v>
      </c>
      <c r="G53" s="32">
        <v>0.3</v>
      </c>
      <c r="H53" s="32">
        <f t="shared" ref="H53:H61" si="8">H52</f>
        <v>-0.5</v>
      </c>
    </row>
    <row r="54" spans="1:8" x14ac:dyDescent="0.25">
      <c r="A54" s="35" t="s">
        <v>78</v>
      </c>
      <c r="B54" s="35" t="s">
        <v>47</v>
      </c>
      <c r="C54" s="35">
        <f>VLOOKUP(B54,List!$A$2:$C$13,3,0)</f>
        <v>6</v>
      </c>
      <c r="D54" s="32">
        <v>0.17</v>
      </c>
      <c r="E54" s="32" t="e">
        <f t="shared" si="6"/>
        <v>#N/A</v>
      </c>
      <c r="F54" s="32">
        <f t="shared" si="7"/>
        <v>0.17</v>
      </c>
      <c r="G54" s="32">
        <v>0.1</v>
      </c>
      <c r="H54" s="32">
        <f t="shared" si="8"/>
        <v>-0.5</v>
      </c>
    </row>
    <row r="55" spans="1:8" x14ac:dyDescent="0.25">
      <c r="A55" s="35" t="s">
        <v>112</v>
      </c>
      <c r="B55" s="35" t="s">
        <v>47</v>
      </c>
      <c r="C55" s="35">
        <f>VLOOKUP(B55,List!$A$2:$C$13,3,0)</f>
        <v>6</v>
      </c>
      <c r="D55" s="32">
        <v>0.23</v>
      </c>
      <c r="E55" s="32" t="e">
        <f t="shared" si="6"/>
        <v>#N/A</v>
      </c>
      <c r="F55" s="32">
        <f t="shared" si="7"/>
        <v>0.23</v>
      </c>
      <c r="G55" s="32">
        <v>-0.12</v>
      </c>
      <c r="H55" s="32">
        <f t="shared" si="8"/>
        <v>-0.5</v>
      </c>
    </row>
    <row r="56" spans="1:8" x14ac:dyDescent="0.25">
      <c r="A56" s="35" t="s">
        <v>110</v>
      </c>
      <c r="B56" s="35" t="s">
        <v>47</v>
      </c>
      <c r="C56" s="35">
        <f>VLOOKUP(B56,List!$A$2:$C$13,3,0)</f>
        <v>6</v>
      </c>
      <c r="D56" s="32">
        <v>-0.26</v>
      </c>
      <c r="E56" s="32">
        <f t="shared" si="6"/>
        <v>-0.26</v>
      </c>
      <c r="F56" s="32" t="e">
        <f t="shared" si="7"/>
        <v>#N/A</v>
      </c>
      <c r="G56" s="32">
        <v>0.15</v>
      </c>
      <c r="H56" s="32">
        <f t="shared" si="8"/>
        <v>-0.5</v>
      </c>
    </row>
    <row r="57" spans="1:8" x14ac:dyDescent="0.25">
      <c r="A57" s="35" t="s">
        <v>114</v>
      </c>
      <c r="B57" s="35" t="s">
        <v>47</v>
      </c>
      <c r="C57" s="35">
        <f>VLOOKUP(B57,List!$A$2:$C$13,3,0)</f>
        <v>6</v>
      </c>
      <c r="D57" s="32">
        <v>-0.13</v>
      </c>
      <c r="E57" s="32" t="e">
        <f t="shared" si="6"/>
        <v>#N/A</v>
      </c>
      <c r="F57" s="32">
        <f t="shared" si="7"/>
        <v>-0.13</v>
      </c>
      <c r="G57" s="32">
        <v>-0.28000000000000003</v>
      </c>
      <c r="H57" s="32">
        <f t="shared" si="8"/>
        <v>-0.5</v>
      </c>
    </row>
    <row r="58" spans="1:8" x14ac:dyDescent="0.25">
      <c r="A58" s="35" t="s">
        <v>109</v>
      </c>
      <c r="B58" s="35" t="s">
        <v>47</v>
      </c>
      <c r="C58" s="35">
        <f>VLOOKUP(B58,List!$A$2:$C$13,3,0)</f>
        <v>6</v>
      </c>
      <c r="D58" s="32">
        <v>-0.08</v>
      </c>
      <c r="E58" s="32">
        <f t="shared" si="6"/>
        <v>-0.08</v>
      </c>
      <c r="F58" s="32" t="e">
        <f t="shared" si="7"/>
        <v>#N/A</v>
      </c>
      <c r="G58" s="32">
        <v>0.05</v>
      </c>
      <c r="H58" s="32">
        <f t="shared" si="8"/>
        <v>-0.5</v>
      </c>
    </row>
    <row r="59" spans="1:8" x14ac:dyDescent="0.25">
      <c r="A59" s="35" t="s">
        <v>115</v>
      </c>
      <c r="B59" s="35" t="s">
        <v>47</v>
      </c>
      <c r="C59" s="35">
        <f>VLOOKUP(B59,List!$A$2:$C$13,3,0)</f>
        <v>6</v>
      </c>
      <c r="D59" s="32">
        <v>-0.04</v>
      </c>
      <c r="E59" s="32">
        <f t="shared" si="6"/>
        <v>-0.04</v>
      </c>
      <c r="F59" s="32" t="e">
        <f t="shared" si="7"/>
        <v>#N/A</v>
      </c>
      <c r="G59" s="33">
        <v>0.4</v>
      </c>
      <c r="H59" s="33">
        <f t="shared" si="8"/>
        <v>-0.5</v>
      </c>
    </row>
    <row r="60" spans="1:8" x14ac:dyDescent="0.25">
      <c r="A60" s="35" t="s">
        <v>77</v>
      </c>
      <c r="B60" s="35" t="s">
        <v>47</v>
      </c>
      <c r="C60" s="35">
        <f>VLOOKUP(B60,List!$A$2:$C$13,3,0)</f>
        <v>6</v>
      </c>
      <c r="D60" s="32">
        <v>0.37</v>
      </c>
      <c r="E60" s="32" t="e">
        <f t="shared" si="6"/>
        <v>#N/A</v>
      </c>
      <c r="F60" s="32">
        <f t="shared" si="7"/>
        <v>0.37</v>
      </c>
      <c r="G60" s="32">
        <v>0.3</v>
      </c>
      <c r="H60" s="32">
        <f t="shared" si="8"/>
        <v>-0.5</v>
      </c>
    </row>
    <row r="61" spans="1:8" x14ac:dyDescent="0.25">
      <c r="A61" s="35" t="s">
        <v>113</v>
      </c>
      <c r="B61" s="35" t="s">
        <v>47</v>
      </c>
      <c r="C61" s="35">
        <f>VLOOKUP(B61,List!$A$2:$C$13,3,0)</f>
        <v>6</v>
      </c>
      <c r="D61" s="32">
        <v>-0.14000000000000001</v>
      </c>
      <c r="E61" s="32">
        <f t="shared" si="6"/>
        <v>-0.14000000000000001</v>
      </c>
      <c r="F61" s="32" t="e">
        <f t="shared" si="7"/>
        <v>#N/A</v>
      </c>
      <c r="G61" s="32">
        <v>0.1</v>
      </c>
      <c r="H61" s="32">
        <f t="shared" si="8"/>
        <v>-0.5</v>
      </c>
    </row>
    <row r="62" spans="1:8" x14ac:dyDescent="0.25">
      <c r="A62" s="35" t="s">
        <v>116</v>
      </c>
      <c r="B62" s="35" t="s">
        <v>48</v>
      </c>
      <c r="C62" s="35">
        <f>VLOOKUP(B62,List!$A$2:$C$13,3,0)</f>
        <v>7</v>
      </c>
      <c r="D62" s="32">
        <v>-0.26</v>
      </c>
      <c r="E62" s="32">
        <f t="shared" si="6"/>
        <v>-0.26</v>
      </c>
      <c r="F62" s="32" t="e">
        <f t="shared" si="7"/>
        <v>#N/A</v>
      </c>
      <c r="G62" s="32">
        <v>0.5</v>
      </c>
      <c r="H62" s="32">
        <v>-0.5</v>
      </c>
    </row>
    <row r="63" spans="1:8" x14ac:dyDescent="0.25">
      <c r="A63" s="35" t="s">
        <v>111</v>
      </c>
      <c r="B63" s="35" t="s">
        <v>48</v>
      </c>
      <c r="C63" s="35">
        <f>VLOOKUP(B63,List!$A$2:$C$13,3,0)</f>
        <v>7</v>
      </c>
      <c r="D63" s="32">
        <v>0.37</v>
      </c>
      <c r="E63" s="32" t="e">
        <f t="shared" si="6"/>
        <v>#N/A</v>
      </c>
      <c r="F63" s="32">
        <f t="shared" si="7"/>
        <v>0.37</v>
      </c>
      <c r="G63" s="32">
        <v>0.3</v>
      </c>
      <c r="H63" s="32">
        <f t="shared" ref="H63:H71" si="9">H62</f>
        <v>-0.5</v>
      </c>
    </row>
    <row r="64" spans="1:8" x14ac:dyDescent="0.25">
      <c r="A64" s="35" t="s">
        <v>78</v>
      </c>
      <c r="B64" s="35" t="s">
        <v>48</v>
      </c>
      <c r="C64" s="35">
        <f>VLOOKUP(B64,List!$A$2:$C$13,3,0)</f>
        <v>7</v>
      </c>
      <c r="D64" s="32">
        <v>0.09</v>
      </c>
      <c r="E64" s="32">
        <f t="shared" si="6"/>
        <v>0.09</v>
      </c>
      <c r="F64" s="32" t="e">
        <f t="shared" si="7"/>
        <v>#N/A</v>
      </c>
      <c r="G64" s="32">
        <v>0.1</v>
      </c>
      <c r="H64" s="32">
        <f t="shared" si="9"/>
        <v>-0.5</v>
      </c>
    </row>
    <row r="65" spans="1:8" x14ac:dyDescent="0.25">
      <c r="A65" s="35" t="s">
        <v>112</v>
      </c>
      <c r="B65" s="35" t="s">
        <v>48</v>
      </c>
      <c r="C65" s="35">
        <f>VLOOKUP(B65,List!$A$2:$C$13,3,0)</f>
        <v>7</v>
      </c>
      <c r="D65" s="32">
        <v>-0.13</v>
      </c>
      <c r="E65" s="32">
        <f t="shared" si="6"/>
        <v>-0.13</v>
      </c>
      <c r="F65" s="32" t="e">
        <f t="shared" si="7"/>
        <v>#N/A</v>
      </c>
      <c r="G65" s="32">
        <v>-0.12</v>
      </c>
      <c r="H65" s="32">
        <f t="shared" si="9"/>
        <v>-0.5</v>
      </c>
    </row>
    <row r="66" spans="1:8" x14ac:dyDescent="0.25">
      <c r="A66" s="35" t="s">
        <v>110</v>
      </c>
      <c r="B66" s="35" t="s">
        <v>48</v>
      </c>
      <c r="C66" s="35">
        <f>VLOOKUP(B66,List!$A$2:$C$13,3,0)</f>
        <v>7</v>
      </c>
      <c r="D66" s="32">
        <v>0.33</v>
      </c>
      <c r="E66" s="32" t="e">
        <f t="shared" si="6"/>
        <v>#N/A</v>
      </c>
      <c r="F66" s="32">
        <f t="shared" si="7"/>
        <v>0.33</v>
      </c>
      <c r="G66" s="32">
        <v>0.15</v>
      </c>
      <c r="H66" s="32">
        <f t="shared" si="9"/>
        <v>-0.5</v>
      </c>
    </row>
    <row r="67" spans="1:8" x14ac:dyDescent="0.25">
      <c r="A67" s="35" t="s">
        <v>114</v>
      </c>
      <c r="B67" s="35" t="s">
        <v>48</v>
      </c>
      <c r="C67" s="35">
        <f>VLOOKUP(B67,List!$A$2:$C$13,3,0)</f>
        <v>7</v>
      </c>
      <c r="D67" s="32">
        <v>0.11</v>
      </c>
      <c r="E67" s="32" t="e">
        <f t="shared" si="6"/>
        <v>#N/A</v>
      </c>
      <c r="F67" s="32">
        <f t="shared" si="7"/>
        <v>0.11</v>
      </c>
      <c r="G67" s="32">
        <v>-0.36</v>
      </c>
      <c r="H67" s="32">
        <f t="shared" si="9"/>
        <v>-0.5</v>
      </c>
    </row>
    <row r="68" spans="1:8" x14ac:dyDescent="0.25">
      <c r="A68" s="35" t="s">
        <v>109</v>
      </c>
      <c r="B68" s="35" t="s">
        <v>48</v>
      </c>
      <c r="C68" s="35">
        <f>VLOOKUP(B68,List!$A$2:$C$13,3,0)</f>
        <v>7</v>
      </c>
      <c r="D68" s="32">
        <v>-0.09</v>
      </c>
      <c r="E68" s="32">
        <f t="shared" si="6"/>
        <v>-0.09</v>
      </c>
      <c r="F68" s="32" t="e">
        <f t="shared" si="7"/>
        <v>#N/A</v>
      </c>
      <c r="G68" s="32">
        <v>0.05</v>
      </c>
      <c r="H68" s="32">
        <f t="shared" si="9"/>
        <v>-0.5</v>
      </c>
    </row>
    <row r="69" spans="1:8" x14ac:dyDescent="0.25">
      <c r="A69" s="35" t="s">
        <v>115</v>
      </c>
      <c r="B69" s="35" t="s">
        <v>48</v>
      </c>
      <c r="C69" s="35">
        <f>VLOOKUP(B69,List!$A$2:$C$13,3,0)</f>
        <v>7</v>
      </c>
      <c r="D69" s="32">
        <v>-0.09</v>
      </c>
      <c r="E69" s="32">
        <f t="shared" ref="E69:E132" si="10">IF(D69&lt;G69,D69,NA())</f>
        <v>-0.09</v>
      </c>
      <c r="F69" s="32" t="e">
        <f t="shared" ref="F69:F132" si="11">IF(D69&gt;G69,D69,NA())</f>
        <v>#N/A</v>
      </c>
      <c r="G69" s="33">
        <v>0.4</v>
      </c>
      <c r="H69" s="33">
        <f t="shared" si="9"/>
        <v>-0.5</v>
      </c>
    </row>
    <row r="70" spans="1:8" x14ac:dyDescent="0.25">
      <c r="A70" s="35" t="s">
        <v>77</v>
      </c>
      <c r="B70" s="35" t="s">
        <v>48</v>
      </c>
      <c r="C70" s="35">
        <f>VLOOKUP(B70,List!$A$2:$C$13,3,0)</f>
        <v>7</v>
      </c>
      <c r="D70" s="32">
        <v>0.3</v>
      </c>
      <c r="E70" s="32" t="e">
        <f t="shared" si="10"/>
        <v>#N/A</v>
      </c>
      <c r="F70" s="32" t="e">
        <f t="shared" si="11"/>
        <v>#N/A</v>
      </c>
      <c r="G70" s="32">
        <v>0.3</v>
      </c>
      <c r="H70" s="32">
        <f t="shared" si="9"/>
        <v>-0.5</v>
      </c>
    </row>
    <row r="71" spans="1:8" x14ac:dyDescent="0.25">
      <c r="A71" s="35" t="s">
        <v>113</v>
      </c>
      <c r="B71" s="35" t="s">
        <v>48</v>
      </c>
      <c r="C71" s="35">
        <f>VLOOKUP(B71,List!$A$2:$C$13,3,0)</f>
        <v>7</v>
      </c>
      <c r="D71" s="32">
        <v>-0.2</v>
      </c>
      <c r="E71" s="32">
        <f t="shared" si="10"/>
        <v>-0.2</v>
      </c>
      <c r="F71" s="32" t="e">
        <f t="shared" si="11"/>
        <v>#N/A</v>
      </c>
      <c r="G71" s="32">
        <v>0.1</v>
      </c>
      <c r="H71" s="32">
        <f t="shared" si="9"/>
        <v>-0.5</v>
      </c>
    </row>
    <row r="72" spans="1:8" x14ac:dyDescent="0.25">
      <c r="A72" s="35" t="s">
        <v>116</v>
      </c>
      <c r="B72" s="35" t="s">
        <v>49</v>
      </c>
      <c r="C72" s="35">
        <f>VLOOKUP(B72,List!$A$2:$C$13,3,0)</f>
        <v>8</v>
      </c>
      <c r="D72" s="32">
        <v>0.39</v>
      </c>
      <c r="E72" s="32">
        <f t="shared" si="10"/>
        <v>0.39</v>
      </c>
      <c r="F72" s="32" t="e">
        <f t="shared" si="11"/>
        <v>#N/A</v>
      </c>
      <c r="G72" s="32">
        <v>0.5</v>
      </c>
      <c r="H72" s="32">
        <v>-0.5</v>
      </c>
    </row>
    <row r="73" spans="1:8" x14ac:dyDescent="0.25">
      <c r="A73" s="35" t="s">
        <v>111</v>
      </c>
      <c r="B73" s="35" t="s">
        <v>49</v>
      </c>
      <c r="C73" s="35">
        <f>VLOOKUP(B73,List!$A$2:$C$13,3,0)</f>
        <v>8</v>
      </c>
      <c r="D73" s="32">
        <v>0.09</v>
      </c>
      <c r="E73" s="32">
        <f t="shared" si="10"/>
        <v>0.09</v>
      </c>
      <c r="F73" s="32" t="e">
        <f t="shared" si="11"/>
        <v>#N/A</v>
      </c>
      <c r="G73" s="32">
        <v>0.3</v>
      </c>
      <c r="H73" s="32">
        <f t="shared" ref="H73:H81" si="12">H72</f>
        <v>-0.5</v>
      </c>
    </row>
    <row r="74" spans="1:8" x14ac:dyDescent="0.25">
      <c r="A74" s="35" t="s">
        <v>78</v>
      </c>
      <c r="B74" s="35" t="s">
        <v>49</v>
      </c>
      <c r="C74" s="35">
        <f>VLOOKUP(B74,List!$A$2:$C$13,3,0)</f>
        <v>8</v>
      </c>
      <c r="D74" s="32">
        <v>0.28999999999999998</v>
      </c>
      <c r="E74" s="32" t="e">
        <f t="shared" si="10"/>
        <v>#N/A</v>
      </c>
      <c r="F74" s="32">
        <f t="shared" si="11"/>
        <v>0.28999999999999998</v>
      </c>
      <c r="G74" s="32">
        <v>0.1</v>
      </c>
      <c r="H74" s="32">
        <f t="shared" si="12"/>
        <v>-0.5</v>
      </c>
    </row>
    <row r="75" spans="1:8" x14ac:dyDescent="0.25">
      <c r="A75" s="35" t="s">
        <v>112</v>
      </c>
      <c r="B75" s="35" t="s">
        <v>49</v>
      </c>
      <c r="C75" s="35">
        <f>VLOOKUP(B75,List!$A$2:$C$13,3,0)</f>
        <v>8</v>
      </c>
      <c r="D75" s="32">
        <v>-0.05</v>
      </c>
      <c r="E75" s="32" t="e">
        <f t="shared" si="10"/>
        <v>#N/A</v>
      </c>
      <c r="F75" s="32">
        <f t="shared" si="11"/>
        <v>-0.05</v>
      </c>
      <c r="G75" s="32">
        <v>-0.12</v>
      </c>
      <c r="H75" s="32">
        <f t="shared" si="12"/>
        <v>-0.5</v>
      </c>
    </row>
    <row r="76" spans="1:8" x14ac:dyDescent="0.25">
      <c r="A76" s="35" t="s">
        <v>110</v>
      </c>
      <c r="B76" s="35" t="s">
        <v>49</v>
      </c>
      <c r="C76" s="35">
        <f>VLOOKUP(B76,List!$A$2:$C$13,3,0)</f>
        <v>8</v>
      </c>
      <c r="D76" s="32">
        <v>-0.02</v>
      </c>
      <c r="E76" s="32">
        <f t="shared" si="10"/>
        <v>-0.02</v>
      </c>
      <c r="F76" s="32" t="e">
        <f t="shared" si="11"/>
        <v>#N/A</v>
      </c>
      <c r="G76" s="32">
        <v>0.15</v>
      </c>
      <c r="H76" s="32">
        <f t="shared" si="12"/>
        <v>-0.5</v>
      </c>
    </row>
    <row r="77" spans="1:8" x14ac:dyDescent="0.25">
      <c r="A77" s="35" t="s">
        <v>114</v>
      </c>
      <c r="B77" s="35" t="s">
        <v>49</v>
      </c>
      <c r="C77" s="35">
        <f>VLOOKUP(B77,List!$A$2:$C$13,3,0)</f>
        <v>8</v>
      </c>
      <c r="D77" s="32">
        <v>-0.22</v>
      </c>
      <c r="E77" s="32" t="e">
        <f t="shared" si="10"/>
        <v>#N/A</v>
      </c>
      <c r="F77" s="32">
        <f t="shared" si="11"/>
        <v>-0.22</v>
      </c>
      <c r="G77" s="32">
        <v>-0.3</v>
      </c>
      <c r="H77" s="32">
        <f t="shared" si="12"/>
        <v>-0.5</v>
      </c>
    </row>
    <row r="78" spans="1:8" x14ac:dyDescent="0.25">
      <c r="A78" s="35" t="s">
        <v>109</v>
      </c>
      <c r="B78" s="35" t="s">
        <v>49</v>
      </c>
      <c r="C78" s="35">
        <f>VLOOKUP(B78,List!$A$2:$C$13,3,0)</f>
        <v>8</v>
      </c>
      <c r="D78" s="32">
        <v>0.3</v>
      </c>
      <c r="E78" s="32" t="e">
        <f t="shared" si="10"/>
        <v>#N/A</v>
      </c>
      <c r="F78" s="32">
        <f t="shared" si="11"/>
        <v>0.3</v>
      </c>
      <c r="G78" s="32">
        <v>0.05</v>
      </c>
      <c r="H78" s="32">
        <f t="shared" si="12"/>
        <v>-0.5</v>
      </c>
    </row>
    <row r="79" spans="1:8" x14ac:dyDescent="0.25">
      <c r="A79" s="35" t="s">
        <v>115</v>
      </c>
      <c r="B79" s="35" t="s">
        <v>49</v>
      </c>
      <c r="C79" s="35">
        <f>VLOOKUP(B79,List!$A$2:$C$13,3,0)</f>
        <v>8</v>
      </c>
      <c r="D79" s="32">
        <v>0.25</v>
      </c>
      <c r="E79" s="32">
        <f t="shared" si="10"/>
        <v>0.25</v>
      </c>
      <c r="F79" s="32" t="e">
        <f t="shared" si="11"/>
        <v>#N/A</v>
      </c>
      <c r="G79" s="33">
        <v>0.4</v>
      </c>
      <c r="H79" s="33">
        <f t="shared" si="12"/>
        <v>-0.5</v>
      </c>
    </row>
    <row r="80" spans="1:8" x14ac:dyDescent="0.25">
      <c r="A80" s="35" t="s">
        <v>77</v>
      </c>
      <c r="B80" s="35" t="s">
        <v>49</v>
      </c>
      <c r="C80" s="35">
        <f>VLOOKUP(B80,List!$A$2:$C$13,3,0)</f>
        <v>8</v>
      </c>
      <c r="D80" s="32">
        <v>0.2</v>
      </c>
      <c r="E80" s="32">
        <f t="shared" si="10"/>
        <v>0.2</v>
      </c>
      <c r="F80" s="32" t="e">
        <f t="shared" si="11"/>
        <v>#N/A</v>
      </c>
      <c r="G80" s="32">
        <v>0.3</v>
      </c>
      <c r="H80" s="32">
        <f t="shared" si="12"/>
        <v>-0.5</v>
      </c>
    </row>
    <row r="81" spans="1:8" x14ac:dyDescent="0.25">
      <c r="A81" s="35" t="s">
        <v>113</v>
      </c>
      <c r="B81" s="35" t="s">
        <v>49</v>
      </c>
      <c r="C81" s="35">
        <f>VLOOKUP(B81,List!$A$2:$C$13,3,0)</f>
        <v>8</v>
      </c>
      <c r="D81" s="32">
        <v>0.3</v>
      </c>
      <c r="E81" s="32" t="e">
        <f t="shared" si="10"/>
        <v>#N/A</v>
      </c>
      <c r="F81" s="32">
        <f t="shared" si="11"/>
        <v>0.3</v>
      </c>
      <c r="G81" s="32">
        <v>0.1</v>
      </c>
      <c r="H81" s="32">
        <f t="shared" si="12"/>
        <v>-0.5</v>
      </c>
    </row>
    <row r="82" spans="1:8" x14ac:dyDescent="0.25">
      <c r="A82" s="35" t="s">
        <v>116</v>
      </c>
      <c r="B82" s="35" t="s">
        <v>50</v>
      </c>
      <c r="C82" s="35">
        <f>VLOOKUP(B82,List!$A$2:$C$13,3,0)</f>
        <v>9</v>
      </c>
      <c r="D82" s="32">
        <v>0.19</v>
      </c>
      <c r="E82" s="32">
        <f t="shared" si="10"/>
        <v>0.19</v>
      </c>
      <c r="F82" s="32" t="e">
        <f t="shared" si="11"/>
        <v>#N/A</v>
      </c>
      <c r="G82" s="32">
        <v>0.5</v>
      </c>
      <c r="H82" s="32">
        <v>-0.5</v>
      </c>
    </row>
    <row r="83" spans="1:8" x14ac:dyDescent="0.25">
      <c r="A83" s="35" t="s">
        <v>111</v>
      </c>
      <c r="B83" s="35" t="s">
        <v>50</v>
      </c>
      <c r="C83" s="35">
        <f>VLOOKUP(B83,List!$A$2:$C$13,3,0)</f>
        <v>9</v>
      </c>
      <c r="D83" s="32">
        <v>-0.05</v>
      </c>
      <c r="E83" s="32">
        <f t="shared" si="10"/>
        <v>-0.05</v>
      </c>
      <c r="F83" s="32" t="e">
        <f t="shared" si="11"/>
        <v>#N/A</v>
      </c>
      <c r="G83" s="32">
        <v>0.3</v>
      </c>
      <c r="H83" s="32">
        <f t="shared" ref="H83:H91" si="13">H82</f>
        <v>-0.5</v>
      </c>
    </row>
    <row r="84" spans="1:8" x14ac:dyDescent="0.25">
      <c r="A84" s="35" t="s">
        <v>78</v>
      </c>
      <c r="B84" s="35" t="s">
        <v>50</v>
      </c>
      <c r="C84" s="35">
        <f>VLOOKUP(B84,List!$A$2:$C$13,3,0)</f>
        <v>9</v>
      </c>
      <c r="D84" s="32">
        <v>-0.03</v>
      </c>
      <c r="E84" s="32">
        <f t="shared" si="10"/>
        <v>-0.03</v>
      </c>
      <c r="F84" s="32" t="e">
        <f t="shared" si="11"/>
        <v>#N/A</v>
      </c>
      <c r="G84" s="32">
        <v>0.1</v>
      </c>
      <c r="H84" s="32">
        <f t="shared" si="13"/>
        <v>-0.5</v>
      </c>
    </row>
    <row r="85" spans="1:8" x14ac:dyDescent="0.25">
      <c r="A85" s="35" t="s">
        <v>112</v>
      </c>
      <c r="B85" s="35" t="s">
        <v>50</v>
      </c>
      <c r="C85" s="35">
        <f>VLOOKUP(B85,List!$A$2:$C$13,3,0)</f>
        <v>9</v>
      </c>
      <c r="D85" s="32">
        <v>-0.22</v>
      </c>
      <c r="E85" s="32">
        <f t="shared" si="10"/>
        <v>-0.22</v>
      </c>
      <c r="F85" s="32" t="e">
        <f t="shared" si="11"/>
        <v>#N/A</v>
      </c>
      <c r="G85" s="32">
        <v>-0.12</v>
      </c>
      <c r="H85" s="32">
        <f t="shared" si="13"/>
        <v>-0.5</v>
      </c>
    </row>
    <row r="86" spans="1:8" x14ac:dyDescent="0.25">
      <c r="A86" s="35" t="s">
        <v>110</v>
      </c>
      <c r="B86" s="35" t="s">
        <v>50</v>
      </c>
      <c r="C86" s="35">
        <f>VLOOKUP(B86,List!$A$2:$C$13,3,0)</f>
        <v>9</v>
      </c>
      <c r="D86" s="32">
        <v>-0.39</v>
      </c>
      <c r="E86" s="32">
        <f t="shared" si="10"/>
        <v>-0.39</v>
      </c>
      <c r="F86" s="32" t="e">
        <f t="shared" si="11"/>
        <v>#N/A</v>
      </c>
      <c r="G86" s="32">
        <v>0.15</v>
      </c>
      <c r="H86" s="32">
        <f t="shared" si="13"/>
        <v>-0.5</v>
      </c>
    </row>
    <row r="87" spans="1:8" x14ac:dyDescent="0.25">
      <c r="A87" s="35" t="s">
        <v>114</v>
      </c>
      <c r="B87" s="35" t="s">
        <v>50</v>
      </c>
      <c r="C87" s="35">
        <f>VLOOKUP(B87,List!$A$2:$C$13,3,0)</f>
        <v>9</v>
      </c>
      <c r="D87" s="32">
        <v>0.25</v>
      </c>
      <c r="E87" s="32" t="e">
        <f t="shared" si="10"/>
        <v>#N/A</v>
      </c>
      <c r="F87" s="32">
        <f t="shared" si="11"/>
        <v>0.25</v>
      </c>
      <c r="G87" s="32">
        <v>-0.3</v>
      </c>
      <c r="H87" s="32">
        <f t="shared" si="13"/>
        <v>-0.5</v>
      </c>
    </row>
    <row r="88" spans="1:8" x14ac:dyDescent="0.25">
      <c r="A88" s="35" t="s">
        <v>109</v>
      </c>
      <c r="B88" s="35" t="s">
        <v>50</v>
      </c>
      <c r="C88" s="35">
        <f>VLOOKUP(B88,List!$A$2:$C$13,3,0)</f>
        <v>9</v>
      </c>
      <c r="D88" s="32">
        <v>0.35</v>
      </c>
      <c r="E88" s="32" t="e">
        <f t="shared" si="10"/>
        <v>#N/A</v>
      </c>
      <c r="F88" s="32">
        <f t="shared" si="11"/>
        <v>0.35</v>
      </c>
      <c r="G88" s="32">
        <v>0.05</v>
      </c>
      <c r="H88" s="32">
        <f t="shared" si="13"/>
        <v>-0.5</v>
      </c>
    </row>
    <row r="89" spans="1:8" x14ac:dyDescent="0.25">
      <c r="A89" s="35" t="s">
        <v>115</v>
      </c>
      <c r="B89" s="35" t="s">
        <v>50</v>
      </c>
      <c r="C89" s="35">
        <f>VLOOKUP(B89,List!$A$2:$C$13,3,0)</f>
        <v>9</v>
      </c>
      <c r="D89" s="32">
        <v>-0.31</v>
      </c>
      <c r="E89" s="32">
        <f t="shared" si="10"/>
        <v>-0.31</v>
      </c>
      <c r="F89" s="32" t="e">
        <f t="shared" si="11"/>
        <v>#N/A</v>
      </c>
      <c r="G89" s="33">
        <v>0.4</v>
      </c>
      <c r="H89" s="33">
        <f t="shared" si="13"/>
        <v>-0.5</v>
      </c>
    </row>
    <row r="90" spans="1:8" x14ac:dyDescent="0.25">
      <c r="A90" s="35" t="s">
        <v>77</v>
      </c>
      <c r="B90" s="35" t="s">
        <v>50</v>
      </c>
      <c r="C90" s="35">
        <f>VLOOKUP(B90,List!$A$2:$C$13,3,0)</f>
        <v>9</v>
      </c>
      <c r="D90" s="32">
        <v>-0.04</v>
      </c>
      <c r="E90" s="32">
        <f t="shared" si="10"/>
        <v>-0.04</v>
      </c>
      <c r="F90" s="32" t="e">
        <f t="shared" si="11"/>
        <v>#N/A</v>
      </c>
      <c r="G90" s="32">
        <v>0.3</v>
      </c>
      <c r="H90" s="32">
        <f t="shared" si="13"/>
        <v>-0.5</v>
      </c>
    </row>
    <row r="91" spans="1:8" x14ac:dyDescent="0.25">
      <c r="A91" s="35" t="s">
        <v>113</v>
      </c>
      <c r="B91" s="35" t="s">
        <v>50</v>
      </c>
      <c r="C91" s="35">
        <f>VLOOKUP(B91,List!$A$2:$C$13,3,0)</f>
        <v>9</v>
      </c>
      <c r="D91" s="32">
        <v>-0.31</v>
      </c>
      <c r="E91" s="32">
        <f t="shared" si="10"/>
        <v>-0.31</v>
      </c>
      <c r="F91" s="32" t="e">
        <f t="shared" si="11"/>
        <v>#N/A</v>
      </c>
      <c r="G91" s="32">
        <v>0.1</v>
      </c>
      <c r="H91" s="32">
        <f t="shared" si="13"/>
        <v>-0.5</v>
      </c>
    </row>
    <row r="92" spans="1:8" x14ac:dyDescent="0.25">
      <c r="A92" s="35" t="s">
        <v>116</v>
      </c>
      <c r="B92" s="35" t="s">
        <v>51</v>
      </c>
      <c r="C92" s="35">
        <f>VLOOKUP(B92,List!$A$2:$C$13,3,0)</f>
        <v>10</v>
      </c>
      <c r="D92" s="32">
        <v>0.2</v>
      </c>
      <c r="E92" s="32">
        <f t="shared" si="10"/>
        <v>0.2</v>
      </c>
      <c r="F92" s="32" t="e">
        <f t="shared" si="11"/>
        <v>#N/A</v>
      </c>
      <c r="G92" s="32">
        <v>0.5</v>
      </c>
      <c r="H92" s="32">
        <v>-0.5</v>
      </c>
    </row>
    <row r="93" spans="1:8" x14ac:dyDescent="0.25">
      <c r="A93" s="35" t="s">
        <v>111</v>
      </c>
      <c r="B93" s="35" t="s">
        <v>51</v>
      </c>
      <c r="C93" s="35">
        <f>VLOOKUP(B93,List!$A$2:$C$13,3,0)</f>
        <v>10</v>
      </c>
      <c r="D93" s="32">
        <v>-0.03</v>
      </c>
      <c r="E93" s="32">
        <f t="shared" si="10"/>
        <v>-0.03</v>
      </c>
      <c r="F93" s="32" t="e">
        <f t="shared" si="11"/>
        <v>#N/A</v>
      </c>
      <c r="G93" s="32">
        <v>0.3</v>
      </c>
      <c r="H93" s="32">
        <f t="shared" ref="H93:H101" si="14">H92</f>
        <v>-0.5</v>
      </c>
    </row>
    <row r="94" spans="1:8" x14ac:dyDescent="0.25">
      <c r="A94" s="35" t="s">
        <v>78</v>
      </c>
      <c r="B94" s="35" t="s">
        <v>51</v>
      </c>
      <c r="C94" s="35">
        <f>VLOOKUP(B94,List!$A$2:$C$13,3,0)</f>
        <v>10</v>
      </c>
      <c r="D94" s="32">
        <v>0.25</v>
      </c>
      <c r="E94" s="32" t="e">
        <f t="shared" si="10"/>
        <v>#N/A</v>
      </c>
      <c r="F94" s="32">
        <f t="shared" si="11"/>
        <v>0.25</v>
      </c>
      <c r="G94" s="32">
        <v>0.1</v>
      </c>
      <c r="H94" s="32">
        <f t="shared" si="14"/>
        <v>-0.5</v>
      </c>
    </row>
    <row r="95" spans="1:8" x14ac:dyDescent="0.25">
      <c r="A95" s="35" t="s">
        <v>112</v>
      </c>
      <c r="B95" s="35" t="s">
        <v>51</v>
      </c>
      <c r="C95" s="35">
        <f>VLOOKUP(B95,List!$A$2:$C$13,3,0)</f>
        <v>10</v>
      </c>
      <c r="D95" s="32">
        <v>0.11</v>
      </c>
      <c r="E95" s="32" t="e">
        <f t="shared" si="10"/>
        <v>#N/A</v>
      </c>
      <c r="F95" s="32">
        <f t="shared" si="11"/>
        <v>0.11</v>
      </c>
      <c r="G95" s="32">
        <v>-0.12</v>
      </c>
      <c r="H95" s="32">
        <f t="shared" si="14"/>
        <v>-0.5</v>
      </c>
    </row>
    <row r="96" spans="1:8" x14ac:dyDescent="0.25">
      <c r="A96" s="35" t="s">
        <v>110</v>
      </c>
      <c r="B96" s="35" t="s">
        <v>51</v>
      </c>
      <c r="C96" s="35">
        <f>VLOOKUP(B96,List!$A$2:$C$13,3,0)</f>
        <v>10</v>
      </c>
      <c r="D96" s="32">
        <v>0.25</v>
      </c>
      <c r="E96" s="32" t="e">
        <f t="shared" si="10"/>
        <v>#N/A</v>
      </c>
      <c r="F96" s="32">
        <f t="shared" si="11"/>
        <v>0.25</v>
      </c>
      <c r="G96" s="32">
        <v>0.15</v>
      </c>
      <c r="H96" s="32">
        <f t="shared" si="14"/>
        <v>-0.5</v>
      </c>
    </row>
    <row r="97" spans="1:8" x14ac:dyDescent="0.25">
      <c r="A97" s="35" t="s">
        <v>114</v>
      </c>
      <c r="B97" s="35" t="s">
        <v>51</v>
      </c>
      <c r="C97" s="35">
        <f>VLOOKUP(B97,List!$A$2:$C$13,3,0)</f>
        <v>10</v>
      </c>
      <c r="D97" s="32">
        <v>7.0000000000000007E-2</v>
      </c>
      <c r="E97" s="32" t="e">
        <f t="shared" si="10"/>
        <v>#N/A</v>
      </c>
      <c r="F97" s="32">
        <f t="shared" si="11"/>
        <v>7.0000000000000007E-2</v>
      </c>
      <c r="G97" s="32">
        <v>-0.3</v>
      </c>
      <c r="H97" s="32">
        <f t="shared" si="14"/>
        <v>-0.5</v>
      </c>
    </row>
    <row r="98" spans="1:8" x14ac:dyDescent="0.25">
      <c r="A98" s="35" t="s">
        <v>109</v>
      </c>
      <c r="B98" s="35" t="s">
        <v>51</v>
      </c>
      <c r="C98" s="35">
        <f>VLOOKUP(B98,List!$A$2:$C$13,3,0)</f>
        <v>10</v>
      </c>
      <c r="D98" s="32">
        <v>-0.34</v>
      </c>
      <c r="E98" s="32">
        <f t="shared" si="10"/>
        <v>-0.34</v>
      </c>
      <c r="F98" s="32" t="e">
        <f t="shared" si="11"/>
        <v>#N/A</v>
      </c>
      <c r="G98" s="32">
        <v>0.05</v>
      </c>
      <c r="H98" s="32">
        <f t="shared" si="14"/>
        <v>-0.5</v>
      </c>
    </row>
    <row r="99" spans="1:8" x14ac:dyDescent="0.25">
      <c r="A99" s="35" t="s">
        <v>115</v>
      </c>
      <c r="B99" s="35" t="s">
        <v>51</v>
      </c>
      <c r="C99" s="35">
        <f>VLOOKUP(B99,List!$A$2:$C$13,3,0)</f>
        <v>10</v>
      </c>
      <c r="D99" s="32">
        <v>0.32</v>
      </c>
      <c r="E99" s="32">
        <f t="shared" si="10"/>
        <v>0.32</v>
      </c>
      <c r="F99" s="32" t="e">
        <f t="shared" si="11"/>
        <v>#N/A</v>
      </c>
      <c r="G99" s="33">
        <v>0.4</v>
      </c>
      <c r="H99" s="33">
        <f t="shared" si="14"/>
        <v>-0.5</v>
      </c>
    </row>
    <row r="100" spans="1:8" x14ac:dyDescent="0.25">
      <c r="A100" s="35" t="s">
        <v>77</v>
      </c>
      <c r="B100" s="35" t="s">
        <v>51</v>
      </c>
      <c r="C100" s="35">
        <f>VLOOKUP(B100,List!$A$2:$C$13,3,0)</f>
        <v>10</v>
      </c>
      <c r="D100" s="32">
        <v>0.35</v>
      </c>
      <c r="E100" s="32" t="e">
        <f t="shared" si="10"/>
        <v>#N/A</v>
      </c>
      <c r="F100" s="32">
        <f t="shared" si="11"/>
        <v>0.35</v>
      </c>
      <c r="G100" s="32">
        <v>0.3</v>
      </c>
      <c r="H100" s="32">
        <f t="shared" si="14"/>
        <v>-0.5</v>
      </c>
    </row>
    <row r="101" spans="1:8" x14ac:dyDescent="0.25">
      <c r="A101" s="35" t="s">
        <v>113</v>
      </c>
      <c r="B101" s="35" t="s">
        <v>51</v>
      </c>
      <c r="C101" s="35">
        <f>VLOOKUP(B101,List!$A$2:$C$13,3,0)</f>
        <v>10</v>
      </c>
      <c r="D101" s="32">
        <v>-0.02</v>
      </c>
      <c r="E101" s="32">
        <f t="shared" si="10"/>
        <v>-0.02</v>
      </c>
      <c r="F101" s="32" t="e">
        <f t="shared" si="11"/>
        <v>#N/A</v>
      </c>
      <c r="G101" s="32">
        <v>0.1</v>
      </c>
      <c r="H101" s="32">
        <f t="shared" si="14"/>
        <v>-0.5</v>
      </c>
    </row>
    <row r="102" spans="1:8" x14ac:dyDescent="0.25">
      <c r="A102" s="35" t="s">
        <v>116</v>
      </c>
      <c r="B102" s="35" t="s">
        <v>6</v>
      </c>
      <c r="C102" s="35">
        <f>VLOOKUP(B102,List!$A$2:$C$13,3,0)</f>
        <v>11</v>
      </c>
      <c r="D102" s="32">
        <v>-0.35</v>
      </c>
      <c r="E102" s="32">
        <f t="shared" si="10"/>
        <v>-0.35</v>
      </c>
      <c r="F102" s="32" t="e">
        <f t="shared" si="11"/>
        <v>#N/A</v>
      </c>
      <c r="G102" s="32">
        <v>0.5</v>
      </c>
      <c r="H102" s="32">
        <v>-0.5</v>
      </c>
    </row>
    <row r="103" spans="1:8" x14ac:dyDescent="0.25">
      <c r="A103" s="35" t="s">
        <v>111</v>
      </c>
      <c r="B103" s="35" t="s">
        <v>6</v>
      </c>
      <c r="C103" s="35">
        <f>VLOOKUP(B103,List!$A$2:$C$13,3,0)</f>
        <v>11</v>
      </c>
      <c r="D103" s="32">
        <v>0.32</v>
      </c>
      <c r="E103" s="32" t="e">
        <f t="shared" si="10"/>
        <v>#N/A</v>
      </c>
      <c r="F103" s="32">
        <f t="shared" si="11"/>
        <v>0.32</v>
      </c>
      <c r="G103" s="32">
        <v>0.3</v>
      </c>
      <c r="H103" s="32">
        <f t="shared" ref="H103:H111" si="15">H102</f>
        <v>-0.5</v>
      </c>
    </row>
    <row r="104" spans="1:8" x14ac:dyDescent="0.25">
      <c r="A104" s="35" t="s">
        <v>78</v>
      </c>
      <c r="B104" s="35" t="s">
        <v>6</v>
      </c>
      <c r="C104" s="35">
        <f>VLOOKUP(B104,List!$A$2:$C$13,3,0)</f>
        <v>11</v>
      </c>
      <c r="D104" s="32">
        <v>-0.11</v>
      </c>
      <c r="E104" s="32">
        <f t="shared" si="10"/>
        <v>-0.11</v>
      </c>
      <c r="F104" s="32" t="e">
        <f t="shared" si="11"/>
        <v>#N/A</v>
      </c>
      <c r="G104" s="32">
        <v>0.1</v>
      </c>
      <c r="H104" s="32">
        <f t="shared" si="15"/>
        <v>-0.5</v>
      </c>
    </row>
    <row r="105" spans="1:8" x14ac:dyDescent="0.25">
      <c r="A105" s="35" t="s">
        <v>112</v>
      </c>
      <c r="B105" s="35" t="s">
        <v>6</v>
      </c>
      <c r="C105" s="35">
        <f>VLOOKUP(B105,List!$A$2:$C$13,3,0)</f>
        <v>11</v>
      </c>
      <c r="D105" s="32">
        <v>-0.32</v>
      </c>
      <c r="E105" s="32">
        <f t="shared" si="10"/>
        <v>-0.32</v>
      </c>
      <c r="F105" s="32" t="e">
        <f t="shared" si="11"/>
        <v>#N/A</v>
      </c>
      <c r="G105" s="32">
        <v>-0.12</v>
      </c>
      <c r="H105" s="32">
        <f t="shared" si="15"/>
        <v>-0.5</v>
      </c>
    </row>
    <row r="106" spans="1:8" x14ac:dyDescent="0.25">
      <c r="A106" s="35" t="s">
        <v>110</v>
      </c>
      <c r="B106" s="35" t="s">
        <v>6</v>
      </c>
      <c r="C106" s="35">
        <f>VLOOKUP(B106,List!$A$2:$C$13,3,0)</f>
        <v>11</v>
      </c>
      <c r="D106" s="32">
        <v>0.03</v>
      </c>
      <c r="E106" s="32">
        <f t="shared" si="10"/>
        <v>0.03</v>
      </c>
      <c r="F106" s="32" t="e">
        <f t="shared" si="11"/>
        <v>#N/A</v>
      </c>
      <c r="G106" s="32">
        <v>0.15</v>
      </c>
      <c r="H106" s="32">
        <f t="shared" si="15"/>
        <v>-0.5</v>
      </c>
    </row>
    <row r="107" spans="1:8" x14ac:dyDescent="0.25">
      <c r="A107" s="35" t="s">
        <v>114</v>
      </c>
      <c r="B107" s="35" t="s">
        <v>6</v>
      </c>
      <c r="C107" s="35">
        <f>VLOOKUP(B107,List!$A$2:$C$13,3,0)</f>
        <v>11</v>
      </c>
      <c r="D107" s="32">
        <v>-0.35</v>
      </c>
      <c r="E107" s="32">
        <f t="shared" si="10"/>
        <v>-0.35</v>
      </c>
      <c r="F107" s="32" t="e">
        <f t="shared" si="11"/>
        <v>#N/A</v>
      </c>
      <c r="G107" s="32">
        <v>-0.3</v>
      </c>
      <c r="H107" s="32">
        <f t="shared" si="15"/>
        <v>-0.5</v>
      </c>
    </row>
    <row r="108" spans="1:8" x14ac:dyDescent="0.25">
      <c r="A108" s="35" t="s">
        <v>109</v>
      </c>
      <c r="B108" s="35" t="s">
        <v>6</v>
      </c>
      <c r="C108" s="35">
        <f>VLOOKUP(B108,List!$A$2:$C$13,3,0)</f>
        <v>11</v>
      </c>
      <c r="D108" s="32">
        <v>0.19</v>
      </c>
      <c r="E108" s="32" t="e">
        <f t="shared" si="10"/>
        <v>#N/A</v>
      </c>
      <c r="F108" s="32">
        <f t="shared" si="11"/>
        <v>0.19</v>
      </c>
      <c r="G108" s="32">
        <v>0.05</v>
      </c>
      <c r="H108" s="32">
        <f t="shared" si="15"/>
        <v>-0.5</v>
      </c>
    </row>
    <row r="109" spans="1:8" x14ac:dyDescent="0.25">
      <c r="A109" s="35" t="s">
        <v>115</v>
      </c>
      <c r="B109" s="35" t="s">
        <v>6</v>
      </c>
      <c r="C109" s="35">
        <f>VLOOKUP(B109,List!$A$2:$C$13,3,0)</f>
        <v>11</v>
      </c>
      <c r="D109" s="32">
        <v>0.23</v>
      </c>
      <c r="E109" s="32">
        <f t="shared" si="10"/>
        <v>0.23</v>
      </c>
      <c r="F109" s="32" t="e">
        <f t="shared" si="11"/>
        <v>#N/A</v>
      </c>
      <c r="G109" s="33">
        <v>0.4</v>
      </c>
      <c r="H109" s="33">
        <f t="shared" si="15"/>
        <v>-0.5</v>
      </c>
    </row>
    <row r="110" spans="1:8" x14ac:dyDescent="0.25">
      <c r="A110" s="35" t="s">
        <v>77</v>
      </c>
      <c r="B110" s="35" t="s">
        <v>6</v>
      </c>
      <c r="C110" s="35">
        <f>VLOOKUP(B110,List!$A$2:$C$13,3,0)</f>
        <v>11</v>
      </c>
      <c r="D110" s="32">
        <v>-0.2</v>
      </c>
      <c r="E110" s="32">
        <f t="shared" si="10"/>
        <v>-0.2</v>
      </c>
      <c r="F110" s="32" t="e">
        <f t="shared" si="11"/>
        <v>#N/A</v>
      </c>
      <c r="G110" s="32">
        <v>0.3</v>
      </c>
      <c r="H110" s="32">
        <f t="shared" si="15"/>
        <v>-0.5</v>
      </c>
    </row>
    <row r="111" spans="1:8" x14ac:dyDescent="0.25">
      <c r="A111" s="35" t="s">
        <v>113</v>
      </c>
      <c r="B111" s="35" t="s">
        <v>6</v>
      </c>
      <c r="C111" s="35">
        <f>VLOOKUP(B111,List!$A$2:$C$13,3,0)</f>
        <v>11</v>
      </c>
      <c r="D111" s="32">
        <v>0.02</v>
      </c>
      <c r="E111" s="32">
        <f t="shared" si="10"/>
        <v>0.02</v>
      </c>
      <c r="F111" s="32" t="e">
        <f t="shared" si="11"/>
        <v>#N/A</v>
      </c>
      <c r="G111" s="32">
        <v>0.1</v>
      </c>
      <c r="H111" s="32">
        <f t="shared" si="15"/>
        <v>-0.5</v>
      </c>
    </row>
    <row r="112" spans="1:8" x14ac:dyDescent="0.25">
      <c r="A112" s="35" t="s">
        <v>116</v>
      </c>
      <c r="B112" s="35" t="s">
        <v>52</v>
      </c>
      <c r="C112" s="35">
        <f>VLOOKUP(B112,List!$A$2:$C$13,3,0)</f>
        <v>12</v>
      </c>
      <c r="D112" s="32">
        <v>0.05</v>
      </c>
      <c r="E112" s="32">
        <f t="shared" si="10"/>
        <v>0.05</v>
      </c>
      <c r="F112" s="32" t="e">
        <f t="shared" si="11"/>
        <v>#N/A</v>
      </c>
      <c r="G112" s="32">
        <v>0.5</v>
      </c>
      <c r="H112" s="32">
        <v>-0.5</v>
      </c>
    </row>
    <row r="113" spans="1:8" x14ac:dyDescent="0.25">
      <c r="A113" s="35" t="s">
        <v>111</v>
      </c>
      <c r="B113" s="35" t="s">
        <v>52</v>
      </c>
      <c r="C113" s="35">
        <f>VLOOKUP(B113,List!$A$2:$C$13,3,0)</f>
        <v>12</v>
      </c>
      <c r="D113" s="32">
        <v>0.02</v>
      </c>
      <c r="E113" s="32">
        <f t="shared" si="10"/>
        <v>0.02</v>
      </c>
      <c r="F113" s="32" t="e">
        <f t="shared" si="11"/>
        <v>#N/A</v>
      </c>
      <c r="G113" s="32">
        <v>0.3</v>
      </c>
      <c r="H113" s="32">
        <f t="shared" ref="H113:H121" si="16">H112</f>
        <v>-0.5</v>
      </c>
    </row>
    <row r="114" spans="1:8" x14ac:dyDescent="0.25">
      <c r="A114" s="35" t="s">
        <v>78</v>
      </c>
      <c r="B114" s="35" t="s">
        <v>52</v>
      </c>
      <c r="C114" s="35">
        <f>VLOOKUP(B114,List!$A$2:$C$13,3,0)</f>
        <v>12</v>
      </c>
      <c r="D114" s="32">
        <v>-0.36</v>
      </c>
      <c r="E114" s="32">
        <f t="shared" si="10"/>
        <v>-0.36</v>
      </c>
      <c r="F114" s="32" t="e">
        <f t="shared" si="11"/>
        <v>#N/A</v>
      </c>
      <c r="G114" s="32">
        <v>0.1</v>
      </c>
      <c r="H114" s="32">
        <f t="shared" si="16"/>
        <v>-0.5</v>
      </c>
    </row>
    <row r="115" spans="1:8" x14ac:dyDescent="0.25">
      <c r="A115" s="35" t="s">
        <v>112</v>
      </c>
      <c r="B115" s="35" t="s">
        <v>52</v>
      </c>
      <c r="C115" s="35">
        <f>VLOOKUP(B115,List!$A$2:$C$13,3,0)</f>
        <v>12</v>
      </c>
      <c r="D115" s="32">
        <v>-0.12</v>
      </c>
      <c r="E115" s="32" t="e">
        <f t="shared" si="10"/>
        <v>#N/A</v>
      </c>
      <c r="F115" s="32" t="e">
        <f t="shared" si="11"/>
        <v>#N/A</v>
      </c>
      <c r="G115" s="32">
        <v>-0.12</v>
      </c>
      <c r="H115" s="32">
        <f t="shared" si="16"/>
        <v>-0.5</v>
      </c>
    </row>
    <row r="116" spans="1:8" x14ac:dyDescent="0.25">
      <c r="A116" s="35" t="s">
        <v>110</v>
      </c>
      <c r="B116" s="35" t="s">
        <v>52</v>
      </c>
      <c r="C116" s="35">
        <f>VLOOKUP(B116,List!$A$2:$C$13,3,0)</f>
        <v>12</v>
      </c>
      <c r="D116" s="32">
        <v>-0.08</v>
      </c>
      <c r="E116" s="32">
        <f t="shared" si="10"/>
        <v>-0.08</v>
      </c>
      <c r="F116" s="32" t="e">
        <f t="shared" si="11"/>
        <v>#N/A</v>
      </c>
      <c r="G116" s="32">
        <v>0.15</v>
      </c>
      <c r="H116" s="32">
        <f t="shared" si="16"/>
        <v>-0.5</v>
      </c>
    </row>
    <row r="117" spans="1:8" x14ac:dyDescent="0.25">
      <c r="A117" s="35" t="s">
        <v>114</v>
      </c>
      <c r="B117" s="35" t="s">
        <v>52</v>
      </c>
      <c r="C117" s="35">
        <f>VLOOKUP(B117,List!$A$2:$C$13,3,0)</f>
        <v>12</v>
      </c>
      <c r="D117" s="32">
        <v>-0.05</v>
      </c>
      <c r="E117" s="32" t="e">
        <f t="shared" si="10"/>
        <v>#N/A</v>
      </c>
      <c r="F117" s="32">
        <f t="shared" si="11"/>
        <v>-0.05</v>
      </c>
      <c r="G117" s="32">
        <v>-0.32</v>
      </c>
      <c r="H117" s="32">
        <f t="shared" si="16"/>
        <v>-0.5</v>
      </c>
    </row>
    <row r="118" spans="1:8" x14ac:dyDescent="0.25">
      <c r="A118" s="35" t="s">
        <v>109</v>
      </c>
      <c r="B118" s="35" t="s">
        <v>52</v>
      </c>
      <c r="C118" s="35">
        <f>VLOOKUP(B118,List!$A$2:$C$13,3,0)</f>
        <v>12</v>
      </c>
      <c r="D118" s="32">
        <v>0.13</v>
      </c>
      <c r="E118" s="32" t="e">
        <f t="shared" si="10"/>
        <v>#N/A</v>
      </c>
      <c r="F118" s="32">
        <f t="shared" si="11"/>
        <v>0.13</v>
      </c>
      <c r="G118" s="32">
        <v>0.05</v>
      </c>
      <c r="H118" s="32">
        <f t="shared" si="16"/>
        <v>-0.5</v>
      </c>
    </row>
    <row r="119" spans="1:8" x14ac:dyDescent="0.25">
      <c r="A119" s="35" t="s">
        <v>115</v>
      </c>
      <c r="B119" s="35" t="s">
        <v>52</v>
      </c>
      <c r="C119" s="35">
        <f>VLOOKUP(B119,List!$A$2:$C$13,3,0)</f>
        <v>12</v>
      </c>
      <c r="D119" s="32">
        <v>0.02</v>
      </c>
      <c r="E119" s="32">
        <f t="shared" si="10"/>
        <v>0.02</v>
      </c>
      <c r="F119" s="32" t="e">
        <f t="shared" si="11"/>
        <v>#N/A</v>
      </c>
      <c r="G119" s="33">
        <v>0.4</v>
      </c>
      <c r="H119" s="33">
        <f t="shared" si="16"/>
        <v>-0.5</v>
      </c>
    </row>
    <row r="120" spans="1:8" x14ac:dyDescent="0.25">
      <c r="A120" s="35" t="s">
        <v>77</v>
      </c>
      <c r="B120" s="35" t="s">
        <v>52</v>
      </c>
      <c r="C120" s="35">
        <f>VLOOKUP(B120,List!$A$2:$C$13,3,0)</f>
        <v>12</v>
      </c>
      <c r="D120" s="32">
        <v>0.27</v>
      </c>
      <c r="E120" s="32">
        <f t="shared" si="10"/>
        <v>0.27</v>
      </c>
      <c r="F120" s="32" t="e">
        <f t="shared" si="11"/>
        <v>#N/A</v>
      </c>
      <c r="G120" s="32">
        <v>0.3</v>
      </c>
      <c r="H120" s="32">
        <f t="shared" si="16"/>
        <v>-0.5</v>
      </c>
    </row>
    <row r="121" spans="1:8" x14ac:dyDescent="0.25">
      <c r="A121" s="35" t="s">
        <v>113</v>
      </c>
      <c r="B121" s="35" t="s">
        <v>52</v>
      </c>
      <c r="C121" s="35">
        <f>VLOOKUP(B121,List!$A$2:$C$13,3,0)</f>
        <v>12</v>
      </c>
      <c r="D121" s="32">
        <v>-0.1</v>
      </c>
      <c r="E121" s="32">
        <f t="shared" si="10"/>
        <v>-0.1</v>
      </c>
      <c r="F121" s="32" t="e">
        <f t="shared" si="11"/>
        <v>#N/A</v>
      </c>
      <c r="G121" s="32">
        <v>0.1</v>
      </c>
      <c r="H121" s="32">
        <f t="shared" si="16"/>
        <v>-0.5</v>
      </c>
    </row>
    <row r="122" spans="1:8" x14ac:dyDescent="0.25">
      <c r="A122" t="s">
        <v>79</v>
      </c>
      <c r="B122" s="35" t="s">
        <v>42</v>
      </c>
      <c r="C122" s="35">
        <v>1</v>
      </c>
      <c r="D122" s="32">
        <v>0.37</v>
      </c>
      <c r="E122" s="32" t="e">
        <f t="shared" si="10"/>
        <v>#N/A</v>
      </c>
      <c r="F122" s="32">
        <f t="shared" si="11"/>
        <v>0.37</v>
      </c>
      <c r="G122" s="32">
        <v>-0.41</v>
      </c>
      <c r="H122" s="32">
        <v>-0.5</v>
      </c>
    </row>
    <row r="123" spans="1:8" x14ac:dyDescent="0.25">
      <c r="A123" t="s">
        <v>120</v>
      </c>
      <c r="B123" s="35" t="s">
        <v>42</v>
      </c>
      <c r="C123" s="35">
        <v>1</v>
      </c>
      <c r="D123" s="32">
        <v>0.02</v>
      </c>
      <c r="E123" s="32" t="e">
        <f t="shared" si="10"/>
        <v>#N/A</v>
      </c>
      <c r="F123" s="32">
        <f t="shared" si="11"/>
        <v>0.02</v>
      </c>
      <c r="G123" s="32">
        <v>-0.28000000000000003</v>
      </c>
      <c r="H123" s="32">
        <v>-0.5</v>
      </c>
    </row>
    <row r="124" spans="1:8" x14ac:dyDescent="0.25">
      <c r="A124" t="s">
        <v>122</v>
      </c>
      <c r="B124" s="35" t="s">
        <v>42</v>
      </c>
      <c r="C124" s="35">
        <v>1</v>
      </c>
      <c r="D124" s="32">
        <v>0.05</v>
      </c>
      <c r="E124" s="32" t="e">
        <f t="shared" si="10"/>
        <v>#N/A</v>
      </c>
      <c r="F124" s="32">
        <f t="shared" si="11"/>
        <v>0.05</v>
      </c>
      <c r="G124" s="32">
        <v>-7.0000000000000007E-2</v>
      </c>
      <c r="H124" s="32">
        <v>-0.5</v>
      </c>
    </row>
    <row r="125" spans="1:8" x14ac:dyDescent="0.25">
      <c r="A125" t="s">
        <v>80</v>
      </c>
      <c r="B125" s="35" t="s">
        <v>42</v>
      </c>
      <c r="C125" s="35">
        <v>1</v>
      </c>
      <c r="D125" s="32">
        <v>-0.43</v>
      </c>
      <c r="E125" s="32">
        <f t="shared" si="10"/>
        <v>-0.43</v>
      </c>
      <c r="F125" s="32" t="e">
        <f t="shared" si="11"/>
        <v>#N/A</v>
      </c>
      <c r="G125" s="32">
        <v>-0.18</v>
      </c>
      <c r="H125" s="32">
        <v>-0.5</v>
      </c>
    </row>
    <row r="126" spans="1:8" x14ac:dyDescent="0.25">
      <c r="A126" t="s">
        <v>118</v>
      </c>
      <c r="B126" s="35" t="s">
        <v>42</v>
      </c>
      <c r="C126" s="35">
        <v>1</v>
      </c>
      <c r="D126" s="32">
        <v>-0.19</v>
      </c>
      <c r="E126" s="32">
        <f t="shared" si="10"/>
        <v>-0.19</v>
      </c>
      <c r="F126" s="32" t="e">
        <f t="shared" si="11"/>
        <v>#N/A</v>
      </c>
      <c r="G126" s="32">
        <v>0.06</v>
      </c>
      <c r="H126" s="32">
        <v>-0.5</v>
      </c>
    </row>
    <row r="127" spans="1:8" x14ac:dyDescent="0.25">
      <c r="A127" t="s">
        <v>81</v>
      </c>
      <c r="B127" s="35" t="s">
        <v>42</v>
      </c>
      <c r="C127" s="35">
        <v>1</v>
      </c>
      <c r="D127" s="32">
        <v>-0.14000000000000001</v>
      </c>
      <c r="E127" s="32">
        <f t="shared" si="10"/>
        <v>-0.14000000000000001</v>
      </c>
      <c r="F127" s="32" t="e">
        <f t="shared" si="11"/>
        <v>#N/A</v>
      </c>
      <c r="G127" s="32">
        <v>0.44</v>
      </c>
      <c r="H127" s="32">
        <v>-0.5</v>
      </c>
    </row>
    <row r="128" spans="1:8" x14ac:dyDescent="0.25">
      <c r="A128" t="s">
        <v>123</v>
      </c>
      <c r="B128" s="35" t="s">
        <v>42</v>
      </c>
      <c r="C128" s="35">
        <v>1</v>
      </c>
      <c r="D128" s="32">
        <v>-0.03</v>
      </c>
      <c r="E128" s="32">
        <f t="shared" si="10"/>
        <v>-0.03</v>
      </c>
      <c r="F128" s="32" t="e">
        <f t="shared" si="11"/>
        <v>#N/A</v>
      </c>
      <c r="G128" s="32">
        <v>0.37</v>
      </c>
      <c r="H128" s="32">
        <v>-0.5</v>
      </c>
    </row>
    <row r="129" spans="1:8" x14ac:dyDescent="0.25">
      <c r="A129" t="s">
        <v>117</v>
      </c>
      <c r="B129" s="35" t="s">
        <v>42</v>
      </c>
      <c r="C129" s="35">
        <v>1</v>
      </c>
      <c r="D129" s="32">
        <v>0.17</v>
      </c>
      <c r="E129" s="32">
        <f t="shared" si="10"/>
        <v>0.17</v>
      </c>
      <c r="F129" s="32" t="e">
        <f t="shared" si="11"/>
        <v>#N/A</v>
      </c>
      <c r="G129" s="32">
        <v>0.35</v>
      </c>
      <c r="H129" s="33">
        <v>-0.5</v>
      </c>
    </row>
    <row r="130" spans="1:8" x14ac:dyDescent="0.25">
      <c r="A130" t="s">
        <v>119</v>
      </c>
      <c r="B130" s="35" t="s">
        <v>42</v>
      </c>
      <c r="C130" s="35">
        <v>1</v>
      </c>
      <c r="D130" s="32">
        <v>-0.26</v>
      </c>
      <c r="E130" s="32" t="e">
        <f t="shared" si="10"/>
        <v>#N/A</v>
      </c>
      <c r="F130" s="32">
        <f t="shared" si="11"/>
        <v>-0.26</v>
      </c>
      <c r="G130" s="32">
        <v>-0.5</v>
      </c>
      <c r="H130" s="32">
        <v>-0.5</v>
      </c>
    </row>
    <row r="131" spans="1:8" x14ac:dyDescent="0.25">
      <c r="A131" t="s">
        <v>121</v>
      </c>
      <c r="B131" s="35" t="s">
        <v>42</v>
      </c>
      <c r="C131" s="35">
        <v>1</v>
      </c>
      <c r="D131" s="32">
        <v>-0.04</v>
      </c>
      <c r="E131" s="32">
        <f t="shared" si="10"/>
        <v>-0.04</v>
      </c>
      <c r="F131" s="32" t="e">
        <f t="shared" si="11"/>
        <v>#N/A</v>
      </c>
      <c r="G131" s="32">
        <v>0.35</v>
      </c>
      <c r="H131" s="32">
        <v>-0.5</v>
      </c>
    </row>
    <row r="132" spans="1:8" x14ac:dyDescent="0.25">
      <c r="A132" t="s">
        <v>79</v>
      </c>
      <c r="B132" s="35" t="s">
        <v>43</v>
      </c>
      <c r="C132" s="35">
        <f>VLOOKUP(B132,List!$A$2:$C$13,3,0)</f>
        <v>2</v>
      </c>
      <c r="D132" s="32">
        <v>-0.43</v>
      </c>
      <c r="E132" s="32">
        <f t="shared" si="10"/>
        <v>-0.43</v>
      </c>
      <c r="F132" s="32" t="e">
        <f t="shared" si="11"/>
        <v>#N/A</v>
      </c>
      <c r="G132" s="32">
        <v>0.23</v>
      </c>
      <c r="H132" s="32">
        <v>-0.5</v>
      </c>
    </row>
    <row r="133" spans="1:8" x14ac:dyDescent="0.25">
      <c r="A133" t="s">
        <v>120</v>
      </c>
      <c r="B133" s="35" t="s">
        <v>43</v>
      </c>
      <c r="C133" s="35">
        <f>VLOOKUP(B133,List!$A$2:$C$13,3,0)</f>
        <v>2</v>
      </c>
      <c r="D133" s="32">
        <v>0</v>
      </c>
      <c r="E133" s="32">
        <f t="shared" ref="E133:E196" si="17">IF(D133&lt;G133,D133,NA())</f>
        <v>0</v>
      </c>
      <c r="F133" s="32" t="e">
        <f t="shared" ref="F133:F196" si="18">IF(D133&gt;G133,D133,NA())</f>
        <v>#N/A</v>
      </c>
      <c r="G133" s="32">
        <v>0.01</v>
      </c>
      <c r="H133" s="32">
        <f t="shared" ref="H133:H141" si="19">H132</f>
        <v>-0.5</v>
      </c>
    </row>
    <row r="134" spans="1:8" x14ac:dyDescent="0.25">
      <c r="A134" t="s">
        <v>122</v>
      </c>
      <c r="B134" s="35" t="s">
        <v>43</v>
      </c>
      <c r="C134" s="35">
        <f>VLOOKUP(B134,List!$A$2:$C$13,3,0)</f>
        <v>2</v>
      </c>
      <c r="D134" s="32">
        <v>-0.32</v>
      </c>
      <c r="E134" s="32">
        <f t="shared" si="17"/>
        <v>-0.32</v>
      </c>
      <c r="F134" s="32" t="e">
        <f t="shared" si="18"/>
        <v>#N/A</v>
      </c>
      <c r="G134" s="32">
        <v>-0.22</v>
      </c>
      <c r="H134" s="32">
        <f t="shared" si="19"/>
        <v>-0.5</v>
      </c>
    </row>
    <row r="135" spans="1:8" x14ac:dyDescent="0.25">
      <c r="A135" t="s">
        <v>80</v>
      </c>
      <c r="B135" s="35" t="s">
        <v>43</v>
      </c>
      <c r="C135" s="35">
        <f>VLOOKUP(B135,List!$A$2:$C$13,3,0)</f>
        <v>2</v>
      </c>
      <c r="D135" s="32">
        <v>-0.42</v>
      </c>
      <c r="E135" s="32">
        <f t="shared" si="17"/>
        <v>-0.42</v>
      </c>
      <c r="F135" s="32" t="e">
        <f t="shared" si="18"/>
        <v>#N/A</v>
      </c>
      <c r="G135" s="32">
        <v>0.12</v>
      </c>
      <c r="H135" s="32">
        <f t="shared" si="19"/>
        <v>-0.5</v>
      </c>
    </row>
    <row r="136" spans="1:8" x14ac:dyDescent="0.25">
      <c r="A136" t="s">
        <v>118</v>
      </c>
      <c r="B136" s="35" t="s">
        <v>43</v>
      </c>
      <c r="C136" s="35">
        <f>VLOOKUP(B136,List!$A$2:$C$13,3,0)</f>
        <v>2</v>
      </c>
      <c r="D136" s="32">
        <v>0.36</v>
      </c>
      <c r="E136" s="32" t="e">
        <f t="shared" si="17"/>
        <v>#N/A</v>
      </c>
      <c r="F136" s="32">
        <f t="shared" si="18"/>
        <v>0.36</v>
      </c>
      <c r="G136" s="32">
        <v>0.22</v>
      </c>
      <c r="H136" s="32">
        <f t="shared" si="19"/>
        <v>-0.5</v>
      </c>
    </row>
    <row r="137" spans="1:8" x14ac:dyDescent="0.25">
      <c r="A137" t="s">
        <v>81</v>
      </c>
      <c r="B137" s="35" t="s">
        <v>43</v>
      </c>
      <c r="C137" s="35">
        <f>VLOOKUP(B137,List!$A$2:$C$13,3,0)</f>
        <v>2</v>
      </c>
      <c r="D137" s="32">
        <v>0.09</v>
      </c>
      <c r="E137" s="32" t="e">
        <f t="shared" si="17"/>
        <v>#N/A</v>
      </c>
      <c r="F137" s="32">
        <f t="shared" si="18"/>
        <v>0.09</v>
      </c>
      <c r="G137" s="32">
        <v>-0.4</v>
      </c>
      <c r="H137" s="32">
        <f t="shared" si="19"/>
        <v>-0.5</v>
      </c>
    </row>
    <row r="138" spans="1:8" x14ac:dyDescent="0.25">
      <c r="A138" t="s">
        <v>123</v>
      </c>
      <c r="B138" s="35" t="s">
        <v>43</v>
      </c>
      <c r="C138" s="35">
        <f>VLOOKUP(B138,List!$A$2:$C$13,3,0)</f>
        <v>2</v>
      </c>
      <c r="D138" s="32">
        <v>-0.4</v>
      </c>
      <c r="E138" s="32">
        <f t="shared" si="17"/>
        <v>-0.4</v>
      </c>
      <c r="F138" s="32" t="e">
        <f t="shared" si="18"/>
        <v>#N/A</v>
      </c>
      <c r="G138" s="32">
        <v>0.26</v>
      </c>
      <c r="H138" s="32">
        <f t="shared" si="19"/>
        <v>-0.5</v>
      </c>
    </row>
    <row r="139" spans="1:8" x14ac:dyDescent="0.25">
      <c r="A139" t="s">
        <v>117</v>
      </c>
      <c r="B139" s="35" t="s">
        <v>43</v>
      </c>
      <c r="C139" s="35">
        <f>VLOOKUP(B139,List!$A$2:$C$13,3,0)</f>
        <v>2</v>
      </c>
      <c r="D139" s="32">
        <v>0.1</v>
      </c>
      <c r="E139" s="32" t="e">
        <f t="shared" si="17"/>
        <v>#N/A</v>
      </c>
      <c r="F139" s="32">
        <f t="shared" si="18"/>
        <v>0.1</v>
      </c>
      <c r="G139" s="32">
        <v>-0.12</v>
      </c>
      <c r="H139" s="33">
        <f t="shared" si="19"/>
        <v>-0.5</v>
      </c>
    </row>
    <row r="140" spans="1:8" x14ac:dyDescent="0.25">
      <c r="A140" t="s">
        <v>119</v>
      </c>
      <c r="B140" s="35" t="s">
        <v>43</v>
      </c>
      <c r="C140" s="35">
        <f>VLOOKUP(B140,List!$A$2:$C$13,3,0)</f>
        <v>2</v>
      </c>
      <c r="D140" s="32">
        <v>0.28999999999999998</v>
      </c>
      <c r="E140" s="32">
        <f t="shared" si="17"/>
        <v>0.28999999999999998</v>
      </c>
      <c r="F140" s="32" t="e">
        <f t="shared" si="18"/>
        <v>#N/A</v>
      </c>
      <c r="G140" s="32">
        <v>0.33</v>
      </c>
      <c r="H140" s="32">
        <f t="shared" si="19"/>
        <v>-0.5</v>
      </c>
    </row>
    <row r="141" spans="1:8" x14ac:dyDescent="0.25">
      <c r="A141" t="s">
        <v>121</v>
      </c>
      <c r="B141" s="35" t="s">
        <v>43</v>
      </c>
      <c r="C141" s="35">
        <f>VLOOKUP(B141,List!$A$2:$C$13,3,0)</f>
        <v>2</v>
      </c>
      <c r="D141" s="32">
        <v>-0.19</v>
      </c>
      <c r="E141" s="32">
        <f t="shared" si="17"/>
        <v>-0.19</v>
      </c>
      <c r="F141" s="32" t="e">
        <f t="shared" si="18"/>
        <v>#N/A</v>
      </c>
      <c r="G141" s="32">
        <v>0.46</v>
      </c>
      <c r="H141" s="32">
        <f t="shared" si="19"/>
        <v>-0.5</v>
      </c>
    </row>
    <row r="142" spans="1:8" x14ac:dyDescent="0.25">
      <c r="A142" t="s">
        <v>79</v>
      </c>
      <c r="B142" s="35" t="s">
        <v>44</v>
      </c>
      <c r="C142" s="35">
        <f>VLOOKUP(B142,List!$A$2:$C$13,3,0)</f>
        <v>3</v>
      </c>
      <c r="D142" s="32">
        <v>0.2</v>
      </c>
      <c r="E142" s="32" t="e">
        <f t="shared" si="17"/>
        <v>#N/A</v>
      </c>
      <c r="F142" s="32">
        <f t="shared" si="18"/>
        <v>0.2</v>
      </c>
      <c r="G142" s="32">
        <v>-0.48</v>
      </c>
      <c r="H142" s="32">
        <v>-0.5</v>
      </c>
    </row>
    <row r="143" spans="1:8" x14ac:dyDescent="0.25">
      <c r="A143" t="s">
        <v>120</v>
      </c>
      <c r="B143" s="35" t="s">
        <v>44</v>
      </c>
      <c r="C143" s="35">
        <f>VLOOKUP(B143,List!$A$2:$C$13,3,0)</f>
        <v>3</v>
      </c>
      <c r="D143" s="32">
        <v>-0.1</v>
      </c>
      <c r="E143" s="32" t="e">
        <f t="shared" si="17"/>
        <v>#N/A</v>
      </c>
      <c r="F143" s="32">
        <f t="shared" si="18"/>
        <v>-0.1</v>
      </c>
      <c r="G143" s="32">
        <v>-0.5</v>
      </c>
      <c r="H143" s="32">
        <f t="shared" ref="H143:H151" si="20">H142</f>
        <v>-0.5</v>
      </c>
    </row>
    <row r="144" spans="1:8" x14ac:dyDescent="0.25">
      <c r="A144" t="s">
        <v>122</v>
      </c>
      <c r="B144" s="35" t="s">
        <v>44</v>
      </c>
      <c r="C144" s="35">
        <f>VLOOKUP(B144,List!$A$2:$C$13,3,0)</f>
        <v>3</v>
      </c>
      <c r="D144" s="32">
        <v>0.13</v>
      </c>
      <c r="E144" s="32">
        <f t="shared" si="17"/>
        <v>0.13</v>
      </c>
      <c r="F144" s="32" t="e">
        <f t="shared" si="18"/>
        <v>#N/A</v>
      </c>
      <c r="G144" s="32">
        <v>0.25</v>
      </c>
      <c r="H144" s="32">
        <f t="shared" si="20"/>
        <v>-0.5</v>
      </c>
    </row>
    <row r="145" spans="1:8" x14ac:dyDescent="0.25">
      <c r="A145" t="s">
        <v>80</v>
      </c>
      <c r="B145" s="35" t="s">
        <v>44</v>
      </c>
      <c r="C145" s="35">
        <f>VLOOKUP(B145,List!$A$2:$C$13,3,0)</f>
        <v>3</v>
      </c>
      <c r="D145" s="32">
        <v>0.02</v>
      </c>
      <c r="E145" s="32" t="e">
        <f t="shared" si="17"/>
        <v>#N/A</v>
      </c>
      <c r="F145" s="32">
        <f t="shared" si="18"/>
        <v>0.02</v>
      </c>
      <c r="G145" s="32">
        <v>-0.37</v>
      </c>
      <c r="H145" s="32">
        <f t="shared" si="20"/>
        <v>-0.5</v>
      </c>
    </row>
    <row r="146" spans="1:8" x14ac:dyDescent="0.25">
      <c r="A146" t="s">
        <v>118</v>
      </c>
      <c r="B146" s="35" t="s">
        <v>44</v>
      </c>
      <c r="C146" s="35">
        <f>VLOOKUP(B146,List!$A$2:$C$13,3,0)</f>
        <v>3</v>
      </c>
      <c r="D146" s="32">
        <v>0.2</v>
      </c>
      <c r="E146" s="32" t="e">
        <f t="shared" si="17"/>
        <v>#N/A</v>
      </c>
      <c r="F146" s="32" t="e">
        <f t="shared" si="18"/>
        <v>#N/A</v>
      </c>
      <c r="G146" s="32">
        <v>0.2</v>
      </c>
      <c r="H146" s="32">
        <f t="shared" si="20"/>
        <v>-0.5</v>
      </c>
    </row>
    <row r="147" spans="1:8" x14ac:dyDescent="0.25">
      <c r="A147" t="s">
        <v>81</v>
      </c>
      <c r="B147" s="35" t="s">
        <v>44</v>
      </c>
      <c r="C147" s="35">
        <f>VLOOKUP(B147,List!$A$2:$C$13,3,0)</f>
        <v>3</v>
      </c>
      <c r="D147" s="32">
        <v>-0.08</v>
      </c>
      <c r="E147" s="32" t="e">
        <f t="shared" si="17"/>
        <v>#N/A</v>
      </c>
      <c r="F147" s="32">
        <f t="shared" si="18"/>
        <v>-0.08</v>
      </c>
      <c r="G147" s="32">
        <v>-0.2</v>
      </c>
      <c r="H147" s="32">
        <f t="shared" si="20"/>
        <v>-0.5</v>
      </c>
    </row>
    <row r="148" spans="1:8" x14ac:dyDescent="0.25">
      <c r="A148" t="s">
        <v>123</v>
      </c>
      <c r="B148" s="35" t="s">
        <v>44</v>
      </c>
      <c r="C148" s="35">
        <f>VLOOKUP(B148,List!$A$2:$C$13,3,0)</f>
        <v>3</v>
      </c>
      <c r="D148" s="32">
        <v>-0.22</v>
      </c>
      <c r="E148" s="32">
        <f t="shared" si="17"/>
        <v>-0.22</v>
      </c>
      <c r="F148" s="32" t="e">
        <f t="shared" si="18"/>
        <v>#N/A</v>
      </c>
      <c r="G148" s="32">
        <v>0.43</v>
      </c>
      <c r="H148" s="32">
        <f t="shared" si="20"/>
        <v>-0.5</v>
      </c>
    </row>
    <row r="149" spans="1:8" x14ac:dyDescent="0.25">
      <c r="A149" t="s">
        <v>117</v>
      </c>
      <c r="B149" s="35" t="s">
        <v>44</v>
      </c>
      <c r="C149" s="35">
        <f>VLOOKUP(B149,List!$A$2:$C$13,3,0)</f>
        <v>3</v>
      </c>
      <c r="D149" s="32">
        <v>-0.21</v>
      </c>
      <c r="E149" s="32">
        <f t="shared" si="17"/>
        <v>-0.21</v>
      </c>
      <c r="F149" s="32" t="e">
        <f t="shared" si="18"/>
        <v>#N/A</v>
      </c>
      <c r="G149" s="32">
        <v>0.14000000000000001</v>
      </c>
      <c r="H149" s="33">
        <f t="shared" si="20"/>
        <v>-0.5</v>
      </c>
    </row>
    <row r="150" spans="1:8" x14ac:dyDescent="0.25">
      <c r="A150" t="s">
        <v>119</v>
      </c>
      <c r="B150" s="35" t="s">
        <v>44</v>
      </c>
      <c r="C150" s="35">
        <f>VLOOKUP(B150,List!$A$2:$C$13,3,0)</f>
        <v>3</v>
      </c>
      <c r="D150" s="32">
        <v>-0.33</v>
      </c>
      <c r="E150" s="32">
        <f t="shared" si="17"/>
        <v>-0.33</v>
      </c>
      <c r="F150" s="32" t="e">
        <f t="shared" si="18"/>
        <v>#N/A</v>
      </c>
      <c r="G150" s="32">
        <v>0.03</v>
      </c>
      <c r="H150" s="32">
        <f t="shared" si="20"/>
        <v>-0.5</v>
      </c>
    </row>
    <row r="151" spans="1:8" x14ac:dyDescent="0.25">
      <c r="A151" t="s">
        <v>121</v>
      </c>
      <c r="B151" s="35" t="s">
        <v>44</v>
      </c>
      <c r="C151" s="35">
        <f>VLOOKUP(B151,List!$A$2:$C$13,3,0)</f>
        <v>3</v>
      </c>
      <c r="D151" s="32">
        <v>0.49</v>
      </c>
      <c r="E151" s="32" t="e">
        <f t="shared" si="17"/>
        <v>#N/A</v>
      </c>
      <c r="F151" s="32">
        <f t="shared" si="18"/>
        <v>0.49</v>
      </c>
      <c r="G151" s="32">
        <v>-0.16</v>
      </c>
      <c r="H151" s="32">
        <f t="shared" si="20"/>
        <v>-0.5</v>
      </c>
    </row>
    <row r="152" spans="1:8" x14ac:dyDescent="0.25">
      <c r="A152" t="s">
        <v>79</v>
      </c>
      <c r="B152" s="35" t="s">
        <v>45</v>
      </c>
      <c r="C152" s="35">
        <f>VLOOKUP(B152,List!$A$2:$C$13,3,0)</f>
        <v>4</v>
      </c>
      <c r="D152" s="32">
        <v>0.01</v>
      </c>
      <c r="E152" s="32">
        <f t="shared" si="17"/>
        <v>0.01</v>
      </c>
      <c r="F152" s="32" t="e">
        <f t="shared" si="18"/>
        <v>#N/A</v>
      </c>
      <c r="G152" s="32">
        <v>0.45</v>
      </c>
      <c r="H152" s="32">
        <v>-0.5</v>
      </c>
    </row>
    <row r="153" spans="1:8" x14ac:dyDescent="0.25">
      <c r="A153" t="s">
        <v>120</v>
      </c>
      <c r="B153" s="35" t="s">
        <v>45</v>
      </c>
      <c r="C153" s="35">
        <f>VLOOKUP(B153,List!$A$2:$C$13,3,0)</f>
        <v>4</v>
      </c>
      <c r="D153" s="32">
        <v>-0.24</v>
      </c>
      <c r="E153" s="32">
        <f t="shared" si="17"/>
        <v>-0.24</v>
      </c>
      <c r="F153" s="32" t="e">
        <f t="shared" si="18"/>
        <v>#N/A</v>
      </c>
      <c r="G153" s="32">
        <v>-0.09</v>
      </c>
      <c r="H153" s="32">
        <f t="shared" ref="H153:H161" si="21">H152</f>
        <v>-0.5</v>
      </c>
    </row>
    <row r="154" spans="1:8" x14ac:dyDescent="0.25">
      <c r="A154" t="s">
        <v>122</v>
      </c>
      <c r="B154" s="35" t="s">
        <v>45</v>
      </c>
      <c r="C154" s="35">
        <f>VLOOKUP(B154,List!$A$2:$C$13,3,0)</f>
        <v>4</v>
      </c>
      <c r="D154" s="32">
        <v>0.48</v>
      </c>
      <c r="E154" s="32" t="e">
        <f t="shared" si="17"/>
        <v>#N/A</v>
      </c>
      <c r="F154" s="32">
        <f t="shared" si="18"/>
        <v>0.48</v>
      </c>
      <c r="G154" s="32">
        <v>0.23</v>
      </c>
      <c r="H154" s="32">
        <f t="shared" si="21"/>
        <v>-0.5</v>
      </c>
    </row>
    <row r="155" spans="1:8" x14ac:dyDescent="0.25">
      <c r="A155" t="s">
        <v>80</v>
      </c>
      <c r="B155" s="35" t="s">
        <v>45</v>
      </c>
      <c r="C155" s="35">
        <f>VLOOKUP(B155,List!$A$2:$C$13,3,0)</f>
        <v>4</v>
      </c>
      <c r="D155" s="32">
        <v>-0.48</v>
      </c>
      <c r="E155" s="32">
        <f t="shared" si="17"/>
        <v>-0.48</v>
      </c>
      <c r="F155" s="32" t="e">
        <f t="shared" si="18"/>
        <v>#N/A</v>
      </c>
      <c r="G155" s="32">
        <v>-0.31</v>
      </c>
      <c r="H155" s="32">
        <f t="shared" si="21"/>
        <v>-0.5</v>
      </c>
    </row>
    <row r="156" spans="1:8" x14ac:dyDescent="0.25">
      <c r="A156" t="s">
        <v>118</v>
      </c>
      <c r="B156" s="35" t="s">
        <v>45</v>
      </c>
      <c r="C156" s="35">
        <f>VLOOKUP(B156,List!$A$2:$C$13,3,0)</f>
        <v>4</v>
      </c>
      <c r="D156" s="32">
        <v>-0.33</v>
      </c>
      <c r="E156" s="32">
        <f t="shared" si="17"/>
        <v>-0.33</v>
      </c>
      <c r="F156" s="32" t="e">
        <f t="shared" si="18"/>
        <v>#N/A</v>
      </c>
      <c r="G156" s="32">
        <v>-0.32</v>
      </c>
      <c r="H156" s="32">
        <f t="shared" si="21"/>
        <v>-0.5</v>
      </c>
    </row>
    <row r="157" spans="1:8" x14ac:dyDescent="0.25">
      <c r="A157" t="s">
        <v>81</v>
      </c>
      <c r="B157" s="35" t="s">
        <v>45</v>
      </c>
      <c r="C157" s="35">
        <f>VLOOKUP(B157,List!$A$2:$C$13,3,0)</f>
        <v>4</v>
      </c>
      <c r="D157" s="32">
        <v>0.38</v>
      </c>
      <c r="E157" s="32">
        <f t="shared" si="17"/>
        <v>0.38</v>
      </c>
      <c r="F157" s="32" t="e">
        <f t="shared" si="18"/>
        <v>#N/A</v>
      </c>
      <c r="G157" s="32">
        <v>0.47</v>
      </c>
      <c r="H157" s="32">
        <f t="shared" si="21"/>
        <v>-0.5</v>
      </c>
    </row>
    <row r="158" spans="1:8" x14ac:dyDescent="0.25">
      <c r="A158" t="s">
        <v>123</v>
      </c>
      <c r="B158" s="35" t="s">
        <v>45</v>
      </c>
      <c r="C158" s="35">
        <f>VLOOKUP(B158,List!$A$2:$C$13,3,0)</f>
        <v>4</v>
      </c>
      <c r="D158" s="32">
        <v>-0.08</v>
      </c>
      <c r="E158" s="32">
        <f t="shared" si="17"/>
        <v>-0.08</v>
      </c>
      <c r="F158" s="32" t="e">
        <f t="shared" si="18"/>
        <v>#N/A</v>
      </c>
      <c r="G158" s="32">
        <v>0.2</v>
      </c>
      <c r="H158" s="32">
        <f t="shared" si="21"/>
        <v>-0.5</v>
      </c>
    </row>
    <row r="159" spans="1:8" x14ac:dyDescent="0.25">
      <c r="A159" t="s">
        <v>117</v>
      </c>
      <c r="B159" s="35" t="s">
        <v>45</v>
      </c>
      <c r="C159" s="35">
        <f>VLOOKUP(B159,List!$A$2:$C$13,3,0)</f>
        <v>4</v>
      </c>
      <c r="D159" s="32">
        <v>-0.18</v>
      </c>
      <c r="E159" s="32" t="e">
        <f t="shared" si="17"/>
        <v>#N/A</v>
      </c>
      <c r="F159" s="32">
        <f t="shared" si="18"/>
        <v>-0.18</v>
      </c>
      <c r="G159" s="32">
        <v>-0.27</v>
      </c>
      <c r="H159" s="33">
        <f t="shared" si="21"/>
        <v>-0.5</v>
      </c>
    </row>
    <row r="160" spans="1:8" x14ac:dyDescent="0.25">
      <c r="A160" t="s">
        <v>119</v>
      </c>
      <c r="B160" s="35" t="s">
        <v>45</v>
      </c>
      <c r="C160" s="35">
        <f>VLOOKUP(B160,List!$A$2:$C$13,3,0)</f>
        <v>4</v>
      </c>
      <c r="D160" s="32">
        <v>0.01</v>
      </c>
      <c r="E160" s="32" t="e">
        <f t="shared" si="17"/>
        <v>#N/A</v>
      </c>
      <c r="F160" s="32">
        <f t="shared" si="18"/>
        <v>0.01</v>
      </c>
      <c r="G160" s="32">
        <v>-0.03</v>
      </c>
      <c r="H160" s="32">
        <f t="shared" si="21"/>
        <v>-0.5</v>
      </c>
    </row>
    <row r="161" spans="1:8" x14ac:dyDescent="0.25">
      <c r="A161" t="s">
        <v>121</v>
      </c>
      <c r="B161" s="35" t="s">
        <v>45</v>
      </c>
      <c r="C161" s="35">
        <f>VLOOKUP(B161,List!$A$2:$C$13,3,0)</f>
        <v>4</v>
      </c>
      <c r="D161" s="32">
        <v>-0.36</v>
      </c>
      <c r="E161" s="32">
        <f t="shared" si="17"/>
        <v>-0.36</v>
      </c>
      <c r="F161" s="32" t="e">
        <f t="shared" si="18"/>
        <v>#N/A</v>
      </c>
      <c r="G161" s="32">
        <v>0.36</v>
      </c>
      <c r="H161" s="32">
        <f t="shared" si="21"/>
        <v>-0.5</v>
      </c>
    </row>
    <row r="162" spans="1:8" x14ac:dyDescent="0.25">
      <c r="A162" t="s">
        <v>79</v>
      </c>
      <c r="B162" s="35" t="s">
        <v>46</v>
      </c>
      <c r="C162" s="35">
        <f>VLOOKUP(B162,List!$A$2:$C$13,3,0)</f>
        <v>5</v>
      </c>
      <c r="D162" s="32">
        <v>0.49</v>
      </c>
      <c r="E162" s="32" t="e">
        <f t="shared" si="17"/>
        <v>#N/A</v>
      </c>
      <c r="F162" s="32">
        <f t="shared" si="18"/>
        <v>0.49</v>
      </c>
      <c r="G162" s="32">
        <v>-0.46</v>
      </c>
      <c r="H162" s="32">
        <v>-0.5</v>
      </c>
    </row>
    <row r="163" spans="1:8" x14ac:dyDescent="0.25">
      <c r="A163" t="s">
        <v>120</v>
      </c>
      <c r="B163" s="35" t="s">
        <v>46</v>
      </c>
      <c r="C163" s="35">
        <f>VLOOKUP(B163,List!$A$2:$C$13,3,0)</f>
        <v>5</v>
      </c>
      <c r="D163" s="32">
        <v>0.18</v>
      </c>
      <c r="E163" s="32" t="e">
        <f t="shared" si="17"/>
        <v>#N/A</v>
      </c>
      <c r="F163" s="32">
        <f t="shared" si="18"/>
        <v>0.18</v>
      </c>
      <c r="G163" s="32">
        <v>-0.39</v>
      </c>
      <c r="H163" s="32">
        <f t="shared" ref="H163:H171" si="22">H162</f>
        <v>-0.5</v>
      </c>
    </row>
    <row r="164" spans="1:8" x14ac:dyDescent="0.25">
      <c r="A164" t="s">
        <v>122</v>
      </c>
      <c r="B164" s="35" t="s">
        <v>46</v>
      </c>
      <c r="C164" s="35">
        <f>VLOOKUP(B164,List!$A$2:$C$13,3,0)</f>
        <v>5</v>
      </c>
      <c r="D164" s="32">
        <v>0.19</v>
      </c>
      <c r="E164" s="32" t="e">
        <f t="shared" si="17"/>
        <v>#N/A</v>
      </c>
      <c r="F164" s="32">
        <f t="shared" si="18"/>
        <v>0.19</v>
      </c>
      <c r="G164" s="32">
        <v>-0.45</v>
      </c>
      <c r="H164" s="32">
        <f t="shared" si="22"/>
        <v>-0.5</v>
      </c>
    </row>
    <row r="165" spans="1:8" x14ac:dyDescent="0.25">
      <c r="A165" t="s">
        <v>80</v>
      </c>
      <c r="B165" s="35" t="s">
        <v>46</v>
      </c>
      <c r="C165" s="35">
        <f>VLOOKUP(B165,List!$A$2:$C$13,3,0)</f>
        <v>5</v>
      </c>
      <c r="D165" s="32">
        <v>-0.02</v>
      </c>
      <c r="E165" s="32">
        <f t="shared" si="17"/>
        <v>-0.02</v>
      </c>
      <c r="F165" s="32" t="e">
        <f t="shared" si="18"/>
        <v>#N/A</v>
      </c>
      <c r="G165" s="32">
        <v>0.48</v>
      </c>
      <c r="H165" s="32">
        <f t="shared" si="22"/>
        <v>-0.5</v>
      </c>
    </row>
    <row r="166" spans="1:8" x14ac:dyDescent="0.25">
      <c r="A166" t="s">
        <v>118</v>
      </c>
      <c r="B166" s="35" t="s">
        <v>46</v>
      </c>
      <c r="C166" s="35">
        <f>VLOOKUP(B166,List!$A$2:$C$13,3,0)</f>
        <v>5</v>
      </c>
      <c r="D166" s="32">
        <v>-0.05</v>
      </c>
      <c r="E166" s="32">
        <f t="shared" si="17"/>
        <v>-0.05</v>
      </c>
      <c r="F166" s="32" t="e">
        <f t="shared" si="18"/>
        <v>#N/A</v>
      </c>
      <c r="G166" s="32">
        <v>0.11</v>
      </c>
      <c r="H166" s="32">
        <f t="shared" si="22"/>
        <v>-0.5</v>
      </c>
    </row>
    <row r="167" spans="1:8" x14ac:dyDescent="0.25">
      <c r="A167" t="s">
        <v>81</v>
      </c>
      <c r="B167" s="35" t="s">
        <v>46</v>
      </c>
      <c r="C167" s="35">
        <f>VLOOKUP(B167,List!$A$2:$C$13,3,0)</f>
        <v>5</v>
      </c>
      <c r="D167" s="32">
        <v>0.32</v>
      </c>
      <c r="E167" s="32" t="e">
        <f t="shared" si="17"/>
        <v>#N/A</v>
      </c>
      <c r="F167" s="32">
        <f t="shared" si="18"/>
        <v>0.32</v>
      </c>
      <c r="G167" s="32">
        <v>-0.24</v>
      </c>
      <c r="H167" s="32">
        <f t="shared" si="22"/>
        <v>-0.5</v>
      </c>
    </row>
    <row r="168" spans="1:8" x14ac:dyDescent="0.25">
      <c r="A168" t="s">
        <v>123</v>
      </c>
      <c r="B168" s="35" t="s">
        <v>46</v>
      </c>
      <c r="C168" s="35">
        <f>VLOOKUP(B168,List!$A$2:$C$13,3,0)</f>
        <v>5</v>
      </c>
      <c r="D168" s="32">
        <v>-0.23</v>
      </c>
      <c r="E168" s="32">
        <f t="shared" si="17"/>
        <v>-0.23</v>
      </c>
      <c r="F168" s="32" t="e">
        <f t="shared" si="18"/>
        <v>#N/A</v>
      </c>
      <c r="G168" s="32">
        <v>0.14000000000000001</v>
      </c>
      <c r="H168" s="32">
        <f t="shared" si="22"/>
        <v>-0.5</v>
      </c>
    </row>
    <row r="169" spans="1:8" x14ac:dyDescent="0.25">
      <c r="A169" t="s">
        <v>117</v>
      </c>
      <c r="B169" s="35" t="s">
        <v>46</v>
      </c>
      <c r="C169" s="35">
        <f>VLOOKUP(B169,List!$A$2:$C$13,3,0)</f>
        <v>5</v>
      </c>
      <c r="D169" s="32">
        <v>-0.31</v>
      </c>
      <c r="E169" s="32">
        <f t="shared" si="17"/>
        <v>-0.31</v>
      </c>
      <c r="F169" s="32" t="e">
        <f t="shared" si="18"/>
        <v>#N/A</v>
      </c>
      <c r="G169" s="32">
        <v>7.0000000000000007E-2</v>
      </c>
      <c r="H169" s="33">
        <f t="shared" si="22"/>
        <v>-0.5</v>
      </c>
    </row>
    <row r="170" spans="1:8" x14ac:dyDescent="0.25">
      <c r="A170" t="s">
        <v>119</v>
      </c>
      <c r="B170" s="35" t="s">
        <v>46</v>
      </c>
      <c r="C170" s="35">
        <f>VLOOKUP(B170,List!$A$2:$C$13,3,0)</f>
        <v>5</v>
      </c>
      <c r="D170" s="32">
        <v>0.19</v>
      </c>
      <c r="E170" s="32">
        <f t="shared" si="17"/>
        <v>0.19</v>
      </c>
      <c r="F170" s="32" t="e">
        <f t="shared" si="18"/>
        <v>#N/A</v>
      </c>
      <c r="G170" s="32">
        <v>0.32</v>
      </c>
      <c r="H170" s="32">
        <f t="shared" si="22"/>
        <v>-0.5</v>
      </c>
    </row>
    <row r="171" spans="1:8" x14ac:dyDescent="0.25">
      <c r="A171" t="s">
        <v>121</v>
      </c>
      <c r="B171" s="35" t="s">
        <v>46</v>
      </c>
      <c r="C171" s="35">
        <f>VLOOKUP(B171,List!$A$2:$C$13,3,0)</f>
        <v>5</v>
      </c>
      <c r="D171" s="32">
        <v>-0.44</v>
      </c>
      <c r="E171" s="32">
        <f t="shared" si="17"/>
        <v>-0.44</v>
      </c>
      <c r="F171" s="32" t="e">
        <f t="shared" si="18"/>
        <v>#N/A</v>
      </c>
      <c r="G171" s="32">
        <v>0.17</v>
      </c>
      <c r="H171" s="32">
        <f t="shared" si="22"/>
        <v>-0.5</v>
      </c>
    </row>
    <row r="172" spans="1:8" x14ac:dyDescent="0.25">
      <c r="A172" t="s">
        <v>79</v>
      </c>
      <c r="B172" s="35" t="s">
        <v>47</v>
      </c>
      <c r="C172" s="35">
        <f>VLOOKUP(B172,List!$A$2:$C$13,3,0)</f>
        <v>6</v>
      </c>
      <c r="D172" s="32">
        <v>-0.24</v>
      </c>
      <c r="E172" s="32">
        <f t="shared" si="17"/>
        <v>-0.24</v>
      </c>
      <c r="F172" s="32" t="e">
        <f t="shared" si="18"/>
        <v>#N/A</v>
      </c>
      <c r="G172" s="32">
        <v>0.11</v>
      </c>
      <c r="H172" s="32">
        <v>-0.5</v>
      </c>
    </row>
    <row r="173" spans="1:8" x14ac:dyDescent="0.25">
      <c r="A173" t="s">
        <v>120</v>
      </c>
      <c r="B173" s="35" t="s">
        <v>47</v>
      </c>
      <c r="C173" s="35">
        <f>VLOOKUP(B173,List!$A$2:$C$13,3,0)</f>
        <v>6</v>
      </c>
      <c r="D173" s="32">
        <v>0.5</v>
      </c>
      <c r="E173" s="32" t="e">
        <f t="shared" si="17"/>
        <v>#N/A</v>
      </c>
      <c r="F173" s="32">
        <f t="shared" si="18"/>
        <v>0.5</v>
      </c>
      <c r="G173" s="32">
        <v>-0.5</v>
      </c>
      <c r="H173" s="32">
        <f t="shared" ref="H173:H181" si="23">H172</f>
        <v>-0.5</v>
      </c>
    </row>
    <row r="174" spans="1:8" x14ac:dyDescent="0.25">
      <c r="A174" t="s">
        <v>122</v>
      </c>
      <c r="B174" s="35" t="s">
        <v>47</v>
      </c>
      <c r="C174" s="35">
        <f>VLOOKUP(B174,List!$A$2:$C$13,3,0)</f>
        <v>6</v>
      </c>
      <c r="D174" s="32">
        <v>-0.28000000000000003</v>
      </c>
      <c r="E174" s="32">
        <f t="shared" si="17"/>
        <v>-0.28000000000000003</v>
      </c>
      <c r="F174" s="32" t="e">
        <f t="shared" si="18"/>
        <v>#N/A</v>
      </c>
      <c r="G174" s="32">
        <v>0.1</v>
      </c>
      <c r="H174" s="32">
        <f t="shared" si="23"/>
        <v>-0.5</v>
      </c>
    </row>
    <row r="175" spans="1:8" x14ac:dyDescent="0.25">
      <c r="A175" t="s">
        <v>80</v>
      </c>
      <c r="B175" s="35" t="s">
        <v>47</v>
      </c>
      <c r="C175" s="35">
        <f>VLOOKUP(B175,List!$A$2:$C$13,3,0)</f>
        <v>6</v>
      </c>
      <c r="D175" s="32">
        <v>0.34</v>
      </c>
      <c r="E175" s="32" t="e">
        <f t="shared" si="17"/>
        <v>#N/A</v>
      </c>
      <c r="F175" s="32">
        <f t="shared" si="18"/>
        <v>0.34</v>
      </c>
      <c r="G175" s="32">
        <v>-0.18</v>
      </c>
      <c r="H175" s="32">
        <f t="shared" si="23"/>
        <v>-0.5</v>
      </c>
    </row>
    <row r="176" spans="1:8" x14ac:dyDescent="0.25">
      <c r="A176" t="s">
        <v>118</v>
      </c>
      <c r="B176" s="35" t="s">
        <v>47</v>
      </c>
      <c r="C176" s="35">
        <f>VLOOKUP(B176,List!$A$2:$C$13,3,0)</f>
        <v>6</v>
      </c>
      <c r="D176" s="32">
        <v>0.34</v>
      </c>
      <c r="E176" s="32" t="e">
        <f t="shared" si="17"/>
        <v>#N/A</v>
      </c>
      <c r="F176" s="32">
        <f t="shared" si="18"/>
        <v>0.34</v>
      </c>
      <c r="G176" s="32">
        <v>-0.17</v>
      </c>
      <c r="H176" s="32">
        <f t="shared" si="23"/>
        <v>-0.5</v>
      </c>
    </row>
    <row r="177" spans="1:8" x14ac:dyDescent="0.25">
      <c r="A177" t="s">
        <v>81</v>
      </c>
      <c r="B177" s="35" t="s">
        <v>47</v>
      </c>
      <c r="C177" s="35">
        <f>VLOOKUP(B177,List!$A$2:$C$13,3,0)</f>
        <v>6</v>
      </c>
      <c r="D177" s="32">
        <v>-0.44</v>
      </c>
      <c r="E177" s="32">
        <f t="shared" si="17"/>
        <v>-0.44</v>
      </c>
      <c r="F177" s="32" t="e">
        <f t="shared" si="18"/>
        <v>#N/A</v>
      </c>
      <c r="G177" s="32">
        <v>0.3</v>
      </c>
      <c r="H177" s="32">
        <f t="shared" si="23"/>
        <v>-0.5</v>
      </c>
    </row>
    <row r="178" spans="1:8" x14ac:dyDescent="0.25">
      <c r="A178" t="s">
        <v>123</v>
      </c>
      <c r="B178" s="35" t="s">
        <v>47</v>
      </c>
      <c r="C178" s="35">
        <f>VLOOKUP(B178,List!$A$2:$C$13,3,0)</f>
        <v>6</v>
      </c>
      <c r="D178" s="32">
        <v>7.0000000000000007E-2</v>
      </c>
      <c r="E178" s="32">
        <f t="shared" si="17"/>
        <v>7.0000000000000007E-2</v>
      </c>
      <c r="F178" s="32" t="e">
        <f t="shared" si="18"/>
        <v>#N/A</v>
      </c>
      <c r="G178" s="32">
        <v>0.28999999999999998</v>
      </c>
      <c r="H178" s="32">
        <f t="shared" si="23"/>
        <v>-0.5</v>
      </c>
    </row>
    <row r="179" spans="1:8" x14ac:dyDescent="0.25">
      <c r="A179" t="s">
        <v>117</v>
      </c>
      <c r="B179" s="35" t="s">
        <v>47</v>
      </c>
      <c r="C179" s="35">
        <f>VLOOKUP(B179,List!$A$2:$C$13,3,0)</f>
        <v>6</v>
      </c>
      <c r="D179" s="32">
        <v>-0.3</v>
      </c>
      <c r="E179" s="32" t="e">
        <f t="shared" si="17"/>
        <v>#N/A</v>
      </c>
      <c r="F179" s="32">
        <f t="shared" si="18"/>
        <v>-0.3</v>
      </c>
      <c r="G179" s="32">
        <v>-0.47</v>
      </c>
      <c r="H179" s="33">
        <f t="shared" si="23"/>
        <v>-0.5</v>
      </c>
    </row>
    <row r="180" spans="1:8" x14ac:dyDescent="0.25">
      <c r="A180" t="s">
        <v>119</v>
      </c>
      <c r="B180" s="35" t="s">
        <v>47</v>
      </c>
      <c r="C180" s="35">
        <f>VLOOKUP(B180,List!$A$2:$C$13,3,0)</f>
        <v>6</v>
      </c>
      <c r="D180" s="32">
        <v>-0.49</v>
      </c>
      <c r="E180" s="32">
        <f t="shared" si="17"/>
        <v>-0.49</v>
      </c>
      <c r="F180" s="32" t="e">
        <f t="shared" si="18"/>
        <v>#N/A</v>
      </c>
      <c r="G180" s="32">
        <v>-0.23</v>
      </c>
      <c r="H180" s="32">
        <f t="shared" si="23"/>
        <v>-0.5</v>
      </c>
    </row>
    <row r="181" spans="1:8" x14ac:dyDescent="0.25">
      <c r="A181" t="s">
        <v>121</v>
      </c>
      <c r="B181" s="35" t="s">
        <v>47</v>
      </c>
      <c r="C181" s="35">
        <f>VLOOKUP(B181,List!$A$2:$C$13,3,0)</f>
        <v>6</v>
      </c>
      <c r="D181" s="32">
        <v>0.36</v>
      </c>
      <c r="E181" s="32">
        <f t="shared" si="17"/>
        <v>0.36</v>
      </c>
      <c r="F181" s="32" t="e">
        <f t="shared" si="18"/>
        <v>#N/A</v>
      </c>
      <c r="G181" s="32">
        <v>0.47</v>
      </c>
      <c r="H181" s="32">
        <f t="shared" si="23"/>
        <v>-0.5</v>
      </c>
    </row>
    <row r="182" spans="1:8" x14ac:dyDescent="0.25">
      <c r="A182" t="s">
        <v>79</v>
      </c>
      <c r="B182" s="35" t="s">
        <v>48</v>
      </c>
      <c r="C182" s="35">
        <f>VLOOKUP(B182,List!$A$2:$C$13,3,0)</f>
        <v>7</v>
      </c>
      <c r="D182" s="32">
        <v>0.3</v>
      </c>
      <c r="E182" s="32">
        <f t="shared" si="17"/>
        <v>0.3</v>
      </c>
      <c r="F182" s="32" t="e">
        <f t="shared" si="18"/>
        <v>#N/A</v>
      </c>
      <c r="G182" s="32">
        <v>0.49</v>
      </c>
      <c r="H182" s="32">
        <v>-0.5</v>
      </c>
    </row>
    <row r="183" spans="1:8" x14ac:dyDescent="0.25">
      <c r="A183" t="s">
        <v>120</v>
      </c>
      <c r="B183" s="35" t="s">
        <v>48</v>
      </c>
      <c r="C183" s="35">
        <f>VLOOKUP(B183,List!$A$2:$C$13,3,0)</f>
        <v>7</v>
      </c>
      <c r="D183" s="32">
        <v>0.13</v>
      </c>
      <c r="E183" s="32">
        <f t="shared" si="17"/>
        <v>0.13</v>
      </c>
      <c r="F183" s="32" t="e">
        <f t="shared" si="18"/>
        <v>#N/A</v>
      </c>
      <c r="G183" s="32">
        <v>0.24</v>
      </c>
      <c r="H183" s="32">
        <f t="shared" ref="H183:H191" si="24">H182</f>
        <v>-0.5</v>
      </c>
    </row>
    <row r="184" spans="1:8" x14ac:dyDescent="0.25">
      <c r="A184" t="s">
        <v>122</v>
      </c>
      <c r="B184" s="35" t="s">
        <v>48</v>
      </c>
      <c r="C184" s="35">
        <f>VLOOKUP(B184,List!$A$2:$C$13,3,0)</f>
        <v>7</v>
      </c>
      <c r="D184" s="32">
        <v>-0.06</v>
      </c>
      <c r="E184" s="32" t="e">
        <f t="shared" si="17"/>
        <v>#N/A</v>
      </c>
      <c r="F184" s="32">
        <f t="shared" si="18"/>
        <v>-0.06</v>
      </c>
      <c r="G184" s="32">
        <v>-0.11</v>
      </c>
      <c r="H184" s="32">
        <f t="shared" si="24"/>
        <v>-0.5</v>
      </c>
    </row>
    <row r="185" spans="1:8" x14ac:dyDescent="0.25">
      <c r="A185" t="s">
        <v>80</v>
      </c>
      <c r="B185" s="35" t="s">
        <v>48</v>
      </c>
      <c r="C185" s="35">
        <f>VLOOKUP(B185,List!$A$2:$C$13,3,0)</f>
        <v>7</v>
      </c>
      <c r="D185" s="32">
        <v>0.08</v>
      </c>
      <c r="E185" s="32">
        <f t="shared" si="17"/>
        <v>0.08</v>
      </c>
      <c r="F185" s="32" t="e">
        <f t="shared" si="18"/>
        <v>#N/A</v>
      </c>
      <c r="G185" s="32">
        <v>0.31</v>
      </c>
      <c r="H185" s="32">
        <f t="shared" si="24"/>
        <v>-0.5</v>
      </c>
    </row>
    <row r="186" spans="1:8" x14ac:dyDescent="0.25">
      <c r="A186" t="s">
        <v>118</v>
      </c>
      <c r="B186" s="35" t="s">
        <v>48</v>
      </c>
      <c r="C186" s="35">
        <f>VLOOKUP(B186,List!$A$2:$C$13,3,0)</f>
        <v>7</v>
      </c>
      <c r="D186" s="32">
        <v>0.08</v>
      </c>
      <c r="E186" s="32">
        <f t="shared" si="17"/>
        <v>0.08</v>
      </c>
      <c r="F186" s="32" t="e">
        <f t="shared" si="18"/>
        <v>#N/A</v>
      </c>
      <c r="G186" s="32">
        <v>0.28999999999999998</v>
      </c>
      <c r="H186" s="32">
        <f t="shared" si="24"/>
        <v>-0.5</v>
      </c>
    </row>
    <row r="187" spans="1:8" x14ac:dyDescent="0.25">
      <c r="A187" t="s">
        <v>81</v>
      </c>
      <c r="B187" s="35" t="s">
        <v>48</v>
      </c>
      <c r="C187" s="35">
        <f>VLOOKUP(B187,List!$A$2:$C$13,3,0)</f>
        <v>7</v>
      </c>
      <c r="D187" s="32">
        <v>0.25</v>
      </c>
      <c r="E187" s="32" t="e">
        <f t="shared" si="17"/>
        <v>#N/A</v>
      </c>
      <c r="F187" s="32">
        <f t="shared" si="18"/>
        <v>0.25</v>
      </c>
      <c r="G187" s="32">
        <v>-0.01</v>
      </c>
      <c r="H187" s="32">
        <f t="shared" si="24"/>
        <v>-0.5</v>
      </c>
    </row>
    <row r="188" spans="1:8" x14ac:dyDescent="0.25">
      <c r="A188" t="s">
        <v>123</v>
      </c>
      <c r="B188" s="35" t="s">
        <v>48</v>
      </c>
      <c r="C188" s="35">
        <f>VLOOKUP(B188,List!$A$2:$C$13,3,0)</f>
        <v>7</v>
      </c>
      <c r="D188" s="32">
        <v>-0.31</v>
      </c>
      <c r="E188" s="32">
        <f t="shared" si="17"/>
        <v>-0.31</v>
      </c>
      <c r="F188" s="32" t="e">
        <f t="shared" si="18"/>
        <v>#N/A</v>
      </c>
      <c r="G188" s="32">
        <v>0.03</v>
      </c>
      <c r="H188" s="32">
        <f t="shared" si="24"/>
        <v>-0.5</v>
      </c>
    </row>
    <row r="189" spans="1:8" x14ac:dyDescent="0.25">
      <c r="A189" t="s">
        <v>117</v>
      </c>
      <c r="B189" s="35" t="s">
        <v>48</v>
      </c>
      <c r="C189" s="35">
        <f>VLOOKUP(B189,List!$A$2:$C$13,3,0)</f>
        <v>7</v>
      </c>
      <c r="D189" s="32">
        <v>-0.13</v>
      </c>
      <c r="E189" s="32" t="e">
        <f t="shared" si="17"/>
        <v>#N/A</v>
      </c>
      <c r="F189" s="32">
        <f t="shared" si="18"/>
        <v>-0.13</v>
      </c>
      <c r="G189" s="32">
        <v>-0.45</v>
      </c>
      <c r="H189" s="33">
        <f t="shared" si="24"/>
        <v>-0.5</v>
      </c>
    </row>
    <row r="190" spans="1:8" x14ac:dyDescent="0.25">
      <c r="A190" t="s">
        <v>119</v>
      </c>
      <c r="B190" s="35" t="s">
        <v>48</v>
      </c>
      <c r="C190" s="35">
        <f>VLOOKUP(B190,List!$A$2:$C$13,3,0)</f>
        <v>7</v>
      </c>
      <c r="D190" s="32">
        <v>-0.31</v>
      </c>
      <c r="E190" s="32">
        <f t="shared" si="17"/>
        <v>-0.31</v>
      </c>
      <c r="F190" s="32" t="e">
        <f t="shared" si="18"/>
        <v>#N/A</v>
      </c>
      <c r="G190" s="32">
        <v>-0.23</v>
      </c>
      <c r="H190" s="32">
        <f t="shared" si="24"/>
        <v>-0.5</v>
      </c>
    </row>
    <row r="191" spans="1:8" x14ac:dyDescent="0.25">
      <c r="A191" t="s">
        <v>121</v>
      </c>
      <c r="B191" s="35" t="s">
        <v>48</v>
      </c>
      <c r="C191" s="35">
        <f>VLOOKUP(B191,List!$A$2:$C$13,3,0)</f>
        <v>7</v>
      </c>
      <c r="D191" s="32">
        <v>-0.19</v>
      </c>
      <c r="E191" s="32">
        <f t="shared" si="17"/>
        <v>-0.19</v>
      </c>
      <c r="F191" s="32" t="e">
        <f t="shared" si="18"/>
        <v>#N/A</v>
      </c>
      <c r="G191" s="32">
        <v>0.12</v>
      </c>
      <c r="H191" s="32">
        <f t="shared" si="24"/>
        <v>-0.5</v>
      </c>
    </row>
    <row r="192" spans="1:8" x14ac:dyDescent="0.25">
      <c r="A192" t="s">
        <v>79</v>
      </c>
      <c r="B192" s="35" t="s">
        <v>49</v>
      </c>
      <c r="C192" s="35">
        <f>VLOOKUP(B192,List!$A$2:$C$13,3,0)</f>
        <v>8</v>
      </c>
      <c r="D192" s="32">
        <v>-0.44</v>
      </c>
      <c r="E192" s="32">
        <f t="shared" si="17"/>
        <v>-0.44</v>
      </c>
      <c r="F192" s="32" t="e">
        <f t="shared" si="18"/>
        <v>#N/A</v>
      </c>
      <c r="G192" s="32">
        <v>0.31</v>
      </c>
      <c r="H192" s="32">
        <v>-0.5</v>
      </c>
    </row>
    <row r="193" spans="1:8" x14ac:dyDescent="0.25">
      <c r="A193" t="s">
        <v>120</v>
      </c>
      <c r="B193" s="35" t="s">
        <v>49</v>
      </c>
      <c r="C193" s="35">
        <f>VLOOKUP(B193,List!$A$2:$C$13,3,0)</f>
        <v>8</v>
      </c>
      <c r="D193" s="32">
        <v>0.33</v>
      </c>
      <c r="E193" s="32" t="e">
        <f t="shared" si="17"/>
        <v>#N/A</v>
      </c>
      <c r="F193" s="32">
        <f t="shared" si="18"/>
        <v>0.33</v>
      </c>
      <c r="G193" s="32">
        <v>-0.21</v>
      </c>
      <c r="H193" s="32">
        <f t="shared" ref="H193:H201" si="25">H192</f>
        <v>-0.5</v>
      </c>
    </row>
    <row r="194" spans="1:8" x14ac:dyDescent="0.25">
      <c r="A194" t="s">
        <v>122</v>
      </c>
      <c r="B194" s="35" t="s">
        <v>49</v>
      </c>
      <c r="C194" s="35">
        <f>VLOOKUP(B194,List!$A$2:$C$13,3,0)</f>
        <v>8</v>
      </c>
      <c r="D194" s="32">
        <v>0.37</v>
      </c>
      <c r="E194" s="32" t="e">
        <f t="shared" si="17"/>
        <v>#N/A</v>
      </c>
      <c r="F194" s="32">
        <f t="shared" si="18"/>
        <v>0.37</v>
      </c>
      <c r="G194" s="32">
        <v>-0.17</v>
      </c>
      <c r="H194" s="32">
        <f t="shared" si="25"/>
        <v>-0.5</v>
      </c>
    </row>
    <row r="195" spans="1:8" x14ac:dyDescent="0.25">
      <c r="A195" t="s">
        <v>80</v>
      </c>
      <c r="B195" s="35" t="s">
        <v>49</v>
      </c>
      <c r="C195" s="35">
        <f>VLOOKUP(B195,List!$A$2:$C$13,3,0)</f>
        <v>8</v>
      </c>
      <c r="D195" s="32">
        <v>-0.44</v>
      </c>
      <c r="E195" s="32">
        <f t="shared" si="17"/>
        <v>-0.44</v>
      </c>
      <c r="F195" s="32" t="e">
        <f t="shared" si="18"/>
        <v>#N/A</v>
      </c>
      <c r="G195" s="32">
        <v>-0.26</v>
      </c>
      <c r="H195" s="32">
        <f t="shared" si="25"/>
        <v>-0.5</v>
      </c>
    </row>
    <row r="196" spans="1:8" x14ac:dyDescent="0.25">
      <c r="A196" t="s">
        <v>118</v>
      </c>
      <c r="B196" s="35" t="s">
        <v>49</v>
      </c>
      <c r="C196" s="35">
        <f>VLOOKUP(B196,List!$A$2:$C$13,3,0)</f>
        <v>8</v>
      </c>
      <c r="D196" s="32">
        <v>0.09</v>
      </c>
      <c r="E196" s="32" t="e">
        <f t="shared" si="17"/>
        <v>#N/A</v>
      </c>
      <c r="F196" s="32">
        <f t="shared" si="18"/>
        <v>0.09</v>
      </c>
      <c r="G196" s="32">
        <v>-0.46</v>
      </c>
      <c r="H196" s="32">
        <f t="shared" si="25"/>
        <v>-0.5</v>
      </c>
    </row>
    <row r="197" spans="1:8" x14ac:dyDescent="0.25">
      <c r="A197" t="s">
        <v>81</v>
      </c>
      <c r="B197" s="35" t="s">
        <v>49</v>
      </c>
      <c r="C197" s="35">
        <f>VLOOKUP(B197,List!$A$2:$C$13,3,0)</f>
        <v>8</v>
      </c>
      <c r="D197" s="32">
        <v>0.46</v>
      </c>
      <c r="E197" s="32" t="e">
        <f t="shared" ref="E197:E260" si="26">IF(D197&lt;G197,D197,NA())</f>
        <v>#N/A</v>
      </c>
      <c r="F197" s="32">
        <f t="shared" ref="F197:F260" si="27">IF(D197&gt;G197,D197,NA())</f>
        <v>0.46</v>
      </c>
      <c r="G197" s="32">
        <v>-0.02</v>
      </c>
      <c r="H197" s="32">
        <f t="shared" si="25"/>
        <v>-0.5</v>
      </c>
    </row>
    <row r="198" spans="1:8" x14ac:dyDescent="0.25">
      <c r="A198" t="s">
        <v>123</v>
      </c>
      <c r="B198" s="35" t="s">
        <v>49</v>
      </c>
      <c r="C198" s="35">
        <f>VLOOKUP(B198,List!$A$2:$C$13,3,0)</f>
        <v>8</v>
      </c>
      <c r="D198" s="32">
        <v>-0.15</v>
      </c>
      <c r="E198" s="32" t="e">
        <f t="shared" si="26"/>
        <v>#N/A</v>
      </c>
      <c r="F198" s="32">
        <f t="shared" si="27"/>
        <v>-0.15</v>
      </c>
      <c r="G198" s="32">
        <v>-0.46</v>
      </c>
      <c r="H198" s="32">
        <f t="shared" si="25"/>
        <v>-0.5</v>
      </c>
    </row>
    <row r="199" spans="1:8" x14ac:dyDescent="0.25">
      <c r="A199" t="s">
        <v>117</v>
      </c>
      <c r="B199" s="35" t="s">
        <v>49</v>
      </c>
      <c r="C199" s="35">
        <f>VLOOKUP(B199,List!$A$2:$C$13,3,0)</f>
        <v>8</v>
      </c>
      <c r="D199" s="32">
        <v>0.42</v>
      </c>
      <c r="E199" s="32" t="e">
        <f t="shared" si="26"/>
        <v>#N/A</v>
      </c>
      <c r="F199" s="32">
        <f t="shared" si="27"/>
        <v>0.42</v>
      </c>
      <c r="G199" s="32">
        <v>0.31</v>
      </c>
      <c r="H199" s="33">
        <f t="shared" si="25"/>
        <v>-0.5</v>
      </c>
    </row>
    <row r="200" spans="1:8" x14ac:dyDescent="0.25">
      <c r="A200" t="s">
        <v>119</v>
      </c>
      <c r="B200" s="35" t="s">
        <v>49</v>
      </c>
      <c r="C200" s="35">
        <f>VLOOKUP(B200,List!$A$2:$C$13,3,0)</f>
        <v>8</v>
      </c>
      <c r="D200" s="32">
        <v>0.09</v>
      </c>
      <c r="E200" s="32">
        <f t="shared" si="26"/>
        <v>0.09</v>
      </c>
      <c r="F200" s="32" t="e">
        <f t="shared" si="27"/>
        <v>#N/A</v>
      </c>
      <c r="G200" s="32">
        <v>0.31</v>
      </c>
      <c r="H200" s="32">
        <f t="shared" si="25"/>
        <v>-0.5</v>
      </c>
    </row>
    <row r="201" spans="1:8" x14ac:dyDescent="0.25">
      <c r="A201" t="s">
        <v>121</v>
      </c>
      <c r="B201" s="35" t="s">
        <v>49</v>
      </c>
      <c r="C201" s="35">
        <f>VLOOKUP(B201,List!$A$2:$C$13,3,0)</f>
        <v>8</v>
      </c>
      <c r="D201" s="32">
        <v>0.5</v>
      </c>
      <c r="E201" s="32" t="e">
        <f t="shared" si="26"/>
        <v>#N/A</v>
      </c>
      <c r="F201" s="32">
        <f t="shared" si="27"/>
        <v>0.5</v>
      </c>
      <c r="G201" s="32">
        <v>0.24</v>
      </c>
      <c r="H201" s="32">
        <f t="shared" si="25"/>
        <v>-0.5</v>
      </c>
    </row>
    <row r="202" spans="1:8" x14ac:dyDescent="0.25">
      <c r="A202" t="s">
        <v>79</v>
      </c>
      <c r="B202" s="35" t="s">
        <v>50</v>
      </c>
      <c r="C202" s="35">
        <f>VLOOKUP(B202,List!$A$2:$C$13,3,0)</f>
        <v>9</v>
      </c>
      <c r="D202" s="32">
        <v>-0.37</v>
      </c>
      <c r="E202" s="32">
        <f t="shared" si="26"/>
        <v>-0.37</v>
      </c>
      <c r="F202" s="32" t="e">
        <f t="shared" si="27"/>
        <v>#N/A</v>
      </c>
      <c r="G202" s="32">
        <v>0.2</v>
      </c>
      <c r="H202" s="32">
        <v>-0.5</v>
      </c>
    </row>
    <row r="203" spans="1:8" x14ac:dyDescent="0.25">
      <c r="A203" t="s">
        <v>120</v>
      </c>
      <c r="B203" s="35" t="s">
        <v>50</v>
      </c>
      <c r="C203" s="35">
        <f>VLOOKUP(B203,List!$A$2:$C$13,3,0)</f>
        <v>9</v>
      </c>
      <c r="D203" s="32">
        <v>0.47</v>
      </c>
      <c r="E203" s="32" t="e">
        <f t="shared" si="26"/>
        <v>#N/A</v>
      </c>
      <c r="F203" s="32">
        <f t="shared" si="27"/>
        <v>0.47</v>
      </c>
      <c r="G203" s="32">
        <v>-0.01</v>
      </c>
      <c r="H203" s="32">
        <f t="shared" ref="H203:H211" si="28">H202</f>
        <v>-0.5</v>
      </c>
    </row>
    <row r="204" spans="1:8" x14ac:dyDescent="0.25">
      <c r="A204" t="s">
        <v>122</v>
      </c>
      <c r="B204" s="35" t="s">
        <v>50</v>
      </c>
      <c r="C204" s="35">
        <f>VLOOKUP(B204,List!$A$2:$C$13,3,0)</f>
        <v>9</v>
      </c>
      <c r="D204" s="32">
        <v>-0.27</v>
      </c>
      <c r="E204" s="32">
        <f t="shared" si="26"/>
        <v>-0.27</v>
      </c>
      <c r="F204" s="32" t="e">
        <f t="shared" si="27"/>
        <v>#N/A</v>
      </c>
      <c r="G204" s="32">
        <v>-0.12</v>
      </c>
      <c r="H204" s="32">
        <f t="shared" si="28"/>
        <v>-0.5</v>
      </c>
    </row>
    <row r="205" spans="1:8" x14ac:dyDescent="0.25">
      <c r="A205" t="s">
        <v>80</v>
      </c>
      <c r="B205" s="35" t="s">
        <v>50</v>
      </c>
      <c r="C205" s="35">
        <f>VLOOKUP(B205,List!$A$2:$C$13,3,0)</f>
        <v>9</v>
      </c>
      <c r="D205" s="32">
        <v>-0.1</v>
      </c>
      <c r="E205" s="32" t="e">
        <f t="shared" si="26"/>
        <v>#N/A</v>
      </c>
      <c r="F205" s="32">
        <f t="shared" si="27"/>
        <v>-0.1</v>
      </c>
      <c r="G205" s="32">
        <v>-0.45</v>
      </c>
      <c r="H205" s="32">
        <f t="shared" si="28"/>
        <v>-0.5</v>
      </c>
    </row>
    <row r="206" spans="1:8" x14ac:dyDescent="0.25">
      <c r="A206" t="s">
        <v>118</v>
      </c>
      <c r="B206" s="35" t="s">
        <v>50</v>
      </c>
      <c r="C206" s="35">
        <f>VLOOKUP(B206,List!$A$2:$C$13,3,0)</f>
        <v>9</v>
      </c>
      <c r="D206" s="32">
        <v>0.21</v>
      </c>
      <c r="E206" s="32">
        <f t="shared" si="26"/>
        <v>0.21</v>
      </c>
      <c r="F206" s="32" t="e">
        <f t="shared" si="27"/>
        <v>#N/A</v>
      </c>
      <c r="G206" s="32">
        <v>0.39</v>
      </c>
      <c r="H206" s="32">
        <f t="shared" si="28"/>
        <v>-0.5</v>
      </c>
    </row>
    <row r="207" spans="1:8" x14ac:dyDescent="0.25">
      <c r="A207" t="s">
        <v>81</v>
      </c>
      <c r="B207" s="35" t="s">
        <v>50</v>
      </c>
      <c r="C207" s="35">
        <f>VLOOKUP(B207,List!$A$2:$C$13,3,0)</f>
        <v>9</v>
      </c>
      <c r="D207" s="32">
        <v>0.01</v>
      </c>
      <c r="E207" s="32">
        <f t="shared" si="26"/>
        <v>0.01</v>
      </c>
      <c r="F207" s="32" t="e">
        <f t="shared" si="27"/>
        <v>#N/A</v>
      </c>
      <c r="G207" s="32">
        <v>0.21</v>
      </c>
      <c r="H207" s="32">
        <f t="shared" si="28"/>
        <v>-0.5</v>
      </c>
    </row>
    <row r="208" spans="1:8" x14ac:dyDescent="0.25">
      <c r="A208" t="s">
        <v>123</v>
      </c>
      <c r="B208" s="35" t="s">
        <v>50</v>
      </c>
      <c r="C208" s="35">
        <f>VLOOKUP(B208,List!$A$2:$C$13,3,0)</f>
        <v>9</v>
      </c>
      <c r="D208" s="32">
        <v>-0.4</v>
      </c>
      <c r="E208" s="32" t="e">
        <f t="shared" si="26"/>
        <v>#N/A</v>
      </c>
      <c r="F208" s="32">
        <f t="shared" si="27"/>
        <v>-0.4</v>
      </c>
      <c r="G208" s="32">
        <v>-0.42</v>
      </c>
      <c r="H208" s="32">
        <f t="shared" si="28"/>
        <v>-0.5</v>
      </c>
    </row>
    <row r="209" spans="1:8" x14ac:dyDescent="0.25">
      <c r="A209" t="s">
        <v>117</v>
      </c>
      <c r="B209" s="35" t="s">
        <v>50</v>
      </c>
      <c r="C209" s="35">
        <f>VLOOKUP(B209,List!$A$2:$C$13,3,0)</f>
        <v>9</v>
      </c>
      <c r="D209" s="32">
        <v>7.0000000000000007E-2</v>
      </c>
      <c r="E209" s="32">
        <f t="shared" si="26"/>
        <v>7.0000000000000007E-2</v>
      </c>
      <c r="F209" s="32" t="e">
        <f t="shared" si="27"/>
        <v>#N/A</v>
      </c>
      <c r="G209" s="32">
        <v>0.45</v>
      </c>
      <c r="H209" s="33">
        <f t="shared" si="28"/>
        <v>-0.5</v>
      </c>
    </row>
    <row r="210" spans="1:8" x14ac:dyDescent="0.25">
      <c r="A210" t="s">
        <v>119</v>
      </c>
      <c r="B210" s="35" t="s">
        <v>50</v>
      </c>
      <c r="C210" s="35">
        <f>VLOOKUP(B210,List!$A$2:$C$13,3,0)</f>
        <v>9</v>
      </c>
      <c r="D210" s="32">
        <v>0.19</v>
      </c>
      <c r="E210" s="32" t="e">
        <f t="shared" si="26"/>
        <v>#N/A</v>
      </c>
      <c r="F210" s="32">
        <f t="shared" si="27"/>
        <v>0.19</v>
      </c>
      <c r="G210" s="32">
        <v>0.18</v>
      </c>
      <c r="H210" s="32">
        <f t="shared" si="28"/>
        <v>-0.5</v>
      </c>
    </row>
    <row r="211" spans="1:8" x14ac:dyDescent="0.25">
      <c r="A211" t="s">
        <v>121</v>
      </c>
      <c r="B211" s="35" t="s">
        <v>50</v>
      </c>
      <c r="C211" s="35">
        <f>VLOOKUP(B211,List!$A$2:$C$13,3,0)</f>
        <v>9</v>
      </c>
      <c r="D211" s="32">
        <v>0</v>
      </c>
      <c r="E211" s="32" t="e">
        <f t="shared" si="26"/>
        <v>#N/A</v>
      </c>
      <c r="F211" s="32">
        <f t="shared" si="27"/>
        <v>0</v>
      </c>
      <c r="G211" s="32">
        <v>-0.1</v>
      </c>
      <c r="H211" s="32">
        <f t="shared" si="28"/>
        <v>-0.5</v>
      </c>
    </row>
    <row r="212" spans="1:8" x14ac:dyDescent="0.25">
      <c r="A212" t="s">
        <v>79</v>
      </c>
      <c r="B212" s="35" t="s">
        <v>51</v>
      </c>
      <c r="C212" s="35">
        <f>VLOOKUP(B212,List!$A$2:$C$13,3,0)</f>
        <v>10</v>
      </c>
      <c r="D212" s="32">
        <v>-0.13</v>
      </c>
      <c r="E212" s="32" t="e">
        <f t="shared" si="26"/>
        <v>#N/A</v>
      </c>
      <c r="F212" s="32">
        <f t="shared" si="27"/>
        <v>-0.13</v>
      </c>
      <c r="G212" s="32">
        <v>-0.23</v>
      </c>
      <c r="H212" s="32">
        <v>-0.5</v>
      </c>
    </row>
    <row r="213" spans="1:8" x14ac:dyDescent="0.25">
      <c r="A213" t="s">
        <v>120</v>
      </c>
      <c r="B213" s="35" t="s">
        <v>51</v>
      </c>
      <c r="C213" s="35">
        <f>VLOOKUP(B213,List!$A$2:$C$13,3,0)</f>
        <v>10</v>
      </c>
      <c r="D213" s="32">
        <v>0.34</v>
      </c>
      <c r="E213" s="32">
        <f t="shared" si="26"/>
        <v>0.34</v>
      </c>
      <c r="F213" s="32" t="e">
        <f t="shared" si="27"/>
        <v>#N/A</v>
      </c>
      <c r="G213" s="32">
        <v>0.48</v>
      </c>
      <c r="H213" s="32">
        <f t="shared" ref="H213:H221" si="29">H212</f>
        <v>-0.5</v>
      </c>
    </row>
    <row r="214" spans="1:8" x14ac:dyDescent="0.25">
      <c r="A214" t="s">
        <v>122</v>
      </c>
      <c r="B214" s="35" t="s">
        <v>51</v>
      </c>
      <c r="C214" s="35">
        <f>VLOOKUP(B214,List!$A$2:$C$13,3,0)</f>
        <v>10</v>
      </c>
      <c r="D214" s="32">
        <v>-0.37</v>
      </c>
      <c r="E214" s="32">
        <f t="shared" si="26"/>
        <v>-0.37</v>
      </c>
      <c r="F214" s="32" t="e">
        <f t="shared" si="27"/>
        <v>#N/A</v>
      </c>
      <c r="G214" s="32">
        <v>0.26</v>
      </c>
      <c r="H214" s="32">
        <f t="shared" si="29"/>
        <v>-0.5</v>
      </c>
    </row>
    <row r="215" spans="1:8" x14ac:dyDescent="0.25">
      <c r="A215" t="s">
        <v>80</v>
      </c>
      <c r="B215" s="35" t="s">
        <v>51</v>
      </c>
      <c r="C215" s="35">
        <f>VLOOKUP(B215,List!$A$2:$C$13,3,0)</f>
        <v>10</v>
      </c>
      <c r="D215" s="32">
        <v>0.33</v>
      </c>
      <c r="E215" s="32" t="e">
        <f t="shared" si="26"/>
        <v>#N/A</v>
      </c>
      <c r="F215" s="32">
        <f t="shared" si="27"/>
        <v>0.33</v>
      </c>
      <c r="G215" s="32">
        <v>-0.24</v>
      </c>
      <c r="H215" s="32">
        <f t="shared" si="29"/>
        <v>-0.5</v>
      </c>
    </row>
    <row r="216" spans="1:8" x14ac:dyDescent="0.25">
      <c r="A216" t="s">
        <v>118</v>
      </c>
      <c r="B216" s="35" t="s">
        <v>51</v>
      </c>
      <c r="C216" s="35">
        <f>VLOOKUP(B216,List!$A$2:$C$13,3,0)</f>
        <v>10</v>
      </c>
      <c r="D216" s="32">
        <v>-0.19</v>
      </c>
      <c r="E216" s="32" t="e">
        <f t="shared" si="26"/>
        <v>#N/A</v>
      </c>
      <c r="F216" s="32">
        <f t="shared" si="27"/>
        <v>-0.19</v>
      </c>
      <c r="G216" s="32">
        <v>-0.32</v>
      </c>
      <c r="H216" s="32">
        <f t="shared" si="29"/>
        <v>-0.5</v>
      </c>
    </row>
    <row r="217" spans="1:8" x14ac:dyDescent="0.25">
      <c r="A217" t="s">
        <v>81</v>
      </c>
      <c r="B217" s="35" t="s">
        <v>51</v>
      </c>
      <c r="C217" s="35">
        <f>VLOOKUP(B217,List!$A$2:$C$13,3,0)</f>
        <v>10</v>
      </c>
      <c r="D217" s="32">
        <v>-0.23</v>
      </c>
      <c r="E217" s="32">
        <f t="shared" si="26"/>
        <v>-0.23</v>
      </c>
      <c r="F217" s="32" t="e">
        <f t="shared" si="27"/>
        <v>#N/A</v>
      </c>
      <c r="G217" s="32">
        <v>-0.21</v>
      </c>
      <c r="H217" s="32">
        <f t="shared" si="29"/>
        <v>-0.5</v>
      </c>
    </row>
    <row r="218" spans="1:8" x14ac:dyDescent="0.25">
      <c r="A218" t="s">
        <v>123</v>
      </c>
      <c r="B218" s="35" t="s">
        <v>51</v>
      </c>
      <c r="C218" s="35">
        <f>VLOOKUP(B218,List!$A$2:$C$13,3,0)</f>
        <v>10</v>
      </c>
      <c r="D218" s="32">
        <v>0.06</v>
      </c>
      <c r="E218" s="32">
        <f t="shared" si="26"/>
        <v>0.06</v>
      </c>
      <c r="F218" s="32" t="e">
        <f t="shared" si="27"/>
        <v>#N/A</v>
      </c>
      <c r="G218" s="32">
        <v>7.0000000000000007E-2</v>
      </c>
      <c r="H218" s="32">
        <f t="shared" si="29"/>
        <v>-0.5</v>
      </c>
    </row>
    <row r="219" spans="1:8" x14ac:dyDescent="0.25">
      <c r="A219" t="s">
        <v>117</v>
      </c>
      <c r="B219" s="35" t="s">
        <v>51</v>
      </c>
      <c r="C219" s="35">
        <f>VLOOKUP(B219,List!$A$2:$C$13,3,0)</f>
        <v>10</v>
      </c>
      <c r="D219" s="32">
        <v>-0.06</v>
      </c>
      <c r="E219" s="32">
        <f t="shared" si="26"/>
        <v>-0.06</v>
      </c>
      <c r="F219" s="32" t="e">
        <f t="shared" si="27"/>
        <v>#N/A</v>
      </c>
      <c r="G219" s="32">
        <v>0.5</v>
      </c>
      <c r="H219" s="33">
        <f t="shared" si="29"/>
        <v>-0.5</v>
      </c>
    </row>
    <row r="220" spans="1:8" x14ac:dyDescent="0.25">
      <c r="A220" t="s">
        <v>119</v>
      </c>
      <c r="B220" s="35" t="s">
        <v>51</v>
      </c>
      <c r="C220" s="35">
        <f>VLOOKUP(B220,List!$A$2:$C$13,3,0)</f>
        <v>10</v>
      </c>
      <c r="D220" s="32">
        <v>0.06</v>
      </c>
      <c r="E220" s="32" t="e">
        <f t="shared" si="26"/>
        <v>#N/A</v>
      </c>
      <c r="F220" s="32">
        <f t="shared" si="27"/>
        <v>0.06</v>
      </c>
      <c r="G220" s="32">
        <v>-0.45</v>
      </c>
      <c r="H220" s="32">
        <f t="shared" si="29"/>
        <v>-0.5</v>
      </c>
    </row>
    <row r="221" spans="1:8" x14ac:dyDescent="0.25">
      <c r="A221" t="s">
        <v>121</v>
      </c>
      <c r="B221" s="35" t="s">
        <v>51</v>
      </c>
      <c r="C221" s="35">
        <f>VLOOKUP(B221,List!$A$2:$C$13,3,0)</f>
        <v>10</v>
      </c>
      <c r="D221" s="32">
        <v>-0.1</v>
      </c>
      <c r="E221" s="32">
        <f t="shared" si="26"/>
        <v>-0.1</v>
      </c>
      <c r="F221" s="32" t="e">
        <f t="shared" si="27"/>
        <v>#N/A</v>
      </c>
      <c r="G221" s="32">
        <v>0.21</v>
      </c>
      <c r="H221" s="32">
        <f t="shared" si="29"/>
        <v>-0.5</v>
      </c>
    </row>
    <row r="222" spans="1:8" x14ac:dyDescent="0.25">
      <c r="A222" t="s">
        <v>79</v>
      </c>
      <c r="B222" s="35" t="s">
        <v>6</v>
      </c>
      <c r="C222" s="35">
        <f>VLOOKUP(B222,List!$A$2:$C$13,3,0)</f>
        <v>11</v>
      </c>
      <c r="D222" s="32">
        <v>0.09</v>
      </c>
      <c r="E222" s="32" t="e">
        <f t="shared" si="26"/>
        <v>#N/A</v>
      </c>
      <c r="F222" s="32" t="e">
        <f t="shared" si="27"/>
        <v>#N/A</v>
      </c>
      <c r="G222" s="32">
        <v>0.09</v>
      </c>
      <c r="H222" s="32">
        <v>-0.5</v>
      </c>
    </row>
    <row r="223" spans="1:8" x14ac:dyDescent="0.25">
      <c r="A223" t="s">
        <v>120</v>
      </c>
      <c r="B223" s="35" t="s">
        <v>6</v>
      </c>
      <c r="C223" s="35">
        <f>VLOOKUP(B223,List!$A$2:$C$13,3,0)</f>
        <v>11</v>
      </c>
      <c r="D223" s="32">
        <v>-0.15</v>
      </c>
      <c r="E223" s="32">
        <f t="shared" si="26"/>
        <v>-0.15</v>
      </c>
      <c r="F223" s="32" t="e">
        <f t="shared" si="27"/>
        <v>#N/A</v>
      </c>
      <c r="G223" s="32">
        <v>0.13</v>
      </c>
      <c r="H223" s="32">
        <f t="shared" ref="H223:H231" si="30">H222</f>
        <v>-0.5</v>
      </c>
    </row>
    <row r="224" spans="1:8" x14ac:dyDescent="0.25">
      <c r="A224" t="s">
        <v>122</v>
      </c>
      <c r="B224" s="35" t="s">
        <v>6</v>
      </c>
      <c r="C224" s="35">
        <f>VLOOKUP(B224,List!$A$2:$C$13,3,0)</f>
        <v>11</v>
      </c>
      <c r="D224" s="32">
        <v>0.05</v>
      </c>
      <c r="E224" s="32" t="e">
        <f t="shared" si="26"/>
        <v>#N/A</v>
      </c>
      <c r="F224" s="32">
        <f t="shared" si="27"/>
        <v>0.05</v>
      </c>
      <c r="G224" s="32">
        <v>-0.26</v>
      </c>
      <c r="H224" s="32">
        <f t="shared" si="30"/>
        <v>-0.5</v>
      </c>
    </row>
    <row r="225" spans="1:8" x14ac:dyDescent="0.25">
      <c r="A225" t="s">
        <v>80</v>
      </c>
      <c r="B225" s="35" t="s">
        <v>6</v>
      </c>
      <c r="C225" s="35">
        <f>VLOOKUP(B225,List!$A$2:$C$13,3,0)</f>
        <v>11</v>
      </c>
      <c r="D225" s="32">
        <v>-0.26</v>
      </c>
      <c r="E225" s="32">
        <f t="shared" si="26"/>
        <v>-0.26</v>
      </c>
      <c r="F225" s="32" t="e">
        <f t="shared" si="27"/>
        <v>#N/A</v>
      </c>
      <c r="G225" s="32">
        <v>0.06</v>
      </c>
      <c r="H225" s="32">
        <f t="shared" si="30"/>
        <v>-0.5</v>
      </c>
    </row>
    <row r="226" spans="1:8" x14ac:dyDescent="0.25">
      <c r="A226" t="s">
        <v>118</v>
      </c>
      <c r="B226" s="35" t="s">
        <v>6</v>
      </c>
      <c r="C226" s="35">
        <f>VLOOKUP(B226,List!$A$2:$C$13,3,0)</f>
        <v>11</v>
      </c>
      <c r="D226" s="32">
        <v>0.26</v>
      </c>
      <c r="E226" s="32">
        <f t="shared" si="26"/>
        <v>0.26</v>
      </c>
      <c r="F226" s="32" t="e">
        <f t="shared" si="27"/>
        <v>#N/A</v>
      </c>
      <c r="G226" s="32">
        <v>0.4</v>
      </c>
      <c r="H226" s="32">
        <f t="shared" si="30"/>
        <v>-0.5</v>
      </c>
    </row>
    <row r="227" spans="1:8" x14ac:dyDescent="0.25">
      <c r="A227" t="s">
        <v>81</v>
      </c>
      <c r="B227" s="35" t="s">
        <v>6</v>
      </c>
      <c r="C227" s="35">
        <f>VLOOKUP(B227,List!$A$2:$C$13,3,0)</f>
        <v>11</v>
      </c>
      <c r="D227" s="32">
        <v>-0.12</v>
      </c>
      <c r="E227" s="32">
        <f t="shared" si="26"/>
        <v>-0.12</v>
      </c>
      <c r="F227" s="32" t="e">
        <f t="shared" si="27"/>
        <v>#N/A</v>
      </c>
      <c r="G227" s="32">
        <v>0.08</v>
      </c>
      <c r="H227" s="32">
        <f t="shared" si="30"/>
        <v>-0.5</v>
      </c>
    </row>
    <row r="228" spans="1:8" x14ac:dyDescent="0.25">
      <c r="A228" t="s">
        <v>123</v>
      </c>
      <c r="B228" s="35" t="s">
        <v>6</v>
      </c>
      <c r="C228" s="35">
        <f>VLOOKUP(B228,List!$A$2:$C$13,3,0)</f>
        <v>11</v>
      </c>
      <c r="D228" s="32">
        <v>-0.25</v>
      </c>
      <c r="E228" s="32" t="e">
        <f t="shared" si="26"/>
        <v>#N/A</v>
      </c>
      <c r="F228" s="32">
        <f t="shared" si="27"/>
        <v>-0.25</v>
      </c>
      <c r="G228" s="32">
        <v>-0.27</v>
      </c>
      <c r="H228" s="32">
        <f t="shared" si="30"/>
        <v>-0.5</v>
      </c>
    </row>
    <row r="229" spans="1:8" x14ac:dyDescent="0.25">
      <c r="A229" t="s">
        <v>117</v>
      </c>
      <c r="B229" s="35" t="s">
        <v>6</v>
      </c>
      <c r="C229" s="35">
        <f>VLOOKUP(B229,List!$A$2:$C$13,3,0)</f>
        <v>11</v>
      </c>
      <c r="D229" s="32">
        <v>0.17</v>
      </c>
      <c r="E229" s="32" t="e">
        <f t="shared" si="26"/>
        <v>#N/A</v>
      </c>
      <c r="F229" s="32">
        <f t="shared" si="27"/>
        <v>0.17</v>
      </c>
      <c r="G229" s="32">
        <v>-0.21</v>
      </c>
      <c r="H229" s="33">
        <f t="shared" si="30"/>
        <v>-0.5</v>
      </c>
    </row>
    <row r="230" spans="1:8" x14ac:dyDescent="0.25">
      <c r="A230" t="s">
        <v>119</v>
      </c>
      <c r="B230" s="35" t="s">
        <v>6</v>
      </c>
      <c r="C230" s="35">
        <f>VLOOKUP(B230,List!$A$2:$C$13,3,0)</f>
        <v>11</v>
      </c>
      <c r="D230" s="32">
        <v>-0.4</v>
      </c>
      <c r="E230" s="32">
        <f t="shared" si="26"/>
        <v>-0.4</v>
      </c>
      <c r="F230" s="32" t="e">
        <f t="shared" si="27"/>
        <v>#N/A</v>
      </c>
      <c r="G230" s="32">
        <v>-0.21</v>
      </c>
      <c r="H230" s="32">
        <f t="shared" si="30"/>
        <v>-0.5</v>
      </c>
    </row>
    <row r="231" spans="1:8" x14ac:dyDescent="0.25">
      <c r="A231" t="s">
        <v>121</v>
      </c>
      <c r="B231" s="35" t="s">
        <v>6</v>
      </c>
      <c r="C231" s="35">
        <f>VLOOKUP(B231,List!$A$2:$C$13,3,0)</f>
        <v>11</v>
      </c>
      <c r="D231" s="32">
        <v>0.43</v>
      </c>
      <c r="E231" s="32" t="e">
        <f t="shared" si="26"/>
        <v>#N/A</v>
      </c>
      <c r="F231" s="32">
        <f t="shared" si="27"/>
        <v>0.43</v>
      </c>
      <c r="G231" s="32">
        <v>0.22</v>
      </c>
      <c r="H231" s="32">
        <f t="shared" si="30"/>
        <v>-0.5</v>
      </c>
    </row>
    <row r="232" spans="1:8" x14ac:dyDescent="0.25">
      <c r="A232" t="s">
        <v>79</v>
      </c>
      <c r="B232" s="35" t="s">
        <v>52</v>
      </c>
      <c r="C232" s="35">
        <f>VLOOKUP(B232,List!$A$2:$C$13,3,0)</f>
        <v>12</v>
      </c>
      <c r="D232" s="32">
        <v>-0.27</v>
      </c>
      <c r="E232" s="32">
        <f t="shared" si="26"/>
        <v>-0.27</v>
      </c>
      <c r="F232" s="32" t="e">
        <f t="shared" si="27"/>
        <v>#N/A</v>
      </c>
      <c r="G232" s="32">
        <v>0</v>
      </c>
      <c r="H232" s="32">
        <v>-0.5</v>
      </c>
    </row>
    <row r="233" spans="1:8" x14ac:dyDescent="0.25">
      <c r="A233" t="s">
        <v>120</v>
      </c>
      <c r="B233" s="35" t="s">
        <v>52</v>
      </c>
      <c r="C233" s="35">
        <f>VLOOKUP(B233,List!$A$2:$C$13,3,0)</f>
        <v>12</v>
      </c>
      <c r="D233" s="32">
        <v>0.14000000000000001</v>
      </c>
      <c r="E233" s="32" t="e">
        <f t="shared" si="26"/>
        <v>#N/A</v>
      </c>
      <c r="F233" s="32">
        <f t="shared" si="27"/>
        <v>0.14000000000000001</v>
      </c>
      <c r="G233" s="32">
        <v>-0.1</v>
      </c>
      <c r="H233" s="32">
        <f t="shared" ref="H233:H241" si="31">H232</f>
        <v>-0.5</v>
      </c>
    </row>
    <row r="234" spans="1:8" x14ac:dyDescent="0.25">
      <c r="A234" t="s">
        <v>122</v>
      </c>
      <c r="B234" s="35" t="s">
        <v>52</v>
      </c>
      <c r="C234" s="35">
        <f>VLOOKUP(B234,List!$A$2:$C$13,3,0)</f>
        <v>12</v>
      </c>
      <c r="D234" s="32">
        <v>0.38</v>
      </c>
      <c r="E234" s="32" t="e">
        <f t="shared" si="26"/>
        <v>#N/A</v>
      </c>
      <c r="F234" s="32">
        <f t="shared" si="27"/>
        <v>0.38</v>
      </c>
      <c r="G234" s="32">
        <v>-0.37</v>
      </c>
      <c r="H234" s="32">
        <f t="shared" si="31"/>
        <v>-0.5</v>
      </c>
    </row>
    <row r="235" spans="1:8" x14ac:dyDescent="0.25">
      <c r="A235" t="s">
        <v>80</v>
      </c>
      <c r="B235" s="35" t="s">
        <v>52</v>
      </c>
      <c r="C235" s="35">
        <f>VLOOKUP(B235,List!$A$2:$C$13,3,0)</f>
        <v>12</v>
      </c>
      <c r="D235" s="32">
        <v>-0.36</v>
      </c>
      <c r="E235" s="32">
        <f t="shared" si="26"/>
        <v>-0.36</v>
      </c>
      <c r="F235" s="32" t="e">
        <f t="shared" si="27"/>
        <v>#N/A</v>
      </c>
      <c r="G235" s="32">
        <v>0.08</v>
      </c>
      <c r="H235" s="32">
        <f t="shared" si="31"/>
        <v>-0.5</v>
      </c>
    </row>
    <row r="236" spans="1:8" x14ac:dyDescent="0.25">
      <c r="A236" t="s">
        <v>118</v>
      </c>
      <c r="B236" s="35" t="s">
        <v>52</v>
      </c>
      <c r="C236" s="35">
        <f>VLOOKUP(B236,List!$A$2:$C$13,3,0)</f>
        <v>12</v>
      </c>
      <c r="D236" s="32">
        <v>0.25</v>
      </c>
      <c r="E236" s="32">
        <f t="shared" si="26"/>
        <v>0.25</v>
      </c>
      <c r="F236" s="32" t="e">
        <f t="shared" si="27"/>
        <v>#N/A</v>
      </c>
      <c r="G236" s="32">
        <v>0.26</v>
      </c>
      <c r="H236" s="32">
        <f t="shared" si="31"/>
        <v>-0.5</v>
      </c>
    </row>
    <row r="237" spans="1:8" x14ac:dyDescent="0.25">
      <c r="A237" t="s">
        <v>81</v>
      </c>
      <c r="B237" s="35" t="s">
        <v>52</v>
      </c>
      <c r="C237" s="35">
        <f>VLOOKUP(B237,List!$A$2:$C$13,3,0)</f>
        <v>12</v>
      </c>
      <c r="D237" s="32">
        <v>-0.44</v>
      </c>
      <c r="E237" s="32" t="e">
        <f t="shared" si="26"/>
        <v>#N/A</v>
      </c>
      <c r="F237" s="32">
        <f t="shared" si="27"/>
        <v>-0.44</v>
      </c>
      <c r="G237" s="32">
        <v>-0.47</v>
      </c>
      <c r="H237" s="32">
        <f t="shared" si="31"/>
        <v>-0.5</v>
      </c>
    </row>
    <row r="238" spans="1:8" x14ac:dyDescent="0.25">
      <c r="A238" t="s">
        <v>123</v>
      </c>
      <c r="B238" s="35" t="s">
        <v>52</v>
      </c>
      <c r="C238" s="35">
        <f>VLOOKUP(B238,List!$A$2:$C$13,3,0)</f>
        <v>12</v>
      </c>
      <c r="D238" s="32">
        <v>0.06</v>
      </c>
      <c r="E238" s="32" t="e">
        <f t="shared" si="26"/>
        <v>#N/A</v>
      </c>
      <c r="F238" s="32">
        <f t="shared" si="27"/>
        <v>0.06</v>
      </c>
      <c r="G238" s="32">
        <v>-0.18</v>
      </c>
      <c r="H238" s="32">
        <f t="shared" si="31"/>
        <v>-0.5</v>
      </c>
    </row>
    <row r="239" spans="1:8" x14ac:dyDescent="0.25">
      <c r="A239" t="s">
        <v>117</v>
      </c>
      <c r="B239" s="35" t="s">
        <v>52</v>
      </c>
      <c r="C239" s="35">
        <f>VLOOKUP(B239,List!$A$2:$C$13,3,0)</f>
        <v>12</v>
      </c>
      <c r="D239" s="32">
        <v>0.01</v>
      </c>
      <c r="E239" s="32">
        <f t="shared" si="26"/>
        <v>0.01</v>
      </c>
      <c r="F239" s="32" t="e">
        <f t="shared" si="27"/>
        <v>#N/A</v>
      </c>
      <c r="G239" s="32">
        <v>0.45</v>
      </c>
      <c r="H239" s="33">
        <f t="shared" si="31"/>
        <v>-0.5</v>
      </c>
    </row>
    <row r="240" spans="1:8" x14ac:dyDescent="0.25">
      <c r="A240" t="s">
        <v>119</v>
      </c>
      <c r="B240" s="35" t="s">
        <v>52</v>
      </c>
      <c r="C240" s="35">
        <f>VLOOKUP(B240,List!$A$2:$C$13,3,0)</f>
        <v>12</v>
      </c>
      <c r="D240" s="32">
        <v>0.06</v>
      </c>
      <c r="E240" s="32" t="e">
        <f t="shared" si="26"/>
        <v>#N/A</v>
      </c>
      <c r="F240" s="32">
        <f t="shared" si="27"/>
        <v>0.06</v>
      </c>
      <c r="G240" s="32">
        <v>0.05</v>
      </c>
      <c r="H240" s="32">
        <f t="shared" si="31"/>
        <v>-0.5</v>
      </c>
    </row>
    <row r="241" spans="1:8" x14ac:dyDescent="0.25">
      <c r="A241" t="s">
        <v>121</v>
      </c>
      <c r="B241" s="35" t="s">
        <v>52</v>
      </c>
      <c r="C241" s="35">
        <f>VLOOKUP(B241,List!$A$2:$C$13,3,0)</f>
        <v>12</v>
      </c>
      <c r="D241" s="32">
        <v>-0.05</v>
      </c>
      <c r="E241" s="32">
        <f t="shared" si="26"/>
        <v>-0.05</v>
      </c>
      <c r="F241" s="32" t="e">
        <f t="shared" si="27"/>
        <v>#N/A</v>
      </c>
      <c r="G241" s="32">
        <v>0.39</v>
      </c>
      <c r="H241" s="32">
        <f t="shared" si="31"/>
        <v>-0.5</v>
      </c>
    </row>
    <row r="242" spans="1:8" x14ac:dyDescent="0.25">
      <c r="A242" t="s">
        <v>101</v>
      </c>
      <c r="B242" s="35" t="s">
        <v>42</v>
      </c>
      <c r="C242" s="35">
        <v>1</v>
      </c>
      <c r="D242" s="32">
        <v>0.23</v>
      </c>
      <c r="E242" s="32" t="e">
        <f t="shared" si="26"/>
        <v>#N/A</v>
      </c>
      <c r="F242" s="32">
        <f t="shared" si="27"/>
        <v>0.23</v>
      </c>
      <c r="G242" s="32">
        <v>0.2</v>
      </c>
      <c r="H242" s="32">
        <v>-0.5</v>
      </c>
    </row>
    <row r="243" spans="1:8" x14ac:dyDescent="0.25">
      <c r="A243" t="s">
        <v>82</v>
      </c>
      <c r="B243" s="35" t="s">
        <v>42</v>
      </c>
      <c r="C243" s="35">
        <v>1</v>
      </c>
      <c r="D243" s="32">
        <v>-0.17</v>
      </c>
      <c r="E243" s="32" t="e">
        <f t="shared" si="26"/>
        <v>#N/A</v>
      </c>
      <c r="F243" s="32">
        <f t="shared" si="27"/>
        <v>-0.17</v>
      </c>
      <c r="G243" s="32">
        <v>-0.32</v>
      </c>
      <c r="H243" s="32">
        <v>-0.5</v>
      </c>
    </row>
    <row r="244" spans="1:8" x14ac:dyDescent="0.25">
      <c r="A244" t="s">
        <v>83</v>
      </c>
      <c r="B244" s="35" t="s">
        <v>42</v>
      </c>
      <c r="C244" s="35">
        <v>1</v>
      </c>
      <c r="D244" s="32">
        <v>0.43</v>
      </c>
      <c r="E244" s="32" t="e">
        <f t="shared" si="26"/>
        <v>#N/A</v>
      </c>
      <c r="F244" s="32">
        <f t="shared" si="27"/>
        <v>0.43</v>
      </c>
      <c r="G244" s="32">
        <v>-0.27</v>
      </c>
      <c r="H244" s="32">
        <v>-0.5</v>
      </c>
    </row>
    <row r="245" spans="1:8" x14ac:dyDescent="0.25">
      <c r="A245" t="s">
        <v>107</v>
      </c>
      <c r="B245" s="35" t="s">
        <v>42</v>
      </c>
      <c r="C245" s="35">
        <v>1</v>
      </c>
      <c r="D245" s="32">
        <v>-0.04</v>
      </c>
      <c r="E245" s="32">
        <f t="shared" si="26"/>
        <v>-0.04</v>
      </c>
      <c r="F245" s="32" t="e">
        <f t="shared" si="27"/>
        <v>#N/A</v>
      </c>
      <c r="G245" s="32">
        <v>0.15</v>
      </c>
      <c r="H245" s="32">
        <v>-0.5</v>
      </c>
    </row>
    <row r="246" spans="1:8" x14ac:dyDescent="0.25">
      <c r="A246" t="s">
        <v>104</v>
      </c>
      <c r="B246" s="35" t="s">
        <v>42</v>
      </c>
      <c r="C246" s="35">
        <v>1</v>
      </c>
      <c r="D246" s="32">
        <v>-0.23</v>
      </c>
      <c r="E246" s="32">
        <f t="shared" si="26"/>
        <v>-0.23</v>
      </c>
      <c r="F246" s="32" t="e">
        <f t="shared" si="27"/>
        <v>#N/A</v>
      </c>
      <c r="G246" s="32">
        <v>0</v>
      </c>
      <c r="H246" s="32">
        <v>-0.5</v>
      </c>
    </row>
    <row r="247" spans="1:8" x14ac:dyDescent="0.25">
      <c r="A247" t="s">
        <v>105</v>
      </c>
      <c r="B247" s="35" t="s">
        <v>42</v>
      </c>
      <c r="C247" s="35">
        <v>1</v>
      </c>
      <c r="D247" s="32">
        <v>0.47</v>
      </c>
      <c r="E247" s="32" t="e">
        <f t="shared" si="26"/>
        <v>#N/A</v>
      </c>
      <c r="F247" s="32">
        <f t="shared" si="27"/>
        <v>0.47</v>
      </c>
      <c r="G247" s="32">
        <v>-0.42</v>
      </c>
      <c r="H247" s="32">
        <v>-0.5</v>
      </c>
    </row>
    <row r="248" spans="1:8" x14ac:dyDescent="0.25">
      <c r="A248" t="s">
        <v>108</v>
      </c>
      <c r="B248" s="35" t="s">
        <v>42</v>
      </c>
      <c r="C248" s="35">
        <v>1</v>
      </c>
      <c r="D248" s="32">
        <v>-0.06</v>
      </c>
      <c r="E248" s="32" t="e">
        <f t="shared" si="26"/>
        <v>#N/A</v>
      </c>
      <c r="F248" s="32">
        <f t="shared" si="27"/>
        <v>-0.06</v>
      </c>
      <c r="G248" s="32">
        <v>-0.22</v>
      </c>
      <c r="H248" s="32">
        <v>-0.5</v>
      </c>
    </row>
    <row r="249" spans="1:8" x14ac:dyDescent="0.25">
      <c r="A249" t="s">
        <v>102</v>
      </c>
      <c r="B249" s="35" t="s">
        <v>42</v>
      </c>
      <c r="C249" s="35">
        <v>1</v>
      </c>
      <c r="D249" s="32">
        <v>-0.48</v>
      </c>
      <c r="E249" s="32">
        <f t="shared" si="26"/>
        <v>-0.48</v>
      </c>
      <c r="F249" s="32" t="e">
        <f t="shared" si="27"/>
        <v>#N/A</v>
      </c>
      <c r="G249" s="32">
        <v>0.01</v>
      </c>
      <c r="H249" s="33">
        <v>-0.5</v>
      </c>
    </row>
    <row r="250" spans="1:8" x14ac:dyDescent="0.25">
      <c r="A250" t="s">
        <v>106</v>
      </c>
      <c r="B250" s="35" t="s">
        <v>42</v>
      </c>
      <c r="C250" s="35">
        <v>1</v>
      </c>
      <c r="D250" s="32">
        <v>0.42</v>
      </c>
      <c r="E250" s="32" t="e">
        <f t="shared" si="26"/>
        <v>#N/A</v>
      </c>
      <c r="F250" s="32">
        <f t="shared" si="27"/>
        <v>0.42</v>
      </c>
      <c r="G250" s="32">
        <v>0.16</v>
      </c>
      <c r="H250" s="32">
        <v>-0.5</v>
      </c>
    </row>
    <row r="251" spans="1:8" x14ac:dyDescent="0.25">
      <c r="A251" t="s">
        <v>103</v>
      </c>
      <c r="B251" s="35" t="s">
        <v>42</v>
      </c>
      <c r="C251" s="35">
        <v>1</v>
      </c>
      <c r="D251" s="32">
        <v>-0.02</v>
      </c>
      <c r="E251" s="32" t="e">
        <f t="shared" si="26"/>
        <v>#N/A</v>
      </c>
      <c r="F251" s="32">
        <f t="shared" si="27"/>
        <v>-0.02</v>
      </c>
      <c r="G251" s="32">
        <v>-0.41</v>
      </c>
      <c r="H251" s="32">
        <v>-0.5</v>
      </c>
    </row>
    <row r="252" spans="1:8" x14ac:dyDescent="0.25">
      <c r="A252" t="s">
        <v>101</v>
      </c>
      <c r="B252" s="35" t="s">
        <v>43</v>
      </c>
      <c r="C252" s="35">
        <f>VLOOKUP(B252,List!$A$2:$C$13,3,0)</f>
        <v>2</v>
      </c>
      <c r="D252" s="32">
        <v>-0.42</v>
      </c>
      <c r="E252" s="32">
        <f t="shared" si="26"/>
        <v>-0.42</v>
      </c>
      <c r="F252" s="32" t="e">
        <f t="shared" si="27"/>
        <v>#N/A</v>
      </c>
      <c r="G252" s="32">
        <v>-0.09</v>
      </c>
      <c r="H252" s="32">
        <v>-0.5</v>
      </c>
    </row>
    <row r="253" spans="1:8" x14ac:dyDescent="0.25">
      <c r="A253" t="s">
        <v>82</v>
      </c>
      <c r="B253" s="35" t="s">
        <v>43</v>
      </c>
      <c r="C253" s="35">
        <f>VLOOKUP(B253,List!$A$2:$C$13,3,0)</f>
        <v>2</v>
      </c>
      <c r="D253" s="32">
        <v>-0.38</v>
      </c>
      <c r="E253" s="32">
        <f t="shared" si="26"/>
        <v>-0.38</v>
      </c>
      <c r="F253" s="32" t="e">
        <f t="shared" si="27"/>
        <v>#N/A</v>
      </c>
      <c r="G253" s="32">
        <v>0.43</v>
      </c>
      <c r="H253" s="32">
        <f t="shared" ref="H253:H261" si="32">H252</f>
        <v>-0.5</v>
      </c>
    </row>
    <row r="254" spans="1:8" x14ac:dyDescent="0.25">
      <c r="A254" t="s">
        <v>83</v>
      </c>
      <c r="B254" s="35" t="s">
        <v>43</v>
      </c>
      <c r="C254" s="35">
        <f>VLOOKUP(B254,List!$A$2:$C$13,3,0)</f>
        <v>2</v>
      </c>
      <c r="D254" s="32">
        <v>0.26</v>
      </c>
      <c r="E254" s="32" t="e">
        <f t="shared" si="26"/>
        <v>#N/A</v>
      </c>
      <c r="F254" s="32">
        <f t="shared" si="27"/>
        <v>0.26</v>
      </c>
      <c r="G254" s="32">
        <v>0.24</v>
      </c>
      <c r="H254" s="32">
        <f t="shared" si="32"/>
        <v>-0.5</v>
      </c>
    </row>
    <row r="255" spans="1:8" x14ac:dyDescent="0.25">
      <c r="A255" t="s">
        <v>107</v>
      </c>
      <c r="B255" s="35" t="s">
        <v>43</v>
      </c>
      <c r="C255" s="35">
        <f>VLOOKUP(B255,List!$A$2:$C$13,3,0)</f>
        <v>2</v>
      </c>
      <c r="D255" s="32">
        <v>0.08</v>
      </c>
      <c r="E255" s="32">
        <f t="shared" si="26"/>
        <v>0.08</v>
      </c>
      <c r="F255" s="32" t="e">
        <f t="shared" si="27"/>
        <v>#N/A</v>
      </c>
      <c r="G255" s="32">
        <v>0.35</v>
      </c>
      <c r="H255" s="32">
        <f t="shared" si="32"/>
        <v>-0.5</v>
      </c>
    </row>
    <row r="256" spans="1:8" x14ac:dyDescent="0.25">
      <c r="A256" t="s">
        <v>104</v>
      </c>
      <c r="B256" s="35" t="s">
        <v>43</v>
      </c>
      <c r="C256" s="35">
        <f>VLOOKUP(B256,List!$A$2:$C$13,3,0)</f>
        <v>2</v>
      </c>
      <c r="D256" s="32">
        <v>-0.43</v>
      </c>
      <c r="E256" s="32" t="e">
        <f t="shared" si="26"/>
        <v>#N/A</v>
      </c>
      <c r="F256" s="32">
        <f t="shared" si="27"/>
        <v>-0.43</v>
      </c>
      <c r="G256" s="32">
        <v>-0.48</v>
      </c>
      <c r="H256" s="32">
        <f t="shared" si="32"/>
        <v>-0.5</v>
      </c>
    </row>
    <row r="257" spans="1:8" x14ac:dyDescent="0.25">
      <c r="A257" t="s">
        <v>105</v>
      </c>
      <c r="B257" s="35" t="s">
        <v>43</v>
      </c>
      <c r="C257" s="35">
        <f>VLOOKUP(B257,List!$A$2:$C$13,3,0)</f>
        <v>2</v>
      </c>
      <c r="D257" s="32">
        <v>0.18</v>
      </c>
      <c r="E257" s="32">
        <f t="shared" si="26"/>
        <v>0.18</v>
      </c>
      <c r="F257" s="32" t="e">
        <f t="shared" si="27"/>
        <v>#N/A</v>
      </c>
      <c r="G257" s="32">
        <v>0.5</v>
      </c>
      <c r="H257" s="32">
        <f t="shared" si="32"/>
        <v>-0.5</v>
      </c>
    </row>
    <row r="258" spans="1:8" x14ac:dyDescent="0.25">
      <c r="A258" t="s">
        <v>108</v>
      </c>
      <c r="B258" s="35" t="s">
        <v>43</v>
      </c>
      <c r="C258" s="35">
        <f>VLOOKUP(B258,List!$A$2:$C$13,3,0)</f>
        <v>2</v>
      </c>
      <c r="D258" s="32">
        <v>7.0000000000000007E-2</v>
      </c>
      <c r="E258" s="32">
        <f t="shared" si="26"/>
        <v>7.0000000000000007E-2</v>
      </c>
      <c r="F258" s="32" t="e">
        <f t="shared" si="27"/>
        <v>#N/A</v>
      </c>
      <c r="G258" s="32">
        <v>0.16</v>
      </c>
      <c r="H258" s="32">
        <f t="shared" si="32"/>
        <v>-0.5</v>
      </c>
    </row>
    <row r="259" spans="1:8" x14ac:dyDescent="0.25">
      <c r="A259" t="s">
        <v>102</v>
      </c>
      <c r="B259" s="35" t="s">
        <v>43</v>
      </c>
      <c r="C259" s="35">
        <f>VLOOKUP(B259,List!$A$2:$C$13,3,0)</f>
        <v>2</v>
      </c>
      <c r="D259" s="32">
        <v>0.1</v>
      </c>
      <c r="E259" s="32" t="e">
        <f t="shared" si="26"/>
        <v>#N/A</v>
      </c>
      <c r="F259" s="32">
        <f t="shared" si="27"/>
        <v>0.1</v>
      </c>
      <c r="G259" s="32">
        <v>-0.05</v>
      </c>
      <c r="H259" s="33">
        <f t="shared" si="32"/>
        <v>-0.5</v>
      </c>
    </row>
    <row r="260" spans="1:8" x14ac:dyDescent="0.25">
      <c r="A260" t="s">
        <v>106</v>
      </c>
      <c r="B260" s="35" t="s">
        <v>43</v>
      </c>
      <c r="C260" s="35">
        <f>VLOOKUP(B260,List!$A$2:$C$13,3,0)</f>
        <v>2</v>
      </c>
      <c r="D260" s="32">
        <v>0.32</v>
      </c>
      <c r="E260" s="32" t="e">
        <f t="shared" si="26"/>
        <v>#N/A</v>
      </c>
      <c r="F260" s="32">
        <f t="shared" si="27"/>
        <v>0.32</v>
      </c>
      <c r="G260" s="32">
        <v>0.27</v>
      </c>
      <c r="H260" s="32">
        <f t="shared" si="32"/>
        <v>-0.5</v>
      </c>
    </row>
    <row r="261" spans="1:8" x14ac:dyDescent="0.25">
      <c r="A261" t="s">
        <v>103</v>
      </c>
      <c r="B261" s="35" t="s">
        <v>43</v>
      </c>
      <c r="C261" s="35">
        <f>VLOOKUP(B261,List!$A$2:$C$13,3,0)</f>
        <v>2</v>
      </c>
      <c r="D261" s="32">
        <v>-0.42</v>
      </c>
      <c r="E261" s="32">
        <f t="shared" ref="E261:E324" si="33">IF(D261&lt;G261,D261,NA())</f>
        <v>-0.42</v>
      </c>
      <c r="F261" s="32" t="e">
        <f t="shared" ref="F261:F324" si="34">IF(D261&gt;G261,D261,NA())</f>
        <v>#N/A</v>
      </c>
      <c r="G261" s="32">
        <v>-0.14000000000000001</v>
      </c>
      <c r="H261" s="32">
        <f t="shared" si="32"/>
        <v>-0.5</v>
      </c>
    </row>
    <row r="262" spans="1:8" x14ac:dyDescent="0.25">
      <c r="A262" t="s">
        <v>101</v>
      </c>
      <c r="B262" s="35" t="s">
        <v>44</v>
      </c>
      <c r="C262" s="35">
        <f>VLOOKUP(B262,List!$A$2:$C$13,3,0)</f>
        <v>3</v>
      </c>
      <c r="D262" s="32">
        <v>-0.05</v>
      </c>
      <c r="E262" s="32" t="e">
        <f t="shared" si="33"/>
        <v>#N/A</v>
      </c>
      <c r="F262" s="32">
        <f t="shared" si="34"/>
        <v>-0.05</v>
      </c>
      <c r="G262" s="32">
        <v>-0.2</v>
      </c>
      <c r="H262" s="32">
        <v>-0.5</v>
      </c>
    </row>
    <row r="263" spans="1:8" x14ac:dyDescent="0.25">
      <c r="A263" t="s">
        <v>82</v>
      </c>
      <c r="B263" s="35" t="s">
        <v>44</v>
      </c>
      <c r="C263" s="35">
        <f>VLOOKUP(B263,List!$A$2:$C$13,3,0)</f>
        <v>3</v>
      </c>
      <c r="D263" s="32">
        <v>-0.03</v>
      </c>
      <c r="E263" s="32">
        <f t="shared" si="33"/>
        <v>-0.03</v>
      </c>
      <c r="F263" s="32" t="e">
        <f t="shared" si="34"/>
        <v>#N/A</v>
      </c>
      <c r="G263" s="32">
        <v>0.15</v>
      </c>
      <c r="H263" s="32">
        <f t="shared" ref="H263:H271" si="35">H262</f>
        <v>-0.5</v>
      </c>
    </row>
    <row r="264" spans="1:8" x14ac:dyDescent="0.25">
      <c r="A264" t="s">
        <v>83</v>
      </c>
      <c r="B264" s="35" t="s">
        <v>44</v>
      </c>
      <c r="C264" s="35">
        <f>VLOOKUP(B264,List!$A$2:$C$13,3,0)</f>
        <v>3</v>
      </c>
      <c r="D264" s="32">
        <v>-0.28000000000000003</v>
      </c>
      <c r="E264" s="32">
        <f t="shared" si="33"/>
        <v>-0.28000000000000003</v>
      </c>
      <c r="F264" s="32" t="e">
        <f t="shared" si="34"/>
        <v>#N/A</v>
      </c>
      <c r="G264" s="32">
        <v>-0.21</v>
      </c>
      <c r="H264" s="32">
        <f t="shared" si="35"/>
        <v>-0.5</v>
      </c>
    </row>
    <row r="265" spans="1:8" x14ac:dyDescent="0.25">
      <c r="A265" t="s">
        <v>107</v>
      </c>
      <c r="B265" s="35" t="s">
        <v>44</v>
      </c>
      <c r="C265" s="35">
        <f>VLOOKUP(B265,List!$A$2:$C$13,3,0)</f>
        <v>3</v>
      </c>
      <c r="D265" s="32">
        <v>-0.32</v>
      </c>
      <c r="E265" s="32">
        <f t="shared" si="33"/>
        <v>-0.32</v>
      </c>
      <c r="F265" s="32" t="e">
        <f t="shared" si="34"/>
        <v>#N/A</v>
      </c>
      <c r="G265" s="32">
        <v>0.03</v>
      </c>
      <c r="H265" s="32">
        <f t="shared" si="35"/>
        <v>-0.5</v>
      </c>
    </row>
    <row r="266" spans="1:8" x14ac:dyDescent="0.25">
      <c r="A266" t="s">
        <v>104</v>
      </c>
      <c r="B266" s="35" t="s">
        <v>44</v>
      </c>
      <c r="C266" s="35">
        <f>VLOOKUP(B266,List!$A$2:$C$13,3,0)</f>
        <v>3</v>
      </c>
      <c r="D266" s="32">
        <v>0.15</v>
      </c>
      <c r="E266" s="32">
        <f t="shared" si="33"/>
        <v>0.15</v>
      </c>
      <c r="F266" s="32" t="e">
        <f t="shared" si="34"/>
        <v>#N/A</v>
      </c>
      <c r="G266" s="32">
        <v>0.35</v>
      </c>
      <c r="H266" s="32">
        <f t="shared" si="35"/>
        <v>-0.5</v>
      </c>
    </row>
    <row r="267" spans="1:8" x14ac:dyDescent="0.25">
      <c r="A267" t="s">
        <v>105</v>
      </c>
      <c r="B267" s="35" t="s">
        <v>44</v>
      </c>
      <c r="C267" s="35">
        <f>VLOOKUP(B267,List!$A$2:$C$13,3,0)</f>
        <v>3</v>
      </c>
      <c r="D267" s="32">
        <v>-0.33</v>
      </c>
      <c r="E267" s="32">
        <f t="shared" si="33"/>
        <v>-0.33</v>
      </c>
      <c r="F267" s="32" t="e">
        <f t="shared" si="34"/>
        <v>#N/A</v>
      </c>
      <c r="G267" s="32">
        <v>-0.09</v>
      </c>
      <c r="H267" s="32">
        <f t="shared" si="35"/>
        <v>-0.5</v>
      </c>
    </row>
    <row r="268" spans="1:8" x14ac:dyDescent="0.25">
      <c r="A268" t="s">
        <v>108</v>
      </c>
      <c r="B268" s="35" t="s">
        <v>44</v>
      </c>
      <c r="C268" s="35">
        <f>VLOOKUP(B268,List!$A$2:$C$13,3,0)</f>
        <v>3</v>
      </c>
      <c r="D268" s="32">
        <v>0.02</v>
      </c>
      <c r="E268" s="32" t="e">
        <f t="shared" si="33"/>
        <v>#N/A</v>
      </c>
      <c r="F268" s="32">
        <f t="shared" si="34"/>
        <v>0.02</v>
      </c>
      <c r="G268" s="32">
        <v>-0.46</v>
      </c>
      <c r="H268" s="32">
        <f t="shared" si="35"/>
        <v>-0.5</v>
      </c>
    </row>
    <row r="269" spans="1:8" x14ac:dyDescent="0.25">
      <c r="A269" t="s">
        <v>102</v>
      </c>
      <c r="B269" s="35" t="s">
        <v>44</v>
      </c>
      <c r="C269" s="35">
        <f>VLOOKUP(B269,List!$A$2:$C$13,3,0)</f>
        <v>3</v>
      </c>
      <c r="D269" s="32">
        <v>0.27</v>
      </c>
      <c r="E269" s="32">
        <f t="shared" si="33"/>
        <v>0.27</v>
      </c>
      <c r="F269" s="32" t="e">
        <f t="shared" si="34"/>
        <v>#N/A</v>
      </c>
      <c r="G269" s="32">
        <v>0.3</v>
      </c>
      <c r="H269" s="33">
        <f t="shared" si="35"/>
        <v>-0.5</v>
      </c>
    </row>
    <row r="270" spans="1:8" x14ac:dyDescent="0.25">
      <c r="A270" t="s">
        <v>106</v>
      </c>
      <c r="B270" s="35" t="s">
        <v>44</v>
      </c>
      <c r="C270" s="35">
        <f>VLOOKUP(B270,List!$A$2:$C$13,3,0)</f>
        <v>3</v>
      </c>
      <c r="D270" s="32">
        <v>-0.32</v>
      </c>
      <c r="E270" s="32">
        <f t="shared" si="33"/>
        <v>-0.32</v>
      </c>
      <c r="F270" s="32" t="e">
        <f t="shared" si="34"/>
        <v>#N/A</v>
      </c>
      <c r="G270" s="32">
        <v>-0.23</v>
      </c>
      <c r="H270" s="32">
        <f t="shared" si="35"/>
        <v>-0.5</v>
      </c>
    </row>
    <row r="271" spans="1:8" x14ac:dyDescent="0.25">
      <c r="A271" t="s">
        <v>103</v>
      </c>
      <c r="B271" s="35" t="s">
        <v>44</v>
      </c>
      <c r="C271" s="35">
        <f>VLOOKUP(B271,List!$A$2:$C$13,3,0)</f>
        <v>3</v>
      </c>
      <c r="D271" s="32">
        <v>-0.43</v>
      </c>
      <c r="E271" s="32" t="e">
        <f t="shared" si="33"/>
        <v>#N/A</v>
      </c>
      <c r="F271" s="32">
        <f t="shared" si="34"/>
        <v>-0.43</v>
      </c>
      <c r="G271" s="32">
        <v>-0.47</v>
      </c>
      <c r="H271" s="32">
        <f t="shared" si="35"/>
        <v>-0.5</v>
      </c>
    </row>
    <row r="272" spans="1:8" x14ac:dyDescent="0.25">
      <c r="A272" t="s">
        <v>101</v>
      </c>
      <c r="B272" s="35" t="s">
        <v>45</v>
      </c>
      <c r="C272" s="35">
        <f>VLOOKUP(B272,List!$A$2:$C$13,3,0)</f>
        <v>4</v>
      </c>
      <c r="D272" s="32">
        <v>-0.28000000000000003</v>
      </c>
      <c r="E272" s="32">
        <f t="shared" si="33"/>
        <v>-0.28000000000000003</v>
      </c>
      <c r="F272" s="32" t="e">
        <f t="shared" si="34"/>
        <v>#N/A</v>
      </c>
      <c r="G272" s="32">
        <v>0.37</v>
      </c>
      <c r="H272" s="32">
        <v>-0.5</v>
      </c>
    </row>
    <row r="273" spans="1:8" x14ac:dyDescent="0.25">
      <c r="A273" t="s">
        <v>82</v>
      </c>
      <c r="B273" s="35" t="s">
        <v>45</v>
      </c>
      <c r="C273" s="35">
        <f>VLOOKUP(B273,List!$A$2:$C$13,3,0)</f>
        <v>4</v>
      </c>
      <c r="D273" s="32">
        <v>-0.47</v>
      </c>
      <c r="E273" s="32">
        <f t="shared" si="33"/>
        <v>-0.47</v>
      </c>
      <c r="F273" s="32" t="e">
        <f t="shared" si="34"/>
        <v>#N/A</v>
      </c>
      <c r="G273" s="32">
        <v>0.43</v>
      </c>
      <c r="H273" s="32">
        <f t="shared" ref="H273:H281" si="36">H272</f>
        <v>-0.5</v>
      </c>
    </row>
    <row r="274" spans="1:8" x14ac:dyDescent="0.25">
      <c r="A274" t="s">
        <v>83</v>
      </c>
      <c r="B274" s="35" t="s">
        <v>45</v>
      </c>
      <c r="C274" s="35">
        <f>VLOOKUP(B274,List!$A$2:$C$13,3,0)</f>
        <v>4</v>
      </c>
      <c r="D274" s="32">
        <v>-0.13</v>
      </c>
      <c r="E274" s="32">
        <f t="shared" si="33"/>
        <v>-0.13</v>
      </c>
      <c r="F274" s="32" t="e">
        <f t="shared" si="34"/>
        <v>#N/A</v>
      </c>
      <c r="G274" s="32">
        <v>0.44</v>
      </c>
      <c r="H274" s="32">
        <f t="shared" si="36"/>
        <v>-0.5</v>
      </c>
    </row>
    <row r="275" spans="1:8" x14ac:dyDescent="0.25">
      <c r="A275" t="s">
        <v>107</v>
      </c>
      <c r="B275" s="35" t="s">
        <v>45</v>
      </c>
      <c r="C275" s="35">
        <f>VLOOKUP(B275,List!$A$2:$C$13,3,0)</f>
        <v>4</v>
      </c>
      <c r="D275" s="32">
        <v>-0.22</v>
      </c>
      <c r="E275" s="32" t="e">
        <f t="shared" si="33"/>
        <v>#N/A</v>
      </c>
      <c r="F275" s="32">
        <f t="shared" si="34"/>
        <v>-0.22</v>
      </c>
      <c r="G275" s="32">
        <v>-0.27</v>
      </c>
      <c r="H275" s="32">
        <f t="shared" si="36"/>
        <v>-0.5</v>
      </c>
    </row>
    <row r="276" spans="1:8" x14ac:dyDescent="0.25">
      <c r="A276" t="s">
        <v>104</v>
      </c>
      <c r="B276" s="35" t="s">
        <v>45</v>
      </c>
      <c r="C276" s="35">
        <f>VLOOKUP(B276,List!$A$2:$C$13,3,0)</f>
        <v>4</v>
      </c>
      <c r="D276" s="32">
        <v>0.06</v>
      </c>
      <c r="E276" s="32">
        <f t="shared" si="33"/>
        <v>0.06</v>
      </c>
      <c r="F276" s="32" t="e">
        <f t="shared" si="34"/>
        <v>#N/A</v>
      </c>
      <c r="G276" s="32">
        <v>0.32</v>
      </c>
      <c r="H276" s="32">
        <f t="shared" si="36"/>
        <v>-0.5</v>
      </c>
    </row>
    <row r="277" spans="1:8" x14ac:dyDescent="0.25">
      <c r="A277" t="s">
        <v>105</v>
      </c>
      <c r="B277" s="35" t="s">
        <v>45</v>
      </c>
      <c r="C277" s="35">
        <f>VLOOKUP(B277,List!$A$2:$C$13,3,0)</f>
        <v>4</v>
      </c>
      <c r="D277" s="32">
        <v>0.45</v>
      </c>
      <c r="E277" s="32" t="e">
        <f t="shared" si="33"/>
        <v>#N/A</v>
      </c>
      <c r="F277" s="32">
        <f t="shared" si="34"/>
        <v>0.45</v>
      </c>
      <c r="G277" s="32">
        <v>-0.48</v>
      </c>
      <c r="H277" s="32">
        <f t="shared" si="36"/>
        <v>-0.5</v>
      </c>
    </row>
    <row r="278" spans="1:8" x14ac:dyDescent="0.25">
      <c r="A278" t="s">
        <v>108</v>
      </c>
      <c r="B278" s="35" t="s">
        <v>45</v>
      </c>
      <c r="C278" s="35">
        <f>VLOOKUP(B278,List!$A$2:$C$13,3,0)</f>
        <v>4</v>
      </c>
      <c r="D278" s="32">
        <v>0.04</v>
      </c>
      <c r="E278" s="32" t="e">
        <f t="shared" si="33"/>
        <v>#N/A</v>
      </c>
      <c r="F278" s="32" t="e">
        <f t="shared" si="34"/>
        <v>#N/A</v>
      </c>
      <c r="G278" s="32">
        <v>0.04</v>
      </c>
      <c r="H278" s="32">
        <f t="shared" si="36"/>
        <v>-0.5</v>
      </c>
    </row>
    <row r="279" spans="1:8" x14ac:dyDescent="0.25">
      <c r="A279" t="s">
        <v>102</v>
      </c>
      <c r="B279" s="35" t="s">
        <v>45</v>
      </c>
      <c r="C279" s="35">
        <f>VLOOKUP(B279,List!$A$2:$C$13,3,0)</f>
        <v>4</v>
      </c>
      <c r="D279" s="32">
        <v>0.14000000000000001</v>
      </c>
      <c r="E279" s="32" t="e">
        <f t="shared" si="33"/>
        <v>#N/A</v>
      </c>
      <c r="F279" s="32">
        <f t="shared" si="34"/>
        <v>0.14000000000000001</v>
      </c>
      <c r="G279" s="32">
        <v>0.1</v>
      </c>
      <c r="H279" s="33">
        <f t="shared" si="36"/>
        <v>-0.5</v>
      </c>
    </row>
    <row r="280" spans="1:8" x14ac:dyDescent="0.25">
      <c r="A280" t="s">
        <v>106</v>
      </c>
      <c r="B280" s="35" t="s">
        <v>45</v>
      </c>
      <c r="C280" s="35">
        <f>VLOOKUP(B280,List!$A$2:$C$13,3,0)</f>
        <v>4</v>
      </c>
      <c r="D280" s="32">
        <v>0.1</v>
      </c>
      <c r="E280" s="32" t="e">
        <f t="shared" si="33"/>
        <v>#N/A</v>
      </c>
      <c r="F280" s="32">
        <f t="shared" si="34"/>
        <v>0.1</v>
      </c>
      <c r="G280" s="32">
        <v>-0.47</v>
      </c>
      <c r="H280" s="32">
        <f t="shared" si="36"/>
        <v>-0.5</v>
      </c>
    </row>
    <row r="281" spans="1:8" x14ac:dyDescent="0.25">
      <c r="A281" t="s">
        <v>103</v>
      </c>
      <c r="B281" s="35" t="s">
        <v>45</v>
      </c>
      <c r="C281" s="35">
        <f>VLOOKUP(B281,List!$A$2:$C$13,3,0)</f>
        <v>4</v>
      </c>
      <c r="D281" s="32">
        <v>-0.1</v>
      </c>
      <c r="E281" s="32" t="e">
        <f t="shared" si="33"/>
        <v>#N/A</v>
      </c>
      <c r="F281" s="32">
        <f t="shared" si="34"/>
        <v>-0.1</v>
      </c>
      <c r="G281" s="32">
        <v>-0.15</v>
      </c>
      <c r="H281" s="32">
        <f t="shared" si="36"/>
        <v>-0.5</v>
      </c>
    </row>
    <row r="282" spans="1:8" x14ac:dyDescent="0.25">
      <c r="A282" t="s">
        <v>101</v>
      </c>
      <c r="B282" s="35" t="s">
        <v>46</v>
      </c>
      <c r="C282" s="35">
        <f>VLOOKUP(B282,List!$A$2:$C$13,3,0)</f>
        <v>5</v>
      </c>
      <c r="D282" s="32">
        <v>-0.01</v>
      </c>
      <c r="E282" s="32" t="e">
        <f t="shared" si="33"/>
        <v>#N/A</v>
      </c>
      <c r="F282" s="32">
        <f t="shared" si="34"/>
        <v>-0.01</v>
      </c>
      <c r="G282" s="32">
        <v>-0.38</v>
      </c>
      <c r="H282" s="32">
        <v>-0.5</v>
      </c>
    </row>
    <row r="283" spans="1:8" x14ac:dyDescent="0.25">
      <c r="A283" t="s">
        <v>82</v>
      </c>
      <c r="B283" s="35" t="s">
        <v>46</v>
      </c>
      <c r="C283" s="35">
        <f>VLOOKUP(B283,List!$A$2:$C$13,3,0)</f>
        <v>5</v>
      </c>
      <c r="D283" s="32">
        <v>-0.42</v>
      </c>
      <c r="E283" s="32">
        <f t="shared" si="33"/>
        <v>-0.42</v>
      </c>
      <c r="F283" s="32" t="e">
        <f t="shared" si="34"/>
        <v>#N/A</v>
      </c>
      <c r="G283" s="32">
        <v>0.03</v>
      </c>
      <c r="H283" s="32">
        <f t="shared" ref="H283:H291" si="37">H282</f>
        <v>-0.5</v>
      </c>
    </row>
    <row r="284" spans="1:8" x14ac:dyDescent="0.25">
      <c r="A284" t="s">
        <v>83</v>
      </c>
      <c r="B284" s="35" t="s">
        <v>46</v>
      </c>
      <c r="C284" s="35">
        <f>VLOOKUP(B284,List!$A$2:$C$13,3,0)</f>
        <v>5</v>
      </c>
      <c r="D284" s="32">
        <v>0.2</v>
      </c>
      <c r="E284" s="32" t="e">
        <f t="shared" si="33"/>
        <v>#N/A</v>
      </c>
      <c r="F284" s="32">
        <f t="shared" si="34"/>
        <v>0.2</v>
      </c>
      <c r="G284" s="32">
        <v>0.09</v>
      </c>
      <c r="H284" s="32">
        <f t="shared" si="37"/>
        <v>-0.5</v>
      </c>
    </row>
    <row r="285" spans="1:8" x14ac:dyDescent="0.25">
      <c r="A285" t="s">
        <v>107</v>
      </c>
      <c r="B285" s="35" t="s">
        <v>46</v>
      </c>
      <c r="C285" s="35">
        <f>VLOOKUP(B285,List!$A$2:$C$13,3,0)</f>
        <v>5</v>
      </c>
      <c r="D285" s="32">
        <v>-0.32</v>
      </c>
      <c r="E285" s="32">
        <f t="shared" si="33"/>
        <v>-0.32</v>
      </c>
      <c r="F285" s="32" t="e">
        <f t="shared" si="34"/>
        <v>#N/A</v>
      </c>
      <c r="G285" s="32">
        <v>0.45</v>
      </c>
      <c r="H285" s="32">
        <f t="shared" si="37"/>
        <v>-0.5</v>
      </c>
    </row>
    <row r="286" spans="1:8" x14ac:dyDescent="0.25">
      <c r="A286" t="s">
        <v>104</v>
      </c>
      <c r="B286" s="35" t="s">
        <v>46</v>
      </c>
      <c r="C286" s="35">
        <f>VLOOKUP(B286,List!$A$2:$C$13,3,0)</f>
        <v>5</v>
      </c>
      <c r="D286" s="32">
        <v>-0.44</v>
      </c>
      <c r="E286" s="32">
        <f t="shared" si="33"/>
        <v>-0.44</v>
      </c>
      <c r="F286" s="32" t="e">
        <f t="shared" si="34"/>
        <v>#N/A</v>
      </c>
      <c r="G286" s="32">
        <v>0.22</v>
      </c>
      <c r="H286" s="32">
        <f t="shared" si="37"/>
        <v>-0.5</v>
      </c>
    </row>
    <row r="287" spans="1:8" x14ac:dyDescent="0.25">
      <c r="A287" t="s">
        <v>105</v>
      </c>
      <c r="B287" s="35" t="s">
        <v>46</v>
      </c>
      <c r="C287" s="35">
        <f>VLOOKUP(B287,List!$A$2:$C$13,3,0)</f>
        <v>5</v>
      </c>
      <c r="D287" s="32">
        <v>-0.47</v>
      </c>
      <c r="E287" s="32">
        <f t="shared" si="33"/>
        <v>-0.47</v>
      </c>
      <c r="F287" s="32" t="e">
        <f t="shared" si="34"/>
        <v>#N/A</v>
      </c>
      <c r="G287" s="32">
        <v>0.08</v>
      </c>
      <c r="H287" s="32">
        <f t="shared" si="37"/>
        <v>-0.5</v>
      </c>
    </row>
    <row r="288" spans="1:8" x14ac:dyDescent="0.25">
      <c r="A288" t="s">
        <v>108</v>
      </c>
      <c r="B288" s="35" t="s">
        <v>46</v>
      </c>
      <c r="C288" s="35">
        <f>VLOOKUP(B288,List!$A$2:$C$13,3,0)</f>
        <v>5</v>
      </c>
      <c r="D288" s="32">
        <v>-0.23</v>
      </c>
      <c r="E288" s="32">
        <f t="shared" si="33"/>
        <v>-0.23</v>
      </c>
      <c r="F288" s="32" t="e">
        <f t="shared" si="34"/>
        <v>#N/A</v>
      </c>
      <c r="G288" s="32">
        <v>7.0000000000000007E-2</v>
      </c>
      <c r="H288" s="32">
        <f t="shared" si="37"/>
        <v>-0.5</v>
      </c>
    </row>
    <row r="289" spans="1:8" x14ac:dyDescent="0.25">
      <c r="A289" t="s">
        <v>102</v>
      </c>
      <c r="B289" s="35" t="s">
        <v>46</v>
      </c>
      <c r="C289" s="35">
        <f>VLOOKUP(B289,List!$A$2:$C$13,3,0)</f>
        <v>5</v>
      </c>
      <c r="D289" s="32">
        <v>7.0000000000000007E-2</v>
      </c>
      <c r="E289" s="32" t="e">
        <f t="shared" si="33"/>
        <v>#N/A</v>
      </c>
      <c r="F289" s="32">
        <f t="shared" si="34"/>
        <v>7.0000000000000007E-2</v>
      </c>
      <c r="G289" s="32">
        <v>-0.41</v>
      </c>
      <c r="H289" s="33">
        <f t="shared" si="37"/>
        <v>-0.5</v>
      </c>
    </row>
    <row r="290" spans="1:8" x14ac:dyDescent="0.25">
      <c r="A290" t="s">
        <v>106</v>
      </c>
      <c r="B290" s="35" t="s">
        <v>46</v>
      </c>
      <c r="C290" s="35">
        <f>VLOOKUP(B290,List!$A$2:$C$13,3,0)</f>
        <v>5</v>
      </c>
      <c r="D290" s="32">
        <v>0.47</v>
      </c>
      <c r="E290" s="32" t="e">
        <f t="shared" si="33"/>
        <v>#N/A</v>
      </c>
      <c r="F290" s="32">
        <f t="shared" si="34"/>
        <v>0.47</v>
      </c>
      <c r="G290" s="32">
        <v>-0.23</v>
      </c>
      <c r="H290" s="32">
        <f t="shared" si="37"/>
        <v>-0.5</v>
      </c>
    </row>
    <row r="291" spans="1:8" x14ac:dyDescent="0.25">
      <c r="A291" t="s">
        <v>103</v>
      </c>
      <c r="B291" s="35" t="s">
        <v>46</v>
      </c>
      <c r="C291" s="35">
        <f>VLOOKUP(B291,List!$A$2:$C$13,3,0)</f>
        <v>5</v>
      </c>
      <c r="D291" s="32">
        <v>-0.12</v>
      </c>
      <c r="E291" s="32">
        <f t="shared" si="33"/>
        <v>-0.12</v>
      </c>
      <c r="F291" s="32" t="e">
        <f t="shared" si="34"/>
        <v>#N/A</v>
      </c>
      <c r="G291" s="32">
        <v>0.23</v>
      </c>
      <c r="H291" s="32">
        <f t="shared" si="37"/>
        <v>-0.5</v>
      </c>
    </row>
    <row r="292" spans="1:8" x14ac:dyDescent="0.25">
      <c r="A292" t="s">
        <v>101</v>
      </c>
      <c r="B292" s="35" t="s">
        <v>47</v>
      </c>
      <c r="C292" s="35">
        <f>VLOOKUP(B292,List!$A$2:$C$13,3,0)</f>
        <v>6</v>
      </c>
      <c r="D292" s="32">
        <v>0.04</v>
      </c>
      <c r="E292" s="32" t="e">
        <f t="shared" si="33"/>
        <v>#N/A</v>
      </c>
      <c r="F292" s="32">
        <f t="shared" si="34"/>
        <v>0.04</v>
      </c>
      <c r="G292" s="32">
        <v>-0.16</v>
      </c>
      <c r="H292" s="32">
        <v>-0.5</v>
      </c>
    </row>
    <row r="293" spans="1:8" x14ac:dyDescent="0.25">
      <c r="A293" t="s">
        <v>82</v>
      </c>
      <c r="B293" s="35" t="s">
        <v>47</v>
      </c>
      <c r="C293" s="35">
        <f>VLOOKUP(B293,List!$A$2:$C$13,3,0)</f>
        <v>6</v>
      </c>
      <c r="D293" s="32">
        <v>0.43</v>
      </c>
      <c r="E293" s="32">
        <f t="shared" si="33"/>
        <v>0.43</v>
      </c>
      <c r="F293" s="32" t="e">
        <f t="shared" si="34"/>
        <v>#N/A</v>
      </c>
      <c r="G293" s="32">
        <v>0.5</v>
      </c>
      <c r="H293" s="32">
        <f t="shared" ref="H293:H301" si="38">H292</f>
        <v>-0.5</v>
      </c>
    </row>
    <row r="294" spans="1:8" x14ac:dyDescent="0.25">
      <c r="A294" t="s">
        <v>83</v>
      </c>
      <c r="B294" s="35" t="s">
        <v>47</v>
      </c>
      <c r="C294" s="35">
        <f>VLOOKUP(B294,List!$A$2:$C$13,3,0)</f>
        <v>6</v>
      </c>
      <c r="D294" s="32">
        <v>-0.04</v>
      </c>
      <c r="E294" s="32" t="e">
        <f t="shared" si="33"/>
        <v>#N/A</v>
      </c>
      <c r="F294" s="32">
        <f t="shared" si="34"/>
        <v>-0.04</v>
      </c>
      <c r="G294" s="32">
        <v>-0.39</v>
      </c>
      <c r="H294" s="32">
        <f t="shared" si="38"/>
        <v>-0.5</v>
      </c>
    </row>
    <row r="295" spans="1:8" x14ac:dyDescent="0.25">
      <c r="A295" t="s">
        <v>107</v>
      </c>
      <c r="B295" s="35" t="s">
        <v>47</v>
      </c>
      <c r="C295" s="35">
        <f>VLOOKUP(B295,List!$A$2:$C$13,3,0)</f>
        <v>6</v>
      </c>
      <c r="D295" s="32">
        <v>-0.33</v>
      </c>
      <c r="E295" s="32" t="e">
        <f t="shared" si="33"/>
        <v>#N/A</v>
      </c>
      <c r="F295" s="32">
        <f t="shared" si="34"/>
        <v>-0.33</v>
      </c>
      <c r="G295" s="32">
        <v>-0.49</v>
      </c>
      <c r="H295" s="32">
        <f t="shared" si="38"/>
        <v>-0.5</v>
      </c>
    </row>
    <row r="296" spans="1:8" x14ac:dyDescent="0.25">
      <c r="A296" t="s">
        <v>104</v>
      </c>
      <c r="B296" s="35" t="s">
        <v>47</v>
      </c>
      <c r="C296" s="35">
        <f>VLOOKUP(B296,List!$A$2:$C$13,3,0)</f>
        <v>6</v>
      </c>
      <c r="D296" s="32">
        <v>0.1</v>
      </c>
      <c r="E296" s="32" t="e">
        <f t="shared" si="33"/>
        <v>#N/A</v>
      </c>
      <c r="F296" s="32">
        <f t="shared" si="34"/>
        <v>0.1</v>
      </c>
      <c r="G296" s="32">
        <v>-0.42</v>
      </c>
      <c r="H296" s="32">
        <f t="shared" si="38"/>
        <v>-0.5</v>
      </c>
    </row>
    <row r="297" spans="1:8" x14ac:dyDescent="0.25">
      <c r="A297" t="s">
        <v>105</v>
      </c>
      <c r="B297" s="35" t="s">
        <v>47</v>
      </c>
      <c r="C297" s="35">
        <f>VLOOKUP(B297,List!$A$2:$C$13,3,0)</f>
        <v>6</v>
      </c>
      <c r="D297" s="32">
        <v>0.12</v>
      </c>
      <c r="E297" s="32" t="e">
        <f t="shared" si="33"/>
        <v>#N/A</v>
      </c>
      <c r="F297" s="32">
        <f t="shared" si="34"/>
        <v>0.12</v>
      </c>
      <c r="G297" s="32">
        <v>-0.49</v>
      </c>
      <c r="H297" s="32">
        <f t="shared" si="38"/>
        <v>-0.5</v>
      </c>
    </row>
    <row r="298" spans="1:8" x14ac:dyDescent="0.25">
      <c r="A298" t="s">
        <v>108</v>
      </c>
      <c r="B298" s="35" t="s">
        <v>47</v>
      </c>
      <c r="C298" s="35">
        <f>VLOOKUP(B298,List!$A$2:$C$13,3,0)</f>
        <v>6</v>
      </c>
      <c r="D298" s="32">
        <v>-0.27</v>
      </c>
      <c r="E298" s="32">
        <f t="shared" si="33"/>
        <v>-0.27</v>
      </c>
      <c r="F298" s="32" t="e">
        <f t="shared" si="34"/>
        <v>#N/A</v>
      </c>
      <c r="G298" s="32">
        <v>0.09</v>
      </c>
      <c r="H298" s="32">
        <f t="shared" si="38"/>
        <v>-0.5</v>
      </c>
    </row>
    <row r="299" spans="1:8" x14ac:dyDescent="0.25">
      <c r="A299" t="s">
        <v>102</v>
      </c>
      <c r="B299" s="35" t="s">
        <v>47</v>
      </c>
      <c r="C299" s="35">
        <f>VLOOKUP(B299,List!$A$2:$C$13,3,0)</f>
        <v>6</v>
      </c>
      <c r="D299" s="32">
        <v>-0.33</v>
      </c>
      <c r="E299" s="32">
        <f t="shared" si="33"/>
        <v>-0.33</v>
      </c>
      <c r="F299" s="32" t="e">
        <f t="shared" si="34"/>
        <v>#N/A</v>
      </c>
      <c r="G299" s="32">
        <v>0.13</v>
      </c>
      <c r="H299" s="33">
        <f t="shared" si="38"/>
        <v>-0.5</v>
      </c>
    </row>
    <row r="300" spans="1:8" x14ac:dyDescent="0.25">
      <c r="A300" t="s">
        <v>106</v>
      </c>
      <c r="B300" s="35" t="s">
        <v>47</v>
      </c>
      <c r="C300" s="35">
        <f>VLOOKUP(B300,List!$A$2:$C$13,3,0)</f>
        <v>6</v>
      </c>
      <c r="D300" s="32">
        <v>-0.09</v>
      </c>
      <c r="E300" s="32">
        <f t="shared" si="33"/>
        <v>-0.09</v>
      </c>
      <c r="F300" s="32" t="e">
        <f t="shared" si="34"/>
        <v>#N/A</v>
      </c>
      <c r="G300" s="32">
        <v>0.18</v>
      </c>
      <c r="H300" s="32">
        <f t="shared" si="38"/>
        <v>-0.5</v>
      </c>
    </row>
    <row r="301" spans="1:8" x14ac:dyDescent="0.25">
      <c r="A301" t="s">
        <v>103</v>
      </c>
      <c r="B301" s="35" t="s">
        <v>47</v>
      </c>
      <c r="C301" s="35">
        <f>VLOOKUP(B301,List!$A$2:$C$13,3,0)</f>
        <v>6</v>
      </c>
      <c r="D301" s="32">
        <v>0.04</v>
      </c>
      <c r="E301" s="32">
        <f t="shared" si="33"/>
        <v>0.04</v>
      </c>
      <c r="F301" s="32" t="e">
        <f t="shared" si="34"/>
        <v>#N/A</v>
      </c>
      <c r="G301" s="32">
        <v>0.09</v>
      </c>
      <c r="H301" s="32">
        <f t="shared" si="38"/>
        <v>-0.5</v>
      </c>
    </row>
    <row r="302" spans="1:8" x14ac:dyDescent="0.25">
      <c r="A302" t="s">
        <v>101</v>
      </c>
      <c r="B302" s="35" t="s">
        <v>48</v>
      </c>
      <c r="C302" s="35">
        <f>VLOOKUP(B302,List!$A$2:$C$13,3,0)</f>
        <v>7</v>
      </c>
      <c r="D302" s="32">
        <v>-0.24</v>
      </c>
      <c r="E302" s="32">
        <f t="shared" si="33"/>
        <v>-0.24</v>
      </c>
      <c r="F302" s="32" t="e">
        <f t="shared" si="34"/>
        <v>#N/A</v>
      </c>
      <c r="G302" s="32">
        <v>0.34</v>
      </c>
      <c r="H302" s="32">
        <v>-0.5</v>
      </c>
    </row>
    <row r="303" spans="1:8" x14ac:dyDescent="0.25">
      <c r="A303" t="s">
        <v>82</v>
      </c>
      <c r="B303" s="35" t="s">
        <v>48</v>
      </c>
      <c r="C303" s="35">
        <f>VLOOKUP(B303,List!$A$2:$C$13,3,0)</f>
        <v>7</v>
      </c>
      <c r="D303" s="32">
        <v>0.4</v>
      </c>
      <c r="E303" s="32">
        <f t="shared" si="33"/>
        <v>0.4</v>
      </c>
      <c r="F303" s="32" t="e">
        <f t="shared" si="34"/>
        <v>#N/A</v>
      </c>
      <c r="G303" s="32">
        <v>0.49</v>
      </c>
      <c r="H303" s="32">
        <f t="shared" ref="H303:H311" si="39">H302</f>
        <v>-0.5</v>
      </c>
    </row>
    <row r="304" spans="1:8" x14ac:dyDescent="0.25">
      <c r="A304" t="s">
        <v>83</v>
      </c>
      <c r="B304" s="35" t="s">
        <v>48</v>
      </c>
      <c r="C304" s="35">
        <f>VLOOKUP(B304,List!$A$2:$C$13,3,0)</f>
        <v>7</v>
      </c>
      <c r="D304" s="32">
        <v>0.08</v>
      </c>
      <c r="E304" s="32">
        <f t="shared" si="33"/>
        <v>0.08</v>
      </c>
      <c r="F304" s="32" t="e">
        <f t="shared" si="34"/>
        <v>#N/A</v>
      </c>
      <c r="G304" s="32">
        <v>0.25</v>
      </c>
      <c r="H304" s="32">
        <f t="shared" si="39"/>
        <v>-0.5</v>
      </c>
    </row>
    <row r="305" spans="1:8" x14ac:dyDescent="0.25">
      <c r="A305" t="s">
        <v>107</v>
      </c>
      <c r="B305" s="35" t="s">
        <v>48</v>
      </c>
      <c r="C305" s="35">
        <f>VLOOKUP(B305,List!$A$2:$C$13,3,0)</f>
        <v>7</v>
      </c>
      <c r="D305" s="32">
        <v>-0.23</v>
      </c>
      <c r="E305" s="32" t="e">
        <f t="shared" si="33"/>
        <v>#N/A</v>
      </c>
      <c r="F305" s="32">
        <f t="shared" si="34"/>
        <v>-0.23</v>
      </c>
      <c r="G305" s="32">
        <v>-0.3</v>
      </c>
      <c r="H305" s="32">
        <f t="shared" si="39"/>
        <v>-0.5</v>
      </c>
    </row>
    <row r="306" spans="1:8" x14ac:dyDescent="0.25">
      <c r="A306" t="s">
        <v>104</v>
      </c>
      <c r="B306" s="35" t="s">
        <v>48</v>
      </c>
      <c r="C306" s="35">
        <f>VLOOKUP(B306,List!$A$2:$C$13,3,0)</f>
        <v>7</v>
      </c>
      <c r="D306" s="32">
        <v>-0.03</v>
      </c>
      <c r="E306" s="32">
        <f t="shared" si="33"/>
        <v>-0.03</v>
      </c>
      <c r="F306" s="32" t="e">
        <f t="shared" si="34"/>
        <v>#N/A</v>
      </c>
      <c r="G306" s="32">
        <v>0.22</v>
      </c>
      <c r="H306" s="32">
        <f t="shared" si="39"/>
        <v>-0.5</v>
      </c>
    </row>
    <row r="307" spans="1:8" x14ac:dyDescent="0.25">
      <c r="A307" t="s">
        <v>105</v>
      </c>
      <c r="B307" s="35" t="s">
        <v>48</v>
      </c>
      <c r="C307" s="35">
        <f>VLOOKUP(B307,List!$A$2:$C$13,3,0)</f>
        <v>7</v>
      </c>
      <c r="D307" s="32">
        <v>-0.14000000000000001</v>
      </c>
      <c r="E307" s="32">
        <f t="shared" si="33"/>
        <v>-0.14000000000000001</v>
      </c>
      <c r="F307" s="32" t="e">
        <f t="shared" si="34"/>
        <v>#N/A</v>
      </c>
      <c r="G307" s="32">
        <v>0.44</v>
      </c>
      <c r="H307" s="32">
        <f t="shared" si="39"/>
        <v>-0.5</v>
      </c>
    </row>
    <row r="308" spans="1:8" x14ac:dyDescent="0.25">
      <c r="A308" t="s">
        <v>108</v>
      </c>
      <c r="B308" s="35" t="s">
        <v>48</v>
      </c>
      <c r="C308" s="35">
        <f>VLOOKUP(B308,List!$A$2:$C$13,3,0)</f>
        <v>7</v>
      </c>
      <c r="D308" s="32">
        <v>-0.48</v>
      </c>
      <c r="E308" s="32">
        <f t="shared" si="33"/>
        <v>-0.48</v>
      </c>
      <c r="F308" s="32" t="e">
        <f t="shared" si="34"/>
        <v>#N/A</v>
      </c>
      <c r="G308" s="32">
        <v>-0.01</v>
      </c>
      <c r="H308" s="32">
        <f t="shared" si="39"/>
        <v>-0.5</v>
      </c>
    </row>
    <row r="309" spans="1:8" x14ac:dyDescent="0.25">
      <c r="A309" t="s">
        <v>102</v>
      </c>
      <c r="B309" s="35" t="s">
        <v>48</v>
      </c>
      <c r="C309" s="35">
        <f>VLOOKUP(B309,List!$A$2:$C$13,3,0)</f>
        <v>7</v>
      </c>
      <c r="D309" s="32">
        <v>0.14000000000000001</v>
      </c>
      <c r="E309" s="32" t="e">
        <f t="shared" si="33"/>
        <v>#N/A</v>
      </c>
      <c r="F309" s="32">
        <f t="shared" si="34"/>
        <v>0.14000000000000001</v>
      </c>
      <c r="G309" s="32">
        <v>0.06</v>
      </c>
      <c r="H309" s="33">
        <f t="shared" si="39"/>
        <v>-0.5</v>
      </c>
    </row>
    <row r="310" spans="1:8" x14ac:dyDescent="0.25">
      <c r="A310" t="s">
        <v>106</v>
      </c>
      <c r="B310" s="35" t="s">
        <v>48</v>
      </c>
      <c r="C310" s="35">
        <f>VLOOKUP(B310,List!$A$2:$C$13,3,0)</f>
        <v>7</v>
      </c>
      <c r="D310" s="32">
        <v>0.11</v>
      </c>
      <c r="E310" s="32" t="e">
        <f t="shared" si="33"/>
        <v>#N/A</v>
      </c>
      <c r="F310" s="32">
        <f t="shared" si="34"/>
        <v>0.11</v>
      </c>
      <c r="G310" s="32">
        <v>-0.01</v>
      </c>
      <c r="H310" s="32">
        <f t="shared" si="39"/>
        <v>-0.5</v>
      </c>
    </row>
    <row r="311" spans="1:8" x14ac:dyDescent="0.25">
      <c r="A311" t="s">
        <v>103</v>
      </c>
      <c r="B311" s="35" t="s">
        <v>48</v>
      </c>
      <c r="C311" s="35">
        <f>VLOOKUP(B311,List!$A$2:$C$13,3,0)</f>
        <v>7</v>
      </c>
      <c r="D311" s="32">
        <v>0.5</v>
      </c>
      <c r="E311" s="32" t="e">
        <f t="shared" si="33"/>
        <v>#N/A</v>
      </c>
      <c r="F311" s="32">
        <f t="shared" si="34"/>
        <v>0.5</v>
      </c>
      <c r="G311" s="32">
        <v>-0.08</v>
      </c>
      <c r="H311" s="32">
        <f t="shared" si="39"/>
        <v>-0.5</v>
      </c>
    </row>
    <row r="312" spans="1:8" x14ac:dyDescent="0.25">
      <c r="A312" t="s">
        <v>101</v>
      </c>
      <c r="B312" s="35" t="s">
        <v>49</v>
      </c>
      <c r="C312" s="35">
        <f>VLOOKUP(B312,List!$A$2:$C$13,3,0)</f>
        <v>8</v>
      </c>
      <c r="D312" s="32">
        <v>0.09</v>
      </c>
      <c r="E312" s="32" t="e">
        <f t="shared" si="33"/>
        <v>#N/A</v>
      </c>
      <c r="F312" s="32">
        <f t="shared" si="34"/>
        <v>0.09</v>
      </c>
      <c r="G312" s="32">
        <v>-0.5</v>
      </c>
      <c r="H312" s="32">
        <v>-0.5</v>
      </c>
    </row>
    <row r="313" spans="1:8" x14ac:dyDescent="0.25">
      <c r="A313" t="s">
        <v>82</v>
      </c>
      <c r="B313" s="35" t="s">
        <v>49</v>
      </c>
      <c r="C313" s="35">
        <f>VLOOKUP(B313,List!$A$2:$C$13,3,0)</f>
        <v>8</v>
      </c>
      <c r="D313" s="32">
        <v>-0.4</v>
      </c>
      <c r="E313" s="32">
        <f t="shared" si="33"/>
        <v>-0.4</v>
      </c>
      <c r="F313" s="32" t="e">
        <f t="shared" si="34"/>
        <v>#N/A</v>
      </c>
      <c r="G313" s="32">
        <v>0.48</v>
      </c>
      <c r="H313" s="32">
        <f t="shared" ref="H313:H321" si="40">H312</f>
        <v>-0.5</v>
      </c>
    </row>
    <row r="314" spans="1:8" x14ac:dyDescent="0.25">
      <c r="A314" t="s">
        <v>83</v>
      </c>
      <c r="B314" s="35" t="s">
        <v>49</v>
      </c>
      <c r="C314" s="35">
        <f>VLOOKUP(B314,List!$A$2:$C$13,3,0)</f>
        <v>8</v>
      </c>
      <c r="D314" s="32">
        <v>0.03</v>
      </c>
      <c r="E314" s="32" t="e">
        <f t="shared" si="33"/>
        <v>#N/A</v>
      </c>
      <c r="F314" s="32">
        <f t="shared" si="34"/>
        <v>0.03</v>
      </c>
      <c r="G314" s="32">
        <v>-0.39</v>
      </c>
      <c r="H314" s="32">
        <f t="shared" si="40"/>
        <v>-0.5</v>
      </c>
    </row>
    <row r="315" spans="1:8" x14ac:dyDescent="0.25">
      <c r="A315" t="s">
        <v>107</v>
      </c>
      <c r="B315" s="35" t="s">
        <v>49</v>
      </c>
      <c r="C315" s="35">
        <f>VLOOKUP(B315,List!$A$2:$C$13,3,0)</f>
        <v>8</v>
      </c>
      <c r="D315" s="32">
        <v>0.16</v>
      </c>
      <c r="E315" s="32">
        <f t="shared" si="33"/>
        <v>0.16</v>
      </c>
      <c r="F315" s="32" t="e">
        <f t="shared" si="34"/>
        <v>#N/A</v>
      </c>
      <c r="G315" s="32">
        <v>0.32</v>
      </c>
      <c r="H315" s="32">
        <f t="shared" si="40"/>
        <v>-0.5</v>
      </c>
    </row>
    <row r="316" spans="1:8" x14ac:dyDescent="0.25">
      <c r="A316" t="s">
        <v>104</v>
      </c>
      <c r="B316" s="35" t="s">
        <v>49</v>
      </c>
      <c r="C316" s="35">
        <f>VLOOKUP(B316,List!$A$2:$C$13,3,0)</f>
        <v>8</v>
      </c>
      <c r="D316" s="32">
        <v>-0.27</v>
      </c>
      <c r="E316" s="32">
        <f t="shared" si="33"/>
        <v>-0.27</v>
      </c>
      <c r="F316" s="32" t="e">
        <f t="shared" si="34"/>
        <v>#N/A</v>
      </c>
      <c r="G316" s="32">
        <v>0.3</v>
      </c>
      <c r="H316" s="32">
        <f t="shared" si="40"/>
        <v>-0.5</v>
      </c>
    </row>
    <row r="317" spans="1:8" x14ac:dyDescent="0.25">
      <c r="A317" t="s">
        <v>105</v>
      </c>
      <c r="B317" s="35" t="s">
        <v>49</v>
      </c>
      <c r="C317" s="35">
        <f>VLOOKUP(B317,List!$A$2:$C$13,3,0)</f>
        <v>8</v>
      </c>
      <c r="D317" s="32">
        <v>0.09</v>
      </c>
      <c r="E317" s="32">
        <f t="shared" si="33"/>
        <v>0.09</v>
      </c>
      <c r="F317" s="32" t="e">
        <f t="shared" si="34"/>
        <v>#N/A</v>
      </c>
      <c r="G317" s="32">
        <v>0.3</v>
      </c>
      <c r="H317" s="32">
        <f t="shared" si="40"/>
        <v>-0.5</v>
      </c>
    </row>
    <row r="318" spans="1:8" x14ac:dyDescent="0.25">
      <c r="A318" t="s">
        <v>108</v>
      </c>
      <c r="B318" s="35" t="s">
        <v>49</v>
      </c>
      <c r="C318" s="35">
        <f>VLOOKUP(B318,List!$A$2:$C$13,3,0)</f>
        <v>8</v>
      </c>
      <c r="D318" s="32">
        <v>0.03</v>
      </c>
      <c r="E318" s="32" t="e">
        <f t="shared" si="33"/>
        <v>#N/A</v>
      </c>
      <c r="F318" s="32">
        <f t="shared" si="34"/>
        <v>0.03</v>
      </c>
      <c r="G318" s="32">
        <v>-0.28000000000000003</v>
      </c>
      <c r="H318" s="32">
        <f t="shared" si="40"/>
        <v>-0.5</v>
      </c>
    </row>
    <row r="319" spans="1:8" x14ac:dyDescent="0.25">
      <c r="A319" t="s">
        <v>102</v>
      </c>
      <c r="B319" s="35" t="s">
        <v>49</v>
      </c>
      <c r="C319" s="35">
        <f>VLOOKUP(B319,List!$A$2:$C$13,3,0)</f>
        <v>8</v>
      </c>
      <c r="D319" s="32">
        <v>-0.32</v>
      </c>
      <c r="E319" s="32">
        <f t="shared" si="33"/>
        <v>-0.32</v>
      </c>
      <c r="F319" s="32" t="e">
        <f t="shared" si="34"/>
        <v>#N/A</v>
      </c>
      <c r="G319" s="32">
        <v>-0.06</v>
      </c>
      <c r="H319" s="33">
        <f t="shared" si="40"/>
        <v>-0.5</v>
      </c>
    </row>
    <row r="320" spans="1:8" x14ac:dyDescent="0.25">
      <c r="A320" t="s">
        <v>106</v>
      </c>
      <c r="B320" s="35" t="s">
        <v>49</v>
      </c>
      <c r="C320" s="35">
        <f>VLOOKUP(B320,List!$A$2:$C$13,3,0)</f>
        <v>8</v>
      </c>
      <c r="D320" s="32">
        <v>-0.38</v>
      </c>
      <c r="E320" s="32">
        <f t="shared" si="33"/>
        <v>-0.38</v>
      </c>
      <c r="F320" s="32" t="e">
        <f t="shared" si="34"/>
        <v>#N/A</v>
      </c>
      <c r="G320" s="32">
        <v>-7.0000000000000007E-2</v>
      </c>
      <c r="H320" s="32">
        <f t="shared" si="40"/>
        <v>-0.5</v>
      </c>
    </row>
    <row r="321" spans="1:8" x14ac:dyDescent="0.25">
      <c r="A321" t="s">
        <v>103</v>
      </c>
      <c r="B321" s="35" t="s">
        <v>49</v>
      </c>
      <c r="C321" s="35">
        <f>VLOOKUP(B321,List!$A$2:$C$13,3,0)</f>
        <v>8</v>
      </c>
      <c r="D321" s="32">
        <v>-0.25</v>
      </c>
      <c r="E321" s="32">
        <f t="shared" si="33"/>
        <v>-0.25</v>
      </c>
      <c r="F321" s="32" t="e">
        <f t="shared" si="34"/>
        <v>#N/A</v>
      </c>
      <c r="G321" s="32">
        <v>0.34</v>
      </c>
      <c r="H321" s="32">
        <f t="shared" si="40"/>
        <v>-0.5</v>
      </c>
    </row>
    <row r="322" spans="1:8" x14ac:dyDescent="0.25">
      <c r="A322" t="s">
        <v>101</v>
      </c>
      <c r="B322" s="35" t="s">
        <v>50</v>
      </c>
      <c r="C322" s="35">
        <f>VLOOKUP(B322,List!$A$2:$C$13,3,0)</f>
        <v>9</v>
      </c>
      <c r="D322" s="32">
        <v>0.44</v>
      </c>
      <c r="E322" s="32" t="e">
        <f t="shared" si="33"/>
        <v>#N/A</v>
      </c>
      <c r="F322" s="32">
        <f t="shared" si="34"/>
        <v>0.44</v>
      </c>
      <c r="G322" s="32">
        <v>0.11</v>
      </c>
      <c r="H322" s="32">
        <v>-0.5</v>
      </c>
    </row>
    <row r="323" spans="1:8" x14ac:dyDescent="0.25">
      <c r="A323" t="s">
        <v>82</v>
      </c>
      <c r="B323" s="35" t="s">
        <v>50</v>
      </c>
      <c r="C323" s="35">
        <f>VLOOKUP(B323,List!$A$2:$C$13,3,0)</f>
        <v>9</v>
      </c>
      <c r="D323" s="32">
        <v>-0.48</v>
      </c>
      <c r="E323" s="32">
        <f t="shared" si="33"/>
        <v>-0.48</v>
      </c>
      <c r="F323" s="32" t="e">
        <f t="shared" si="34"/>
        <v>#N/A</v>
      </c>
      <c r="G323" s="32">
        <v>0.34</v>
      </c>
      <c r="H323" s="32">
        <f t="shared" ref="H323:H331" si="41">H322</f>
        <v>-0.5</v>
      </c>
    </row>
    <row r="324" spans="1:8" x14ac:dyDescent="0.25">
      <c r="A324" t="s">
        <v>83</v>
      </c>
      <c r="B324" s="35" t="s">
        <v>50</v>
      </c>
      <c r="C324" s="35">
        <f>VLOOKUP(B324,List!$A$2:$C$13,3,0)</f>
        <v>9</v>
      </c>
      <c r="D324" s="32">
        <v>0.48</v>
      </c>
      <c r="E324" s="32" t="e">
        <f t="shared" si="33"/>
        <v>#N/A</v>
      </c>
      <c r="F324" s="32">
        <f t="shared" si="34"/>
        <v>0.48</v>
      </c>
      <c r="G324" s="32">
        <v>0.35</v>
      </c>
      <c r="H324" s="32">
        <f t="shared" si="41"/>
        <v>-0.5</v>
      </c>
    </row>
    <row r="325" spans="1:8" x14ac:dyDescent="0.25">
      <c r="A325" t="s">
        <v>107</v>
      </c>
      <c r="B325" s="35" t="s">
        <v>50</v>
      </c>
      <c r="C325" s="35">
        <f>VLOOKUP(B325,List!$A$2:$C$13,3,0)</f>
        <v>9</v>
      </c>
      <c r="D325" s="32">
        <v>-0.49</v>
      </c>
      <c r="E325" s="32">
        <f t="shared" ref="E325:E388" si="42">IF(D325&lt;G325,D325,NA())</f>
        <v>-0.49</v>
      </c>
      <c r="F325" s="32" t="e">
        <f t="shared" ref="F325:F388" si="43">IF(D325&gt;G325,D325,NA())</f>
        <v>#N/A</v>
      </c>
      <c r="G325" s="32">
        <v>0.25</v>
      </c>
      <c r="H325" s="32">
        <f t="shared" si="41"/>
        <v>-0.5</v>
      </c>
    </row>
    <row r="326" spans="1:8" x14ac:dyDescent="0.25">
      <c r="A326" t="s">
        <v>104</v>
      </c>
      <c r="B326" s="35" t="s">
        <v>50</v>
      </c>
      <c r="C326" s="35">
        <f>VLOOKUP(B326,List!$A$2:$C$13,3,0)</f>
        <v>9</v>
      </c>
      <c r="D326" s="32">
        <v>0.1</v>
      </c>
      <c r="E326" s="32" t="e">
        <f t="shared" si="42"/>
        <v>#N/A</v>
      </c>
      <c r="F326" s="32">
        <f t="shared" si="43"/>
        <v>0.1</v>
      </c>
      <c r="G326" s="32">
        <v>-0.49</v>
      </c>
      <c r="H326" s="32">
        <f t="shared" si="41"/>
        <v>-0.5</v>
      </c>
    </row>
    <row r="327" spans="1:8" x14ac:dyDescent="0.25">
      <c r="A327" t="s">
        <v>105</v>
      </c>
      <c r="B327" s="35" t="s">
        <v>50</v>
      </c>
      <c r="C327" s="35">
        <f>VLOOKUP(B327,List!$A$2:$C$13,3,0)</f>
        <v>9</v>
      </c>
      <c r="D327" s="32">
        <v>-0.47</v>
      </c>
      <c r="E327" s="32">
        <f t="shared" si="42"/>
        <v>-0.47</v>
      </c>
      <c r="F327" s="32" t="e">
        <f t="shared" si="43"/>
        <v>#N/A</v>
      </c>
      <c r="G327" s="32">
        <v>0.04</v>
      </c>
      <c r="H327" s="32">
        <f t="shared" si="41"/>
        <v>-0.5</v>
      </c>
    </row>
    <row r="328" spans="1:8" x14ac:dyDescent="0.25">
      <c r="A328" t="s">
        <v>108</v>
      </c>
      <c r="B328" s="35" t="s">
        <v>50</v>
      </c>
      <c r="C328" s="35">
        <f>VLOOKUP(B328,List!$A$2:$C$13,3,0)</f>
        <v>9</v>
      </c>
      <c r="D328" s="32">
        <v>0.11</v>
      </c>
      <c r="E328" s="32" t="e">
        <f t="shared" si="42"/>
        <v>#N/A</v>
      </c>
      <c r="F328" s="32">
        <f t="shared" si="43"/>
        <v>0.11</v>
      </c>
      <c r="G328" s="32">
        <v>-0.15</v>
      </c>
      <c r="H328" s="32">
        <f t="shared" si="41"/>
        <v>-0.5</v>
      </c>
    </row>
    <row r="329" spans="1:8" x14ac:dyDescent="0.25">
      <c r="A329" t="s">
        <v>102</v>
      </c>
      <c r="B329" s="35" t="s">
        <v>50</v>
      </c>
      <c r="C329" s="35">
        <f>VLOOKUP(B329,List!$A$2:$C$13,3,0)</f>
        <v>9</v>
      </c>
      <c r="D329" s="32">
        <v>-0.17</v>
      </c>
      <c r="E329" s="32">
        <f t="shared" si="42"/>
        <v>-0.17</v>
      </c>
      <c r="F329" s="32" t="e">
        <f t="shared" si="43"/>
        <v>#N/A</v>
      </c>
      <c r="G329" s="32">
        <v>0.27</v>
      </c>
      <c r="H329" s="33">
        <f t="shared" si="41"/>
        <v>-0.5</v>
      </c>
    </row>
    <row r="330" spans="1:8" x14ac:dyDescent="0.25">
      <c r="A330" t="s">
        <v>106</v>
      </c>
      <c r="B330" s="35" t="s">
        <v>50</v>
      </c>
      <c r="C330" s="35">
        <f>VLOOKUP(B330,List!$A$2:$C$13,3,0)</f>
        <v>9</v>
      </c>
      <c r="D330" s="32">
        <v>-0.05</v>
      </c>
      <c r="E330" s="32" t="e">
        <f t="shared" si="42"/>
        <v>#N/A</v>
      </c>
      <c r="F330" s="32">
        <f t="shared" si="43"/>
        <v>-0.05</v>
      </c>
      <c r="G330" s="32">
        <v>-0.43</v>
      </c>
      <c r="H330" s="32">
        <f t="shared" si="41"/>
        <v>-0.5</v>
      </c>
    </row>
    <row r="331" spans="1:8" x14ac:dyDescent="0.25">
      <c r="A331" t="s">
        <v>103</v>
      </c>
      <c r="B331" s="35" t="s">
        <v>50</v>
      </c>
      <c r="C331" s="35">
        <f>VLOOKUP(B331,List!$A$2:$C$13,3,0)</f>
        <v>9</v>
      </c>
      <c r="D331" s="32">
        <v>0.28000000000000003</v>
      </c>
      <c r="E331" s="32" t="e">
        <f t="shared" si="42"/>
        <v>#N/A</v>
      </c>
      <c r="F331" s="32">
        <f t="shared" si="43"/>
        <v>0.28000000000000003</v>
      </c>
      <c r="G331" s="32">
        <v>0.21</v>
      </c>
      <c r="H331" s="32">
        <f t="shared" si="41"/>
        <v>-0.5</v>
      </c>
    </row>
    <row r="332" spans="1:8" x14ac:dyDescent="0.25">
      <c r="A332" t="s">
        <v>101</v>
      </c>
      <c r="B332" s="35" t="s">
        <v>51</v>
      </c>
      <c r="C332" s="35">
        <f>VLOOKUP(B332,List!$A$2:$C$13,3,0)</f>
        <v>10</v>
      </c>
      <c r="D332" s="32">
        <v>-0.27</v>
      </c>
      <c r="E332" s="32">
        <f t="shared" si="42"/>
        <v>-0.27</v>
      </c>
      <c r="F332" s="32" t="e">
        <f t="shared" si="43"/>
        <v>#N/A</v>
      </c>
      <c r="G332" s="32">
        <v>0.14000000000000001</v>
      </c>
      <c r="H332" s="32">
        <v>-0.5</v>
      </c>
    </row>
    <row r="333" spans="1:8" x14ac:dyDescent="0.25">
      <c r="A333" t="s">
        <v>82</v>
      </c>
      <c r="B333" s="35" t="s">
        <v>51</v>
      </c>
      <c r="C333" s="35">
        <f>VLOOKUP(B333,List!$A$2:$C$13,3,0)</f>
        <v>10</v>
      </c>
      <c r="D333" s="32">
        <v>0.17</v>
      </c>
      <c r="E333" s="32" t="e">
        <f t="shared" si="42"/>
        <v>#N/A</v>
      </c>
      <c r="F333" s="32">
        <f t="shared" si="43"/>
        <v>0.17</v>
      </c>
      <c r="G333" s="32">
        <v>-0.23</v>
      </c>
      <c r="H333" s="32">
        <f t="shared" ref="H333:H341" si="44">H332</f>
        <v>-0.5</v>
      </c>
    </row>
    <row r="334" spans="1:8" x14ac:dyDescent="0.25">
      <c r="A334" t="s">
        <v>83</v>
      </c>
      <c r="B334" s="35" t="s">
        <v>51</v>
      </c>
      <c r="C334" s="35">
        <f>VLOOKUP(B334,List!$A$2:$C$13,3,0)</f>
        <v>10</v>
      </c>
      <c r="D334" s="32">
        <v>-0.11</v>
      </c>
      <c r="E334" s="32">
        <f t="shared" si="42"/>
        <v>-0.11</v>
      </c>
      <c r="F334" s="32" t="e">
        <f t="shared" si="43"/>
        <v>#N/A</v>
      </c>
      <c r="G334" s="32">
        <v>0.4</v>
      </c>
      <c r="H334" s="32">
        <f t="shared" si="44"/>
        <v>-0.5</v>
      </c>
    </row>
    <row r="335" spans="1:8" x14ac:dyDescent="0.25">
      <c r="A335" t="s">
        <v>107</v>
      </c>
      <c r="B335" s="35" t="s">
        <v>51</v>
      </c>
      <c r="C335" s="35">
        <f>VLOOKUP(B335,List!$A$2:$C$13,3,0)</f>
        <v>10</v>
      </c>
      <c r="D335" s="32">
        <v>-0.46</v>
      </c>
      <c r="E335" s="32">
        <f t="shared" si="42"/>
        <v>-0.46</v>
      </c>
      <c r="F335" s="32" t="e">
        <f t="shared" si="43"/>
        <v>#N/A</v>
      </c>
      <c r="G335" s="32">
        <v>0.37</v>
      </c>
      <c r="H335" s="32">
        <f t="shared" si="44"/>
        <v>-0.5</v>
      </c>
    </row>
    <row r="336" spans="1:8" x14ac:dyDescent="0.25">
      <c r="A336" t="s">
        <v>104</v>
      </c>
      <c r="B336" s="35" t="s">
        <v>51</v>
      </c>
      <c r="C336" s="35">
        <f>VLOOKUP(B336,List!$A$2:$C$13,3,0)</f>
        <v>10</v>
      </c>
      <c r="D336" s="32">
        <v>0.09</v>
      </c>
      <c r="E336" s="32">
        <f t="shared" si="42"/>
        <v>0.09</v>
      </c>
      <c r="F336" s="32" t="e">
        <f t="shared" si="43"/>
        <v>#N/A</v>
      </c>
      <c r="G336" s="32">
        <v>0.49</v>
      </c>
      <c r="H336" s="32">
        <f t="shared" si="44"/>
        <v>-0.5</v>
      </c>
    </row>
    <row r="337" spans="1:8" x14ac:dyDescent="0.25">
      <c r="A337" t="s">
        <v>105</v>
      </c>
      <c r="B337" s="35" t="s">
        <v>51</v>
      </c>
      <c r="C337" s="35">
        <f>VLOOKUP(B337,List!$A$2:$C$13,3,0)</f>
        <v>10</v>
      </c>
      <c r="D337" s="32">
        <v>0.47</v>
      </c>
      <c r="E337" s="32" t="e">
        <f t="shared" si="42"/>
        <v>#N/A</v>
      </c>
      <c r="F337" s="32">
        <f t="shared" si="43"/>
        <v>0.47</v>
      </c>
      <c r="G337" s="32">
        <v>-0.19</v>
      </c>
      <c r="H337" s="32">
        <f t="shared" si="44"/>
        <v>-0.5</v>
      </c>
    </row>
    <row r="338" spans="1:8" x14ac:dyDescent="0.25">
      <c r="A338" t="s">
        <v>108</v>
      </c>
      <c r="B338" s="35" t="s">
        <v>51</v>
      </c>
      <c r="C338" s="35">
        <f>VLOOKUP(B338,List!$A$2:$C$13,3,0)</f>
        <v>10</v>
      </c>
      <c r="D338" s="32">
        <v>-0.45</v>
      </c>
      <c r="E338" s="32">
        <f t="shared" si="42"/>
        <v>-0.45</v>
      </c>
      <c r="F338" s="32" t="e">
        <f t="shared" si="43"/>
        <v>#N/A</v>
      </c>
      <c r="G338" s="32">
        <v>0.19</v>
      </c>
      <c r="H338" s="32">
        <f t="shared" si="44"/>
        <v>-0.5</v>
      </c>
    </row>
    <row r="339" spans="1:8" x14ac:dyDescent="0.25">
      <c r="A339" t="s">
        <v>102</v>
      </c>
      <c r="B339" s="35" t="s">
        <v>51</v>
      </c>
      <c r="C339" s="35">
        <f>VLOOKUP(B339,List!$A$2:$C$13,3,0)</f>
        <v>10</v>
      </c>
      <c r="D339" s="32">
        <v>0.08</v>
      </c>
      <c r="E339" s="32">
        <f t="shared" si="42"/>
        <v>0.08</v>
      </c>
      <c r="F339" s="32" t="e">
        <f t="shared" si="43"/>
        <v>#N/A</v>
      </c>
      <c r="G339" s="32">
        <v>0.36</v>
      </c>
      <c r="H339" s="33">
        <f t="shared" si="44"/>
        <v>-0.5</v>
      </c>
    </row>
    <row r="340" spans="1:8" x14ac:dyDescent="0.25">
      <c r="A340" t="s">
        <v>106</v>
      </c>
      <c r="B340" s="35" t="s">
        <v>51</v>
      </c>
      <c r="C340" s="35">
        <f>VLOOKUP(B340,List!$A$2:$C$13,3,0)</f>
        <v>10</v>
      </c>
      <c r="D340" s="32">
        <v>0.24</v>
      </c>
      <c r="E340" s="32" t="e">
        <f t="shared" si="42"/>
        <v>#N/A</v>
      </c>
      <c r="F340" s="32">
        <f t="shared" si="43"/>
        <v>0.24</v>
      </c>
      <c r="G340" s="32">
        <v>-0.33</v>
      </c>
      <c r="H340" s="32">
        <f t="shared" si="44"/>
        <v>-0.5</v>
      </c>
    </row>
    <row r="341" spans="1:8" x14ac:dyDescent="0.25">
      <c r="A341" t="s">
        <v>103</v>
      </c>
      <c r="B341" s="35" t="s">
        <v>51</v>
      </c>
      <c r="C341" s="35">
        <f>VLOOKUP(B341,List!$A$2:$C$13,3,0)</f>
        <v>10</v>
      </c>
      <c r="D341" s="32">
        <v>7.0000000000000007E-2</v>
      </c>
      <c r="E341" s="32">
        <f t="shared" si="42"/>
        <v>7.0000000000000007E-2</v>
      </c>
      <c r="F341" s="32" t="e">
        <f t="shared" si="43"/>
        <v>#N/A</v>
      </c>
      <c r="G341" s="32">
        <v>0.25</v>
      </c>
      <c r="H341" s="32">
        <f t="shared" si="44"/>
        <v>-0.5</v>
      </c>
    </row>
    <row r="342" spans="1:8" x14ac:dyDescent="0.25">
      <c r="A342" t="s">
        <v>101</v>
      </c>
      <c r="B342" s="35" t="s">
        <v>6</v>
      </c>
      <c r="C342" s="35">
        <f>VLOOKUP(B342,List!$A$2:$C$13,3,0)</f>
        <v>11</v>
      </c>
      <c r="D342" s="32">
        <v>0.44</v>
      </c>
      <c r="E342" s="32" t="e">
        <f t="shared" si="42"/>
        <v>#N/A</v>
      </c>
      <c r="F342" s="32">
        <f t="shared" si="43"/>
        <v>0.44</v>
      </c>
      <c r="G342" s="32">
        <v>-0.15</v>
      </c>
      <c r="H342" s="32">
        <v>-0.5</v>
      </c>
    </row>
    <row r="343" spans="1:8" x14ac:dyDescent="0.25">
      <c r="A343" t="s">
        <v>82</v>
      </c>
      <c r="B343" s="35" t="s">
        <v>6</v>
      </c>
      <c r="C343" s="35">
        <f>VLOOKUP(B343,List!$A$2:$C$13,3,0)</f>
        <v>11</v>
      </c>
      <c r="D343" s="32">
        <v>-0.32</v>
      </c>
      <c r="E343" s="32">
        <f t="shared" si="42"/>
        <v>-0.32</v>
      </c>
      <c r="F343" s="32" t="e">
        <f t="shared" si="43"/>
        <v>#N/A</v>
      </c>
      <c r="G343" s="32">
        <v>7.0000000000000007E-2</v>
      </c>
      <c r="H343" s="32">
        <f t="shared" ref="H343:H351" si="45">H342</f>
        <v>-0.5</v>
      </c>
    </row>
    <row r="344" spans="1:8" x14ac:dyDescent="0.25">
      <c r="A344" t="s">
        <v>83</v>
      </c>
      <c r="B344" s="35" t="s">
        <v>6</v>
      </c>
      <c r="C344" s="35">
        <f>VLOOKUP(B344,List!$A$2:$C$13,3,0)</f>
        <v>11</v>
      </c>
      <c r="D344" s="32">
        <v>0.2</v>
      </c>
      <c r="E344" s="32" t="e">
        <f t="shared" si="42"/>
        <v>#N/A</v>
      </c>
      <c r="F344" s="32">
        <f t="shared" si="43"/>
        <v>0.2</v>
      </c>
      <c r="G344" s="32">
        <v>-0.3</v>
      </c>
      <c r="H344" s="32">
        <f t="shared" si="45"/>
        <v>-0.5</v>
      </c>
    </row>
    <row r="345" spans="1:8" x14ac:dyDescent="0.25">
      <c r="A345" t="s">
        <v>107</v>
      </c>
      <c r="B345" s="35" t="s">
        <v>6</v>
      </c>
      <c r="C345" s="35">
        <f>VLOOKUP(B345,List!$A$2:$C$13,3,0)</f>
        <v>11</v>
      </c>
      <c r="D345" s="32">
        <v>-0.46</v>
      </c>
      <c r="E345" s="32">
        <f t="shared" si="42"/>
        <v>-0.46</v>
      </c>
      <c r="F345" s="32" t="e">
        <f t="shared" si="43"/>
        <v>#N/A</v>
      </c>
      <c r="G345" s="32">
        <v>-0.09</v>
      </c>
      <c r="H345" s="32">
        <f t="shared" si="45"/>
        <v>-0.5</v>
      </c>
    </row>
    <row r="346" spans="1:8" x14ac:dyDescent="0.25">
      <c r="A346" t="s">
        <v>104</v>
      </c>
      <c r="B346" s="35" t="s">
        <v>6</v>
      </c>
      <c r="C346" s="35">
        <f>VLOOKUP(B346,List!$A$2:$C$13,3,0)</f>
        <v>11</v>
      </c>
      <c r="D346" s="32">
        <v>-0.15</v>
      </c>
      <c r="E346" s="32">
        <f t="shared" si="42"/>
        <v>-0.15</v>
      </c>
      <c r="F346" s="32" t="e">
        <f t="shared" si="43"/>
        <v>#N/A</v>
      </c>
      <c r="G346" s="32">
        <v>0.28999999999999998</v>
      </c>
      <c r="H346" s="32">
        <f t="shared" si="45"/>
        <v>-0.5</v>
      </c>
    </row>
    <row r="347" spans="1:8" x14ac:dyDescent="0.25">
      <c r="A347" t="s">
        <v>105</v>
      </c>
      <c r="B347" s="35" t="s">
        <v>6</v>
      </c>
      <c r="C347" s="35">
        <f>VLOOKUP(B347,List!$A$2:$C$13,3,0)</f>
        <v>11</v>
      </c>
      <c r="D347" s="32">
        <v>0.41</v>
      </c>
      <c r="E347" s="32" t="e">
        <f t="shared" si="42"/>
        <v>#N/A</v>
      </c>
      <c r="F347" s="32">
        <f t="shared" si="43"/>
        <v>0.41</v>
      </c>
      <c r="G347" s="32">
        <v>-0.48</v>
      </c>
      <c r="H347" s="32">
        <f t="shared" si="45"/>
        <v>-0.5</v>
      </c>
    </row>
    <row r="348" spans="1:8" x14ac:dyDescent="0.25">
      <c r="A348" t="s">
        <v>108</v>
      </c>
      <c r="B348" s="35" t="s">
        <v>6</v>
      </c>
      <c r="C348" s="35">
        <f>VLOOKUP(B348,List!$A$2:$C$13,3,0)</f>
        <v>11</v>
      </c>
      <c r="D348" s="32">
        <v>0.26</v>
      </c>
      <c r="E348" s="32">
        <f t="shared" si="42"/>
        <v>0.26</v>
      </c>
      <c r="F348" s="32" t="e">
        <f t="shared" si="43"/>
        <v>#N/A</v>
      </c>
      <c r="G348" s="32">
        <v>0.33</v>
      </c>
      <c r="H348" s="32">
        <f t="shared" si="45"/>
        <v>-0.5</v>
      </c>
    </row>
    <row r="349" spans="1:8" x14ac:dyDescent="0.25">
      <c r="A349" t="s">
        <v>102</v>
      </c>
      <c r="B349" s="35" t="s">
        <v>6</v>
      </c>
      <c r="C349" s="35">
        <f>VLOOKUP(B349,List!$A$2:$C$13,3,0)</f>
        <v>11</v>
      </c>
      <c r="D349" s="32">
        <v>-0.45</v>
      </c>
      <c r="E349" s="32">
        <f t="shared" si="42"/>
        <v>-0.45</v>
      </c>
      <c r="F349" s="32" t="e">
        <f t="shared" si="43"/>
        <v>#N/A</v>
      </c>
      <c r="G349" s="32">
        <v>0.17</v>
      </c>
      <c r="H349" s="33">
        <f t="shared" si="45"/>
        <v>-0.5</v>
      </c>
    </row>
    <row r="350" spans="1:8" x14ac:dyDescent="0.25">
      <c r="A350" t="s">
        <v>106</v>
      </c>
      <c r="B350" s="35" t="s">
        <v>6</v>
      </c>
      <c r="C350" s="35">
        <f>VLOOKUP(B350,List!$A$2:$C$13,3,0)</f>
        <v>11</v>
      </c>
      <c r="D350" s="32">
        <v>0.2</v>
      </c>
      <c r="E350" s="32">
        <f t="shared" si="42"/>
        <v>0.2</v>
      </c>
      <c r="F350" s="32" t="e">
        <f t="shared" si="43"/>
        <v>#N/A</v>
      </c>
      <c r="G350" s="32">
        <v>0.48</v>
      </c>
      <c r="H350" s="32">
        <f t="shared" si="45"/>
        <v>-0.5</v>
      </c>
    </row>
    <row r="351" spans="1:8" x14ac:dyDescent="0.25">
      <c r="A351" t="s">
        <v>103</v>
      </c>
      <c r="B351" s="35" t="s">
        <v>6</v>
      </c>
      <c r="C351" s="35">
        <f>VLOOKUP(B351,List!$A$2:$C$13,3,0)</f>
        <v>11</v>
      </c>
      <c r="D351" s="32">
        <v>-0.26</v>
      </c>
      <c r="E351" s="32">
        <f t="shared" si="42"/>
        <v>-0.26</v>
      </c>
      <c r="F351" s="32" t="e">
        <f t="shared" si="43"/>
        <v>#N/A</v>
      </c>
      <c r="G351" s="32">
        <v>-0.01</v>
      </c>
      <c r="H351" s="32">
        <f t="shared" si="45"/>
        <v>-0.5</v>
      </c>
    </row>
    <row r="352" spans="1:8" x14ac:dyDescent="0.25">
      <c r="A352" t="s">
        <v>101</v>
      </c>
      <c r="B352" s="35" t="s">
        <v>52</v>
      </c>
      <c r="C352" s="35">
        <f>VLOOKUP(B352,List!$A$2:$C$13,3,0)</f>
        <v>12</v>
      </c>
      <c r="D352" s="32">
        <v>0.09</v>
      </c>
      <c r="E352" s="32">
        <f t="shared" si="42"/>
        <v>0.09</v>
      </c>
      <c r="F352" s="32" t="e">
        <f t="shared" si="43"/>
        <v>#N/A</v>
      </c>
      <c r="G352" s="32">
        <v>0.3</v>
      </c>
      <c r="H352" s="32">
        <v>-0.5</v>
      </c>
    </row>
    <row r="353" spans="1:8" x14ac:dyDescent="0.25">
      <c r="A353" t="s">
        <v>82</v>
      </c>
      <c r="B353" s="35" t="s">
        <v>52</v>
      </c>
      <c r="C353" s="35">
        <f>VLOOKUP(B353,List!$A$2:$C$13,3,0)</f>
        <v>12</v>
      </c>
      <c r="D353" s="32">
        <v>0.18</v>
      </c>
      <c r="E353" s="32" t="e">
        <f t="shared" si="42"/>
        <v>#N/A</v>
      </c>
      <c r="F353" s="32">
        <f t="shared" si="43"/>
        <v>0.18</v>
      </c>
      <c r="G353" s="32">
        <v>-0.04</v>
      </c>
      <c r="H353" s="32">
        <f t="shared" ref="H353:H361" si="46">H352</f>
        <v>-0.5</v>
      </c>
    </row>
    <row r="354" spans="1:8" x14ac:dyDescent="0.25">
      <c r="A354" t="s">
        <v>83</v>
      </c>
      <c r="B354" s="35" t="s">
        <v>52</v>
      </c>
      <c r="C354" s="35">
        <f>VLOOKUP(B354,List!$A$2:$C$13,3,0)</f>
        <v>12</v>
      </c>
      <c r="D354" s="32">
        <v>-0.43</v>
      </c>
      <c r="E354" s="32">
        <f t="shared" si="42"/>
        <v>-0.43</v>
      </c>
      <c r="F354" s="32" t="e">
        <f t="shared" si="43"/>
        <v>#N/A</v>
      </c>
      <c r="G354" s="32">
        <v>-0.28000000000000003</v>
      </c>
      <c r="H354" s="32">
        <f t="shared" si="46"/>
        <v>-0.5</v>
      </c>
    </row>
    <row r="355" spans="1:8" x14ac:dyDescent="0.25">
      <c r="A355" t="s">
        <v>107</v>
      </c>
      <c r="B355" s="35" t="s">
        <v>52</v>
      </c>
      <c r="C355" s="35">
        <f>VLOOKUP(B355,List!$A$2:$C$13,3,0)</f>
        <v>12</v>
      </c>
      <c r="D355" s="32">
        <v>0.11</v>
      </c>
      <c r="E355" s="32">
        <f t="shared" si="42"/>
        <v>0.11</v>
      </c>
      <c r="F355" s="32" t="e">
        <f t="shared" si="43"/>
        <v>#N/A</v>
      </c>
      <c r="G355" s="32">
        <v>0.25</v>
      </c>
      <c r="H355" s="32">
        <f t="shared" si="46"/>
        <v>-0.5</v>
      </c>
    </row>
    <row r="356" spans="1:8" x14ac:dyDescent="0.25">
      <c r="A356" t="s">
        <v>104</v>
      </c>
      <c r="B356" s="35" t="s">
        <v>52</v>
      </c>
      <c r="C356" s="35">
        <f>VLOOKUP(B356,List!$A$2:$C$13,3,0)</f>
        <v>12</v>
      </c>
      <c r="D356" s="32">
        <v>0.02</v>
      </c>
      <c r="E356" s="32" t="e">
        <f t="shared" si="42"/>
        <v>#N/A</v>
      </c>
      <c r="F356" s="32">
        <f t="shared" si="43"/>
        <v>0.02</v>
      </c>
      <c r="G356" s="32">
        <v>-0.26</v>
      </c>
      <c r="H356" s="32">
        <f t="shared" si="46"/>
        <v>-0.5</v>
      </c>
    </row>
    <row r="357" spans="1:8" x14ac:dyDescent="0.25">
      <c r="A357" t="s">
        <v>105</v>
      </c>
      <c r="B357" s="35" t="s">
        <v>52</v>
      </c>
      <c r="C357" s="35">
        <f>VLOOKUP(B357,List!$A$2:$C$13,3,0)</f>
        <v>12</v>
      </c>
      <c r="D357" s="32">
        <v>-0.41</v>
      </c>
      <c r="E357" s="32">
        <f t="shared" si="42"/>
        <v>-0.41</v>
      </c>
      <c r="F357" s="32" t="e">
        <f t="shared" si="43"/>
        <v>#N/A</v>
      </c>
      <c r="G357" s="32">
        <v>0.3</v>
      </c>
      <c r="H357" s="32">
        <f t="shared" si="46"/>
        <v>-0.5</v>
      </c>
    </row>
    <row r="358" spans="1:8" x14ac:dyDescent="0.25">
      <c r="A358" t="s">
        <v>108</v>
      </c>
      <c r="B358" s="35" t="s">
        <v>52</v>
      </c>
      <c r="C358" s="35">
        <f>VLOOKUP(B358,List!$A$2:$C$13,3,0)</f>
        <v>12</v>
      </c>
      <c r="D358" s="32">
        <v>0.44</v>
      </c>
      <c r="E358" s="32" t="e">
        <f t="shared" si="42"/>
        <v>#N/A</v>
      </c>
      <c r="F358" s="32">
        <f t="shared" si="43"/>
        <v>0.44</v>
      </c>
      <c r="G358" s="32">
        <v>0.15</v>
      </c>
      <c r="H358" s="32">
        <f t="shared" si="46"/>
        <v>-0.5</v>
      </c>
    </row>
    <row r="359" spans="1:8" x14ac:dyDescent="0.25">
      <c r="A359" t="s">
        <v>102</v>
      </c>
      <c r="B359" s="35" t="s">
        <v>52</v>
      </c>
      <c r="C359" s="35">
        <f>VLOOKUP(B359,List!$A$2:$C$13,3,0)</f>
        <v>12</v>
      </c>
      <c r="D359" s="32">
        <v>-0.17</v>
      </c>
      <c r="E359" s="32">
        <f t="shared" si="42"/>
        <v>-0.17</v>
      </c>
      <c r="F359" s="32" t="e">
        <f t="shared" si="43"/>
        <v>#N/A</v>
      </c>
      <c r="G359" s="32">
        <v>0.42</v>
      </c>
      <c r="H359" s="33">
        <f t="shared" si="46"/>
        <v>-0.5</v>
      </c>
    </row>
    <row r="360" spans="1:8" x14ac:dyDescent="0.25">
      <c r="A360" t="s">
        <v>106</v>
      </c>
      <c r="B360" s="35" t="s">
        <v>52</v>
      </c>
      <c r="C360" s="35">
        <f>VLOOKUP(B360,List!$A$2:$C$13,3,0)</f>
        <v>12</v>
      </c>
      <c r="D360" s="32">
        <v>0.14000000000000001</v>
      </c>
      <c r="E360" s="32" t="e">
        <f t="shared" si="42"/>
        <v>#N/A</v>
      </c>
      <c r="F360" s="32">
        <f t="shared" si="43"/>
        <v>0.14000000000000001</v>
      </c>
      <c r="G360" s="32">
        <v>-0.09</v>
      </c>
      <c r="H360" s="32">
        <f t="shared" si="46"/>
        <v>-0.5</v>
      </c>
    </row>
    <row r="361" spans="1:8" x14ac:dyDescent="0.25">
      <c r="A361" t="s">
        <v>103</v>
      </c>
      <c r="B361" s="35" t="s">
        <v>52</v>
      </c>
      <c r="C361" s="35">
        <f>VLOOKUP(B361,List!$A$2:$C$13,3,0)</f>
        <v>12</v>
      </c>
      <c r="D361" s="32">
        <v>0.47</v>
      </c>
      <c r="E361" s="32" t="e">
        <f t="shared" si="42"/>
        <v>#N/A</v>
      </c>
      <c r="F361" s="32">
        <f t="shared" si="43"/>
        <v>0.47</v>
      </c>
      <c r="G361" s="32">
        <v>-0.4</v>
      </c>
      <c r="H361" s="32">
        <f t="shared" si="46"/>
        <v>-0.5</v>
      </c>
    </row>
    <row r="362" spans="1:8" x14ac:dyDescent="0.25">
      <c r="A362" t="s">
        <v>129</v>
      </c>
      <c r="B362" s="35" t="s">
        <v>42</v>
      </c>
      <c r="C362" s="35">
        <v>1</v>
      </c>
      <c r="D362" s="32">
        <v>0.46</v>
      </c>
      <c r="E362" s="32" t="e">
        <f t="shared" si="42"/>
        <v>#N/A</v>
      </c>
      <c r="F362" s="32">
        <f t="shared" si="43"/>
        <v>0.46</v>
      </c>
      <c r="G362" s="32">
        <v>0.31</v>
      </c>
      <c r="H362" s="32">
        <v>-0.5</v>
      </c>
    </row>
    <row r="363" spans="1:8" x14ac:dyDescent="0.25">
      <c r="A363" t="s">
        <v>133</v>
      </c>
      <c r="B363" s="35" t="s">
        <v>42</v>
      </c>
      <c r="C363" s="35">
        <v>1</v>
      </c>
      <c r="D363" s="32">
        <v>-0.5</v>
      </c>
      <c r="E363" s="32">
        <f t="shared" si="42"/>
        <v>-0.5</v>
      </c>
      <c r="F363" s="32" t="e">
        <f t="shared" si="43"/>
        <v>#N/A</v>
      </c>
      <c r="G363" s="32">
        <v>-0.35</v>
      </c>
      <c r="H363" s="32">
        <v>-0.5</v>
      </c>
    </row>
    <row r="364" spans="1:8" x14ac:dyDescent="0.25">
      <c r="A364" t="s">
        <v>130</v>
      </c>
      <c r="B364" s="35" t="s">
        <v>42</v>
      </c>
      <c r="C364" s="35">
        <v>1</v>
      </c>
      <c r="D364" s="32">
        <v>0.34</v>
      </c>
      <c r="E364" s="32" t="e">
        <f t="shared" si="42"/>
        <v>#N/A</v>
      </c>
      <c r="F364" s="32">
        <f t="shared" si="43"/>
        <v>0.34</v>
      </c>
      <c r="G364" s="32">
        <v>-0.47</v>
      </c>
      <c r="H364" s="32">
        <v>-0.5</v>
      </c>
    </row>
    <row r="365" spans="1:8" x14ac:dyDescent="0.25">
      <c r="A365" t="s">
        <v>128</v>
      </c>
      <c r="B365" s="35" t="s">
        <v>42</v>
      </c>
      <c r="C365" s="35">
        <v>1</v>
      </c>
      <c r="D365" s="32">
        <v>0.38</v>
      </c>
      <c r="E365" s="32" t="e">
        <f t="shared" si="42"/>
        <v>#N/A</v>
      </c>
      <c r="F365" s="32">
        <f t="shared" si="43"/>
        <v>0.38</v>
      </c>
      <c r="G365" s="32">
        <v>-0.36</v>
      </c>
      <c r="H365" s="32">
        <v>-0.5</v>
      </c>
    </row>
    <row r="366" spans="1:8" x14ac:dyDescent="0.25">
      <c r="A366" t="s">
        <v>132</v>
      </c>
      <c r="B366" s="35" t="s">
        <v>42</v>
      </c>
      <c r="C366" s="35">
        <v>1</v>
      </c>
      <c r="D366" s="32">
        <v>0.04</v>
      </c>
      <c r="E366" s="32" t="e">
        <f t="shared" si="42"/>
        <v>#N/A</v>
      </c>
      <c r="F366" s="32">
        <f t="shared" si="43"/>
        <v>0.04</v>
      </c>
      <c r="G366" s="32">
        <v>-0.46</v>
      </c>
      <c r="H366" s="32">
        <v>-0.5</v>
      </c>
    </row>
    <row r="367" spans="1:8" x14ac:dyDescent="0.25">
      <c r="A367" t="s">
        <v>134</v>
      </c>
      <c r="B367" s="35" t="s">
        <v>42</v>
      </c>
      <c r="C367" s="35">
        <v>1</v>
      </c>
      <c r="D367" s="32">
        <v>0.01</v>
      </c>
      <c r="E367" s="32">
        <f t="shared" si="42"/>
        <v>0.01</v>
      </c>
      <c r="F367" s="32" t="e">
        <f t="shared" si="43"/>
        <v>#N/A</v>
      </c>
      <c r="G367" s="32">
        <v>0.25</v>
      </c>
      <c r="H367" s="32">
        <v>-0.5</v>
      </c>
    </row>
    <row r="368" spans="1:8" x14ac:dyDescent="0.25">
      <c r="A368" t="s">
        <v>127</v>
      </c>
      <c r="B368" s="35" t="s">
        <v>42</v>
      </c>
      <c r="C368" s="35">
        <v>1</v>
      </c>
      <c r="D368" s="32">
        <v>-0.33</v>
      </c>
      <c r="E368" s="32">
        <f t="shared" si="42"/>
        <v>-0.33</v>
      </c>
      <c r="F368" s="32" t="e">
        <f t="shared" si="43"/>
        <v>#N/A</v>
      </c>
      <c r="G368" s="32">
        <v>-0.11</v>
      </c>
      <c r="H368" s="32">
        <v>-0.5</v>
      </c>
    </row>
    <row r="369" spans="1:8" x14ac:dyDescent="0.25">
      <c r="A369" t="s">
        <v>125</v>
      </c>
      <c r="B369" s="35" t="s">
        <v>42</v>
      </c>
      <c r="C369" s="35">
        <v>1</v>
      </c>
      <c r="D369" s="32">
        <v>0.4</v>
      </c>
      <c r="E369" s="32">
        <f t="shared" si="42"/>
        <v>0.4</v>
      </c>
      <c r="F369" s="32" t="e">
        <f t="shared" si="43"/>
        <v>#N/A</v>
      </c>
      <c r="G369" s="32">
        <v>0.47</v>
      </c>
      <c r="H369" s="33">
        <v>-0.5</v>
      </c>
    </row>
    <row r="370" spans="1:8" x14ac:dyDescent="0.25">
      <c r="A370" t="s">
        <v>131</v>
      </c>
      <c r="B370" s="35" t="s">
        <v>42</v>
      </c>
      <c r="C370" s="35">
        <v>1</v>
      </c>
      <c r="D370" s="32">
        <v>-0.04</v>
      </c>
      <c r="E370" s="32">
        <f t="shared" si="42"/>
        <v>-0.04</v>
      </c>
      <c r="F370" s="32" t="e">
        <f t="shared" si="43"/>
        <v>#N/A</v>
      </c>
      <c r="G370" s="32">
        <v>0.49</v>
      </c>
      <c r="H370" s="32">
        <v>-0.5</v>
      </c>
    </row>
    <row r="371" spans="1:8" x14ac:dyDescent="0.25">
      <c r="A371" t="s">
        <v>126</v>
      </c>
      <c r="B371" s="35" t="s">
        <v>42</v>
      </c>
      <c r="C371" s="35">
        <v>1</v>
      </c>
      <c r="D371" s="32">
        <v>0.14000000000000001</v>
      </c>
      <c r="E371" s="32" t="e">
        <f t="shared" si="42"/>
        <v>#N/A</v>
      </c>
      <c r="F371" s="32">
        <f t="shared" si="43"/>
        <v>0.14000000000000001</v>
      </c>
      <c r="G371" s="32">
        <v>-0.27</v>
      </c>
      <c r="H371" s="32">
        <v>-0.5</v>
      </c>
    </row>
    <row r="372" spans="1:8" x14ac:dyDescent="0.25">
      <c r="A372" t="s">
        <v>129</v>
      </c>
      <c r="B372" s="35" t="s">
        <v>43</v>
      </c>
      <c r="C372" s="35">
        <f>VLOOKUP(B372,List!$A$2:$C$13,3,0)</f>
        <v>2</v>
      </c>
      <c r="D372" s="32">
        <v>-0.36</v>
      </c>
      <c r="E372" s="32">
        <f t="shared" si="42"/>
        <v>-0.36</v>
      </c>
      <c r="F372" s="32" t="e">
        <f t="shared" si="43"/>
        <v>#N/A</v>
      </c>
      <c r="G372" s="32">
        <v>0.46</v>
      </c>
      <c r="H372" s="32">
        <v>-0.5</v>
      </c>
    </row>
    <row r="373" spans="1:8" x14ac:dyDescent="0.25">
      <c r="A373" t="s">
        <v>133</v>
      </c>
      <c r="B373" s="35" t="s">
        <v>43</v>
      </c>
      <c r="C373" s="35">
        <f>VLOOKUP(B373,List!$A$2:$C$13,3,0)</f>
        <v>2</v>
      </c>
      <c r="D373" s="32">
        <v>0.44</v>
      </c>
      <c r="E373" s="32" t="e">
        <f t="shared" si="42"/>
        <v>#N/A</v>
      </c>
      <c r="F373" s="32">
        <f t="shared" si="43"/>
        <v>0.44</v>
      </c>
      <c r="G373" s="32">
        <v>0.39</v>
      </c>
      <c r="H373" s="32">
        <f t="shared" ref="H373:H381" si="47">H372</f>
        <v>-0.5</v>
      </c>
    </row>
    <row r="374" spans="1:8" x14ac:dyDescent="0.25">
      <c r="A374" t="s">
        <v>130</v>
      </c>
      <c r="B374" s="35" t="s">
        <v>43</v>
      </c>
      <c r="C374" s="35">
        <f>VLOOKUP(B374,List!$A$2:$C$13,3,0)</f>
        <v>2</v>
      </c>
      <c r="D374" s="32">
        <v>-0.05</v>
      </c>
      <c r="E374" s="32" t="e">
        <f t="shared" si="42"/>
        <v>#N/A</v>
      </c>
      <c r="F374" s="32">
        <f t="shared" si="43"/>
        <v>-0.05</v>
      </c>
      <c r="G374" s="32">
        <v>-0.23</v>
      </c>
      <c r="H374" s="32">
        <f t="shared" si="47"/>
        <v>-0.5</v>
      </c>
    </row>
    <row r="375" spans="1:8" x14ac:dyDescent="0.25">
      <c r="A375" t="s">
        <v>128</v>
      </c>
      <c r="B375" s="35" t="s">
        <v>43</v>
      </c>
      <c r="C375" s="35">
        <f>VLOOKUP(B375,List!$A$2:$C$13,3,0)</f>
        <v>2</v>
      </c>
      <c r="D375" s="32">
        <v>0.31</v>
      </c>
      <c r="E375" s="32" t="e">
        <f t="shared" si="42"/>
        <v>#N/A</v>
      </c>
      <c r="F375" s="32">
        <f t="shared" si="43"/>
        <v>0.31</v>
      </c>
      <c r="G375" s="32">
        <v>0.12</v>
      </c>
      <c r="H375" s="32">
        <f t="shared" si="47"/>
        <v>-0.5</v>
      </c>
    </row>
    <row r="376" spans="1:8" x14ac:dyDescent="0.25">
      <c r="A376" t="s">
        <v>132</v>
      </c>
      <c r="B376" s="35" t="s">
        <v>43</v>
      </c>
      <c r="C376" s="35">
        <f>VLOOKUP(B376,List!$A$2:$C$13,3,0)</f>
        <v>2</v>
      </c>
      <c r="D376" s="32">
        <v>0.41</v>
      </c>
      <c r="E376" s="32" t="e">
        <f t="shared" si="42"/>
        <v>#N/A</v>
      </c>
      <c r="F376" s="32">
        <f t="shared" si="43"/>
        <v>0.41</v>
      </c>
      <c r="G376" s="32">
        <v>-0.01</v>
      </c>
      <c r="H376" s="32">
        <f t="shared" si="47"/>
        <v>-0.5</v>
      </c>
    </row>
    <row r="377" spans="1:8" x14ac:dyDescent="0.25">
      <c r="A377" t="s">
        <v>134</v>
      </c>
      <c r="B377" s="35" t="s">
        <v>43</v>
      </c>
      <c r="C377" s="35">
        <f>VLOOKUP(B377,List!$A$2:$C$13,3,0)</f>
        <v>2</v>
      </c>
      <c r="D377" s="32">
        <v>-0.06</v>
      </c>
      <c r="E377" s="32" t="e">
        <f t="shared" si="42"/>
        <v>#N/A</v>
      </c>
      <c r="F377" s="32">
        <f t="shared" si="43"/>
        <v>-0.06</v>
      </c>
      <c r="G377" s="32">
        <v>-0.42</v>
      </c>
      <c r="H377" s="32">
        <f t="shared" si="47"/>
        <v>-0.5</v>
      </c>
    </row>
    <row r="378" spans="1:8" x14ac:dyDescent="0.25">
      <c r="A378" t="s">
        <v>127</v>
      </c>
      <c r="B378" s="35" t="s">
        <v>43</v>
      </c>
      <c r="C378" s="35">
        <f>VLOOKUP(B378,List!$A$2:$C$13,3,0)</f>
        <v>2</v>
      </c>
      <c r="D378" s="32">
        <v>-0.21</v>
      </c>
      <c r="E378" s="32">
        <f t="shared" si="42"/>
        <v>-0.21</v>
      </c>
      <c r="F378" s="32" t="e">
        <f t="shared" si="43"/>
        <v>#N/A</v>
      </c>
      <c r="G378" s="32">
        <v>-0.03</v>
      </c>
      <c r="H378" s="32">
        <f t="shared" si="47"/>
        <v>-0.5</v>
      </c>
    </row>
    <row r="379" spans="1:8" x14ac:dyDescent="0.25">
      <c r="A379" t="s">
        <v>125</v>
      </c>
      <c r="B379" s="35" t="s">
        <v>43</v>
      </c>
      <c r="C379" s="35">
        <f>VLOOKUP(B379,List!$A$2:$C$13,3,0)</f>
        <v>2</v>
      </c>
      <c r="D379" s="32">
        <v>0.31</v>
      </c>
      <c r="E379" s="32" t="e">
        <f t="shared" si="42"/>
        <v>#N/A</v>
      </c>
      <c r="F379" s="32">
        <f t="shared" si="43"/>
        <v>0.31</v>
      </c>
      <c r="G379" s="32">
        <v>0.22</v>
      </c>
      <c r="H379" s="33">
        <f t="shared" si="47"/>
        <v>-0.5</v>
      </c>
    </row>
    <row r="380" spans="1:8" x14ac:dyDescent="0.25">
      <c r="A380" t="s">
        <v>131</v>
      </c>
      <c r="B380" s="35" t="s">
        <v>43</v>
      </c>
      <c r="C380" s="35">
        <f>VLOOKUP(B380,List!$A$2:$C$13,3,0)</f>
        <v>2</v>
      </c>
      <c r="D380" s="32">
        <v>0.34</v>
      </c>
      <c r="E380" s="32" t="e">
        <f t="shared" si="42"/>
        <v>#N/A</v>
      </c>
      <c r="F380" s="32">
        <f t="shared" si="43"/>
        <v>0.34</v>
      </c>
      <c r="G380" s="32">
        <v>0.14000000000000001</v>
      </c>
      <c r="H380" s="32">
        <f t="shared" si="47"/>
        <v>-0.5</v>
      </c>
    </row>
    <row r="381" spans="1:8" x14ac:dyDescent="0.25">
      <c r="A381" t="s">
        <v>126</v>
      </c>
      <c r="B381" s="35" t="s">
        <v>43</v>
      </c>
      <c r="C381" s="35">
        <f>VLOOKUP(B381,List!$A$2:$C$13,3,0)</f>
        <v>2</v>
      </c>
      <c r="D381" s="32">
        <v>-0.28999999999999998</v>
      </c>
      <c r="E381" s="32" t="e">
        <f t="shared" si="42"/>
        <v>#N/A</v>
      </c>
      <c r="F381" s="32">
        <f t="shared" si="43"/>
        <v>-0.28999999999999998</v>
      </c>
      <c r="G381" s="32">
        <v>-0.48</v>
      </c>
      <c r="H381" s="32">
        <f t="shared" si="47"/>
        <v>-0.5</v>
      </c>
    </row>
    <row r="382" spans="1:8" x14ac:dyDescent="0.25">
      <c r="A382" t="s">
        <v>129</v>
      </c>
      <c r="B382" s="35" t="s">
        <v>44</v>
      </c>
      <c r="C382" s="35">
        <f>VLOOKUP(B382,List!$A$2:$C$13,3,0)</f>
        <v>3</v>
      </c>
      <c r="D382" s="32">
        <v>0.2</v>
      </c>
      <c r="E382" s="32" t="e">
        <f t="shared" si="42"/>
        <v>#N/A</v>
      </c>
      <c r="F382" s="32">
        <f t="shared" si="43"/>
        <v>0.2</v>
      </c>
      <c r="G382" s="32">
        <v>-0.49</v>
      </c>
      <c r="H382" s="32">
        <v>-0.5</v>
      </c>
    </row>
    <row r="383" spans="1:8" x14ac:dyDescent="0.25">
      <c r="A383" t="s">
        <v>133</v>
      </c>
      <c r="B383" s="35" t="s">
        <v>44</v>
      </c>
      <c r="C383" s="35">
        <f>VLOOKUP(B383,List!$A$2:$C$13,3,0)</f>
        <v>3</v>
      </c>
      <c r="D383" s="32">
        <v>-0.14000000000000001</v>
      </c>
      <c r="E383" s="32">
        <f t="shared" si="42"/>
        <v>-0.14000000000000001</v>
      </c>
      <c r="F383" s="32" t="e">
        <f t="shared" si="43"/>
        <v>#N/A</v>
      </c>
      <c r="G383" s="32">
        <v>-0.02</v>
      </c>
      <c r="H383" s="32">
        <f t="shared" ref="H383:H391" si="48">H382</f>
        <v>-0.5</v>
      </c>
    </row>
    <row r="384" spans="1:8" x14ac:dyDescent="0.25">
      <c r="A384" t="s">
        <v>130</v>
      </c>
      <c r="B384" s="35" t="s">
        <v>44</v>
      </c>
      <c r="C384" s="35">
        <f>VLOOKUP(B384,List!$A$2:$C$13,3,0)</f>
        <v>3</v>
      </c>
      <c r="D384" s="32">
        <v>0.46</v>
      </c>
      <c r="E384" s="32" t="e">
        <f t="shared" si="42"/>
        <v>#N/A</v>
      </c>
      <c r="F384" s="32">
        <f t="shared" si="43"/>
        <v>0.46</v>
      </c>
      <c r="G384" s="32">
        <v>-0.33</v>
      </c>
      <c r="H384" s="32">
        <f t="shared" si="48"/>
        <v>-0.5</v>
      </c>
    </row>
    <row r="385" spans="1:8" x14ac:dyDescent="0.25">
      <c r="A385" t="s">
        <v>128</v>
      </c>
      <c r="B385" s="35" t="s">
        <v>44</v>
      </c>
      <c r="C385" s="35">
        <f>VLOOKUP(B385,List!$A$2:$C$13,3,0)</f>
        <v>3</v>
      </c>
      <c r="D385" s="32">
        <v>-0.24</v>
      </c>
      <c r="E385" s="32">
        <f t="shared" si="42"/>
        <v>-0.24</v>
      </c>
      <c r="F385" s="32" t="e">
        <f t="shared" si="43"/>
        <v>#N/A</v>
      </c>
      <c r="G385" s="32">
        <v>0.21</v>
      </c>
      <c r="H385" s="32">
        <f t="shared" si="48"/>
        <v>-0.5</v>
      </c>
    </row>
    <row r="386" spans="1:8" x14ac:dyDescent="0.25">
      <c r="A386" t="s">
        <v>132</v>
      </c>
      <c r="B386" s="35" t="s">
        <v>44</v>
      </c>
      <c r="C386" s="35">
        <f>VLOOKUP(B386,List!$A$2:$C$13,3,0)</f>
        <v>3</v>
      </c>
      <c r="D386" s="32">
        <v>-0.05</v>
      </c>
      <c r="E386" s="32" t="e">
        <f t="shared" si="42"/>
        <v>#N/A</v>
      </c>
      <c r="F386" s="32">
        <f t="shared" si="43"/>
        <v>-0.05</v>
      </c>
      <c r="G386" s="32">
        <v>-0.15</v>
      </c>
      <c r="H386" s="32">
        <f t="shared" si="48"/>
        <v>-0.5</v>
      </c>
    </row>
    <row r="387" spans="1:8" x14ac:dyDescent="0.25">
      <c r="A387" t="s">
        <v>134</v>
      </c>
      <c r="B387" s="35" t="s">
        <v>44</v>
      </c>
      <c r="C387" s="35">
        <f>VLOOKUP(B387,List!$A$2:$C$13,3,0)</f>
        <v>3</v>
      </c>
      <c r="D387" s="32">
        <v>-0.39</v>
      </c>
      <c r="E387" s="32">
        <f t="shared" si="42"/>
        <v>-0.39</v>
      </c>
      <c r="F387" s="32" t="e">
        <f t="shared" si="43"/>
        <v>#N/A</v>
      </c>
      <c r="G387" s="32">
        <v>-0.28999999999999998</v>
      </c>
      <c r="H387" s="32">
        <f t="shared" si="48"/>
        <v>-0.5</v>
      </c>
    </row>
    <row r="388" spans="1:8" x14ac:dyDescent="0.25">
      <c r="A388" t="s">
        <v>127</v>
      </c>
      <c r="B388" s="35" t="s">
        <v>44</v>
      </c>
      <c r="C388" s="35">
        <f>VLOOKUP(B388,List!$A$2:$C$13,3,0)</f>
        <v>3</v>
      </c>
      <c r="D388" s="32">
        <v>-0.43</v>
      </c>
      <c r="E388" s="32">
        <f t="shared" si="42"/>
        <v>-0.43</v>
      </c>
      <c r="F388" s="32" t="e">
        <f t="shared" si="43"/>
        <v>#N/A</v>
      </c>
      <c r="G388" s="32">
        <v>0.27</v>
      </c>
      <c r="H388" s="32">
        <f t="shared" si="48"/>
        <v>-0.5</v>
      </c>
    </row>
    <row r="389" spans="1:8" x14ac:dyDescent="0.25">
      <c r="A389" t="s">
        <v>125</v>
      </c>
      <c r="B389" s="35" t="s">
        <v>44</v>
      </c>
      <c r="C389" s="35">
        <f>VLOOKUP(B389,List!$A$2:$C$13,3,0)</f>
        <v>3</v>
      </c>
      <c r="D389" s="32">
        <v>-0.36</v>
      </c>
      <c r="E389" s="32">
        <f t="shared" ref="E389:E452" si="49">IF(D389&lt;G389,D389,NA())</f>
        <v>-0.36</v>
      </c>
      <c r="F389" s="32" t="e">
        <f t="shared" ref="F389:F452" si="50">IF(D389&gt;G389,D389,NA())</f>
        <v>#N/A</v>
      </c>
      <c r="G389" s="32">
        <v>-0.15</v>
      </c>
      <c r="H389" s="33">
        <f t="shared" si="48"/>
        <v>-0.5</v>
      </c>
    </row>
    <row r="390" spans="1:8" x14ac:dyDescent="0.25">
      <c r="A390" t="s">
        <v>131</v>
      </c>
      <c r="B390" s="35" t="s">
        <v>44</v>
      </c>
      <c r="C390" s="35">
        <f>VLOOKUP(B390,List!$A$2:$C$13,3,0)</f>
        <v>3</v>
      </c>
      <c r="D390" s="32">
        <v>-0.41</v>
      </c>
      <c r="E390" s="32">
        <f t="shared" si="49"/>
        <v>-0.41</v>
      </c>
      <c r="F390" s="32" t="e">
        <f t="shared" si="50"/>
        <v>#N/A</v>
      </c>
      <c r="G390" s="32">
        <v>0.28000000000000003</v>
      </c>
      <c r="H390" s="32">
        <f t="shared" si="48"/>
        <v>-0.5</v>
      </c>
    </row>
    <row r="391" spans="1:8" x14ac:dyDescent="0.25">
      <c r="A391" t="s">
        <v>126</v>
      </c>
      <c r="B391" s="35" t="s">
        <v>44</v>
      </c>
      <c r="C391" s="35">
        <f>VLOOKUP(B391,List!$A$2:$C$13,3,0)</f>
        <v>3</v>
      </c>
      <c r="D391" s="32">
        <v>0.15</v>
      </c>
      <c r="E391" s="32">
        <f t="shared" si="49"/>
        <v>0.15</v>
      </c>
      <c r="F391" s="32" t="e">
        <f t="shared" si="50"/>
        <v>#N/A</v>
      </c>
      <c r="G391" s="32">
        <v>0.3</v>
      </c>
      <c r="H391" s="32">
        <f t="shared" si="48"/>
        <v>-0.5</v>
      </c>
    </row>
    <row r="392" spans="1:8" x14ac:dyDescent="0.25">
      <c r="A392" t="s">
        <v>129</v>
      </c>
      <c r="B392" s="35" t="s">
        <v>45</v>
      </c>
      <c r="C392" s="35">
        <f>VLOOKUP(B392,List!$A$2:$C$13,3,0)</f>
        <v>4</v>
      </c>
      <c r="D392" s="32">
        <v>-0.06</v>
      </c>
      <c r="E392" s="32">
        <f t="shared" si="49"/>
        <v>-0.06</v>
      </c>
      <c r="F392" s="32" t="e">
        <f t="shared" si="50"/>
        <v>#N/A</v>
      </c>
      <c r="G392" s="32">
        <v>-0.02</v>
      </c>
      <c r="H392" s="32">
        <v>-0.5</v>
      </c>
    </row>
    <row r="393" spans="1:8" x14ac:dyDescent="0.25">
      <c r="A393" t="s">
        <v>133</v>
      </c>
      <c r="B393" s="35" t="s">
        <v>45</v>
      </c>
      <c r="C393" s="35">
        <f>VLOOKUP(B393,List!$A$2:$C$13,3,0)</f>
        <v>4</v>
      </c>
      <c r="D393" s="32">
        <v>-0.18</v>
      </c>
      <c r="E393" s="32">
        <f t="shared" si="49"/>
        <v>-0.18</v>
      </c>
      <c r="F393" s="32" t="e">
        <f t="shared" si="50"/>
        <v>#N/A</v>
      </c>
      <c r="G393" s="32">
        <v>0.23</v>
      </c>
      <c r="H393" s="32">
        <f t="shared" ref="H393:H401" si="51">H392</f>
        <v>-0.5</v>
      </c>
    </row>
    <row r="394" spans="1:8" x14ac:dyDescent="0.25">
      <c r="A394" t="s">
        <v>130</v>
      </c>
      <c r="B394" s="35" t="s">
        <v>45</v>
      </c>
      <c r="C394" s="35">
        <f>VLOOKUP(B394,List!$A$2:$C$13,3,0)</f>
        <v>4</v>
      </c>
      <c r="D394" s="32">
        <v>-0.46</v>
      </c>
      <c r="E394" s="32">
        <f t="shared" si="49"/>
        <v>-0.46</v>
      </c>
      <c r="F394" s="32" t="e">
        <f t="shared" si="50"/>
        <v>#N/A</v>
      </c>
      <c r="G394" s="32">
        <v>0.1</v>
      </c>
      <c r="H394" s="32">
        <f t="shared" si="51"/>
        <v>-0.5</v>
      </c>
    </row>
    <row r="395" spans="1:8" x14ac:dyDescent="0.25">
      <c r="A395" t="s">
        <v>128</v>
      </c>
      <c r="B395" s="35" t="s">
        <v>45</v>
      </c>
      <c r="C395" s="35">
        <f>VLOOKUP(B395,List!$A$2:$C$13,3,0)</f>
        <v>4</v>
      </c>
      <c r="D395" s="32">
        <v>7.0000000000000007E-2</v>
      </c>
      <c r="E395" s="32" t="e">
        <f t="shared" si="49"/>
        <v>#N/A</v>
      </c>
      <c r="F395" s="32">
        <f t="shared" si="50"/>
        <v>7.0000000000000007E-2</v>
      </c>
      <c r="G395" s="32">
        <v>-0.33</v>
      </c>
      <c r="H395" s="32">
        <f t="shared" si="51"/>
        <v>-0.5</v>
      </c>
    </row>
    <row r="396" spans="1:8" x14ac:dyDescent="0.25">
      <c r="A396" t="s">
        <v>132</v>
      </c>
      <c r="B396" s="35" t="s">
        <v>45</v>
      </c>
      <c r="C396" s="35">
        <f>VLOOKUP(B396,List!$A$2:$C$13,3,0)</f>
        <v>4</v>
      </c>
      <c r="D396" s="32">
        <v>0.28000000000000003</v>
      </c>
      <c r="E396" s="32" t="e">
        <f t="shared" si="49"/>
        <v>#N/A</v>
      </c>
      <c r="F396" s="32">
        <f t="shared" si="50"/>
        <v>0.28000000000000003</v>
      </c>
      <c r="G396" s="32">
        <v>0.21</v>
      </c>
      <c r="H396" s="32">
        <f t="shared" si="51"/>
        <v>-0.5</v>
      </c>
    </row>
    <row r="397" spans="1:8" x14ac:dyDescent="0.25">
      <c r="A397" t="s">
        <v>134</v>
      </c>
      <c r="B397" s="35" t="s">
        <v>45</v>
      </c>
      <c r="C397" s="35">
        <f>VLOOKUP(B397,List!$A$2:$C$13,3,0)</f>
        <v>4</v>
      </c>
      <c r="D397" s="32">
        <v>-0.04</v>
      </c>
      <c r="E397" s="32">
        <f t="shared" si="49"/>
        <v>-0.04</v>
      </c>
      <c r="F397" s="32" t="e">
        <f t="shared" si="50"/>
        <v>#N/A</v>
      </c>
      <c r="G397" s="32">
        <v>0.47</v>
      </c>
      <c r="H397" s="32">
        <f t="shared" si="51"/>
        <v>-0.5</v>
      </c>
    </row>
    <row r="398" spans="1:8" x14ac:dyDescent="0.25">
      <c r="A398" t="s">
        <v>127</v>
      </c>
      <c r="B398" s="35" t="s">
        <v>45</v>
      </c>
      <c r="C398" s="35">
        <f>VLOOKUP(B398,List!$A$2:$C$13,3,0)</f>
        <v>4</v>
      </c>
      <c r="D398" s="32">
        <v>0.16</v>
      </c>
      <c r="E398" s="32" t="e">
        <f t="shared" si="49"/>
        <v>#N/A</v>
      </c>
      <c r="F398" s="32">
        <f t="shared" si="50"/>
        <v>0.16</v>
      </c>
      <c r="G398" s="32">
        <v>0.09</v>
      </c>
      <c r="H398" s="32">
        <f t="shared" si="51"/>
        <v>-0.5</v>
      </c>
    </row>
    <row r="399" spans="1:8" x14ac:dyDescent="0.25">
      <c r="A399" t="s">
        <v>125</v>
      </c>
      <c r="B399" s="35" t="s">
        <v>45</v>
      </c>
      <c r="C399" s="35">
        <f>VLOOKUP(B399,List!$A$2:$C$13,3,0)</f>
        <v>4</v>
      </c>
      <c r="D399" s="32">
        <v>0.4</v>
      </c>
      <c r="E399" s="32" t="e">
        <f t="shared" si="49"/>
        <v>#N/A</v>
      </c>
      <c r="F399" s="32">
        <f t="shared" si="50"/>
        <v>0.4</v>
      </c>
      <c r="G399" s="32">
        <v>0.21</v>
      </c>
      <c r="H399" s="33">
        <f t="shared" si="51"/>
        <v>-0.5</v>
      </c>
    </row>
    <row r="400" spans="1:8" x14ac:dyDescent="0.25">
      <c r="A400" t="s">
        <v>131</v>
      </c>
      <c r="B400" s="35" t="s">
        <v>45</v>
      </c>
      <c r="C400" s="35">
        <f>VLOOKUP(B400,List!$A$2:$C$13,3,0)</f>
        <v>4</v>
      </c>
      <c r="D400" s="32">
        <v>-0.42</v>
      </c>
      <c r="E400" s="32">
        <f t="shared" si="49"/>
        <v>-0.42</v>
      </c>
      <c r="F400" s="32" t="e">
        <f t="shared" si="50"/>
        <v>#N/A</v>
      </c>
      <c r="G400" s="32">
        <v>-0.38</v>
      </c>
      <c r="H400" s="32">
        <f t="shared" si="51"/>
        <v>-0.5</v>
      </c>
    </row>
    <row r="401" spans="1:8" x14ac:dyDescent="0.25">
      <c r="A401" t="s">
        <v>126</v>
      </c>
      <c r="B401" s="35" t="s">
        <v>45</v>
      </c>
      <c r="C401" s="35">
        <f>VLOOKUP(B401,List!$A$2:$C$13,3,0)</f>
        <v>4</v>
      </c>
      <c r="D401" s="32">
        <v>0.27</v>
      </c>
      <c r="E401" s="32" t="e">
        <f t="shared" si="49"/>
        <v>#N/A</v>
      </c>
      <c r="F401" s="32">
        <f t="shared" si="50"/>
        <v>0.27</v>
      </c>
      <c r="G401" s="32">
        <v>-0.21</v>
      </c>
      <c r="H401" s="32">
        <f t="shared" si="51"/>
        <v>-0.5</v>
      </c>
    </row>
    <row r="402" spans="1:8" x14ac:dyDescent="0.25">
      <c r="A402" t="s">
        <v>129</v>
      </c>
      <c r="B402" s="35" t="s">
        <v>46</v>
      </c>
      <c r="C402" s="35">
        <f>VLOOKUP(B402,List!$A$2:$C$13,3,0)</f>
        <v>5</v>
      </c>
      <c r="D402" s="32">
        <v>-0.42</v>
      </c>
      <c r="E402" s="32">
        <f t="shared" si="49"/>
        <v>-0.42</v>
      </c>
      <c r="F402" s="32" t="e">
        <f t="shared" si="50"/>
        <v>#N/A</v>
      </c>
      <c r="G402" s="32">
        <v>-0.24</v>
      </c>
      <c r="H402" s="32">
        <v>-0.5</v>
      </c>
    </row>
    <row r="403" spans="1:8" x14ac:dyDescent="0.25">
      <c r="A403" t="s">
        <v>133</v>
      </c>
      <c r="B403" s="35" t="s">
        <v>46</v>
      </c>
      <c r="C403" s="35">
        <f>VLOOKUP(B403,List!$A$2:$C$13,3,0)</f>
        <v>5</v>
      </c>
      <c r="D403" s="32">
        <v>-0.5</v>
      </c>
      <c r="E403" s="32">
        <f t="shared" si="49"/>
        <v>-0.5</v>
      </c>
      <c r="F403" s="32" t="e">
        <f t="shared" si="50"/>
        <v>#N/A</v>
      </c>
      <c r="G403" s="32">
        <v>0.43</v>
      </c>
      <c r="H403" s="32">
        <f t="shared" ref="H403:H411" si="52">H402</f>
        <v>-0.5</v>
      </c>
    </row>
    <row r="404" spans="1:8" x14ac:dyDescent="0.25">
      <c r="A404" t="s">
        <v>130</v>
      </c>
      <c r="B404" s="35" t="s">
        <v>46</v>
      </c>
      <c r="C404" s="35">
        <f>VLOOKUP(B404,List!$A$2:$C$13,3,0)</f>
        <v>5</v>
      </c>
      <c r="D404" s="32">
        <v>0.5</v>
      </c>
      <c r="E404" s="32" t="e">
        <f t="shared" si="49"/>
        <v>#N/A</v>
      </c>
      <c r="F404" s="32">
        <f t="shared" si="50"/>
        <v>0.5</v>
      </c>
      <c r="G404" s="32">
        <v>0.17</v>
      </c>
      <c r="H404" s="32">
        <f t="shared" si="52"/>
        <v>-0.5</v>
      </c>
    </row>
    <row r="405" spans="1:8" x14ac:dyDescent="0.25">
      <c r="A405" t="s">
        <v>128</v>
      </c>
      <c r="B405" s="35" t="s">
        <v>46</v>
      </c>
      <c r="C405" s="35">
        <f>VLOOKUP(B405,List!$A$2:$C$13,3,0)</f>
        <v>5</v>
      </c>
      <c r="D405" s="32">
        <v>-0.2</v>
      </c>
      <c r="E405" s="32" t="e">
        <f t="shared" si="49"/>
        <v>#N/A</v>
      </c>
      <c r="F405" s="32">
        <f t="shared" si="50"/>
        <v>-0.2</v>
      </c>
      <c r="G405" s="32">
        <v>-0.39</v>
      </c>
      <c r="H405" s="32">
        <f t="shared" si="52"/>
        <v>-0.5</v>
      </c>
    </row>
    <row r="406" spans="1:8" x14ac:dyDescent="0.25">
      <c r="A406" t="s">
        <v>132</v>
      </c>
      <c r="B406" s="35" t="s">
        <v>46</v>
      </c>
      <c r="C406" s="35">
        <f>VLOOKUP(B406,List!$A$2:$C$13,3,0)</f>
        <v>5</v>
      </c>
      <c r="D406" s="32">
        <v>0.39</v>
      </c>
      <c r="E406" s="32" t="e">
        <f t="shared" si="49"/>
        <v>#N/A</v>
      </c>
      <c r="F406" s="32">
        <f t="shared" si="50"/>
        <v>0.39</v>
      </c>
      <c r="G406" s="32">
        <v>-0.42</v>
      </c>
      <c r="H406" s="32">
        <f t="shared" si="52"/>
        <v>-0.5</v>
      </c>
    </row>
    <row r="407" spans="1:8" x14ac:dyDescent="0.25">
      <c r="A407" t="s">
        <v>134</v>
      </c>
      <c r="B407" s="35" t="s">
        <v>46</v>
      </c>
      <c r="C407" s="35">
        <f>VLOOKUP(B407,List!$A$2:$C$13,3,0)</f>
        <v>5</v>
      </c>
      <c r="D407" s="32">
        <v>-0.04</v>
      </c>
      <c r="E407" s="32" t="e">
        <f t="shared" si="49"/>
        <v>#N/A</v>
      </c>
      <c r="F407" s="32">
        <f t="shared" si="50"/>
        <v>-0.04</v>
      </c>
      <c r="G407" s="32">
        <v>-0.28999999999999998</v>
      </c>
      <c r="H407" s="32">
        <f t="shared" si="52"/>
        <v>-0.5</v>
      </c>
    </row>
    <row r="408" spans="1:8" x14ac:dyDescent="0.25">
      <c r="A408" t="s">
        <v>127</v>
      </c>
      <c r="B408" s="35" t="s">
        <v>46</v>
      </c>
      <c r="C408" s="35">
        <f>VLOOKUP(B408,List!$A$2:$C$13,3,0)</f>
        <v>5</v>
      </c>
      <c r="D408" s="32">
        <v>-0.25</v>
      </c>
      <c r="E408" s="32">
        <f t="shared" si="49"/>
        <v>-0.25</v>
      </c>
      <c r="F408" s="32" t="e">
        <f t="shared" si="50"/>
        <v>#N/A</v>
      </c>
      <c r="G408" s="32">
        <v>0.18</v>
      </c>
      <c r="H408" s="32">
        <f t="shared" si="52"/>
        <v>-0.5</v>
      </c>
    </row>
    <row r="409" spans="1:8" x14ac:dyDescent="0.25">
      <c r="A409" t="s">
        <v>125</v>
      </c>
      <c r="B409" s="35" t="s">
        <v>46</v>
      </c>
      <c r="C409" s="35">
        <f>VLOOKUP(B409,List!$A$2:$C$13,3,0)</f>
        <v>5</v>
      </c>
      <c r="D409" s="32">
        <v>0.12</v>
      </c>
      <c r="E409" s="32" t="e">
        <f t="shared" si="49"/>
        <v>#N/A</v>
      </c>
      <c r="F409" s="32">
        <f t="shared" si="50"/>
        <v>0.12</v>
      </c>
      <c r="G409" s="32">
        <v>-7.0000000000000007E-2</v>
      </c>
      <c r="H409" s="33">
        <f t="shared" si="52"/>
        <v>-0.5</v>
      </c>
    </row>
    <row r="410" spans="1:8" x14ac:dyDescent="0.25">
      <c r="A410" t="s">
        <v>131</v>
      </c>
      <c r="B410" s="35" t="s">
        <v>46</v>
      </c>
      <c r="C410" s="35">
        <f>VLOOKUP(B410,List!$A$2:$C$13,3,0)</f>
        <v>5</v>
      </c>
      <c r="D410" s="32">
        <v>-0.23</v>
      </c>
      <c r="E410" s="32">
        <f t="shared" si="49"/>
        <v>-0.23</v>
      </c>
      <c r="F410" s="32" t="e">
        <f t="shared" si="50"/>
        <v>#N/A</v>
      </c>
      <c r="G410" s="32">
        <v>-0.05</v>
      </c>
      <c r="H410" s="32">
        <f t="shared" si="52"/>
        <v>-0.5</v>
      </c>
    </row>
    <row r="411" spans="1:8" x14ac:dyDescent="0.25">
      <c r="A411" t="s">
        <v>126</v>
      </c>
      <c r="B411" s="35" t="s">
        <v>46</v>
      </c>
      <c r="C411" s="35">
        <f>VLOOKUP(B411,List!$A$2:$C$13,3,0)</f>
        <v>5</v>
      </c>
      <c r="D411" s="32">
        <v>-0.47</v>
      </c>
      <c r="E411" s="32" t="e">
        <f t="shared" si="49"/>
        <v>#N/A</v>
      </c>
      <c r="F411" s="32">
        <f t="shared" si="50"/>
        <v>-0.47</v>
      </c>
      <c r="G411" s="32">
        <v>-0.48</v>
      </c>
      <c r="H411" s="32">
        <f t="shared" si="52"/>
        <v>-0.5</v>
      </c>
    </row>
    <row r="412" spans="1:8" x14ac:dyDescent="0.25">
      <c r="A412" t="s">
        <v>129</v>
      </c>
      <c r="B412" s="35" t="s">
        <v>47</v>
      </c>
      <c r="C412" s="35">
        <f>VLOOKUP(B412,List!$A$2:$C$13,3,0)</f>
        <v>6</v>
      </c>
      <c r="D412" s="32">
        <v>0.31</v>
      </c>
      <c r="E412" s="32" t="e">
        <f t="shared" si="49"/>
        <v>#N/A</v>
      </c>
      <c r="F412" s="32">
        <f t="shared" si="50"/>
        <v>0.31</v>
      </c>
      <c r="G412" s="32">
        <v>0.03</v>
      </c>
      <c r="H412" s="32">
        <v>-0.5</v>
      </c>
    </row>
    <row r="413" spans="1:8" x14ac:dyDescent="0.25">
      <c r="A413" t="s">
        <v>133</v>
      </c>
      <c r="B413" s="35" t="s">
        <v>47</v>
      </c>
      <c r="C413" s="35">
        <f>VLOOKUP(B413,List!$A$2:$C$13,3,0)</f>
        <v>6</v>
      </c>
      <c r="D413" s="32">
        <v>-0.37</v>
      </c>
      <c r="E413" s="32" t="e">
        <f t="shared" si="49"/>
        <v>#N/A</v>
      </c>
      <c r="F413" s="32">
        <f t="shared" si="50"/>
        <v>-0.37</v>
      </c>
      <c r="G413" s="32">
        <v>-0.46</v>
      </c>
      <c r="H413" s="32">
        <f t="shared" ref="H413:H421" si="53">H412</f>
        <v>-0.5</v>
      </c>
    </row>
    <row r="414" spans="1:8" x14ac:dyDescent="0.25">
      <c r="A414" t="s">
        <v>130</v>
      </c>
      <c r="B414" s="35" t="s">
        <v>47</v>
      </c>
      <c r="C414" s="35">
        <f>VLOOKUP(B414,List!$A$2:$C$13,3,0)</f>
        <v>6</v>
      </c>
      <c r="D414" s="32">
        <v>-0.04</v>
      </c>
      <c r="E414" s="32">
        <f t="shared" si="49"/>
        <v>-0.04</v>
      </c>
      <c r="F414" s="32" t="e">
        <f t="shared" si="50"/>
        <v>#N/A</v>
      </c>
      <c r="G414" s="32">
        <v>0.31</v>
      </c>
      <c r="H414" s="32">
        <f t="shared" si="53"/>
        <v>-0.5</v>
      </c>
    </row>
    <row r="415" spans="1:8" x14ac:dyDescent="0.25">
      <c r="A415" t="s">
        <v>128</v>
      </c>
      <c r="B415" s="35" t="s">
        <v>47</v>
      </c>
      <c r="C415" s="35">
        <f>VLOOKUP(B415,List!$A$2:$C$13,3,0)</f>
        <v>6</v>
      </c>
      <c r="D415" s="32">
        <v>-0.27</v>
      </c>
      <c r="E415" s="32">
        <f t="shared" si="49"/>
        <v>-0.27</v>
      </c>
      <c r="F415" s="32" t="e">
        <f t="shared" si="50"/>
        <v>#N/A</v>
      </c>
      <c r="G415" s="32">
        <v>0.21</v>
      </c>
      <c r="H415" s="32">
        <f t="shared" si="53"/>
        <v>-0.5</v>
      </c>
    </row>
    <row r="416" spans="1:8" x14ac:dyDescent="0.25">
      <c r="A416" t="s">
        <v>132</v>
      </c>
      <c r="B416" s="35" t="s">
        <v>47</v>
      </c>
      <c r="C416" s="35">
        <f>VLOOKUP(B416,List!$A$2:$C$13,3,0)</f>
        <v>6</v>
      </c>
      <c r="D416" s="32">
        <v>0.41</v>
      </c>
      <c r="E416" s="32" t="e">
        <f t="shared" si="49"/>
        <v>#N/A</v>
      </c>
      <c r="F416" s="32">
        <f t="shared" si="50"/>
        <v>0.41</v>
      </c>
      <c r="G416" s="32">
        <v>-0.48</v>
      </c>
      <c r="H416" s="32">
        <f t="shared" si="53"/>
        <v>-0.5</v>
      </c>
    </row>
    <row r="417" spans="1:8" x14ac:dyDescent="0.25">
      <c r="A417" t="s">
        <v>134</v>
      </c>
      <c r="B417" s="35" t="s">
        <v>47</v>
      </c>
      <c r="C417" s="35">
        <f>VLOOKUP(B417,List!$A$2:$C$13,3,0)</f>
        <v>6</v>
      </c>
      <c r="D417" s="32">
        <v>-0.18</v>
      </c>
      <c r="E417" s="32">
        <f t="shared" si="49"/>
        <v>-0.18</v>
      </c>
      <c r="F417" s="32" t="e">
        <f t="shared" si="50"/>
        <v>#N/A</v>
      </c>
      <c r="G417" s="32">
        <v>0.41</v>
      </c>
      <c r="H417" s="32">
        <f t="shared" si="53"/>
        <v>-0.5</v>
      </c>
    </row>
    <row r="418" spans="1:8" x14ac:dyDescent="0.25">
      <c r="A418" t="s">
        <v>127</v>
      </c>
      <c r="B418" s="35" t="s">
        <v>47</v>
      </c>
      <c r="C418" s="35">
        <f>VLOOKUP(B418,List!$A$2:$C$13,3,0)</f>
        <v>6</v>
      </c>
      <c r="D418" s="32">
        <v>-0.27</v>
      </c>
      <c r="E418" s="32" t="e">
        <f t="shared" si="49"/>
        <v>#N/A</v>
      </c>
      <c r="F418" s="32">
        <f t="shared" si="50"/>
        <v>-0.27</v>
      </c>
      <c r="G418" s="32">
        <v>-0.41</v>
      </c>
      <c r="H418" s="32">
        <f t="shared" si="53"/>
        <v>-0.5</v>
      </c>
    </row>
    <row r="419" spans="1:8" x14ac:dyDescent="0.25">
      <c r="A419" t="s">
        <v>125</v>
      </c>
      <c r="B419" s="35" t="s">
        <v>47</v>
      </c>
      <c r="C419" s="35">
        <f>VLOOKUP(B419,List!$A$2:$C$13,3,0)</f>
        <v>6</v>
      </c>
      <c r="D419" s="32">
        <v>0.36</v>
      </c>
      <c r="E419" s="32" t="e">
        <f t="shared" si="49"/>
        <v>#N/A</v>
      </c>
      <c r="F419" s="32">
        <f t="shared" si="50"/>
        <v>0.36</v>
      </c>
      <c r="G419" s="32">
        <v>0.27</v>
      </c>
      <c r="H419" s="33">
        <f t="shared" si="53"/>
        <v>-0.5</v>
      </c>
    </row>
    <row r="420" spans="1:8" x14ac:dyDescent="0.25">
      <c r="A420" t="s">
        <v>131</v>
      </c>
      <c r="B420" s="35" t="s">
        <v>47</v>
      </c>
      <c r="C420" s="35">
        <f>VLOOKUP(B420,List!$A$2:$C$13,3,0)</f>
        <v>6</v>
      </c>
      <c r="D420" s="32">
        <v>0.38</v>
      </c>
      <c r="E420" s="32">
        <f t="shared" si="49"/>
        <v>0.38</v>
      </c>
      <c r="F420" s="32" t="e">
        <f t="shared" si="50"/>
        <v>#N/A</v>
      </c>
      <c r="G420" s="32">
        <v>0.42</v>
      </c>
      <c r="H420" s="32">
        <f t="shared" si="53"/>
        <v>-0.5</v>
      </c>
    </row>
    <row r="421" spans="1:8" x14ac:dyDescent="0.25">
      <c r="A421" t="s">
        <v>126</v>
      </c>
      <c r="B421" s="35" t="s">
        <v>47</v>
      </c>
      <c r="C421" s="35">
        <f>VLOOKUP(B421,List!$A$2:$C$13,3,0)</f>
        <v>6</v>
      </c>
      <c r="D421" s="32">
        <v>0.27</v>
      </c>
      <c r="E421" s="32" t="e">
        <f t="shared" si="49"/>
        <v>#N/A</v>
      </c>
      <c r="F421" s="32">
        <f t="shared" si="50"/>
        <v>0.27</v>
      </c>
      <c r="G421" s="32">
        <v>0.26</v>
      </c>
      <c r="H421" s="32">
        <f t="shared" si="53"/>
        <v>-0.5</v>
      </c>
    </row>
    <row r="422" spans="1:8" x14ac:dyDescent="0.25">
      <c r="A422" t="s">
        <v>129</v>
      </c>
      <c r="B422" s="35" t="s">
        <v>48</v>
      </c>
      <c r="C422" s="35">
        <f>VLOOKUP(B422,List!$A$2:$C$13,3,0)</f>
        <v>7</v>
      </c>
      <c r="D422" s="32">
        <v>0.46</v>
      </c>
      <c r="E422" s="32" t="e">
        <f t="shared" si="49"/>
        <v>#N/A</v>
      </c>
      <c r="F422" s="32">
        <f t="shared" si="50"/>
        <v>0.46</v>
      </c>
      <c r="G422" s="32">
        <v>-0.05</v>
      </c>
      <c r="H422" s="32">
        <v>-0.5</v>
      </c>
    </row>
    <row r="423" spans="1:8" x14ac:dyDescent="0.25">
      <c r="A423" t="s">
        <v>133</v>
      </c>
      <c r="B423" s="35" t="s">
        <v>48</v>
      </c>
      <c r="C423" s="35">
        <f>VLOOKUP(B423,List!$A$2:$C$13,3,0)</f>
        <v>7</v>
      </c>
      <c r="D423" s="32">
        <v>0.24</v>
      </c>
      <c r="E423" s="32" t="e">
        <f t="shared" si="49"/>
        <v>#N/A</v>
      </c>
      <c r="F423" s="32">
        <f t="shared" si="50"/>
        <v>0.24</v>
      </c>
      <c r="G423" s="32">
        <v>-0.49</v>
      </c>
      <c r="H423" s="32">
        <f t="shared" ref="H423:H431" si="54">H422</f>
        <v>-0.5</v>
      </c>
    </row>
    <row r="424" spans="1:8" x14ac:dyDescent="0.25">
      <c r="A424" t="s">
        <v>130</v>
      </c>
      <c r="B424" s="35" t="s">
        <v>48</v>
      </c>
      <c r="C424" s="35">
        <f>VLOOKUP(B424,List!$A$2:$C$13,3,0)</f>
        <v>7</v>
      </c>
      <c r="D424" s="32">
        <v>0.09</v>
      </c>
      <c r="E424" s="32" t="e">
        <f t="shared" si="49"/>
        <v>#N/A</v>
      </c>
      <c r="F424" s="32">
        <f t="shared" si="50"/>
        <v>0.09</v>
      </c>
      <c r="G424" s="32">
        <v>-0.04</v>
      </c>
      <c r="H424" s="32">
        <f t="shared" si="54"/>
        <v>-0.5</v>
      </c>
    </row>
    <row r="425" spans="1:8" x14ac:dyDescent="0.25">
      <c r="A425" t="s">
        <v>128</v>
      </c>
      <c r="B425" s="35" t="s">
        <v>48</v>
      </c>
      <c r="C425" s="35">
        <f>VLOOKUP(B425,List!$A$2:$C$13,3,0)</f>
        <v>7</v>
      </c>
      <c r="D425" s="32">
        <v>0.46</v>
      </c>
      <c r="E425" s="32" t="e">
        <f t="shared" si="49"/>
        <v>#N/A</v>
      </c>
      <c r="F425" s="32">
        <f t="shared" si="50"/>
        <v>0.46</v>
      </c>
      <c r="G425" s="32">
        <v>-0.08</v>
      </c>
      <c r="H425" s="32">
        <f t="shared" si="54"/>
        <v>-0.5</v>
      </c>
    </row>
    <row r="426" spans="1:8" x14ac:dyDescent="0.25">
      <c r="A426" t="s">
        <v>132</v>
      </c>
      <c r="B426" s="35" t="s">
        <v>48</v>
      </c>
      <c r="C426" s="35">
        <f>VLOOKUP(B426,List!$A$2:$C$13,3,0)</f>
        <v>7</v>
      </c>
      <c r="D426" s="32">
        <v>0.23</v>
      </c>
      <c r="E426" s="32">
        <f t="shared" si="49"/>
        <v>0.23</v>
      </c>
      <c r="F426" s="32" t="e">
        <f t="shared" si="50"/>
        <v>#N/A</v>
      </c>
      <c r="G426" s="32">
        <v>0.46</v>
      </c>
      <c r="H426" s="32">
        <f t="shared" si="54"/>
        <v>-0.5</v>
      </c>
    </row>
    <row r="427" spans="1:8" x14ac:dyDescent="0.25">
      <c r="A427" t="s">
        <v>134</v>
      </c>
      <c r="B427" s="35" t="s">
        <v>48</v>
      </c>
      <c r="C427" s="35">
        <f>VLOOKUP(B427,List!$A$2:$C$13,3,0)</f>
        <v>7</v>
      </c>
      <c r="D427" s="32">
        <v>0.36</v>
      </c>
      <c r="E427" s="32" t="e">
        <f t="shared" si="49"/>
        <v>#N/A</v>
      </c>
      <c r="F427" s="32">
        <f t="shared" si="50"/>
        <v>0.36</v>
      </c>
      <c r="G427" s="32">
        <v>-0.17</v>
      </c>
      <c r="H427" s="32">
        <f t="shared" si="54"/>
        <v>-0.5</v>
      </c>
    </row>
    <row r="428" spans="1:8" x14ac:dyDescent="0.25">
      <c r="A428" t="s">
        <v>127</v>
      </c>
      <c r="B428" s="35" t="s">
        <v>48</v>
      </c>
      <c r="C428" s="35">
        <f>VLOOKUP(B428,List!$A$2:$C$13,3,0)</f>
        <v>7</v>
      </c>
      <c r="D428" s="32">
        <v>-0.4</v>
      </c>
      <c r="E428" s="32" t="e">
        <f t="shared" si="49"/>
        <v>#N/A</v>
      </c>
      <c r="F428" s="32">
        <f t="shared" si="50"/>
        <v>-0.4</v>
      </c>
      <c r="G428" s="32">
        <v>-0.47</v>
      </c>
      <c r="H428" s="32">
        <f t="shared" si="54"/>
        <v>-0.5</v>
      </c>
    </row>
    <row r="429" spans="1:8" x14ac:dyDescent="0.25">
      <c r="A429" t="s">
        <v>125</v>
      </c>
      <c r="B429" s="35" t="s">
        <v>48</v>
      </c>
      <c r="C429" s="35">
        <f>VLOOKUP(B429,List!$A$2:$C$13,3,0)</f>
        <v>7</v>
      </c>
      <c r="D429" s="32">
        <v>0.43</v>
      </c>
      <c r="E429" s="32" t="e">
        <f t="shared" si="49"/>
        <v>#N/A</v>
      </c>
      <c r="F429" s="32">
        <f t="shared" si="50"/>
        <v>0.43</v>
      </c>
      <c r="G429" s="32">
        <v>-0.35</v>
      </c>
      <c r="H429" s="33">
        <f t="shared" si="54"/>
        <v>-0.5</v>
      </c>
    </row>
    <row r="430" spans="1:8" x14ac:dyDescent="0.25">
      <c r="A430" t="s">
        <v>131</v>
      </c>
      <c r="B430" s="35" t="s">
        <v>48</v>
      </c>
      <c r="C430" s="35">
        <f>VLOOKUP(B430,List!$A$2:$C$13,3,0)</f>
        <v>7</v>
      </c>
      <c r="D430" s="32">
        <v>-0.01</v>
      </c>
      <c r="E430" s="32" t="e">
        <f t="shared" si="49"/>
        <v>#N/A</v>
      </c>
      <c r="F430" s="32">
        <f t="shared" si="50"/>
        <v>-0.01</v>
      </c>
      <c r="G430" s="32">
        <v>-0.44</v>
      </c>
      <c r="H430" s="32">
        <f t="shared" si="54"/>
        <v>-0.5</v>
      </c>
    </row>
    <row r="431" spans="1:8" x14ac:dyDescent="0.25">
      <c r="A431" t="s">
        <v>126</v>
      </c>
      <c r="B431" s="35" t="s">
        <v>48</v>
      </c>
      <c r="C431" s="35">
        <f>VLOOKUP(B431,List!$A$2:$C$13,3,0)</f>
        <v>7</v>
      </c>
      <c r="D431" s="32">
        <v>0.42</v>
      </c>
      <c r="E431" s="32" t="e">
        <f t="shared" si="49"/>
        <v>#N/A</v>
      </c>
      <c r="F431" s="32">
        <f t="shared" si="50"/>
        <v>0.42</v>
      </c>
      <c r="G431" s="32">
        <v>-0.26</v>
      </c>
      <c r="H431" s="32">
        <f t="shared" si="54"/>
        <v>-0.5</v>
      </c>
    </row>
    <row r="432" spans="1:8" x14ac:dyDescent="0.25">
      <c r="A432" t="s">
        <v>129</v>
      </c>
      <c r="B432" s="35" t="s">
        <v>49</v>
      </c>
      <c r="C432" s="35">
        <f>VLOOKUP(B432,List!$A$2:$C$13,3,0)</f>
        <v>8</v>
      </c>
      <c r="D432" s="32">
        <v>-0.44</v>
      </c>
      <c r="E432" s="32">
        <f t="shared" si="49"/>
        <v>-0.44</v>
      </c>
      <c r="F432" s="32" t="e">
        <f t="shared" si="50"/>
        <v>#N/A</v>
      </c>
      <c r="G432" s="32">
        <v>0.37</v>
      </c>
      <c r="H432" s="32">
        <v>-0.5</v>
      </c>
    </row>
    <row r="433" spans="1:8" x14ac:dyDescent="0.25">
      <c r="A433" t="s">
        <v>133</v>
      </c>
      <c r="B433" s="35" t="s">
        <v>49</v>
      </c>
      <c r="C433" s="35">
        <f>VLOOKUP(B433,List!$A$2:$C$13,3,0)</f>
        <v>8</v>
      </c>
      <c r="D433" s="32">
        <v>-0.11</v>
      </c>
      <c r="E433" s="32">
        <f t="shared" si="49"/>
        <v>-0.11</v>
      </c>
      <c r="F433" s="32" t="e">
        <f t="shared" si="50"/>
        <v>#N/A</v>
      </c>
      <c r="G433" s="32">
        <v>0.05</v>
      </c>
      <c r="H433" s="32">
        <f t="shared" ref="H433:H441" si="55">H432</f>
        <v>-0.5</v>
      </c>
    </row>
    <row r="434" spans="1:8" x14ac:dyDescent="0.25">
      <c r="A434" t="s">
        <v>130</v>
      </c>
      <c r="B434" s="35" t="s">
        <v>49</v>
      </c>
      <c r="C434" s="35">
        <f>VLOOKUP(B434,List!$A$2:$C$13,3,0)</f>
        <v>8</v>
      </c>
      <c r="D434" s="32">
        <v>-0.2</v>
      </c>
      <c r="E434" s="32" t="e">
        <f t="shared" si="49"/>
        <v>#N/A</v>
      </c>
      <c r="F434" s="32">
        <f t="shared" si="50"/>
        <v>-0.2</v>
      </c>
      <c r="G434" s="32">
        <v>-0.21</v>
      </c>
      <c r="H434" s="32">
        <f t="shared" si="55"/>
        <v>-0.5</v>
      </c>
    </row>
    <row r="435" spans="1:8" x14ac:dyDescent="0.25">
      <c r="A435" t="s">
        <v>128</v>
      </c>
      <c r="B435" s="35" t="s">
        <v>49</v>
      </c>
      <c r="C435" s="35">
        <f>VLOOKUP(B435,List!$A$2:$C$13,3,0)</f>
        <v>8</v>
      </c>
      <c r="D435" s="32">
        <v>0.25</v>
      </c>
      <c r="E435" s="32" t="e">
        <f t="shared" si="49"/>
        <v>#N/A</v>
      </c>
      <c r="F435" s="32">
        <f t="shared" si="50"/>
        <v>0.25</v>
      </c>
      <c r="G435" s="32">
        <v>-0.48</v>
      </c>
      <c r="H435" s="32">
        <f t="shared" si="55"/>
        <v>-0.5</v>
      </c>
    </row>
    <row r="436" spans="1:8" x14ac:dyDescent="0.25">
      <c r="A436" t="s">
        <v>132</v>
      </c>
      <c r="B436" s="35" t="s">
        <v>49</v>
      </c>
      <c r="C436" s="35">
        <f>VLOOKUP(B436,List!$A$2:$C$13,3,0)</f>
        <v>8</v>
      </c>
      <c r="D436" s="32">
        <v>0.28999999999999998</v>
      </c>
      <c r="E436" s="32" t="e">
        <f t="shared" si="49"/>
        <v>#N/A</v>
      </c>
      <c r="F436" s="32">
        <f t="shared" si="50"/>
        <v>0.28999999999999998</v>
      </c>
      <c r="G436" s="32">
        <v>-0.12</v>
      </c>
      <c r="H436" s="32">
        <f t="shared" si="55"/>
        <v>-0.5</v>
      </c>
    </row>
    <row r="437" spans="1:8" x14ac:dyDescent="0.25">
      <c r="A437" t="s">
        <v>134</v>
      </c>
      <c r="B437" s="35" t="s">
        <v>49</v>
      </c>
      <c r="C437" s="35">
        <f>VLOOKUP(B437,List!$A$2:$C$13,3,0)</f>
        <v>8</v>
      </c>
      <c r="D437" s="32">
        <v>0.19</v>
      </c>
      <c r="E437" s="32">
        <f t="shared" si="49"/>
        <v>0.19</v>
      </c>
      <c r="F437" s="32" t="e">
        <f t="shared" si="50"/>
        <v>#N/A</v>
      </c>
      <c r="G437" s="32">
        <v>0.2</v>
      </c>
      <c r="H437" s="32">
        <f t="shared" si="55"/>
        <v>-0.5</v>
      </c>
    </row>
    <row r="438" spans="1:8" x14ac:dyDescent="0.25">
      <c r="A438" t="s">
        <v>127</v>
      </c>
      <c r="B438" s="35" t="s">
        <v>49</v>
      </c>
      <c r="C438" s="35">
        <f>VLOOKUP(B438,List!$A$2:$C$13,3,0)</f>
        <v>8</v>
      </c>
      <c r="D438" s="32">
        <v>-0.17</v>
      </c>
      <c r="E438" s="32">
        <f t="shared" si="49"/>
        <v>-0.17</v>
      </c>
      <c r="F438" s="32" t="e">
        <f t="shared" si="50"/>
        <v>#N/A</v>
      </c>
      <c r="G438" s="32">
        <v>0.26</v>
      </c>
      <c r="H438" s="32">
        <f t="shared" si="55"/>
        <v>-0.5</v>
      </c>
    </row>
    <row r="439" spans="1:8" x14ac:dyDescent="0.25">
      <c r="A439" t="s">
        <v>125</v>
      </c>
      <c r="B439" s="35" t="s">
        <v>49</v>
      </c>
      <c r="C439" s="35">
        <f>VLOOKUP(B439,List!$A$2:$C$13,3,0)</f>
        <v>8</v>
      </c>
      <c r="D439" s="32">
        <v>-0.11</v>
      </c>
      <c r="E439" s="32" t="e">
        <f t="shared" si="49"/>
        <v>#N/A</v>
      </c>
      <c r="F439" s="32">
        <f t="shared" si="50"/>
        <v>-0.11</v>
      </c>
      <c r="G439" s="32">
        <v>-0.26</v>
      </c>
      <c r="H439" s="33">
        <f t="shared" si="55"/>
        <v>-0.5</v>
      </c>
    </row>
    <row r="440" spans="1:8" x14ac:dyDescent="0.25">
      <c r="A440" t="s">
        <v>131</v>
      </c>
      <c r="B440" s="35" t="s">
        <v>49</v>
      </c>
      <c r="C440" s="35">
        <f>VLOOKUP(B440,List!$A$2:$C$13,3,0)</f>
        <v>8</v>
      </c>
      <c r="D440" s="32">
        <v>0.22</v>
      </c>
      <c r="E440" s="32">
        <f t="shared" si="49"/>
        <v>0.22</v>
      </c>
      <c r="F440" s="32" t="e">
        <f t="shared" si="50"/>
        <v>#N/A</v>
      </c>
      <c r="G440" s="32">
        <v>0.3</v>
      </c>
      <c r="H440" s="32">
        <f t="shared" si="55"/>
        <v>-0.5</v>
      </c>
    </row>
    <row r="441" spans="1:8" x14ac:dyDescent="0.25">
      <c r="A441" t="s">
        <v>126</v>
      </c>
      <c r="B441" s="35" t="s">
        <v>49</v>
      </c>
      <c r="C441" s="35">
        <f>VLOOKUP(B441,List!$A$2:$C$13,3,0)</f>
        <v>8</v>
      </c>
      <c r="D441" s="32">
        <v>0.19</v>
      </c>
      <c r="E441" s="32" t="e">
        <f t="shared" si="49"/>
        <v>#N/A</v>
      </c>
      <c r="F441" s="32">
        <f t="shared" si="50"/>
        <v>0.19</v>
      </c>
      <c r="G441" s="32">
        <v>-0.36</v>
      </c>
      <c r="H441" s="32">
        <f t="shared" si="55"/>
        <v>-0.5</v>
      </c>
    </row>
    <row r="442" spans="1:8" x14ac:dyDescent="0.25">
      <c r="A442" t="s">
        <v>129</v>
      </c>
      <c r="B442" s="35" t="s">
        <v>50</v>
      </c>
      <c r="C442" s="35">
        <f>VLOOKUP(B442,List!$A$2:$C$13,3,0)</f>
        <v>9</v>
      </c>
      <c r="D442" s="32">
        <v>-0.13</v>
      </c>
      <c r="E442" s="32" t="e">
        <f t="shared" si="49"/>
        <v>#N/A</v>
      </c>
      <c r="F442" s="32">
        <f t="shared" si="50"/>
        <v>-0.13</v>
      </c>
      <c r="G442" s="32">
        <v>-0.41</v>
      </c>
      <c r="H442" s="32">
        <v>-0.5</v>
      </c>
    </row>
    <row r="443" spans="1:8" x14ac:dyDescent="0.25">
      <c r="A443" t="s">
        <v>133</v>
      </c>
      <c r="B443" s="35" t="s">
        <v>50</v>
      </c>
      <c r="C443" s="35">
        <f>VLOOKUP(B443,List!$A$2:$C$13,3,0)</f>
        <v>9</v>
      </c>
      <c r="D443" s="32">
        <v>-0.27</v>
      </c>
      <c r="E443" s="32">
        <f t="shared" si="49"/>
        <v>-0.27</v>
      </c>
      <c r="F443" s="32" t="e">
        <f t="shared" si="50"/>
        <v>#N/A</v>
      </c>
      <c r="G443" s="32">
        <v>0.18</v>
      </c>
      <c r="H443" s="32">
        <f t="shared" ref="H443:H451" si="56">H442</f>
        <v>-0.5</v>
      </c>
    </row>
    <row r="444" spans="1:8" x14ac:dyDescent="0.25">
      <c r="A444" t="s">
        <v>130</v>
      </c>
      <c r="B444" s="35" t="s">
        <v>50</v>
      </c>
      <c r="C444" s="35">
        <f>VLOOKUP(B444,List!$A$2:$C$13,3,0)</f>
        <v>9</v>
      </c>
      <c r="D444" s="32">
        <v>0.18</v>
      </c>
      <c r="E444" s="32">
        <f t="shared" si="49"/>
        <v>0.18</v>
      </c>
      <c r="F444" s="32" t="e">
        <f t="shared" si="50"/>
        <v>#N/A</v>
      </c>
      <c r="G444" s="32">
        <v>0.2</v>
      </c>
      <c r="H444" s="32">
        <f t="shared" si="56"/>
        <v>-0.5</v>
      </c>
    </row>
    <row r="445" spans="1:8" x14ac:dyDescent="0.25">
      <c r="A445" t="s">
        <v>128</v>
      </c>
      <c r="B445" s="35" t="s">
        <v>50</v>
      </c>
      <c r="C445" s="35">
        <f>VLOOKUP(B445,List!$A$2:$C$13,3,0)</f>
        <v>9</v>
      </c>
      <c r="D445" s="32">
        <v>-7.0000000000000007E-2</v>
      </c>
      <c r="E445" s="32">
        <f t="shared" si="49"/>
        <v>-7.0000000000000007E-2</v>
      </c>
      <c r="F445" s="32" t="e">
        <f t="shared" si="50"/>
        <v>#N/A</v>
      </c>
      <c r="G445" s="32">
        <v>0.38</v>
      </c>
      <c r="H445" s="32">
        <f t="shared" si="56"/>
        <v>-0.5</v>
      </c>
    </row>
    <row r="446" spans="1:8" x14ac:dyDescent="0.25">
      <c r="A446" t="s">
        <v>132</v>
      </c>
      <c r="B446" s="35" t="s">
        <v>50</v>
      </c>
      <c r="C446" s="35">
        <f>VLOOKUP(B446,List!$A$2:$C$13,3,0)</f>
        <v>9</v>
      </c>
      <c r="D446" s="32">
        <v>-0.04</v>
      </c>
      <c r="E446" s="32" t="e">
        <f t="shared" si="49"/>
        <v>#N/A</v>
      </c>
      <c r="F446" s="32">
        <f t="shared" si="50"/>
        <v>-0.04</v>
      </c>
      <c r="G446" s="32">
        <v>-0.33</v>
      </c>
      <c r="H446" s="32">
        <f t="shared" si="56"/>
        <v>-0.5</v>
      </c>
    </row>
    <row r="447" spans="1:8" x14ac:dyDescent="0.25">
      <c r="A447" t="s">
        <v>134</v>
      </c>
      <c r="B447" s="35" t="s">
        <v>50</v>
      </c>
      <c r="C447" s="35">
        <f>VLOOKUP(B447,List!$A$2:$C$13,3,0)</f>
        <v>9</v>
      </c>
      <c r="D447" s="32">
        <v>0.12</v>
      </c>
      <c r="E447" s="32" t="e">
        <f t="shared" si="49"/>
        <v>#N/A</v>
      </c>
      <c r="F447" s="32">
        <f t="shared" si="50"/>
        <v>0.12</v>
      </c>
      <c r="G447" s="32">
        <v>-0.22</v>
      </c>
      <c r="H447" s="32">
        <f t="shared" si="56"/>
        <v>-0.5</v>
      </c>
    </row>
    <row r="448" spans="1:8" x14ac:dyDescent="0.25">
      <c r="A448" t="s">
        <v>127</v>
      </c>
      <c r="B448" s="35" t="s">
        <v>50</v>
      </c>
      <c r="C448" s="35">
        <f>VLOOKUP(B448,List!$A$2:$C$13,3,0)</f>
        <v>9</v>
      </c>
      <c r="D448" s="32">
        <v>0.32</v>
      </c>
      <c r="E448" s="32" t="e">
        <f t="shared" si="49"/>
        <v>#N/A</v>
      </c>
      <c r="F448" s="32">
        <f t="shared" si="50"/>
        <v>0.32</v>
      </c>
      <c r="G448" s="32">
        <v>-0.46</v>
      </c>
      <c r="H448" s="32">
        <f t="shared" si="56"/>
        <v>-0.5</v>
      </c>
    </row>
    <row r="449" spans="1:8" x14ac:dyDescent="0.25">
      <c r="A449" t="s">
        <v>125</v>
      </c>
      <c r="B449" s="35" t="s">
        <v>50</v>
      </c>
      <c r="C449" s="35">
        <f>VLOOKUP(B449,List!$A$2:$C$13,3,0)</f>
        <v>9</v>
      </c>
      <c r="D449" s="32">
        <v>0.33</v>
      </c>
      <c r="E449" s="32">
        <f t="shared" si="49"/>
        <v>0.33</v>
      </c>
      <c r="F449" s="32" t="e">
        <f t="shared" si="50"/>
        <v>#N/A</v>
      </c>
      <c r="G449" s="32">
        <v>0.36</v>
      </c>
      <c r="H449" s="33">
        <f t="shared" si="56"/>
        <v>-0.5</v>
      </c>
    </row>
    <row r="450" spans="1:8" x14ac:dyDescent="0.25">
      <c r="A450" t="s">
        <v>131</v>
      </c>
      <c r="B450" s="35" t="s">
        <v>50</v>
      </c>
      <c r="C450" s="35">
        <f>VLOOKUP(B450,List!$A$2:$C$13,3,0)</f>
        <v>9</v>
      </c>
      <c r="D450" s="32">
        <v>-0.27</v>
      </c>
      <c r="E450" s="32" t="e">
        <f t="shared" si="49"/>
        <v>#N/A</v>
      </c>
      <c r="F450" s="32">
        <f t="shared" si="50"/>
        <v>-0.27</v>
      </c>
      <c r="G450" s="32">
        <v>-0.3</v>
      </c>
      <c r="H450" s="32">
        <f t="shared" si="56"/>
        <v>-0.5</v>
      </c>
    </row>
    <row r="451" spans="1:8" x14ac:dyDescent="0.25">
      <c r="A451" t="s">
        <v>126</v>
      </c>
      <c r="B451" s="35" t="s">
        <v>50</v>
      </c>
      <c r="C451" s="35">
        <f>VLOOKUP(B451,List!$A$2:$C$13,3,0)</f>
        <v>9</v>
      </c>
      <c r="D451" s="32">
        <v>0.02</v>
      </c>
      <c r="E451" s="32">
        <f t="shared" si="49"/>
        <v>0.02</v>
      </c>
      <c r="F451" s="32" t="e">
        <f t="shared" si="50"/>
        <v>#N/A</v>
      </c>
      <c r="G451" s="32">
        <v>0.46</v>
      </c>
      <c r="H451" s="32">
        <f t="shared" si="56"/>
        <v>-0.5</v>
      </c>
    </row>
    <row r="452" spans="1:8" x14ac:dyDescent="0.25">
      <c r="A452" t="s">
        <v>129</v>
      </c>
      <c r="B452" s="35" t="s">
        <v>51</v>
      </c>
      <c r="C452" s="35">
        <f>VLOOKUP(B452,List!$A$2:$C$13,3,0)</f>
        <v>10</v>
      </c>
      <c r="D452" s="32">
        <v>0.48</v>
      </c>
      <c r="E452" s="32" t="e">
        <f t="shared" si="49"/>
        <v>#N/A</v>
      </c>
      <c r="F452" s="32">
        <f t="shared" si="50"/>
        <v>0.48</v>
      </c>
      <c r="G452" s="32">
        <v>0.12</v>
      </c>
      <c r="H452" s="32">
        <v>-0.5</v>
      </c>
    </row>
    <row r="453" spans="1:8" x14ac:dyDescent="0.25">
      <c r="A453" t="s">
        <v>133</v>
      </c>
      <c r="B453" s="35" t="s">
        <v>51</v>
      </c>
      <c r="C453" s="35">
        <f>VLOOKUP(B453,List!$A$2:$C$13,3,0)</f>
        <v>10</v>
      </c>
      <c r="D453" s="32">
        <v>-0.05</v>
      </c>
      <c r="E453" s="32" t="e">
        <f t="shared" ref="E453:E481" si="57">IF(D453&lt;G453,D453,NA())</f>
        <v>#N/A</v>
      </c>
      <c r="F453" s="32">
        <f t="shared" ref="F453:F481" si="58">IF(D453&gt;G453,D453,NA())</f>
        <v>-0.05</v>
      </c>
      <c r="G453" s="32">
        <v>-0.1</v>
      </c>
      <c r="H453" s="32">
        <f t="shared" ref="H453:H461" si="59">H452</f>
        <v>-0.5</v>
      </c>
    </row>
    <row r="454" spans="1:8" x14ac:dyDescent="0.25">
      <c r="A454" t="s">
        <v>130</v>
      </c>
      <c r="B454" s="35" t="s">
        <v>51</v>
      </c>
      <c r="C454" s="35">
        <f>VLOOKUP(B454,List!$A$2:$C$13,3,0)</f>
        <v>10</v>
      </c>
      <c r="D454" s="32">
        <v>0.04</v>
      </c>
      <c r="E454" s="32">
        <f t="shared" si="57"/>
        <v>0.04</v>
      </c>
      <c r="F454" s="32" t="e">
        <f t="shared" si="58"/>
        <v>#N/A</v>
      </c>
      <c r="G454" s="32">
        <v>0.21</v>
      </c>
      <c r="H454" s="32">
        <f t="shared" si="59"/>
        <v>-0.5</v>
      </c>
    </row>
    <row r="455" spans="1:8" x14ac:dyDescent="0.25">
      <c r="A455" t="s">
        <v>128</v>
      </c>
      <c r="B455" s="35" t="s">
        <v>51</v>
      </c>
      <c r="C455" s="35">
        <f>VLOOKUP(B455,List!$A$2:$C$13,3,0)</f>
        <v>10</v>
      </c>
      <c r="D455" s="32">
        <v>-0.03</v>
      </c>
      <c r="E455" s="32">
        <f t="shared" si="57"/>
        <v>-0.03</v>
      </c>
      <c r="F455" s="32" t="e">
        <f t="shared" si="58"/>
        <v>#N/A</v>
      </c>
      <c r="G455" s="32">
        <v>0.37</v>
      </c>
      <c r="H455" s="32">
        <f t="shared" si="59"/>
        <v>-0.5</v>
      </c>
    </row>
    <row r="456" spans="1:8" x14ac:dyDescent="0.25">
      <c r="A456" t="s">
        <v>132</v>
      </c>
      <c r="B456" s="35" t="s">
        <v>51</v>
      </c>
      <c r="C456" s="35">
        <f>VLOOKUP(B456,List!$A$2:$C$13,3,0)</f>
        <v>10</v>
      </c>
      <c r="D456" s="32">
        <v>-0.33</v>
      </c>
      <c r="E456" s="32">
        <f t="shared" si="57"/>
        <v>-0.33</v>
      </c>
      <c r="F456" s="32" t="e">
        <f t="shared" si="58"/>
        <v>#N/A</v>
      </c>
      <c r="G456" s="32">
        <v>0.37</v>
      </c>
      <c r="H456" s="32">
        <f t="shared" si="59"/>
        <v>-0.5</v>
      </c>
    </row>
    <row r="457" spans="1:8" x14ac:dyDescent="0.25">
      <c r="A457" t="s">
        <v>134</v>
      </c>
      <c r="B457" s="35" t="s">
        <v>51</v>
      </c>
      <c r="C457" s="35">
        <f>VLOOKUP(B457,List!$A$2:$C$13,3,0)</f>
        <v>10</v>
      </c>
      <c r="D457" s="32">
        <v>0.19</v>
      </c>
      <c r="E457" s="32">
        <f t="shared" si="57"/>
        <v>0.19</v>
      </c>
      <c r="F457" s="32" t="e">
        <f t="shared" si="58"/>
        <v>#N/A</v>
      </c>
      <c r="G457" s="32">
        <v>0.48</v>
      </c>
      <c r="H457" s="32">
        <f t="shared" si="59"/>
        <v>-0.5</v>
      </c>
    </row>
    <row r="458" spans="1:8" x14ac:dyDescent="0.25">
      <c r="A458" t="s">
        <v>127</v>
      </c>
      <c r="B458" s="35" t="s">
        <v>51</v>
      </c>
      <c r="C458" s="35">
        <f>VLOOKUP(B458,List!$A$2:$C$13,3,0)</f>
        <v>10</v>
      </c>
      <c r="D458" s="32">
        <v>0.48</v>
      </c>
      <c r="E458" s="32" t="e">
        <f t="shared" si="57"/>
        <v>#N/A</v>
      </c>
      <c r="F458" s="32">
        <f t="shared" si="58"/>
        <v>0.48</v>
      </c>
      <c r="G458" s="32">
        <v>0.44</v>
      </c>
      <c r="H458" s="32">
        <f t="shared" si="59"/>
        <v>-0.5</v>
      </c>
    </row>
    <row r="459" spans="1:8" x14ac:dyDescent="0.25">
      <c r="A459" t="s">
        <v>125</v>
      </c>
      <c r="B459" s="35" t="s">
        <v>51</v>
      </c>
      <c r="C459" s="35">
        <f>VLOOKUP(B459,List!$A$2:$C$13,3,0)</f>
        <v>10</v>
      </c>
      <c r="D459" s="32">
        <v>0.04</v>
      </c>
      <c r="E459" s="32" t="e">
        <f t="shared" si="57"/>
        <v>#N/A</v>
      </c>
      <c r="F459" s="32">
        <f t="shared" si="58"/>
        <v>0.04</v>
      </c>
      <c r="G459" s="32">
        <v>-0.1</v>
      </c>
      <c r="H459" s="33">
        <f t="shared" si="59"/>
        <v>-0.5</v>
      </c>
    </row>
    <row r="460" spans="1:8" x14ac:dyDescent="0.25">
      <c r="A460" t="s">
        <v>131</v>
      </c>
      <c r="B460" s="35" t="s">
        <v>51</v>
      </c>
      <c r="C460" s="35">
        <f>VLOOKUP(B460,List!$A$2:$C$13,3,0)</f>
        <v>10</v>
      </c>
      <c r="D460" s="32">
        <v>-0.06</v>
      </c>
      <c r="E460" s="32" t="e">
        <f t="shared" si="57"/>
        <v>#N/A</v>
      </c>
      <c r="F460" s="32">
        <f t="shared" si="58"/>
        <v>-0.06</v>
      </c>
      <c r="G460" s="32">
        <v>-0.15</v>
      </c>
      <c r="H460" s="32">
        <f t="shared" si="59"/>
        <v>-0.5</v>
      </c>
    </row>
    <row r="461" spans="1:8" x14ac:dyDescent="0.25">
      <c r="A461" t="s">
        <v>126</v>
      </c>
      <c r="B461" s="35" t="s">
        <v>51</v>
      </c>
      <c r="C461" s="35">
        <f>VLOOKUP(B461,List!$A$2:$C$13,3,0)</f>
        <v>10</v>
      </c>
      <c r="D461" s="32">
        <v>-7.0000000000000007E-2</v>
      </c>
      <c r="E461" s="32">
        <f t="shared" si="57"/>
        <v>-7.0000000000000007E-2</v>
      </c>
      <c r="F461" s="32" t="e">
        <f t="shared" si="58"/>
        <v>#N/A</v>
      </c>
      <c r="G461" s="32">
        <v>0.1</v>
      </c>
      <c r="H461" s="32">
        <f t="shared" si="59"/>
        <v>-0.5</v>
      </c>
    </row>
    <row r="462" spans="1:8" x14ac:dyDescent="0.25">
      <c r="A462" t="s">
        <v>129</v>
      </c>
      <c r="B462" s="35" t="s">
        <v>6</v>
      </c>
      <c r="C462" s="35">
        <f>VLOOKUP(B462,List!$A$2:$C$13,3,0)</f>
        <v>11</v>
      </c>
      <c r="D462" s="32">
        <v>0</v>
      </c>
      <c r="E462" s="32">
        <f t="shared" si="57"/>
        <v>0</v>
      </c>
      <c r="F462" s="32" t="e">
        <f t="shared" si="58"/>
        <v>#N/A</v>
      </c>
      <c r="G462" s="32">
        <v>0.17</v>
      </c>
      <c r="H462" s="32">
        <v>-0.5</v>
      </c>
    </row>
    <row r="463" spans="1:8" x14ac:dyDescent="0.25">
      <c r="A463" t="s">
        <v>133</v>
      </c>
      <c r="B463" s="35" t="s">
        <v>6</v>
      </c>
      <c r="C463" s="35">
        <f>VLOOKUP(B463,List!$A$2:$C$13,3,0)</f>
        <v>11</v>
      </c>
      <c r="D463" s="32">
        <v>-0.4</v>
      </c>
      <c r="E463" s="32">
        <f t="shared" si="57"/>
        <v>-0.4</v>
      </c>
      <c r="F463" s="32" t="e">
        <f t="shared" si="58"/>
        <v>#N/A</v>
      </c>
      <c r="G463" s="32">
        <v>0.38</v>
      </c>
      <c r="H463" s="32">
        <f t="shared" ref="H463:H471" si="60">H462</f>
        <v>-0.5</v>
      </c>
    </row>
    <row r="464" spans="1:8" x14ac:dyDescent="0.25">
      <c r="A464" t="s">
        <v>130</v>
      </c>
      <c r="B464" s="35" t="s">
        <v>6</v>
      </c>
      <c r="C464" s="35">
        <f>VLOOKUP(B464,List!$A$2:$C$13,3,0)</f>
        <v>11</v>
      </c>
      <c r="D464" s="32">
        <v>-0.5</v>
      </c>
      <c r="E464" s="32">
        <f t="shared" si="57"/>
        <v>-0.5</v>
      </c>
      <c r="F464" s="32" t="e">
        <f t="shared" si="58"/>
        <v>#N/A</v>
      </c>
      <c r="G464" s="32">
        <v>-0.14000000000000001</v>
      </c>
      <c r="H464" s="32">
        <f t="shared" si="60"/>
        <v>-0.5</v>
      </c>
    </row>
    <row r="465" spans="1:8" x14ac:dyDescent="0.25">
      <c r="A465" t="s">
        <v>128</v>
      </c>
      <c r="B465" s="35" t="s">
        <v>6</v>
      </c>
      <c r="C465" s="35">
        <f>VLOOKUP(B465,List!$A$2:$C$13,3,0)</f>
        <v>11</v>
      </c>
      <c r="D465" s="32">
        <v>0.09</v>
      </c>
      <c r="E465" s="32" t="e">
        <f t="shared" si="57"/>
        <v>#N/A</v>
      </c>
      <c r="F465" s="32">
        <f t="shared" si="58"/>
        <v>0.09</v>
      </c>
      <c r="G465" s="32">
        <v>0.05</v>
      </c>
      <c r="H465" s="32">
        <f t="shared" si="60"/>
        <v>-0.5</v>
      </c>
    </row>
    <row r="466" spans="1:8" x14ac:dyDescent="0.25">
      <c r="A466" t="s">
        <v>132</v>
      </c>
      <c r="B466" s="35" t="s">
        <v>6</v>
      </c>
      <c r="C466" s="35">
        <f>VLOOKUP(B466,List!$A$2:$C$13,3,0)</f>
        <v>11</v>
      </c>
      <c r="D466" s="32">
        <v>0.01</v>
      </c>
      <c r="E466" s="32" t="e">
        <f t="shared" si="57"/>
        <v>#N/A</v>
      </c>
      <c r="F466" s="32">
        <f t="shared" si="58"/>
        <v>0.01</v>
      </c>
      <c r="G466" s="32">
        <v>-0.11</v>
      </c>
      <c r="H466" s="32">
        <f t="shared" si="60"/>
        <v>-0.5</v>
      </c>
    </row>
    <row r="467" spans="1:8" x14ac:dyDescent="0.25">
      <c r="A467" t="s">
        <v>134</v>
      </c>
      <c r="B467" s="35" t="s">
        <v>6</v>
      </c>
      <c r="C467" s="35">
        <f>VLOOKUP(B467,List!$A$2:$C$13,3,0)</f>
        <v>11</v>
      </c>
      <c r="D467" s="32">
        <v>-0.31</v>
      </c>
      <c r="E467" s="32">
        <f t="shared" si="57"/>
        <v>-0.31</v>
      </c>
      <c r="F467" s="32" t="e">
        <f t="shared" si="58"/>
        <v>#N/A</v>
      </c>
      <c r="G467" s="32">
        <v>-0.15</v>
      </c>
      <c r="H467" s="32">
        <f t="shared" si="60"/>
        <v>-0.5</v>
      </c>
    </row>
    <row r="468" spans="1:8" x14ac:dyDescent="0.25">
      <c r="A468" t="s">
        <v>127</v>
      </c>
      <c r="B468" s="35" t="s">
        <v>6</v>
      </c>
      <c r="C468" s="35">
        <f>VLOOKUP(B468,List!$A$2:$C$13,3,0)</f>
        <v>11</v>
      </c>
      <c r="D468" s="32">
        <v>0.34</v>
      </c>
      <c r="E468" s="32" t="e">
        <f t="shared" si="57"/>
        <v>#N/A</v>
      </c>
      <c r="F468" s="32">
        <f t="shared" si="58"/>
        <v>0.34</v>
      </c>
      <c r="G468" s="32">
        <v>0.17</v>
      </c>
      <c r="H468" s="32">
        <f t="shared" si="60"/>
        <v>-0.5</v>
      </c>
    </row>
    <row r="469" spans="1:8" x14ac:dyDescent="0.25">
      <c r="A469" t="s">
        <v>125</v>
      </c>
      <c r="B469" s="35" t="s">
        <v>6</v>
      </c>
      <c r="C469" s="35">
        <f>VLOOKUP(B469,List!$A$2:$C$13,3,0)</f>
        <v>11</v>
      </c>
      <c r="D469" s="32">
        <v>-0.15</v>
      </c>
      <c r="E469" s="32">
        <f t="shared" si="57"/>
        <v>-0.15</v>
      </c>
      <c r="F469" s="32" t="e">
        <f t="shared" si="58"/>
        <v>#N/A</v>
      </c>
      <c r="G469" s="32">
        <v>-0.13</v>
      </c>
      <c r="H469" s="33">
        <f t="shared" si="60"/>
        <v>-0.5</v>
      </c>
    </row>
    <row r="470" spans="1:8" x14ac:dyDescent="0.25">
      <c r="A470" t="s">
        <v>131</v>
      </c>
      <c r="B470" s="35" t="s">
        <v>6</v>
      </c>
      <c r="C470" s="35">
        <f>VLOOKUP(B470,List!$A$2:$C$13,3,0)</f>
        <v>11</v>
      </c>
      <c r="D470" s="32">
        <v>7.0000000000000007E-2</v>
      </c>
      <c r="E470" s="32" t="e">
        <f t="shared" si="57"/>
        <v>#N/A</v>
      </c>
      <c r="F470" s="32">
        <f t="shared" si="58"/>
        <v>7.0000000000000007E-2</v>
      </c>
      <c r="G470" s="32">
        <v>-0.42</v>
      </c>
      <c r="H470" s="32">
        <f t="shared" si="60"/>
        <v>-0.5</v>
      </c>
    </row>
    <row r="471" spans="1:8" x14ac:dyDescent="0.25">
      <c r="A471" t="s">
        <v>126</v>
      </c>
      <c r="B471" s="35" t="s">
        <v>6</v>
      </c>
      <c r="C471" s="35">
        <f>VLOOKUP(B471,List!$A$2:$C$13,3,0)</f>
        <v>11</v>
      </c>
      <c r="D471" s="32">
        <v>0.34</v>
      </c>
      <c r="E471" s="32" t="e">
        <f t="shared" si="57"/>
        <v>#N/A</v>
      </c>
      <c r="F471" s="32">
        <f t="shared" si="58"/>
        <v>0.34</v>
      </c>
      <c r="G471" s="32">
        <v>0.26</v>
      </c>
      <c r="H471" s="32">
        <f t="shared" si="60"/>
        <v>-0.5</v>
      </c>
    </row>
    <row r="472" spans="1:8" x14ac:dyDescent="0.25">
      <c r="A472" t="s">
        <v>129</v>
      </c>
      <c r="B472" s="35" t="s">
        <v>52</v>
      </c>
      <c r="C472" s="35">
        <f>VLOOKUP(B472,List!$A$2:$C$13,3,0)</f>
        <v>12</v>
      </c>
      <c r="D472" s="32">
        <v>-0.28000000000000003</v>
      </c>
      <c r="E472" s="32">
        <f t="shared" si="57"/>
        <v>-0.28000000000000003</v>
      </c>
      <c r="F472" s="32" t="e">
        <f t="shared" si="58"/>
        <v>#N/A</v>
      </c>
      <c r="G472" s="32">
        <v>-0.09</v>
      </c>
      <c r="H472" s="32">
        <v>-0.5</v>
      </c>
    </row>
    <row r="473" spans="1:8" x14ac:dyDescent="0.25">
      <c r="A473" t="s">
        <v>133</v>
      </c>
      <c r="B473" s="35" t="s">
        <v>52</v>
      </c>
      <c r="C473" s="35">
        <f>VLOOKUP(B473,List!$A$2:$C$13,3,0)</f>
        <v>12</v>
      </c>
      <c r="D473" s="32">
        <v>-0.02</v>
      </c>
      <c r="E473" s="32">
        <f t="shared" si="57"/>
        <v>-0.02</v>
      </c>
      <c r="F473" s="32" t="e">
        <f t="shared" si="58"/>
        <v>#N/A</v>
      </c>
      <c r="G473" s="32">
        <v>0.34</v>
      </c>
      <c r="H473" s="32">
        <f t="shared" ref="H473:H481" si="61">H472</f>
        <v>-0.5</v>
      </c>
    </row>
    <row r="474" spans="1:8" x14ac:dyDescent="0.25">
      <c r="A474" t="s">
        <v>130</v>
      </c>
      <c r="B474" s="35" t="s">
        <v>52</v>
      </c>
      <c r="C474" s="35">
        <f>VLOOKUP(B474,List!$A$2:$C$13,3,0)</f>
        <v>12</v>
      </c>
      <c r="D474" s="32">
        <v>0.28999999999999998</v>
      </c>
      <c r="E474" s="32">
        <f t="shared" si="57"/>
        <v>0.28999999999999998</v>
      </c>
      <c r="F474" s="32" t="e">
        <f t="shared" si="58"/>
        <v>#N/A</v>
      </c>
      <c r="G474" s="32">
        <v>0.31</v>
      </c>
      <c r="H474" s="32">
        <f t="shared" si="61"/>
        <v>-0.5</v>
      </c>
    </row>
    <row r="475" spans="1:8" x14ac:dyDescent="0.25">
      <c r="A475" t="s">
        <v>128</v>
      </c>
      <c r="B475" s="35" t="s">
        <v>52</v>
      </c>
      <c r="C475" s="35">
        <f>VLOOKUP(B475,List!$A$2:$C$13,3,0)</f>
        <v>12</v>
      </c>
      <c r="D475" s="32">
        <v>0.42</v>
      </c>
      <c r="E475" s="32" t="e">
        <f t="shared" si="57"/>
        <v>#N/A</v>
      </c>
      <c r="F475" s="32">
        <f t="shared" si="58"/>
        <v>0.42</v>
      </c>
      <c r="G475" s="32">
        <v>-0.02</v>
      </c>
      <c r="H475" s="32">
        <f t="shared" si="61"/>
        <v>-0.5</v>
      </c>
    </row>
    <row r="476" spans="1:8" x14ac:dyDescent="0.25">
      <c r="A476" t="s">
        <v>132</v>
      </c>
      <c r="B476" s="35" t="s">
        <v>52</v>
      </c>
      <c r="C476" s="35">
        <f>VLOOKUP(B476,List!$A$2:$C$13,3,0)</f>
        <v>12</v>
      </c>
      <c r="D476" s="32">
        <v>0.45</v>
      </c>
      <c r="E476" s="32" t="e">
        <f t="shared" si="57"/>
        <v>#N/A</v>
      </c>
      <c r="F476" s="32">
        <f t="shared" si="58"/>
        <v>0.45</v>
      </c>
      <c r="G476" s="32">
        <v>-0.18</v>
      </c>
      <c r="H476" s="32">
        <f t="shared" si="61"/>
        <v>-0.5</v>
      </c>
    </row>
    <row r="477" spans="1:8" x14ac:dyDescent="0.25">
      <c r="A477" t="s">
        <v>134</v>
      </c>
      <c r="B477" s="35" t="s">
        <v>52</v>
      </c>
      <c r="C477" s="35">
        <f>VLOOKUP(B477,List!$A$2:$C$13,3,0)</f>
        <v>12</v>
      </c>
      <c r="D477" s="32">
        <v>0.5</v>
      </c>
      <c r="E477" s="32" t="e">
        <f t="shared" si="57"/>
        <v>#N/A</v>
      </c>
      <c r="F477" s="32">
        <f t="shared" si="58"/>
        <v>0.5</v>
      </c>
      <c r="G477" s="32">
        <v>0.49</v>
      </c>
      <c r="H477" s="32">
        <f t="shared" si="61"/>
        <v>-0.5</v>
      </c>
    </row>
    <row r="478" spans="1:8" x14ac:dyDescent="0.25">
      <c r="A478" t="s">
        <v>127</v>
      </c>
      <c r="B478" s="35" t="s">
        <v>52</v>
      </c>
      <c r="C478" s="35">
        <f>VLOOKUP(B478,List!$A$2:$C$13,3,0)</f>
        <v>12</v>
      </c>
      <c r="D478" s="32">
        <v>0.02</v>
      </c>
      <c r="E478" s="32" t="e">
        <f t="shared" si="57"/>
        <v>#N/A</v>
      </c>
      <c r="F478" s="32">
        <f t="shared" si="58"/>
        <v>0.02</v>
      </c>
      <c r="G478" s="32">
        <v>-0.18</v>
      </c>
      <c r="H478" s="32">
        <f t="shared" si="61"/>
        <v>-0.5</v>
      </c>
    </row>
    <row r="479" spans="1:8" x14ac:dyDescent="0.25">
      <c r="A479" t="s">
        <v>125</v>
      </c>
      <c r="B479" s="35" t="s">
        <v>52</v>
      </c>
      <c r="C479" s="35">
        <f>VLOOKUP(B479,List!$A$2:$C$13,3,0)</f>
        <v>12</v>
      </c>
      <c r="D479" s="32">
        <v>0.08</v>
      </c>
      <c r="E479" s="32">
        <f t="shared" si="57"/>
        <v>0.08</v>
      </c>
      <c r="F479" s="32" t="e">
        <f t="shared" si="58"/>
        <v>#N/A</v>
      </c>
      <c r="G479" s="32">
        <v>0.12</v>
      </c>
      <c r="H479" s="33">
        <f t="shared" si="61"/>
        <v>-0.5</v>
      </c>
    </row>
    <row r="480" spans="1:8" x14ac:dyDescent="0.25">
      <c r="A480" t="s">
        <v>131</v>
      </c>
      <c r="B480" s="35" t="s">
        <v>52</v>
      </c>
      <c r="C480" s="35">
        <f>VLOOKUP(B480,List!$A$2:$C$13,3,0)</f>
        <v>12</v>
      </c>
      <c r="D480" s="32">
        <v>-0.11</v>
      </c>
      <c r="E480" s="32" t="e">
        <f t="shared" si="57"/>
        <v>#N/A</v>
      </c>
      <c r="F480" s="32">
        <f t="shared" si="58"/>
        <v>-0.11</v>
      </c>
      <c r="G480" s="32">
        <v>-0.12</v>
      </c>
      <c r="H480" s="32">
        <f t="shared" si="61"/>
        <v>-0.5</v>
      </c>
    </row>
    <row r="481" spans="1:8" x14ac:dyDescent="0.25">
      <c r="A481" t="s">
        <v>126</v>
      </c>
      <c r="B481" s="35" t="s">
        <v>52</v>
      </c>
      <c r="C481" s="35">
        <f>VLOOKUP(B481,List!$A$2:$C$13,3,0)</f>
        <v>12</v>
      </c>
      <c r="D481" s="32">
        <v>0.24</v>
      </c>
      <c r="E481" s="32">
        <f t="shared" si="57"/>
        <v>0.24</v>
      </c>
      <c r="F481" s="32" t="e">
        <f t="shared" si="58"/>
        <v>#N/A</v>
      </c>
      <c r="G481" s="32">
        <v>0.27</v>
      </c>
      <c r="H481" s="32">
        <f t="shared" si="61"/>
        <v>-0.5</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tint="-0.249977111117893"/>
  </sheetPr>
  <dimension ref="A2:Q45"/>
  <sheetViews>
    <sheetView workbookViewId="0">
      <selection activeCell="E14" sqref="E14"/>
    </sheetView>
  </sheetViews>
  <sheetFormatPr defaultRowHeight="15" x14ac:dyDescent="0.25"/>
  <cols>
    <col min="1" max="1" width="6.5703125" bestFit="1" customWidth="1"/>
    <col min="2" max="2" width="11.7109375" bestFit="1" customWidth="1"/>
    <col min="4" max="4" width="12.5703125" bestFit="1" customWidth="1"/>
    <col min="5" max="5" width="12.5703125" customWidth="1"/>
  </cols>
  <sheetData>
    <row r="2" spans="1:17" x14ac:dyDescent="0.25">
      <c r="A2" s="19" t="s">
        <v>41</v>
      </c>
      <c r="B2" s="19" t="s">
        <v>54</v>
      </c>
      <c r="C2" s="19" t="s">
        <v>55</v>
      </c>
      <c r="D2" s="10" t="s">
        <v>124</v>
      </c>
      <c r="E2" s="48" t="s">
        <v>52</v>
      </c>
      <c r="F2" s="9" t="s">
        <v>42</v>
      </c>
      <c r="G2" s="9" t="s">
        <v>43</v>
      </c>
      <c r="H2" s="9" t="s">
        <v>44</v>
      </c>
      <c r="I2" s="9" t="s">
        <v>45</v>
      </c>
      <c r="J2" s="9" t="s">
        <v>46</v>
      </c>
      <c r="K2" s="9" t="s">
        <v>47</v>
      </c>
      <c r="L2" s="9" t="s">
        <v>48</v>
      </c>
      <c r="M2" s="9" t="s">
        <v>49</v>
      </c>
      <c r="N2" s="9" t="s">
        <v>50</v>
      </c>
      <c r="O2" s="9" t="s">
        <v>51</v>
      </c>
      <c r="P2" s="9" t="s">
        <v>6</v>
      </c>
      <c r="Q2" s="9" t="s">
        <v>52</v>
      </c>
    </row>
    <row r="3" spans="1:17" x14ac:dyDescent="0.25">
      <c r="A3" t="s">
        <v>20</v>
      </c>
      <c r="B3" s="5" t="s">
        <v>140</v>
      </c>
      <c r="C3" t="s">
        <v>99</v>
      </c>
      <c r="D3" t="s">
        <v>116</v>
      </c>
      <c r="E3">
        <v>50</v>
      </c>
      <c r="F3">
        <v>40</v>
      </c>
      <c r="G3">
        <v>36</v>
      </c>
      <c r="H3">
        <v>35</v>
      </c>
      <c r="I3">
        <v>40</v>
      </c>
      <c r="J3">
        <v>37</v>
      </c>
      <c r="K3">
        <v>35</v>
      </c>
      <c r="L3">
        <v>31</v>
      </c>
      <c r="M3">
        <v>37</v>
      </c>
      <c r="N3">
        <v>31</v>
      </c>
      <c r="O3">
        <v>30</v>
      </c>
      <c r="P3">
        <v>35</v>
      </c>
      <c r="Q3">
        <v>37</v>
      </c>
    </row>
    <row r="4" spans="1:17" x14ac:dyDescent="0.25">
      <c r="A4" t="s">
        <v>20</v>
      </c>
      <c r="B4" s="5" t="s">
        <v>140</v>
      </c>
      <c r="C4" t="s">
        <v>99</v>
      </c>
      <c r="D4" t="s">
        <v>111</v>
      </c>
      <c r="E4">
        <v>43</v>
      </c>
      <c r="F4">
        <v>34</v>
      </c>
      <c r="G4">
        <v>32</v>
      </c>
      <c r="H4">
        <v>37</v>
      </c>
      <c r="I4">
        <v>35</v>
      </c>
      <c r="J4">
        <v>37</v>
      </c>
      <c r="K4">
        <v>35</v>
      </c>
      <c r="L4">
        <v>34</v>
      </c>
      <c r="M4">
        <v>35</v>
      </c>
      <c r="N4">
        <v>34</v>
      </c>
      <c r="O4">
        <v>35</v>
      </c>
      <c r="P4">
        <v>33</v>
      </c>
      <c r="Q4">
        <v>30</v>
      </c>
    </row>
    <row r="5" spans="1:17" x14ac:dyDescent="0.25">
      <c r="A5" t="s">
        <v>20</v>
      </c>
      <c r="B5" s="5" t="s">
        <v>140</v>
      </c>
      <c r="C5" t="s">
        <v>99</v>
      </c>
      <c r="D5" t="s">
        <v>78</v>
      </c>
      <c r="E5">
        <v>40</v>
      </c>
      <c r="F5">
        <v>39</v>
      </c>
      <c r="G5">
        <v>32</v>
      </c>
      <c r="H5">
        <v>38</v>
      </c>
      <c r="I5">
        <v>35</v>
      </c>
      <c r="J5">
        <v>32</v>
      </c>
      <c r="K5">
        <v>34</v>
      </c>
      <c r="L5">
        <v>30</v>
      </c>
      <c r="M5">
        <v>40</v>
      </c>
      <c r="N5">
        <v>31</v>
      </c>
      <c r="O5">
        <v>40</v>
      </c>
      <c r="P5">
        <v>37</v>
      </c>
      <c r="Q5">
        <v>40</v>
      </c>
    </row>
    <row r="6" spans="1:17" x14ac:dyDescent="0.25">
      <c r="A6" t="s">
        <v>20</v>
      </c>
      <c r="B6" s="5" t="s">
        <v>140</v>
      </c>
      <c r="C6" t="s">
        <v>99</v>
      </c>
      <c r="D6" t="s">
        <v>112</v>
      </c>
      <c r="E6">
        <v>39</v>
      </c>
      <c r="F6">
        <v>35</v>
      </c>
      <c r="G6">
        <v>40</v>
      </c>
      <c r="H6">
        <v>31</v>
      </c>
      <c r="I6">
        <v>31</v>
      </c>
      <c r="J6">
        <v>32</v>
      </c>
      <c r="K6">
        <v>37</v>
      </c>
      <c r="L6">
        <v>40</v>
      </c>
      <c r="M6">
        <v>31</v>
      </c>
      <c r="N6">
        <v>35</v>
      </c>
      <c r="O6">
        <v>32</v>
      </c>
      <c r="P6">
        <v>37</v>
      </c>
      <c r="Q6">
        <v>40</v>
      </c>
    </row>
    <row r="7" spans="1:17" x14ac:dyDescent="0.25">
      <c r="A7" t="s">
        <v>20</v>
      </c>
      <c r="B7" s="5" t="s">
        <v>140</v>
      </c>
      <c r="C7" t="s">
        <v>99</v>
      </c>
      <c r="D7" t="s">
        <v>110</v>
      </c>
      <c r="E7">
        <v>37</v>
      </c>
      <c r="F7">
        <v>40</v>
      </c>
      <c r="G7">
        <v>35</v>
      </c>
      <c r="H7">
        <v>36</v>
      </c>
      <c r="I7">
        <v>39</v>
      </c>
      <c r="J7">
        <v>35</v>
      </c>
      <c r="K7">
        <v>40</v>
      </c>
      <c r="L7">
        <v>32</v>
      </c>
      <c r="M7">
        <v>32</v>
      </c>
      <c r="N7">
        <v>38</v>
      </c>
      <c r="O7">
        <v>38</v>
      </c>
      <c r="P7">
        <v>40</v>
      </c>
      <c r="Q7">
        <v>30</v>
      </c>
    </row>
    <row r="8" spans="1:17" x14ac:dyDescent="0.25">
      <c r="A8" t="s">
        <v>20</v>
      </c>
      <c r="B8" s="5" t="s">
        <v>140</v>
      </c>
      <c r="C8" t="s">
        <v>99</v>
      </c>
      <c r="D8" t="s">
        <v>114</v>
      </c>
      <c r="E8">
        <v>32</v>
      </c>
      <c r="F8">
        <v>30</v>
      </c>
      <c r="G8">
        <v>35</v>
      </c>
      <c r="H8">
        <v>32</v>
      </c>
      <c r="I8">
        <v>31</v>
      </c>
      <c r="J8">
        <v>30</v>
      </c>
      <c r="K8">
        <v>36</v>
      </c>
      <c r="L8">
        <v>40</v>
      </c>
      <c r="M8">
        <v>33</v>
      </c>
      <c r="N8">
        <v>39</v>
      </c>
      <c r="O8">
        <v>30</v>
      </c>
      <c r="P8">
        <v>38</v>
      </c>
      <c r="Q8">
        <v>34</v>
      </c>
    </row>
    <row r="9" spans="1:17" x14ac:dyDescent="0.25">
      <c r="A9" t="s">
        <v>20</v>
      </c>
      <c r="B9" s="5" t="s">
        <v>140</v>
      </c>
      <c r="C9" t="s">
        <v>99</v>
      </c>
      <c r="D9" t="s">
        <v>109</v>
      </c>
      <c r="E9">
        <v>35</v>
      </c>
      <c r="F9">
        <v>34</v>
      </c>
      <c r="G9">
        <v>39</v>
      </c>
      <c r="H9">
        <v>35</v>
      </c>
      <c r="I9">
        <v>34</v>
      </c>
      <c r="J9">
        <v>37</v>
      </c>
      <c r="K9">
        <v>35</v>
      </c>
      <c r="L9">
        <v>35</v>
      </c>
      <c r="M9">
        <v>34</v>
      </c>
      <c r="N9">
        <v>39</v>
      </c>
      <c r="O9">
        <v>32</v>
      </c>
      <c r="P9">
        <v>37</v>
      </c>
      <c r="Q9">
        <v>31</v>
      </c>
    </row>
    <row r="10" spans="1:17" x14ac:dyDescent="0.25">
      <c r="A10" t="s">
        <v>20</v>
      </c>
      <c r="B10" s="5" t="s">
        <v>140</v>
      </c>
      <c r="C10" t="s">
        <v>99</v>
      </c>
      <c r="D10" t="s">
        <v>115</v>
      </c>
      <c r="E10">
        <v>36</v>
      </c>
      <c r="F10">
        <v>33</v>
      </c>
      <c r="G10">
        <v>38</v>
      </c>
      <c r="H10">
        <v>40</v>
      </c>
      <c r="I10">
        <v>30</v>
      </c>
      <c r="J10">
        <v>38</v>
      </c>
      <c r="K10">
        <v>34</v>
      </c>
      <c r="L10">
        <v>31</v>
      </c>
      <c r="M10">
        <v>37</v>
      </c>
      <c r="N10">
        <v>38</v>
      </c>
      <c r="O10">
        <v>38</v>
      </c>
      <c r="P10">
        <v>34</v>
      </c>
      <c r="Q10">
        <v>39</v>
      </c>
    </row>
    <row r="11" spans="1:17" x14ac:dyDescent="0.25">
      <c r="A11" t="s">
        <v>20</v>
      </c>
      <c r="B11" s="5" t="s">
        <v>140</v>
      </c>
      <c r="C11" t="s">
        <v>99</v>
      </c>
      <c r="D11" t="s">
        <v>77</v>
      </c>
      <c r="E11">
        <v>34</v>
      </c>
      <c r="F11">
        <v>36</v>
      </c>
      <c r="G11">
        <v>35</v>
      </c>
      <c r="H11">
        <v>30</v>
      </c>
      <c r="I11">
        <v>39</v>
      </c>
      <c r="J11">
        <v>32</v>
      </c>
      <c r="K11">
        <v>37</v>
      </c>
      <c r="L11">
        <v>37</v>
      </c>
      <c r="M11">
        <v>31</v>
      </c>
      <c r="N11">
        <v>34</v>
      </c>
      <c r="O11">
        <v>40</v>
      </c>
      <c r="P11">
        <v>30</v>
      </c>
      <c r="Q11">
        <v>40</v>
      </c>
    </row>
    <row r="12" spans="1:17" x14ac:dyDescent="0.25">
      <c r="A12" t="s">
        <v>20</v>
      </c>
      <c r="B12" s="5" t="s">
        <v>140</v>
      </c>
      <c r="C12" t="s">
        <v>99</v>
      </c>
      <c r="D12" t="s">
        <v>113</v>
      </c>
      <c r="E12">
        <v>35</v>
      </c>
      <c r="F12">
        <v>38</v>
      </c>
      <c r="G12">
        <v>38</v>
      </c>
      <c r="H12">
        <v>35</v>
      </c>
      <c r="I12">
        <v>37</v>
      </c>
      <c r="J12">
        <v>34</v>
      </c>
      <c r="K12">
        <v>33</v>
      </c>
      <c r="L12">
        <v>31</v>
      </c>
      <c r="M12">
        <v>36</v>
      </c>
      <c r="N12">
        <v>32</v>
      </c>
      <c r="O12">
        <v>40</v>
      </c>
      <c r="P12">
        <v>36</v>
      </c>
      <c r="Q12">
        <v>31</v>
      </c>
    </row>
    <row r="13" spans="1:17" x14ac:dyDescent="0.25">
      <c r="B13" s="5"/>
    </row>
    <row r="14" spans="1:17" x14ac:dyDescent="0.25">
      <c r="A14" t="s">
        <v>20</v>
      </c>
      <c r="B14" s="5" t="s">
        <v>140</v>
      </c>
      <c r="C14" t="s">
        <v>74</v>
      </c>
      <c r="D14" t="s">
        <v>101</v>
      </c>
      <c r="E14">
        <v>39</v>
      </c>
      <c r="F14">
        <v>40</v>
      </c>
      <c r="G14">
        <v>43</v>
      </c>
      <c r="H14">
        <v>48</v>
      </c>
      <c r="I14">
        <v>40</v>
      </c>
      <c r="J14">
        <v>45</v>
      </c>
      <c r="K14">
        <v>41</v>
      </c>
      <c r="L14">
        <v>48</v>
      </c>
      <c r="M14">
        <v>44</v>
      </c>
      <c r="N14">
        <v>45</v>
      </c>
      <c r="O14">
        <v>49</v>
      </c>
      <c r="P14">
        <v>42</v>
      </c>
      <c r="Q14">
        <v>42</v>
      </c>
    </row>
    <row r="15" spans="1:17" x14ac:dyDescent="0.25">
      <c r="A15" t="s">
        <v>20</v>
      </c>
      <c r="B15" s="5" t="s">
        <v>140</v>
      </c>
      <c r="C15" t="s">
        <v>74</v>
      </c>
      <c r="D15" t="s">
        <v>82</v>
      </c>
      <c r="E15">
        <v>42</v>
      </c>
      <c r="F15">
        <v>45</v>
      </c>
      <c r="G15">
        <v>49</v>
      </c>
      <c r="H15">
        <v>50</v>
      </c>
      <c r="I15">
        <v>48</v>
      </c>
      <c r="J15">
        <v>48</v>
      </c>
      <c r="K15">
        <v>49</v>
      </c>
      <c r="L15">
        <v>45</v>
      </c>
      <c r="M15">
        <v>47</v>
      </c>
      <c r="N15">
        <v>43</v>
      </c>
      <c r="O15">
        <v>48</v>
      </c>
      <c r="P15">
        <v>40</v>
      </c>
      <c r="Q15">
        <v>44</v>
      </c>
    </row>
    <row r="16" spans="1:17" x14ac:dyDescent="0.25">
      <c r="A16" t="s">
        <v>20</v>
      </c>
      <c r="B16" s="5" t="s">
        <v>140</v>
      </c>
      <c r="C16" t="s">
        <v>74</v>
      </c>
      <c r="D16" t="s">
        <v>83</v>
      </c>
      <c r="E16">
        <v>50</v>
      </c>
      <c r="F16">
        <v>50</v>
      </c>
      <c r="G16">
        <v>50</v>
      </c>
      <c r="H16">
        <v>40</v>
      </c>
      <c r="I16">
        <v>41</v>
      </c>
      <c r="J16">
        <v>48</v>
      </c>
      <c r="K16">
        <v>40</v>
      </c>
      <c r="L16">
        <v>43</v>
      </c>
      <c r="M16">
        <v>47</v>
      </c>
      <c r="N16">
        <v>44</v>
      </c>
      <c r="O16">
        <v>43</v>
      </c>
      <c r="P16">
        <v>40</v>
      </c>
      <c r="Q16">
        <v>45</v>
      </c>
    </row>
    <row r="17" spans="1:17" x14ac:dyDescent="0.25">
      <c r="A17" t="s">
        <v>20</v>
      </c>
      <c r="B17" s="5" t="s">
        <v>140</v>
      </c>
      <c r="C17" t="s">
        <v>74</v>
      </c>
      <c r="D17" t="s">
        <v>107</v>
      </c>
      <c r="E17">
        <v>40</v>
      </c>
      <c r="F17">
        <v>43</v>
      </c>
      <c r="G17">
        <v>41</v>
      </c>
      <c r="H17">
        <v>42</v>
      </c>
      <c r="I17">
        <v>46</v>
      </c>
      <c r="J17">
        <v>46</v>
      </c>
      <c r="K17">
        <v>40</v>
      </c>
      <c r="L17">
        <v>45</v>
      </c>
      <c r="M17">
        <v>44</v>
      </c>
      <c r="N17">
        <v>42</v>
      </c>
      <c r="O17">
        <v>43</v>
      </c>
      <c r="P17">
        <v>46</v>
      </c>
      <c r="Q17">
        <v>43</v>
      </c>
    </row>
    <row r="18" spans="1:17" x14ac:dyDescent="0.25">
      <c r="A18" t="s">
        <v>20</v>
      </c>
      <c r="B18" s="5" t="s">
        <v>140</v>
      </c>
      <c r="C18" t="s">
        <v>74</v>
      </c>
      <c r="D18" t="s">
        <v>104</v>
      </c>
      <c r="E18">
        <v>47</v>
      </c>
      <c r="F18">
        <v>41</v>
      </c>
      <c r="G18">
        <v>42</v>
      </c>
      <c r="H18">
        <v>41</v>
      </c>
      <c r="I18">
        <v>50</v>
      </c>
      <c r="J18">
        <v>44</v>
      </c>
      <c r="K18">
        <v>42</v>
      </c>
      <c r="L18">
        <v>43</v>
      </c>
      <c r="M18">
        <v>45</v>
      </c>
      <c r="N18">
        <v>40</v>
      </c>
      <c r="O18">
        <v>45</v>
      </c>
      <c r="P18">
        <v>44</v>
      </c>
      <c r="Q18">
        <v>41</v>
      </c>
    </row>
    <row r="19" spans="1:17" x14ac:dyDescent="0.25">
      <c r="A19" t="s">
        <v>20</v>
      </c>
      <c r="B19" s="5" t="s">
        <v>140</v>
      </c>
      <c r="C19" t="s">
        <v>74</v>
      </c>
      <c r="D19" t="s">
        <v>105</v>
      </c>
      <c r="E19">
        <v>42</v>
      </c>
      <c r="F19">
        <v>48</v>
      </c>
      <c r="G19">
        <v>45</v>
      </c>
      <c r="H19">
        <v>49</v>
      </c>
      <c r="I19">
        <v>43</v>
      </c>
      <c r="J19">
        <v>41</v>
      </c>
      <c r="K19">
        <v>48</v>
      </c>
      <c r="L19">
        <v>42</v>
      </c>
      <c r="M19">
        <v>40</v>
      </c>
      <c r="N19">
        <v>46</v>
      </c>
      <c r="O19">
        <v>50</v>
      </c>
      <c r="P19">
        <v>45</v>
      </c>
      <c r="Q19">
        <v>47</v>
      </c>
    </row>
    <row r="20" spans="1:17" x14ac:dyDescent="0.25">
      <c r="A20" t="s">
        <v>20</v>
      </c>
      <c r="B20" s="5" t="s">
        <v>140</v>
      </c>
      <c r="C20" t="s">
        <v>74</v>
      </c>
      <c r="D20" t="s">
        <v>108</v>
      </c>
      <c r="E20">
        <v>47</v>
      </c>
      <c r="F20">
        <v>41</v>
      </c>
      <c r="G20">
        <v>42</v>
      </c>
      <c r="H20">
        <v>42</v>
      </c>
      <c r="I20">
        <v>41</v>
      </c>
      <c r="J20">
        <v>50</v>
      </c>
      <c r="K20">
        <v>43</v>
      </c>
      <c r="L20">
        <v>41</v>
      </c>
      <c r="M20">
        <v>44</v>
      </c>
      <c r="N20">
        <v>42</v>
      </c>
      <c r="O20">
        <v>40</v>
      </c>
      <c r="P20">
        <v>49</v>
      </c>
      <c r="Q20">
        <v>49</v>
      </c>
    </row>
    <row r="21" spans="1:17" x14ac:dyDescent="0.25">
      <c r="A21" t="s">
        <v>20</v>
      </c>
      <c r="B21" s="5" t="s">
        <v>140</v>
      </c>
      <c r="C21" t="s">
        <v>74</v>
      </c>
      <c r="D21" t="s">
        <v>102</v>
      </c>
      <c r="E21">
        <v>41</v>
      </c>
      <c r="F21">
        <v>44</v>
      </c>
      <c r="G21">
        <v>40</v>
      </c>
      <c r="H21">
        <v>50</v>
      </c>
      <c r="I21">
        <v>50</v>
      </c>
      <c r="J21">
        <v>43</v>
      </c>
      <c r="K21">
        <v>43</v>
      </c>
      <c r="L21">
        <v>40</v>
      </c>
      <c r="M21">
        <v>48</v>
      </c>
      <c r="N21">
        <v>46</v>
      </c>
      <c r="O21">
        <v>42</v>
      </c>
      <c r="P21">
        <v>49</v>
      </c>
      <c r="Q21">
        <v>48</v>
      </c>
    </row>
    <row r="22" spans="1:17" x14ac:dyDescent="0.25">
      <c r="A22" t="s">
        <v>20</v>
      </c>
      <c r="B22" s="5" t="s">
        <v>140</v>
      </c>
      <c r="C22" t="s">
        <v>74</v>
      </c>
      <c r="D22" t="s">
        <v>106</v>
      </c>
      <c r="E22">
        <v>49</v>
      </c>
      <c r="F22">
        <v>48</v>
      </c>
      <c r="G22">
        <v>47</v>
      </c>
      <c r="H22">
        <v>47</v>
      </c>
      <c r="I22">
        <v>48</v>
      </c>
      <c r="J22">
        <v>48</v>
      </c>
      <c r="K22">
        <v>41</v>
      </c>
      <c r="L22">
        <v>44</v>
      </c>
      <c r="M22">
        <v>44</v>
      </c>
      <c r="N22">
        <v>43</v>
      </c>
      <c r="O22">
        <v>48</v>
      </c>
      <c r="P22">
        <v>46</v>
      </c>
      <c r="Q22">
        <v>48</v>
      </c>
    </row>
    <row r="23" spans="1:17" x14ac:dyDescent="0.25">
      <c r="A23" t="s">
        <v>20</v>
      </c>
      <c r="B23" s="5" t="s">
        <v>140</v>
      </c>
      <c r="C23" t="s">
        <v>74</v>
      </c>
      <c r="D23" t="s">
        <v>103</v>
      </c>
      <c r="E23">
        <v>47</v>
      </c>
      <c r="F23">
        <v>43</v>
      </c>
      <c r="G23">
        <v>41</v>
      </c>
      <c r="H23">
        <v>46</v>
      </c>
      <c r="I23">
        <v>43</v>
      </c>
      <c r="J23">
        <v>47</v>
      </c>
      <c r="K23">
        <v>48</v>
      </c>
      <c r="L23">
        <v>41</v>
      </c>
      <c r="M23">
        <v>43</v>
      </c>
      <c r="N23">
        <v>49</v>
      </c>
      <c r="O23">
        <v>45</v>
      </c>
      <c r="P23">
        <v>41</v>
      </c>
      <c r="Q23">
        <v>41</v>
      </c>
    </row>
    <row r="24" spans="1:17" x14ac:dyDescent="0.25">
      <c r="B24" s="5"/>
    </row>
    <row r="25" spans="1:17" x14ac:dyDescent="0.25">
      <c r="A25" t="s">
        <v>20</v>
      </c>
      <c r="B25" s="5" t="s">
        <v>140</v>
      </c>
      <c r="C25" t="str">
        <f>List!$O$4</f>
        <v>Asia Pac</v>
      </c>
      <c r="D25" t="s">
        <v>79</v>
      </c>
      <c r="E25">
        <v>39</v>
      </c>
      <c r="F25">
        <v>40</v>
      </c>
      <c r="G25">
        <v>47</v>
      </c>
      <c r="H25">
        <v>47</v>
      </c>
      <c r="I25">
        <v>44</v>
      </c>
      <c r="J25">
        <v>50</v>
      </c>
      <c r="K25">
        <v>44</v>
      </c>
      <c r="L25">
        <v>44</v>
      </c>
      <c r="M25">
        <v>41</v>
      </c>
      <c r="N25">
        <v>44</v>
      </c>
      <c r="O25">
        <v>40</v>
      </c>
      <c r="P25">
        <v>40</v>
      </c>
      <c r="Q25">
        <v>41</v>
      </c>
    </row>
    <row r="26" spans="1:17" x14ac:dyDescent="0.25">
      <c r="A26" t="s">
        <v>20</v>
      </c>
      <c r="B26" s="5" t="s">
        <v>140</v>
      </c>
      <c r="C26" t="str">
        <f>List!$O$4</f>
        <v>Asia Pac</v>
      </c>
      <c r="D26" t="s">
        <v>120</v>
      </c>
      <c r="E26">
        <v>39</v>
      </c>
      <c r="F26">
        <v>41</v>
      </c>
      <c r="G26">
        <v>40</v>
      </c>
      <c r="H26">
        <v>40</v>
      </c>
      <c r="I26">
        <v>49</v>
      </c>
      <c r="J26">
        <v>46</v>
      </c>
      <c r="K26">
        <v>48</v>
      </c>
      <c r="L26">
        <v>49</v>
      </c>
      <c r="M26">
        <v>48</v>
      </c>
      <c r="N26">
        <v>44</v>
      </c>
      <c r="O26">
        <v>46</v>
      </c>
      <c r="P26">
        <v>48</v>
      </c>
      <c r="Q26">
        <v>47</v>
      </c>
    </row>
    <row r="27" spans="1:17" x14ac:dyDescent="0.25">
      <c r="A27" t="s">
        <v>20</v>
      </c>
      <c r="B27" s="5" t="s">
        <v>140</v>
      </c>
      <c r="C27" t="str">
        <f>List!$O$4</f>
        <v>Asia Pac</v>
      </c>
      <c r="D27" t="s">
        <v>122</v>
      </c>
      <c r="E27">
        <v>49</v>
      </c>
      <c r="F27">
        <v>40</v>
      </c>
      <c r="G27">
        <v>50</v>
      </c>
      <c r="H27">
        <v>48</v>
      </c>
      <c r="I27">
        <v>50</v>
      </c>
      <c r="J27">
        <v>46</v>
      </c>
      <c r="K27">
        <v>46</v>
      </c>
      <c r="L27">
        <v>41</v>
      </c>
      <c r="M27">
        <v>45</v>
      </c>
      <c r="N27">
        <v>50</v>
      </c>
      <c r="O27">
        <v>42</v>
      </c>
      <c r="P27">
        <v>50</v>
      </c>
      <c r="Q27">
        <v>46</v>
      </c>
    </row>
    <row r="28" spans="1:17" x14ac:dyDescent="0.25">
      <c r="A28" t="s">
        <v>20</v>
      </c>
      <c r="B28" s="5" t="s">
        <v>140</v>
      </c>
      <c r="C28" t="str">
        <f>List!$O$4</f>
        <v>Asia Pac</v>
      </c>
      <c r="D28" t="s">
        <v>80</v>
      </c>
      <c r="E28">
        <v>49</v>
      </c>
      <c r="F28">
        <v>49</v>
      </c>
      <c r="G28">
        <v>49</v>
      </c>
      <c r="H28">
        <v>48</v>
      </c>
      <c r="I28">
        <v>47</v>
      </c>
      <c r="J28">
        <v>43</v>
      </c>
      <c r="K28">
        <v>46</v>
      </c>
      <c r="L28">
        <v>44</v>
      </c>
      <c r="M28">
        <v>41</v>
      </c>
      <c r="N28">
        <v>46</v>
      </c>
      <c r="O28">
        <v>44</v>
      </c>
      <c r="P28">
        <v>50</v>
      </c>
      <c r="Q28">
        <v>50</v>
      </c>
    </row>
    <row r="29" spans="1:17" x14ac:dyDescent="0.25">
      <c r="A29" t="s">
        <v>20</v>
      </c>
      <c r="B29" s="5" t="s">
        <v>140</v>
      </c>
      <c r="C29" t="str">
        <f>List!$O$4</f>
        <v>Asia Pac</v>
      </c>
      <c r="D29" t="s">
        <v>118</v>
      </c>
      <c r="E29">
        <v>46</v>
      </c>
      <c r="F29">
        <v>49</v>
      </c>
      <c r="G29">
        <v>48</v>
      </c>
      <c r="H29">
        <v>47</v>
      </c>
      <c r="I29">
        <v>46</v>
      </c>
      <c r="J29">
        <v>43</v>
      </c>
      <c r="K29">
        <v>44</v>
      </c>
      <c r="L29">
        <v>50</v>
      </c>
      <c r="M29">
        <v>44</v>
      </c>
      <c r="N29">
        <v>48</v>
      </c>
      <c r="O29">
        <v>49</v>
      </c>
      <c r="P29">
        <v>48</v>
      </c>
      <c r="Q29">
        <v>41</v>
      </c>
    </row>
    <row r="30" spans="1:17" x14ac:dyDescent="0.25">
      <c r="A30" t="s">
        <v>20</v>
      </c>
      <c r="B30" s="5" t="s">
        <v>140</v>
      </c>
      <c r="C30" t="str">
        <f>List!$O$4</f>
        <v>Asia Pac</v>
      </c>
      <c r="D30" t="s">
        <v>81</v>
      </c>
      <c r="E30">
        <v>42</v>
      </c>
      <c r="F30">
        <v>46</v>
      </c>
      <c r="G30">
        <v>48</v>
      </c>
      <c r="H30">
        <v>49</v>
      </c>
      <c r="I30">
        <v>46</v>
      </c>
      <c r="J30">
        <v>42</v>
      </c>
      <c r="K30">
        <v>44</v>
      </c>
      <c r="L30">
        <v>44</v>
      </c>
      <c r="M30">
        <v>40</v>
      </c>
      <c r="N30">
        <v>46</v>
      </c>
      <c r="O30">
        <v>49</v>
      </c>
      <c r="P30">
        <v>49</v>
      </c>
      <c r="Q30">
        <v>40</v>
      </c>
    </row>
    <row r="31" spans="1:17" x14ac:dyDescent="0.25">
      <c r="A31" t="s">
        <v>20</v>
      </c>
      <c r="B31" s="5" t="s">
        <v>140</v>
      </c>
      <c r="C31" t="str">
        <f>List!$O$4</f>
        <v>Asia Pac</v>
      </c>
      <c r="D31" t="s">
        <v>123</v>
      </c>
      <c r="E31">
        <v>50</v>
      </c>
      <c r="F31">
        <v>49</v>
      </c>
      <c r="G31">
        <v>44</v>
      </c>
      <c r="H31">
        <v>47</v>
      </c>
      <c r="I31">
        <v>48</v>
      </c>
      <c r="J31">
        <v>43</v>
      </c>
      <c r="K31">
        <v>42</v>
      </c>
      <c r="L31">
        <v>46</v>
      </c>
      <c r="M31">
        <v>49</v>
      </c>
      <c r="N31">
        <v>42</v>
      </c>
      <c r="O31">
        <v>47</v>
      </c>
      <c r="P31">
        <v>44</v>
      </c>
      <c r="Q31">
        <v>44</v>
      </c>
    </row>
    <row r="32" spans="1:17" x14ac:dyDescent="0.25">
      <c r="A32" t="s">
        <v>20</v>
      </c>
      <c r="B32" s="5" t="s">
        <v>140</v>
      </c>
      <c r="C32" t="str">
        <f>List!$O$4</f>
        <v>Asia Pac</v>
      </c>
      <c r="D32" t="s">
        <v>117</v>
      </c>
      <c r="E32">
        <v>44</v>
      </c>
      <c r="F32">
        <v>42</v>
      </c>
      <c r="G32">
        <v>43</v>
      </c>
      <c r="H32">
        <v>44</v>
      </c>
      <c r="I32">
        <v>49</v>
      </c>
      <c r="J32">
        <v>44</v>
      </c>
      <c r="K32">
        <v>47</v>
      </c>
      <c r="L32">
        <v>46</v>
      </c>
      <c r="M32">
        <v>40</v>
      </c>
      <c r="N32">
        <v>41</v>
      </c>
      <c r="O32">
        <v>42</v>
      </c>
      <c r="P32">
        <v>41</v>
      </c>
      <c r="Q32">
        <v>42</v>
      </c>
    </row>
    <row r="33" spans="1:17" x14ac:dyDescent="0.25">
      <c r="A33" t="s">
        <v>20</v>
      </c>
      <c r="B33" s="5" t="s">
        <v>140</v>
      </c>
      <c r="C33" t="str">
        <f>List!$O$4</f>
        <v>Asia Pac</v>
      </c>
      <c r="D33" t="s">
        <v>119</v>
      </c>
      <c r="E33">
        <v>40</v>
      </c>
      <c r="F33">
        <v>50</v>
      </c>
      <c r="G33">
        <v>43</v>
      </c>
      <c r="H33">
        <v>44</v>
      </c>
      <c r="I33">
        <v>44</v>
      </c>
      <c r="J33">
        <v>40</v>
      </c>
      <c r="K33">
        <v>42</v>
      </c>
      <c r="L33">
        <v>41</v>
      </c>
      <c r="M33">
        <v>50</v>
      </c>
      <c r="N33">
        <v>50</v>
      </c>
      <c r="O33">
        <v>48</v>
      </c>
      <c r="P33">
        <v>47</v>
      </c>
      <c r="Q33">
        <v>43</v>
      </c>
    </row>
    <row r="34" spans="1:17" x14ac:dyDescent="0.25">
      <c r="A34" t="s">
        <v>20</v>
      </c>
      <c r="B34" s="5" t="s">
        <v>140</v>
      </c>
      <c r="C34" t="str">
        <f>List!$O$4</f>
        <v>Asia Pac</v>
      </c>
      <c r="D34" t="s">
        <v>121</v>
      </c>
      <c r="E34">
        <v>43</v>
      </c>
      <c r="F34">
        <v>46</v>
      </c>
      <c r="G34">
        <v>48</v>
      </c>
      <c r="H34">
        <v>41</v>
      </c>
      <c r="I34">
        <v>45</v>
      </c>
      <c r="J34">
        <v>47</v>
      </c>
      <c r="K34">
        <v>47</v>
      </c>
      <c r="L34">
        <v>48</v>
      </c>
      <c r="M34">
        <v>48</v>
      </c>
      <c r="N34">
        <v>45</v>
      </c>
      <c r="O34">
        <v>43</v>
      </c>
      <c r="P34">
        <v>46</v>
      </c>
      <c r="Q34">
        <v>50</v>
      </c>
    </row>
    <row r="35" spans="1:17" x14ac:dyDescent="0.25">
      <c r="B35" s="5"/>
    </row>
    <row r="36" spans="1:17" x14ac:dyDescent="0.25">
      <c r="A36" t="s">
        <v>20</v>
      </c>
      <c r="B36" s="5" t="s">
        <v>140</v>
      </c>
      <c r="C36" t="s">
        <v>75</v>
      </c>
      <c r="D36" t="s">
        <v>129</v>
      </c>
      <c r="E36">
        <v>42</v>
      </c>
      <c r="F36">
        <v>46</v>
      </c>
      <c r="G36">
        <v>26</v>
      </c>
      <c r="H36">
        <v>30</v>
      </c>
      <c r="I36">
        <v>48</v>
      </c>
      <c r="J36">
        <v>22</v>
      </c>
      <c r="K36">
        <v>41</v>
      </c>
      <c r="L36">
        <v>48</v>
      </c>
      <c r="M36">
        <v>42</v>
      </c>
      <c r="N36">
        <v>34</v>
      </c>
      <c r="O36">
        <v>26</v>
      </c>
      <c r="P36">
        <v>18</v>
      </c>
      <c r="Q36">
        <v>32</v>
      </c>
    </row>
    <row r="37" spans="1:17" x14ac:dyDescent="0.25">
      <c r="A37" t="s">
        <v>20</v>
      </c>
      <c r="B37" s="5" t="s">
        <v>140</v>
      </c>
      <c r="C37" t="s">
        <v>75</v>
      </c>
      <c r="D37" t="s">
        <v>133</v>
      </c>
      <c r="E37">
        <v>25</v>
      </c>
      <c r="F37">
        <v>22</v>
      </c>
      <c r="G37">
        <v>49</v>
      </c>
      <c r="H37">
        <v>49</v>
      </c>
      <c r="I37">
        <v>41</v>
      </c>
      <c r="J37">
        <v>39</v>
      </c>
      <c r="K37">
        <v>19</v>
      </c>
      <c r="L37">
        <v>31</v>
      </c>
      <c r="M37">
        <v>22</v>
      </c>
      <c r="N37">
        <v>41</v>
      </c>
      <c r="O37">
        <v>20</v>
      </c>
      <c r="P37">
        <v>27</v>
      </c>
      <c r="Q37">
        <v>49</v>
      </c>
    </row>
    <row r="38" spans="1:17" x14ac:dyDescent="0.25">
      <c r="A38" t="s">
        <v>20</v>
      </c>
      <c r="B38" s="5" t="s">
        <v>140</v>
      </c>
      <c r="C38" t="s">
        <v>75</v>
      </c>
      <c r="D38" t="s">
        <v>130</v>
      </c>
      <c r="E38">
        <v>35</v>
      </c>
      <c r="F38">
        <v>20</v>
      </c>
      <c r="G38">
        <v>16</v>
      </c>
      <c r="H38">
        <v>28</v>
      </c>
      <c r="I38">
        <v>41</v>
      </c>
      <c r="J38">
        <v>45</v>
      </c>
      <c r="K38">
        <v>23</v>
      </c>
      <c r="L38">
        <v>39</v>
      </c>
      <c r="M38">
        <v>45</v>
      </c>
      <c r="N38">
        <v>41</v>
      </c>
      <c r="O38">
        <v>39</v>
      </c>
      <c r="P38">
        <v>16</v>
      </c>
      <c r="Q38">
        <v>37</v>
      </c>
    </row>
    <row r="39" spans="1:17" x14ac:dyDescent="0.25">
      <c r="A39" t="s">
        <v>20</v>
      </c>
      <c r="B39" s="5" t="s">
        <v>140</v>
      </c>
      <c r="C39" t="s">
        <v>75</v>
      </c>
      <c r="D39" t="s">
        <v>128</v>
      </c>
      <c r="E39">
        <v>40</v>
      </c>
      <c r="F39">
        <v>41</v>
      </c>
      <c r="G39">
        <v>43</v>
      </c>
      <c r="H39">
        <v>38</v>
      </c>
      <c r="I39">
        <v>32</v>
      </c>
      <c r="J39">
        <v>19</v>
      </c>
      <c r="K39">
        <v>27</v>
      </c>
      <c r="L39">
        <v>21</v>
      </c>
      <c r="M39">
        <v>27</v>
      </c>
      <c r="N39">
        <v>39</v>
      </c>
      <c r="O39">
        <v>37</v>
      </c>
      <c r="P39">
        <v>29</v>
      </c>
      <c r="Q39">
        <v>25</v>
      </c>
    </row>
    <row r="40" spans="1:17" x14ac:dyDescent="0.25">
      <c r="A40" t="s">
        <v>20</v>
      </c>
      <c r="B40" s="5" t="s">
        <v>140</v>
      </c>
      <c r="C40" t="s">
        <v>75</v>
      </c>
      <c r="D40" t="s">
        <v>132</v>
      </c>
      <c r="E40">
        <v>45</v>
      </c>
      <c r="F40">
        <v>50</v>
      </c>
      <c r="G40">
        <v>21</v>
      </c>
      <c r="H40">
        <v>26</v>
      </c>
      <c r="I40">
        <v>40</v>
      </c>
      <c r="J40">
        <v>26</v>
      </c>
      <c r="K40">
        <v>48</v>
      </c>
      <c r="L40">
        <v>48</v>
      </c>
      <c r="M40">
        <v>29</v>
      </c>
      <c r="N40">
        <v>37</v>
      </c>
      <c r="O40">
        <v>35</v>
      </c>
      <c r="P40">
        <v>32</v>
      </c>
      <c r="Q40">
        <v>36</v>
      </c>
    </row>
    <row r="41" spans="1:17" x14ac:dyDescent="0.25">
      <c r="A41" t="s">
        <v>20</v>
      </c>
      <c r="B41" s="5" t="s">
        <v>140</v>
      </c>
      <c r="C41" t="s">
        <v>75</v>
      </c>
      <c r="D41" t="s">
        <v>134</v>
      </c>
      <c r="E41">
        <v>32</v>
      </c>
      <c r="F41">
        <v>29</v>
      </c>
      <c r="G41">
        <v>45</v>
      </c>
      <c r="H41">
        <v>47</v>
      </c>
      <c r="I41">
        <v>19</v>
      </c>
      <c r="J41">
        <v>47</v>
      </c>
      <c r="K41">
        <v>17</v>
      </c>
      <c r="L41">
        <v>35</v>
      </c>
      <c r="M41">
        <v>46</v>
      </c>
      <c r="N41">
        <v>19</v>
      </c>
      <c r="O41">
        <v>50</v>
      </c>
      <c r="P41">
        <v>18</v>
      </c>
      <c r="Q41">
        <v>22</v>
      </c>
    </row>
    <row r="42" spans="1:17" x14ac:dyDescent="0.25">
      <c r="A42" t="s">
        <v>20</v>
      </c>
      <c r="B42" s="5" t="s">
        <v>140</v>
      </c>
      <c r="C42" t="s">
        <v>75</v>
      </c>
      <c r="D42" t="s">
        <v>127</v>
      </c>
      <c r="E42">
        <v>22</v>
      </c>
      <c r="F42">
        <v>20</v>
      </c>
      <c r="G42">
        <v>26</v>
      </c>
      <c r="H42">
        <v>40</v>
      </c>
      <c r="I42">
        <v>30</v>
      </c>
      <c r="J42">
        <v>18</v>
      </c>
      <c r="K42">
        <v>33</v>
      </c>
      <c r="L42">
        <v>40</v>
      </c>
      <c r="M42">
        <v>43</v>
      </c>
      <c r="N42">
        <v>37</v>
      </c>
      <c r="O42">
        <v>15</v>
      </c>
      <c r="P42">
        <v>47</v>
      </c>
      <c r="Q42">
        <v>35</v>
      </c>
    </row>
    <row r="43" spans="1:17" x14ac:dyDescent="0.25">
      <c r="A43" t="s">
        <v>20</v>
      </c>
      <c r="B43" s="5" t="s">
        <v>140</v>
      </c>
      <c r="C43" t="s">
        <v>75</v>
      </c>
      <c r="D43" t="s">
        <v>125</v>
      </c>
      <c r="E43">
        <v>22</v>
      </c>
      <c r="F43">
        <v>21</v>
      </c>
      <c r="G43">
        <v>32</v>
      </c>
      <c r="H43">
        <v>28</v>
      </c>
      <c r="I43">
        <v>43</v>
      </c>
      <c r="J43">
        <v>45</v>
      </c>
      <c r="K43">
        <v>20</v>
      </c>
      <c r="L43">
        <v>17</v>
      </c>
      <c r="M43">
        <v>46</v>
      </c>
      <c r="N43">
        <v>25</v>
      </c>
      <c r="O43">
        <v>42</v>
      </c>
      <c r="P43">
        <v>50</v>
      </c>
      <c r="Q43">
        <v>34</v>
      </c>
    </row>
    <row r="44" spans="1:17" x14ac:dyDescent="0.25">
      <c r="A44" t="s">
        <v>20</v>
      </c>
      <c r="B44" s="5" t="s">
        <v>140</v>
      </c>
      <c r="C44" t="s">
        <v>75</v>
      </c>
      <c r="D44" t="s">
        <v>131</v>
      </c>
      <c r="E44">
        <v>40</v>
      </c>
      <c r="F44">
        <v>29</v>
      </c>
      <c r="G44">
        <v>27</v>
      </c>
      <c r="H44">
        <v>43</v>
      </c>
      <c r="I44">
        <v>21</v>
      </c>
      <c r="J44">
        <v>34</v>
      </c>
      <c r="K44">
        <v>41</v>
      </c>
      <c r="L44">
        <v>43</v>
      </c>
      <c r="M44">
        <v>50</v>
      </c>
      <c r="N44">
        <v>48</v>
      </c>
      <c r="O44">
        <v>39</v>
      </c>
      <c r="P44">
        <v>40</v>
      </c>
      <c r="Q44">
        <v>31</v>
      </c>
    </row>
    <row r="45" spans="1:17" x14ac:dyDescent="0.25">
      <c r="A45" t="s">
        <v>20</v>
      </c>
      <c r="B45" s="5" t="s">
        <v>140</v>
      </c>
      <c r="C45" t="s">
        <v>75</v>
      </c>
      <c r="D45" t="s">
        <v>126</v>
      </c>
      <c r="E45">
        <v>38</v>
      </c>
      <c r="F45">
        <v>32</v>
      </c>
      <c r="G45">
        <v>38</v>
      </c>
      <c r="H45">
        <v>25</v>
      </c>
      <c r="I45">
        <v>21</v>
      </c>
      <c r="J45">
        <v>28</v>
      </c>
      <c r="K45">
        <v>38</v>
      </c>
      <c r="L45">
        <v>27</v>
      </c>
      <c r="M45">
        <v>47</v>
      </c>
      <c r="N45">
        <v>15</v>
      </c>
      <c r="O45">
        <v>47</v>
      </c>
      <c r="P45">
        <v>36</v>
      </c>
      <c r="Q45">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92D050"/>
  </sheetPr>
  <dimension ref="A1:K375"/>
  <sheetViews>
    <sheetView workbookViewId="0">
      <selection activeCell="A9" sqref="A9"/>
    </sheetView>
  </sheetViews>
  <sheetFormatPr defaultRowHeight="15" x14ac:dyDescent="0.25"/>
  <cols>
    <col min="2" max="2" width="10.7109375" bestFit="1" customWidth="1"/>
    <col min="8" max="8" width="11.5703125" bestFit="1" customWidth="1"/>
  </cols>
  <sheetData>
    <row r="1" spans="1:11" x14ac:dyDescent="0.25">
      <c r="A1" t="s">
        <v>160</v>
      </c>
      <c r="B1">
        <f t="array" ref="B1">MAX(IF(ISNUMBER(J4:J368),J4:J368))</f>
        <v>7423</v>
      </c>
    </row>
    <row r="2" spans="1:11" x14ac:dyDescent="0.25">
      <c r="D2">
        <v>1</v>
      </c>
      <c r="E2">
        <v>2</v>
      </c>
      <c r="F2">
        <v>3</v>
      </c>
      <c r="G2">
        <v>4</v>
      </c>
      <c r="H2">
        <v>5</v>
      </c>
      <c r="I2">
        <v>5</v>
      </c>
    </row>
    <row r="3" spans="1:11" x14ac:dyDescent="0.25">
      <c r="A3" t="s">
        <v>155</v>
      </c>
      <c r="B3" t="s">
        <v>156</v>
      </c>
      <c r="C3" t="s">
        <v>157</v>
      </c>
      <c r="D3" t="s">
        <v>70</v>
      </c>
      <c r="E3" t="s">
        <v>72</v>
      </c>
      <c r="F3" t="s">
        <v>73</v>
      </c>
      <c r="G3" t="s">
        <v>71</v>
      </c>
      <c r="H3" t="s">
        <v>158</v>
      </c>
      <c r="I3" t="s">
        <v>161</v>
      </c>
      <c r="J3" t="s">
        <v>159</v>
      </c>
      <c r="K3" t="s">
        <v>162</v>
      </c>
    </row>
    <row r="4" spans="1:11" x14ac:dyDescent="0.25">
      <c r="A4" t="str">
        <f>List!$T$2</f>
        <v>Africa</v>
      </c>
      <c r="B4" s="64">
        <v>42552</v>
      </c>
      <c r="C4">
        <f>CHOOSE(MONTH(B4),7,8,9,10,11,12,1,2,3,4,5,6)</f>
        <v>1</v>
      </c>
      <c r="D4">
        <f>SUMIFS(WebVisits!D$2:D$2923,WebVisits!$A$2:$A$2923,$A4,WebVisits!$B$2:$B$2923,$B4)</f>
        <v>29</v>
      </c>
      <c r="E4">
        <f>SUMIFS(WebVisits!E$2:E$2923,WebVisits!$A$2:$A$2923,$A4,WebVisits!$B$2:$B$2923,$B4)</f>
        <v>66</v>
      </c>
      <c r="F4">
        <f>SUMIFS(WebVisits!F$2:F$2923,WebVisits!$A$2:$A$2923,$A4,WebVisits!$B$2:$B$2923,$B4)</f>
        <v>23</v>
      </c>
      <c r="G4">
        <f>SUMIFS(WebVisits!G$2:G$2923,WebVisits!$A$2:$A$2923,$A4,WebVisits!$B$2:$B$2923,$B4)</f>
        <v>79</v>
      </c>
      <c r="H4">
        <f>SUM(D4:G4)</f>
        <v>197</v>
      </c>
      <c r="I4">
        <f>IF(C4&gt;List!$D$2,NA(),INDEX(D4:H4,,MATCH($I$2,$D$2:$H$2,0)))</f>
        <v>197</v>
      </c>
      <c r="J4">
        <f>IF(C4&gt;List!$D$2,NA(),SUMIFS(INDEX($D$4:$H$368,,MATCH(5,$D$2:$H$2,0)),$C$4:$C$368,C4))</f>
        <v>6607</v>
      </c>
      <c r="K4" t="e">
        <f>IF(J4=$B$1,I4,NA())</f>
        <v>#N/A</v>
      </c>
    </row>
    <row r="5" spans="1:11" x14ac:dyDescent="0.25">
      <c r="A5" t="str">
        <f>List!$T$2</f>
        <v>Africa</v>
      </c>
      <c r="B5" s="64">
        <v>42553</v>
      </c>
      <c r="C5">
        <f t="shared" ref="C5:C68" si="0">CHOOSE(MONTH(B5),7,8,9,10,11,12,1,2,3,4,5,6)</f>
        <v>1</v>
      </c>
      <c r="D5">
        <f>SUMIFS(WebVisits!D$2:D$2923,WebVisits!$A$2:$A$2923,$A5,WebVisits!$B$2:$B$2923,$B5)</f>
        <v>64</v>
      </c>
      <c r="E5">
        <f>SUMIFS(WebVisits!E$2:E$2923,WebVisits!$A$2:$A$2923,$A5,WebVisits!$B$2:$B$2923,$B5)</f>
        <v>21</v>
      </c>
      <c r="F5">
        <f>SUMIFS(WebVisits!F$2:F$2923,WebVisits!$A$2:$A$2923,$A5,WebVisits!$B$2:$B$2923,$B5)</f>
        <v>88</v>
      </c>
      <c r="G5">
        <f>SUMIFS(WebVisits!G$2:G$2923,WebVisits!$A$2:$A$2923,$A5,WebVisits!$B$2:$B$2923,$B5)</f>
        <v>33</v>
      </c>
      <c r="H5">
        <f t="shared" ref="H5:H68" si="1">SUM(D5:G5)</f>
        <v>206</v>
      </c>
      <c r="I5">
        <f>IF(C5&gt;List!$D$2,NA(),INDEX(D5:H5,,MATCH($I$2,$D$2:$H$2,0)))</f>
        <v>206</v>
      </c>
      <c r="J5">
        <f>IF(C5&gt;List!$D$2,NA(),SUMIFS(INDEX($D$4:$H$368,,MATCH(5,$D$2:$H$2,0)),$C$4:$C$368,C5))</f>
        <v>6607</v>
      </c>
      <c r="K5" t="e">
        <f t="shared" ref="K5:K68" si="2">IF(J5=$B$1,I5,NA())</f>
        <v>#N/A</v>
      </c>
    </row>
    <row r="6" spans="1:11" x14ac:dyDescent="0.25">
      <c r="A6" t="str">
        <f>List!$T$2</f>
        <v>Africa</v>
      </c>
      <c r="B6" s="64">
        <v>42554</v>
      </c>
      <c r="C6">
        <f t="shared" si="0"/>
        <v>1</v>
      </c>
      <c r="D6">
        <f>SUMIFS(WebVisits!D$2:D$2923,WebVisits!$A$2:$A$2923,$A6,WebVisits!$B$2:$B$2923,$B6)</f>
        <v>78</v>
      </c>
      <c r="E6">
        <f>SUMIFS(WebVisits!E$2:E$2923,WebVisits!$A$2:$A$2923,$A6,WebVisits!$B$2:$B$2923,$B6)</f>
        <v>33</v>
      </c>
      <c r="F6">
        <f>SUMIFS(WebVisits!F$2:F$2923,WebVisits!$A$2:$A$2923,$A6,WebVisits!$B$2:$B$2923,$B6)</f>
        <v>46</v>
      </c>
      <c r="G6">
        <f>SUMIFS(WebVisits!G$2:G$2923,WebVisits!$A$2:$A$2923,$A6,WebVisits!$B$2:$B$2923,$B6)</f>
        <v>94</v>
      </c>
      <c r="H6">
        <f t="shared" si="1"/>
        <v>251</v>
      </c>
      <c r="I6">
        <f>IF(C6&gt;List!$D$2,NA(),INDEX(D6:H6,,MATCH($I$2,$D$2:$H$2,0)))</f>
        <v>251</v>
      </c>
      <c r="J6">
        <f>IF(C6&gt;List!$D$2,NA(),SUMIFS(INDEX($D$4:$H$368,,MATCH(5,$D$2:$H$2,0)),$C$4:$C$368,C6))</f>
        <v>6607</v>
      </c>
      <c r="K6" t="e">
        <f t="shared" si="2"/>
        <v>#N/A</v>
      </c>
    </row>
    <row r="7" spans="1:11" x14ac:dyDescent="0.25">
      <c r="A7" t="str">
        <f>List!$T$2</f>
        <v>Africa</v>
      </c>
      <c r="B7" s="64">
        <v>42555</v>
      </c>
      <c r="C7">
        <f t="shared" si="0"/>
        <v>1</v>
      </c>
      <c r="D7">
        <f>SUMIFS(WebVisits!D$2:D$2923,WebVisits!$A$2:$A$2923,$A7,WebVisits!$B$2:$B$2923,$B7)</f>
        <v>26</v>
      </c>
      <c r="E7">
        <f>SUMIFS(WebVisits!E$2:E$2923,WebVisits!$A$2:$A$2923,$A7,WebVisits!$B$2:$B$2923,$B7)</f>
        <v>75</v>
      </c>
      <c r="F7">
        <f>SUMIFS(WebVisits!F$2:F$2923,WebVisits!$A$2:$A$2923,$A7,WebVisits!$B$2:$B$2923,$B7)</f>
        <v>52</v>
      </c>
      <c r="G7">
        <f>SUMIFS(WebVisits!G$2:G$2923,WebVisits!$A$2:$A$2923,$A7,WebVisits!$B$2:$B$2923,$B7)</f>
        <v>20</v>
      </c>
      <c r="H7">
        <f t="shared" si="1"/>
        <v>173</v>
      </c>
      <c r="I7">
        <f>IF(C7&gt;List!$D$2,NA(),INDEX(D7:H7,,MATCH($I$2,$D$2:$H$2,0)))</f>
        <v>173</v>
      </c>
      <c r="J7">
        <f>IF(C7&gt;List!$D$2,NA(),SUMIFS(INDEX($D$4:$H$368,,MATCH(5,$D$2:$H$2,0)),$C$4:$C$368,C7))</f>
        <v>6607</v>
      </c>
      <c r="K7" t="e">
        <f t="shared" si="2"/>
        <v>#N/A</v>
      </c>
    </row>
    <row r="8" spans="1:11" x14ac:dyDescent="0.25">
      <c r="A8" t="str">
        <f>List!$T$2</f>
        <v>Africa</v>
      </c>
      <c r="B8" s="64">
        <v>42556</v>
      </c>
      <c r="C8">
        <f t="shared" si="0"/>
        <v>1</v>
      </c>
      <c r="D8">
        <f>SUMIFS(WebVisits!D$2:D$2923,WebVisits!$A$2:$A$2923,$A8,WebVisits!$B$2:$B$2923,$B8)</f>
        <v>12</v>
      </c>
      <c r="E8">
        <f>SUMIFS(WebVisits!E$2:E$2923,WebVisits!$A$2:$A$2923,$A8,WebVisits!$B$2:$B$2923,$B8)</f>
        <v>14</v>
      </c>
      <c r="F8">
        <f>SUMIFS(WebVisits!F$2:F$2923,WebVisits!$A$2:$A$2923,$A8,WebVisits!$B$2:$B$2923,$B8)</f>
        <v>43</v>
      </c>
      <c r="G8">
        <f>SUMIFS(WebVisits!G$2:G$2923,WebVisits!$A$2:$A$2923,$A8,WebVisits!$B$2:$B$2923,$B8)</f>
        <v>71</v>
      </c>
      <c r="H8">
        <f t="shared" si="1"/>
        <v>140</v>
      </c>
      <c r="I8">
        <f>IF(C8&gt;List!$D$2,NA(),INDEX(D8:H8,,MATCH($I$2,$D$2:$H$2,0)))</f>
        <v>140</v>
      </c>
      <c r="J8">
        <f>IF(C8&gt;List!$D$2,NA(),SUMIFS(INDEX($D$4:$H$368,,MATCH(5,$D$2:$H$2,0)),$C$4:$C$368,C8))</f>
        <v>6607</v>
      </c>
      <c r="K8" t="e">
        <f t="shared" si="2"/>
        <v>#N/A</v>
      </c>
    </row>
    <row r="9" spans="1:11" x14ac:dyDescent="0.25">
      <c r="A9" t="str">
        <f>List!$T$2</f>
        <v>Africa</v>
      </c>
      <c r="B9" s="64">
        <v>42557</v>
      </c>
      <c r="C9">
        <f t="shared" si="0"/>
        <v>1</v>
      </c>
      <c r="D9">
        <f>SUMIFS(WebVisits!D$2:D$2923,WebVisits!$A$2:$A$2923,$A9,WebVisits!$B$2:$B$2923,$B9)</f>
        <v>16</v>
      </c>
      <c r="E9">
        <f>SUMIFS(WebVisits!E$2:E$2923,WebVisits!$A$2:$A$2923,$A9,WebVisits!$B$2:$B$2923,$B9)</f>
        <v>62</v>
      </c>
      <c r="F9">
        <f>SUMIFS(WebVisits!F$2:F$2923,WebVisits!$A$2:$A$2923,$A9,WebVisits!$B$2:$B$2923,$B9)</f>
        <v>74</v>
      </c>
      <c r="G9">
        <f>SUMIFS(WebVisits!G$2:G$2923,WebVisits!$A$2:$A$2923,$A9,WebVisits!$B$2:$B$2923,$B9)</f>
        <v>12</v>
      </c>
      <c r="H9">
        <f t="shared" si="1"/>
        <v>164</v>
      </c>
      <c r="I9">
        <f>IF(C9&gt;List!$D$2,NA(),INDEX(D9:H9,,MATCH($I$2,$D$2:$H$2,0)))</f>
        <v>164</v>
      </c>
      <c r="J9">
        <f>IF(C9&gt;List!$D$2,NA(),SUMIFS(INDEX($D$4:$H$368,,MATCH(5,$D$2:$H$2,0)),$C$4:$C$368,C9))</f>
        <v>6607</v>
      </c>
      <c r="K9" t="e">
        <f t="shared" si="2"/>
        <v>#N/A</v>
      </c>
    </row>
    <row r="10" spans="1:11" x14ac:dyDescent="0.25">
      <c r="A10" t="str">
        <f>List!$T$2</f>
        <v>Africa</v>
      </c>
      <c r="B10" s="64">
        <v>42558</v>
      </c>
      <c r="C10">
        <f t="shared" si="0"/>
        <v>1</v>
      </c>
      <c r="D10">
        <f>SUMIFS(WebVisits!D$2:D$2923,WebVisits!$A$2:$A$2923,$A10,WebVisits!$B$2:$B$2923,$B10)</f>
        <v>55</v>
      </c>
      <c r="E10">
        <f>SUMIFS(WebVisits!E$2:E$2923,WebVisits!$A$2:$A$2923,$A10,WebVisits!$B$2:$B$2923,$B10)</f>
        <v>94</v>
      </c>
      <c r="F10">
        <f>SUMIFS(WebVisits!F$2:F$2923,WebVisits!$A$2:$A$2923,$A10,WebVisits!$B$2:$B$2923,$B10)</f>
        <v>43</v>
      </c>
      <c r="G10">
        <f>SUMIFS(WebVisits!G$2:G$2923,WebVisits!$A$2:$A$2923,$A10,WebVisits!$B$2:$B$2923,$B10)</f>
        <v>68</v>
      </c>
      <c r="H10">
        <f t="shared" si="1"/>
        <v>260</v>
      </c>
      <c r="I10">
        <f>IF(C10&gt;List!$D$2,NA(),INDEX(D10:H10,,MATCH($I$2,$D$2:$H$2,0)))</f>
        <v>260</v>
      </c>
      <c r="J10">
        <f>IF(C10&gt;List!$D$2,NA(),SUMIFS(INDEX($D$4:$H$368,,MATCH(5,$D$2:$H$2,0)),$C$4:$C$368,C10))</f>
        <v>6607</v>
      </c>
      <c r="K10" t="e">
        <f t="shared" si="2"/>
        <v>#N/A</v>
      </c>
    </row>
    <row r="11" spans="1:11" x14ac:dyDescent="0.25">
      <c r="A11" t="str">
        <f>List!$T$2</f>
        <v>Africa</v>
      </c>
      <c r="B11" s="64">
        <v>42559</v>
      </c>
      <c r="C11">
        <f t="shared" si="0"/>
        <v>1</v>
      </c>
      <c r="D11">
        <f>SUMIFS(WebVisits!D$2:D$2923,WebVisits!$A$2:$A$2923,$A11,WebVisits!$B$2:$B$2923,$B11)</f>
        <v>80</v>
      </c>
      <c r="E11">
        <f>SUMIFS(WebVisits!E$2:E$2923,WebVisits!$A$2:$A$2923,$A11,WebVisits!$B$2:$B$2923,$B11)</f>
        <v>51</v>
      </c>
      <c r="F11">
        <f>SUMIFS(WebVisits!F$2:F$2923,WebVisits!$A$2:$A$2923,$A11,WebVisits!$B$2:$B$2923,$B11)</f>
        <v>61</v>
      </c>
      <c r="G11">
        <f>SUMIFS(WebVisits!G$2:G$2923,WebVisits!$A$2:$A$2923,$A11,WebVisits!$B$2:$B$2923,$B11)</f>
        <v>22</v>
      </c>
      <c r="H11">
        <f t="shared" si="1"/>
        <v>214</v>
      </c>
      <c r="I11">
        <f>IF(C11&gt;List!$D$2,NA(),INDEX(D11:H11,,MATCH($I$2,$D$2:$H$2,0)))</f>
        <v>214</v>
      </c>
      <c r="J11">
        <f>IF(C11&gt;List!$D$2,NA(),SUMIFS(INDEX($D$4:$H$368,,MATCH(5,$D$2:$H$2,0)),$C$4:$C$368,C11))</f>
        <v>6607</v>
      </c>
      <c r="K11" t="e">
        <f t="shared" si="2"/>
        <v>#N/A</v>
      </c>
    </row>
    <row r="12" spans="1:11" x14ac:dyDescent="0.25">
      <c r="A12" t="str">
        <f>List!$T$2</f>
        <v>Africa</v>
      </c>
      <c r="B12" s="64">
        <v>42560</v>
      </c>
      <c r="C12">
        <f t="shared" si="0"/>
        <v>1</v>
      </c>
      <c r="D12">
        <f>SUMIFS(WebVisits!D$2:D$2923,WebVisits!$A$2:$A$2923,$A12,WebVisits!$B$2:$B$2923,$B12)</f>
        <v>65</v>
      </c>
      <c r="E12">
        <f>SUMIFS(WebVisits!E$2:E$2923,WebVisits!$A$2:$A$2923,$A12,WebVisits!$B$2:$B$2923,$B12)</f>
        <v>68</v>
      </c>
      <c r="F12">
        <f>SUMIFS(WebVisits!F$2:F$2923,WebVisits!$A$2:$A$2923,$A12,WebVisits!$B$2:$B$2923,$B12)</f>
        <v>85</v>
      </c>
      <c r="G12">
        <f>SUMIFS(WebVisits!G$2:G$2923,WebVisits!$A$2:$A$2923,$A12,WebVisits!$B$2:$B$2923,$B12)</f>
        <v>47</v>
      </c>
      <c r="H12">
        <f t="shared" si="1"/>
        <v>265</v>
      </c>
      <c r="I12">
        <f>IF(C12&gt;List!$D$2,NA(),INDEX(D12:H12,,MATCH($I$2,$D$2:$H$2,0)))</f>
        <v>265</v>
      </c>
      <c r="J12">
        <f>IF(C12&gt;List!$D$2,NA(),SUMIFS(INDEX($D$4:$H$368,,MATCH(5,$D$2:$H$2,0)),$C$4:$C$368,C12))</f>
        <v>6607</v>
      </c>
      <c r="K12" t="e">
        <f t="shared" si="2"/>
        <v>#N/A</v>
      </c>
    </row>
    <row r="13" spans="1:11" x14ac:dyDescent="0.25">
      <c r="A13" t="str">
        <f>List!$T$2</f>
        <v>Africa</v>
      </c>
      <c r="B13" s="64">
        <v>42561</v>
      </c>
      <c r="C13">
        <f t="shared" si="0"/>
        <v>1</v>
      </c>
      <c r="D13">
        <f>SUMIFS(WebVisits!D$2:D$2923,WebVisits!$A$2:$A$2923,$A13,WebVisits!$B$2:$B$2923,$B13)</f>
        <v>33</v>
      </c>
      <c r="E13">
        <f>SUMIFS(WebVisits!E$2:E$2923,WebVisits!$A$2:$A$2923,$A13,WebVisits!$B$2:$B$2923,$B13)</f>
        <v>25</v>
      </c>
      <c r="F13">
        <f>SUMIFS(WebVisits!F$2:F$2923,WebVisits!$A$2:$A$2923,$A13,WebVisits!$B$2:$B$2923,$B13)</f>
        <v>32</v>
      </c>
      <c r="G13">
        <f>SUMIFS(WebVisits!G$2:G$2923,WebVisits!$A$2:$A$2923,$A13,WebVisits!$B$2:$B$2923,$B13)</f>
        <v>49</v>
      </c>
      <c r="H13">
        <f t="shared" si="1"/>
        <v>139</v>
      </c>
      <c r="I13">
        <f>IF(C13&gt;List!$D$2,NA(),INDEX(D13:H13,,MATCH($I$2,$D$2:$H$2,0)))</f>
        <v>139</v>
      </c>
      <c r="J13">
        <f>IF(C13&gt;List!$D$2,NA(),SUMIFS(INDEX($D$4:$H$368,,MATCH(5,$D$2:$H$2,0)),$C$4:$C$368,C13))</f>
        <v>6607</v>
      </c>
      <c r="K13" t="e">
        <f t="shared" si="2"/>
        <v>#N/A</v>
      </c>
    </row>
    <row r="14" spans="1:11" x14ac:dyDescent="0.25">
      <c r="A14" t="str">
        <f>List!$T$2</f>
        <v>Africa</v>
      </c>
      <c r="B14" s="64">
        <v>42562</v>
      </c>
      <c r="C14">
        <f t="shared" si="0"/>
        <v>1</v>
      </c>
      <c r="D14">
        <f>SUMIFS(WebVisits!D$2:D$2923,WebVisits!$A$2:$A$2923,$A14,WebVisits!$B$2:$B$2923,$B14)</f>
        <v>84</v>
      </c>
      <c r="E14">
        <f>SUMIFS(WebVisits!E$2:E$2923,WebVisits!$A$2:$A$2923,$A14,WebVisits!$B$2:$B$2923,$B14)</f>
        <v>61</v>
      </c>
      <c r="F14">
        <f>SUMIFS(WebVisits!F$2:F$2923,WebVisits!$A$2:$A$2923,$A14,WebVisits!$B$2:$B$2923,$B14)</f>
        <v>54</v>
      </c>
      <c r="G14">
        <f>SUMIFS(WebVisits!G$2:G$2923,WebVisits!$A$2:$A$2923,$A14,WebVisits!$B$2:$B$2923,$B14)</f>
        <v>92</v>
      </c>
      <c r="H14">
        <f t="shared" si="1"/>
        <v>291</v>
      </c>
      <c r="I14">
        <f>IF(C14&gt;List!$D$2,NA(),INDEX(D14:H14,,MATCH($I$2,$D$2:$H$2,0)))</f>
        <v>291</v>
      </c>
      <c r="J14">
        <f>IF(C14&gt;List!$D$2,NA(),SUMIFS(INDEX($D$4:$H$368,,MATCH(5,$D$2:$H$2,0)),$C$4:$C$368,C14))</f>
        <v>6607</v>
      </c>
      <c r="K14" t="e">
        <f t="shared" si="2"/>
        <v>#N/A</v>
      </c>
    </row>
    <row r="15" spans="1:11" x14ac:dyDescent="0.25">
      <c r="A15" t="str">
        <f>List!$T$2</f>
        <v>Africa</v>
      </c>
      <c r="B15" s="64">
        <v>42563</v>
      </c>
      <c r="C15">
        <f t="shared" si="0"/>
        <v>1</v>
      </c>
      <c r="D15">
        <f>SUMIFS(WebVisits!D$2:D$2923,WebVisits!$A$2:$A$2923,$A15,WebVisits!$B$2:$B$2923,$B15)</f>
        <v>12</v>
      </c>
      <c r="E15">
        <f>SUMIFS(WebVisits!E$2:E$2923,WebVisits!$A$2:$A$2923,$A15,WebVisits!$B$2:$B$2923,$B15)</f>
        <v>30</v>
      </c>
      <c r="F15">
        <f>SUMIFS(WebVisits!F$2:F$2923,WebVisits!$A$2:$A$2923,$A15,WebVisits!$B$2:$B$2923,$B15)</f>
        <v>98</v>
      </c>
      <c r="G15">
        <f>SUMIFS(WebVisits!G$2:G$2923,WebVisits!$A$2:$A$2923,$A15,WebVisits!$B$2:$B$2923,$B15)</f>
        <v>70</v>
      </c>
      <c r="H15">
        <f t="shared" si="1"/>
        <v>210</v>
      </c>
      <c r="I15">
        <f>IF(C15&gt;List!$D$2,NA(),INDEX(D15:H15,,MATCH($I$2,$D$2:$H$2,0)))</f>
        <v>210</v>
      </c>
      <c r="J15">
        <f>IF(C15&gt;List!$D$2,NA(),SUMIFS(INDEX($D$4:$H$368,,MATCH(5,$D$2:$H$2,0)),$C$4:$C$368,C15))</f>
        <v>6607</v>
      </c>
      <c r="K15" t="e">
        <f t="shared" si="2"/>
        <v>#N/A</v>
      </c>
    </row>
    <row r="16" spans="1:11" x14ac:dyDescent="0.25">
      <c r="A16" t="str">
        <f>List!$T$2</f>
        <v>Africa</v>
      </c>
      <c r="B16" s="64">
        <v>42564</v>
      </c>
      <c r="C16">
        <f t="shared" si="0"/>
        <v>1</v>
      </c>
      <c r="D16">
        <f>SUMIFS(WebVisits!D$2:D$2923,WebVisits!$A$2:$A$2923,$A16,WebVisits!$B$2:$B$2923,$B16)</f>
        <v>14</v>
      </c>
      <c r="E16">
        <f>SUMIFS(WebVisits!E$2:E$2923,WebVisits!$A$2:$A$2923,$A16,WebVisits!$B$2:$B$2923,$B16)</f>
        <v>11</v>
      </c>
      <c r="F16">
        <f>SUMIFS(WebVisits!F$2:F$2923,WebVisits!$A$2:$A$2923,$A16,WebVisits!$B$2:$B$2923,$B16)</f>
        <v>67</v>
      </c>
      <c r="G16">
        <f>SUMIFS(WebVisits!G$2:G$2923,WebVisits!$A$2:$A$2923,$A16,WebVisits!$B$2:$B$2923,$B16)</f>
        <v>30</v>
      </c>
      <c r="H16">
        <f t="shared" si="1"/>
        <v>122</v>
      </c>
      <c r="I16">
        <f>IF(C16&gt;List!$D$2,NA(),INDEX(D16:H16,,MATCH($I$2,$D$2:$H$2,0)))</f>
        <v>122</v>
      </c>
      <c r="J16">
        <f>IF(C16&gt;List!$D$2,NA(),SUMIFS(INDEX($D$4:$H$368,,MATCH(5,$D$2:$H$2,0)),$C$4:$C$368,C16))</f>
        <v>6607</v>
      </c>
      <c r="K16" t="e">
        <f t="shared" si="2"/>
        <v>#N/A</v>
      </c>
    </row>
    <row r="17" spans="1:11" x14ac:dyDescent="0.25">
      <c r="A17" t="str">
        <f>List!$T$2</f>
        <v>Africa</v>
      </c>
      <c r="B17" s="64">
        <v>42565</v>
      </c>
      <c r="C17">
        <f t="shared" si="0"/>
        <v>1</v>
      </c>
      <c r="D17">
        <f>SUMIFS(WebVisits!D$2:D$2923,WebVisits!$A$2:$A$2923,$A17,WebVisits!$B$2:$B$2923,$B17)</f>
        <v>63</v>
      </c>
      <c r="E17">
        <f>SUMIFS(WebVisits!E$2:E$2923,WebVisits!$A$2:$A$2923,$A17,WebVisits!$B$2:$B$2923,$B17)</f>
        <v>60</v>
      </c>
      <c r="F17">
        <f>SUMIFS(WebVisits!F$2:F$2923,WebVisits!$A$2:$A$2923,$A17,WebVisits!$B$2:$B$2923,$B17)</f>
        <v>71</v>
      </c>
      <c r="G17">
        <f>SUMIFS(WebVisits!G$2:G$2923,WebVisits!$A$2:$A$2923,$A17,WebVisits!$B$2:$B$2923,$B17)</f>
        <v>17</v>
      </c>
      <c r="H17">
        <f t="shared" si="1"/>
        <v>211</v>
      </c>
      <c r="I17">
        <f>IF(C17&gt;List!$D$2,NA(),INDEX(D17:H17,,MATCH($I$2,$D$2:$H$2,0)))</f>
        <v>211</v>
      </c>
      <c r="J17">
        <f>IF(C17&gt;List!$D$2,NA(),SUMIFS(INDEX($D$4:$H$368,,MATCH(5,$D$2:$H$2,0)),$C$4:$C$368,C17))</f>
        <v>6607</v>
      </c>
      <c r="K17" t="e">
        <f t="shared" si="2"/>
        <v>#N/A</v>
      </c>
    </row>
    <row r="18" spans="1:11" x14ac:dyDescent="0.25">
      <c r="A18" t="str">
        <f>List!$T$2</f>
        <v>Africa</v>
      </c>
      <c r="B18" s="64">
        <v>42566</v>
      </c>
      <c r="C18">
        <f t="shared" si="0"/>
        <v>1</v>
      </c>
      <c r="D18">
        <f>SUMIFS(WebVisits!D$2:D$2923,WebVisits!$A$2:$A$2923,$A18,WebVisits!$B$2:$B$2923,$B18)</f>
        <v>23</v>
      </c>
      <c r="E18">
        <f>SUMIFS(WebVisits!E$2:E$2923,WebVisits!$A$2:$A$2923,$A18,WebVisits!$B$2:$B$2923,$B18)</f>
        <v>33</v>
      </c>
      <c r="F18">
        <f>SUMIFS(WebVisits!F$2:F$2923,WebVisits!$A$2:$A$2923,$A18,WebVisits!$B$2:$B$2923,$B18)</f>
        <v>80</v>
      </c>
      <c r="G18">
        <f>SUMIFS(WebVisits!G$2:G$2923,WebVisits!$A$2:$A$2923,$A18,WebVisits!$B$2:$B$2923,$B18)</f>
        <v>32</v>
      </c>
      <c r="H18">
        <f t="shared" si="1"/>
        <v>168</v>
      </c>
      <c r="I18">
        <f>IF(C18&gt;List!$D$2,NA(),INDEX(D18:H18,,MATCH($I$2,$D$2:$H$2,0)))</f>
        <v>168</v>
      </c>
      <c r="J18">
        <f>IF(C18&gt;List!$D$2,NA(),SUMIFS(INDEX($D$4:$H$368,,MATCH(5,$D$2:$H$2,0)),$C$4:$C$368,C18))</f>
        <v>6607</v>
      </c>
      <c r="K18" t="e">
        <f t="shared" si="2"/>
        <v>#N/A</v>
      </c>
    </row>
    <row r="19" spans="1:11" x14ac:dyDescent="0.25">
      <c r="A19" t="str">
        <f>List!$T$2</f>
        <v>Africa</v>
      </c>
      <c r="B19" s="64">
        <v>42567</v>
      </c>
      <c r="C19">
        <f t="shared" si="0"/>
        <v>1</v>
      </c>
      <c r="D19">
        <f>SUMIFS(WebVisits!D$2:D$2923,WebVisits!$A$2:$A$2923,$A19,WebVisits!$B$2:$B$2923,$B19)</f>
        <v>60</v>
      </c>
      <c r="E19">
        <f>SUMIFS(WebVisits!E$2:E$2923,WebVisits!$A$2:$A$2923,$A19,WebVisits!$B$2:$B$2923,$B19)</f>
        <v>100</v>
      </c>
      <c r="F19">
        <f>SUMIFS(WebVisits!F$2:F$2923,WebVisits!$A$2:$A$2923,$A19,WebVisits!$B$2:$B$2923,$B19)</f>
        <v>78</v>
      </c>
      <c r="G19">
        <f>SUMIFS(WebVisits!G$2:G$2923,WebVisits!$A$2:$A$2923,$A19,WebVisits!$B$2:$B$2923,$B19)</f>
        <v>16</v>
      </c>
      <c r="H19">
        <f t="shared" si="1"/>
        <v>254</v>
      </c>
      <c r="I19">
        <f>IF(C19&gt;List!$D$2,NA(),INDEX(D19:H19,,MATCH($I$2,$D$2:$H$2,0)))</f>
        <v>254</v>
      </c>
      <c r="J19">
        <f>IF(C19&gt;List!$D$2,NA(),SUMIFS(INDEX($D$4:$H$368,,MATCH(5,$D$2:$H$2,0)),$C$4:$C$368,C19))</f>
        <v>6607</v>
      </c>
      <c r="K19" t="e">
        <f t="shared" si="2"/>
        <v>#N/A</v>
      </c>
    </row>
    <row r="20" spans="1:11" x14ac:dyDescent="0.25">
      <c r="A20" t="str">
        <f>List!$T$2</f>
        <v>Africa</v>
      </c>
      <c r="B20" s="64">
        <v>42568</v>
      </c>
      <c r="C20">
        <f t="shared" si="0"/>
        <v>1</v>
      </c>
      <c r="D20">
        <f>SUMIFS(WebVisits!D$2:D$2923,WebVisits!$A$2:$A$2923,$A20,WebVisits!$B$2:$B$2923,$B20)</f>
        <v>63</v>
      </c>
      <c r="E20">
        <f>SUMIFS(WebVisits!E$2:E$2923,WebVisits!$A$2:$A$2923,$A20,WebVisits!$B$2:$B$2923,$B20)</f>
        <v>62</v>
      </c>
      <c r="F20">
        <f>SUMIFS(WebVisits!F$2:F$2923,WebVisits!$A$2:$A$2923,$A20,WebVisits!$B$2:$B$2923,$B20)</f>
        <v>16</v>
      </c>
      <c r="G20">
        <f>SUMIFS(WebVisits!G$2:G$2923,WebVisits!$A$2:$A$2923,$A20,WebVisits!$B$2:$B$2923,$B20)</f>
        <v>23</v>
      </c>
      <c r="H20">
        <f t="shared" si="1"/>
        <v>164</v>
      </c>
      <c r="I20">
        <f>IF(C20&gt;List!$D$2,NA(),INDEX(D20:H20,,MATCH($I$2,$D$2:$H$2,0)))</f>
        <v>164</v>
      </c>
      <c r="J20">
        <f>IF(C20&gt;List!$D$2,NA(),SUMIFS(INDEX($D$4:$H$368,,MATCH(5,$D$2:$H$2,0)),$C$4:$C$368,C20))</f>
        <v>6607</v>
      </c>
      <c r="K20" t="e">
        <f t="shared" si="2"/>
        <v>#N/A</v>
      </c>
    </row>
    <row r="21" spans="1:11" x14ac:dyDescent="0.25">
      <c r="A21" t="str">
        <f>List!$T$2</f>
        <v>Africa</v>
      </c>
      <c r="B21" s="64">
        <v>42569</v>
      </c>
      <c r="C21">
        <f t="shared" si="0"/>
        <v>1</v>
      </c>
      <c r="D21">
        <f>SUMIFS(WebVisits!D$2:D$2923,WebVisits!$A$2:$A$2923,$A21,WebVisits!$B$2:$B$2923,$B21)</f>
        <v>77</v>
      </c>
      <c r="E21">
        <f>SUMIFS(WebVisits!E$2:E$2923,WebVisits!$A$2:$A$2923,$A21,WebVisits!$B$2:$B$2923,$B21)</f>
        <v>68</v>
      </c>
      <c r="F21">
        <f>SUMIFS(WebVisits!F$2:F$2923,WebVisits!$A$2:$A$2923,$A21,WebVisits!$B$2:$B$2923,$B21)</f>
        <v>18</v>
      </c>
      <c r="G21">
        <f>SUMIFS(WebVisits!G$2:G$2923,WebVisits!$A$2:$A$2923,$A21,WebVisits!$B$2:$B$2923,$B21)</f>
        <v>79</v>
      </c>
      <c r="H21">
        <f t="shared" si="1"/>
        <v>242</v>
      </c>
      <c r="I21">
        <f>IF(C21&gt;List!$D$2,NA(),INDEX(D21:H21,,MATCH($I$2,$D$2:$H$2,0)))</f>
        <v>242</v>
      </c>
      <c r="J21">
        <f>IF(C21&gt;List!$D$2,NA(),SUMIFS(INDEX($D$4:$H$368,,MATCH(5,$D$2:$H$2,0)),$C$4:$C$368,C21))</f>
        <v>6607</v>
      </c>
      <c r="K21" t="e">
        <f t="shared" si="2"/>
        <v>#N/A</v>
      </c>
    </row>
    <row r="22" spans="1:11" x14ac:dyDescent="0.25">
      <c r="A22" t="str">
        <f>List!$T$2</f>
        <v>Africa</v>
      </c>
      <c r="B22" s="64">
        <v>42570</v>
      </c>
      <c r="C22">
        <f t="shared" si="0"/>
        <v>1</v>
      </c>
      <c r="D22">
        <f>SUMIFS(WebVisits!D$2:D$2923,WebVisits!$A$2:$A$2923,$A22,WebVisits!$B$2:$B$2923,$B22)</f>
        <v>43</v>
      </c>
      <c r="E22">
        <f>SUMIFS(WebVisits!E$2:E$2923,WebVisits!$A$2:$A$2923,$A22,WebVisits!$B$2:$B$2923,$B22)</f>
        <v>25</v>
      </c>
      <c r="F22">
        <f>SUMIFS(WebVisits!F$2:F$2923,WebVisits!$A$2:$A$2923,$A22,WebVisits!$B$2:$B$2923,$B22)</f>
        <v>99</v>
      </c>
      <c r="G22">
        <f>SUMIFS(WebVisits!G$2:G$2923,WebVisits!$A$2:$A$2923,$A22,WebVisits!$B$2:$B$2923,$B22)</f>
        <v>56</v>
      </c>
      <c r="H22">
        <f t="shared" si="1"/>
        <v>223</v>
      </c>
      <c r="I22">
        <f>IF(C22&gt;List!$D$2,NA(),INDEX(D22:H22,,MATCH($I$2,$D$2:$H$2,0)))</f>
        <v>223</v>
      </c>
      <c r="J22">
        <f>IF(C22&gt;List!$D$2,NA(),SUMIFS(INDEX($D$4:$H$368,,MATCH(5,$D$2:$H$2,0)),$C$4:$C$368,C22))</f>
        <v>6607</v>
      </c>
      <c r="K22" t="e">
        <f t="shared" si="2"/>
        <v>#N/A</v>
      </c>
    </row>
    <row r="23" spans="1:11" x14ac:dyDescent="0.25">
      <c r="A23" t="str">
        <f>List!$T$2</f>
        <v>Africa</v>
      </c>
      <c r="B23" s="64">
        <v>42571</v>
      </c>
      <c r="C23">
        <f t="shared" si="0"/>
        <v>1</v>
      </c>
      <c r="D23">
        <f>SUMIFS(WebVisits!D$2:D$2923,WebVisits!$A$2:$A$2923,$A23,WebVisits!$B$2:$B$2923,$B23)</f>
        <v>98</v>
      </c>
      <c r="E23">
        <f>SUMIFS(WebVisits!E$2:E$2923,WebVisits!$A$2:$A$2923,$A23,WebVisits!$B$2:$B$2923,$B23)</f>
        <v>67</v>
      </c>
      <c r="F23">
        <f>SUMIFS(WebVisits!F$2:F$2923,WebVisits!$A$2:$A$2923,$A23,WebVisits!$B$2:$B$2923,$B23)</f>
        <v>45</v>
      </c>
      <c r="G23">
        <f>SUMIFS(WebVisits!G$2:G$2923,WebVisits!$A$2:$A$2923,$A23,WebVisits!$B$2:$B$2923,$B23)</f>
        <v>90</v>
      </c>
      <c r="H23">
        <f t="shared" si="1"/>
        <v>300</v>
      </c>
      <c r="I23">
        <f>IF(C23&gt;List!$D$2,NA(),INDEX(D23:H23,,MATCH($I$2,$D$2:$H$2,0)))</f>
        <v>300</v>
      </c>
      <c r="J23">
        <f>IF(C23&gt;List!$D$2,NA(),SUMIFS(INDEX($D$4:$H$368,,MATCH(5,$D$2:$H$2,0)),$C$4:$C$368,C23))</f>
        <v>6607</v>
      </c>
      <c r="K23" t="e">
        <f t="shared" si="2"/>
        <v>#N/A</v>
      </c>
    </row>
    <row r="24" spans="1:11" x14ac:dyDescent="0.25">
      <c r="A24" t="str">
        <f>List!$T$2</f>
        <v>Africa</v>
      </c>
      <c r="B24" s="64">
        <v>42572</v>
      </c>
      <c r="C24">
        <f t="shared" si="0"/>
        <v>1</v>
      </c>
      <c r="D24">
        <f>SUMIFS(WebVisits!D$2:D$2923,WebVisits!$A$2:$A$2923,$A24,WebVisits!$B$2:$B$2923,$B24)</f>
        <v>14</v>
      </c>
      <c r="E24">
        <f>SUMIFS(WebVisits!E$2:E$2923,WebVisits!$A$2:$A$2923,$A24,WebVisits!$B$2:$B$2923,$B24)</f>
        <v>100</v>
      </c>
      <c r="F24">
        <f>SUMIFS(WebVisits!F$2:F$2923,WebVisits!$A$2:$A$2923,$A24,WebVisits!$B$2:$B$2923,$B24)</f>
        <v>36</v>
      </c>
      <c r="G24">
        <f>SUMIFS(WebVisits!G$2:G$2923,WebVisits!$A$2:$A$2923,$A24,WebVisits!$B$2:$B$2923,$B24)</f>
        <v>95</v>
      </c>
      <c r="H24">
        <f t="shared" si="1"/>
        <v>245</v>
      </c>
      <c r="I24">
        <f>IF(C24&gt;List!$D$2,NA(),INDEX(D24:H24,,MATCH($I$2,$D$2:$H$2,0)))</f>
        <v>245</v>
      </c>
      <c r="J24">
        <f>IF(C24&gt;List!$D$2,NA(),SUMIFS(INDEX($D$4:$H$368,,MATCH(5,$D$2:$H$2,0)),$C$4:$C$368,C24))</f>
        <v>6607</v>
      </c>
      <c r="K24" t="e">
        <f t="shared" si="2"/>
        <v>#N/A</v>
      </c>
    </row>
    <row r="25" spans="1:11" x14ac:dyDescent="0.25">
      <c r="A25" t="str">
        <f>List!$T$2</f>
        <v>Africa</v>
      </c>
      <c r="B25" s="64">
        <v>42573</v>
      </c>
      <c r="C25">
        <f t="shared" si="0"/>
        <v>1</v>
      </c>
      <c r="D25">
        <f>SUMIFS(WebVisits!D$2:D$2923,WebVisits!$A$2:$A$2923,$A25,WebVisits!$B$2:$B$2923,$B25)</f>
        <v>62</v>
      </c>
      <c r="E25">
        <f>SUMIFS(WebVisits!E$2:E$2923,WebVisits!$A$2:$A$2923,$A25,WebVisits!$B$2:$B$2923,$B25)</f>
        <v>28</v>
      </c>
      <c r="F25">
        <f>SUMIFS(WebVisits!F$2:F$2923,WebVisits!$A$2:$A$2923,$A25,WebVisits!$B$2:$B$2923,$B25)</f>
        <v>16</v>
      </c>
      <c r="G25">
        <f>SUMIFS(WebVisits!G$2:G$2923,WebVisits!$A$2:$A$2923,$A25,WebVisits!$B$2:$B$2923,$B25)</f>
        <v>50</v>
      </c>
      <c r="H25">
        <f t="shared" si="1"/>
        <v>156</v>
      </c>
      <c r="I25">
        <f>IF(C25&gt;List!$D$2,NA(),INDEX(D25:H25,,MATCH($I$2,$D$2:$H$2,0)))</f>
        <v>156</v>
      </c>
      <c r="J25">
        <f>IF(C25&gt;List!$D$2,NA(),SUMIFS(INDEX($D$4:$H$368,,MATCH(5,$D$2:$H$2,0)),$C$4:$C$368,C25))</f>
        <v>6607</v>
      </c>
      <c r="K25" t="e">
        <f t="shared" si="2"/>
        <v>#N/A</v>
      </c>
    </row>
    <row r="26" spans="1:11" x14ac:dyDescent="0.25">
      <c r="A26" t="str">
        <f>List!$T$2</f>
        <v>Africa</v>
      </c>
      <c r="B26" s="64">
        <v>42574</v>
      </c>
      <c r="C26">
        <f t="shared" si="0"/>
        <v>1</v>
      </c>
      <c r="D26">
        <f>SUMIFS(WebVisits!D$2:D$2923,WebVisits!$A$2:$A$2923,$A26,WebVisits!$B$2:$B$2923,$B26)</f>
        <v>22</v>
      </c>
      <c r="E26">
        <f>SUMIFS(WebVisits!E$2:E$2923,WebVisits!$A$2:$A$2923,$A26,WebVisits!$B$2:$B$2923,$B26)</f>
        <v>56</v>
      </c>
      <c r="F26">
        <f>SUMIFS(WebVisits!F$2:F$2923,WebVisits!$A$2:$A$2923,$A26,WebVisits!$B$2:$B$2923,$B26)</f>
        <v>97</v>
      </c>
      <c r="G26">
        <f>SUMIFS(WebVisits!G$2:G$2923,WebVisits!$A$2:$A$2923,$A26,WebVisits!$B$2:$B$2923,$B26)</f>
        <v>65</v>
      </c>
      <c r="H26">
        <f t="shared" si="1"/>
        <v>240</v>
      </c>
      <c r="I26">
        <f>IF(C26&gt;List!$D$2,NA(),INDEX(D26:H26,,MATCH($I$2,$D$2:$H$2,0)))</f>
        <v>240</v>
      </c>
      <c r="J26">
        <f>IF(C26&gt;List!$D$2,NA(),SUMIFS(INDEX($D$4:$H$368,,MATCH(5,$D$2:$H$2,0)),$C$4:$C$368,C26))</f>
        <v>6607</v>
      </c>
      <c r="K26" t="e">
        <f t="shared" si="2"/>
        <v>#N/A</v>
      </c>
    </row>
    <row r="27" spans="1:11" x14ac:dyDescent="0.25">
      <c r="A27" t="str">
        <f>List!$T$2</f>
        <v>Africa</v>
      </c>
      <c r="B27" s="64">
        <v>42575</v>
      </c>
      <c r="C27">
        <f t="shared" si="0"/>
        <v>1</v>
      </c>
      <c r="D27">
        <f>SUMIFS(WebVisits!D$2:D$2923,WebVisits!$A$2:$A$2923,$A27,WebVisits!$B$2:$B$2923,$B27)</f>
        <v>97</v>
      </c>
      <c r="E27">
        <f>SUMIFS(WebVisits!E$2:E$2923,WebVisits!$A$2:$A$2923,$A27,WebVisits!$B$2:$B$2923,$B27)</f>
        <v>34</v>
      </c>
      <c r="F27">
        <f>SUMIFS(WebVisits!F$2:F$2923,WebVisits!$A$2:$A$2923,$A27,WebVisits!$B$2:$B$2923,$B27)</f>
        <v>91</v>
      </c>
      <c r="G27">
        <f>SUMIFS(WebVisits!G$2:G$2923,WebVisits!$A$2:$A$2923,$A27,WebVisits!$B$2:$B$2923,$B27)</f>
        <v>84</v>
      </c>
      <c r="H27">
        <f t="shared" si="1"/>
        <v>306</v>
      </c>
      <c r="I27">
        <f>IF(C27&gt;List!$D$2,NA(),INDEX(D27:H27,,MATCH($I$2,$D$2:$H$2,0)))</f>
        <v>306</v>
      </c>
      <c r="J27">
        <f>IF(C27&gt;List!$D$2,NA(),SUMIFS(INDEX($D$4:$H$368,,MATCH(5,$D$2:$H$2,0)),$C$4:$C$368,C27))</f>
        <v>6607</v>
      </c>
      <c r="K27" t="e">
        <f t="shared" si="2"/>
        <v>#N/A</v>
      </c>
    </row>
    <row r="28" spans="1:11" x14ac:dyDescent="0.25">
      <c r="A28" t="str">
        <f>List!$T$2</f>
        <v>Africa</v>
      </c>
      <c r="B28" s="64">
        <v>42576</v>
      </c>
      <c r="C28">
        <f t="shared" si="0"/>
        <v>1</v>
      </c>
      <c r="D28">
        <f>SUMIFS(WebVisits!D$2:D$2923,WebVisits!$A$2:$A$2923,$A28,WebVisits!$B$2:$B$2923,$B28)</f>
        <v>24</v>
      </c>
      <c r="E28">
        <f>SUMIFS(WebVisits!E$2:E$2923,WebVisits!$A$2:$A$2923,$A28,WebVisits!$B$2:$B$2923,$B28)</f>
        <v>14</v>
      </c>
      <c r="F28">
        <f>SUMIFS(WebVisits!F$2:F$2923,WebVisits!$A$2:$A$2923,$A28,WebVisits!$B$2:$B$2923,$B28)</f>
        <v>93</v>
      </c>
      <c r="G28">
        <f>SUMIFS(WebVisits!G$2:G$2923,WebVisits!$A$2:$A$2923,$A28,WebVisits!$B$2:$B$2923,$B28)</f>
        <v>31</v>
      </c>
      <c r="H28">
        <f t="shared" si="1"/>
        <v>162</v>
      </c>
      <c r="I28">
        <f>IF(C28&gt;List!$D$2,NA(),INDEX(D28:H28,,MATCH($I$2,$D$2:$H$2,0)))</f>
        <v>162</v>
      </c>
      <c r="J28">
        <f>IF(C28&gt;List!$D$2,NA(),SUMIFS(INDEX($D$4:$H$368,,MATCH(5,$D$2:$H$2,0)),$C$4:$C$368,C28))</f>
        <v>6607</v>
      </c>
      <c r="K28" t="e">
        <f t="shared" si="2"/>
        <v>#N/A</v>
      </c>
    </row>
    <row r="29" spans="1:11" x14ac:dyDescent="0.25">
      <c r="A29" t="str">
        <f>List!$T$2</f>
        <v>Africa</v>
      </c>
      <c r="B29" s="64">
        <v>42577</v>
      </c>
      <c r="C29">
        <f t="shared" si="0"/>
        <v>1</v>
      </c>
      <c r="D29">
        <f>SUMIFS(WebVisits!D$2:D$2923,WebVisits!$A$2:$A$2923,$A29,WebVisits!$B$2:$B$2923,$B29)</f>
        <v>51</v>
      </c>
      <c r="E29">
        <f>SUMIFS(WebVisits!E$2:E$2923,WebVisits!$A$2:$A$2923,$A29,WebVisits!$B$2:$B$2923,$B29)</f>
        <v>61</v>
      </c>
      <c r="F29">
        <f>SUMIFS(WebVisits!F$2:F$2923,WebVisits!$A$2:$A$2923,$A29,WebVisits!$B$2:$B$2923,$B29)</f>
        <v>64</v>
      </c>
      <c r="G29">
        <f>SUMIFS(WebVisits!G$2:G$2923,WebVisits!$A$2:$A$2923,$A29,WebVisits!$B$2:$B$2923,$B29)</f>
        <v>93</v>
      </c>
      <c r="H29">
        <f t="shared" si="1"/>
        <v>269</v>
      </c>
      <c r="I29">
        <f>IF(C29&gt;List!$D$2,NA(),INDEX(D29:H29,,MATCH($I$2,$D$2:$H$2,0)))</f>
        <v>269</v>
      </c>
      <c r="J29">
        <f>IF(C29&gt;List!$D$2,NA(),SUMIFS(INDEX($D$4:$H$368,,MATCH(5,$D$2:$H$2,0)),$C$4:$C$368,C29))</f>
        <v>6607</v>
      </c>
      <c r="K29" t="e">
        <f t="shared" si="2"/>
        <v>#N/A</v>
      </c>
    </row>
    <row r="30" spans="1:11" x14ac:dyDescent="0.25">
      <c r="A30" t="str">
        <f>List!$T$2</f>
        <v>Africa</v>
      </c>
      <c r="B30" s="64">
        <v>42578</v>
      </c>
      <c r="C30">
        <f t="shared" si="0"/>
        <v>1</v>
      </c>
      <c r="D30">
        <f>SUMIFS(WebVisits!D$2:D$2923,WebVisits!$A$2:$A$2923,$A30,WebVisits!$B$2:$B$2923,$B30)</f>
        <v>62</v>
      </c>
      <c r="E30">
        <f>SUMIFS(WebVisits!E$2:E$2923,WebVisits!$A$2:$A$2923,$A30,WebVisits!$B$2:$B$2923,$B30)</f>
        <v>72</v>
      </c>
      <c r="F30">
        <f>SUMIFS(WebVisits!F$2:F$2923,WebVisits!$A$2:$A$2923,$A30,WebVisits!$B$2:$B$2923,$B30)</f>
        <v>56</v>
      </c>
      <c r="G30">
        <f>SUMIFS(WebVisits!G$2:G$2923,WebVisits!$A$2:$A$2923,$A30,WebVisits!$B$2:$B$2923,$B30)</f>
        <v>42</v>
      </c>
      <c r="H30">
        <f t="shared" si="1"/>
        <v>232</v>
      </c>
      <c r="I30">
        <f>IF(C30&gt;List!$D$2,NA(),INDEX(D30:H30,,MATCH($I$2,$D$2:$H$2,0)))</f>
        <v>232</v>
      </c>
      <c r="J30">
        <f>IF(C30&gt;List!$D$2,NA(),SUMIFS(INDEX($D$4:$H$368,,MATCH(5,$D$2:$H$2,0)),$C$4:$C$368,C30))</f>
        <v>6607</v>
      </c>
      <c r="K30" t="e">
        <f t="shared" si="2"/>
        <v>#N/A</v>
      </c>
    </row>
    <row r="31" spans="1:11" x14ac:dyDescent="0.25">
      <c r="A31" t="str">
        <f>List!$T$2</f>
        <v>Africa</v>
      </c>
      <c r="B31" s="64">
        <v>42579</v>
      </c>
      <c r="C31">
        <f t="shared" si="0"/>
        <v>1</v>
      </c>
      <c r="D31">
        <f>SUMIFS(WebVisits!D$2:D$2923,WebVisits!$A$2:$A$2923,$A31,WebVisits!$B$2:$B$2923,$B31)</f>
        <v>28</v>
      </c>
      <c r="E31">
        <f>SUMIFS(WebVisits!E$2:E$2923,WebVisits!$A$2:$A$2923,$A31,WebVisits!$B$2:$B$2923,$B31)</f>
        <v>10</v>
      </c>
      <c r="F31">
        <f>SUMIFS(WebVisits!F$2:F$2923,WebVisits!$A$2:$A$2923,$A31,WebVisits!$B$2:$B$2923,$B31)</f>
        <v>99</v>
      </c>
      <c r="G31">
        <f>SUMIFS(WebVisits!G$2:G$2923,WebVisits!$A$2:$A$2923,$A31,WebVisits!$B$2:$B$2923,$B31)</f>
        <v>60</v>
      </c>
      <c r="H31">
        <f t="shared" si="1"/>
        <v>197</v>
      </c>
      <c r="I31">
        <f>IF(C31&gt;List!$D$2,NA(),INDEX(D31:H31,,MATCH($I$2,$D$2:$H$2,0)))</f>
        <v>197</v>
      </c>
      <c r="J31">
        <f>IF(C31&gt;List!$D$2,NA(),SUMIFS(INDEX($D$4:$H$368,,MATCH(5,$D$2:$H$2,0)),$C$4:$C$368,C31))</f>
        <v>6607</v>
      </c>
      <c r="K31" t="e">
        <f t="shared" si="2"/>
        <v>#N/A</v>
      </c>
    </row>
    <row r="32" spans="1:11" x14ac:dyDescent="0.25">
      <c r="A32" t="str">
        <f>List!$T$2</f>
        <v>Africa</v>
      </c>
      <c r="B32" s="64">
        <v>42580</v>
      </c>
      <c r="C32">
        <f t="shared" si="0"/>
        <v>1</v>
      </c>
      <c r="D32">
        <f>SUMIFS(WebVisits!D$2:D$2923,WebVisits!$A$2:$A$2923,$A32,WebVisits!$B$2:$B$2923,$B32)</f>
        <v>15</v>
      </c>
      <c r="E32">
        <f>SUMIFS(WebVisits!E$2:E$2923,WebVisits!$A$2:$A$2923,$A32,WebVisits!$B$2:$B$2923,$B32)</f>
        <v>70</v>
      </c>
      <c r="F32">
        <f>SUMIFS(WebVisits!F$2:F$2923,WebVisits!$A$2:$A$2923,$A32,WebVisits!$B$2:$B$2923,$B32)</f>
        <v>52</v>
      </c>
      <c r="G32">
        <f>SUMIFS(WebVisits!G$2:G$2923,WebVisits!$A$2:$A$2923,$A32,WebVisits!$B$2:$B$2923,$B32)</f>
        <v>84</v>
      </c>
      <c r="H32">
        <f t="shared" si="1"/>
        <v>221</v>
      </c>
      <c r="I32">
        <f>IF(C32&gt;List!$D$2,NA(),INDEX(D32:H32,,MATCH($I$2,$D$2:$H$2,0)))</f>
        <v>221</v>
      </c>
      <c r="J32">
        <f>IF(C32&gt;List!$D$2,NA(),SUMIFS(INDEX($D$4:$H$368,,MATCH(5,$D$2:$H$2,0)),$C$4:$C$368,C32))</f>
        <v>6607</v>
      </c>
      <c r="K32" t="e">
        <f t="shared" si="2"/>
        <v>#N/A</v>
      </c>
    </row>
    <row r="33" spans="1:11" x14ac:dyDescent="0.25">
      <c r="A33" t="str">
        <f>List!$T$2</f>
        <v>Africa</v>
      </c>
      <c r="B33" s="64">
        <v>42581</v>
      </c>
      <c r="C33">
        <f t="shared" si="0"/>
        <v>1</v>
      </c>
      <c r="D33">
        <f>SUMIFS(WebVisits!D$2:D$2923,WebVisits!$A$2:$A$2923,$A33,WebVisits!$B$2:$B$2923,$B33)</f>
        <v>18</v>
      </c>
      <c r="E33">
        <f>SUMIFS(WebVisits!E$2:E$2923,WebVisits!$A$2:$A$2923,$A33,WebVisits!$B$2:$B$2923,$B33)</f>
        <v>61</v>
      </c>
      <c r="F33">
        <f>SUMIFS(WebVisits!F$2:F$2923,WebVisits!$A$2:$A$2923,$A33,WebVisits!$B$2:$B$2923,$B33)</f>
        <v>23</v>
      </c>
      <c r="G33">
        <f>SUMIFS(WebVisits!G$2:G$2923,WebVisits!$A$2:$A$2923,$A33,WebVisits!$B$2:$B$2923,$B33)</f>
        <v>21</v>
      </c>
      <c r="H33">
        <f t="shared" si="1"/>
        <v>123</v>
      </c>
      <c r="I33">
        <f>IF(C33&gt;List!$D$2,NA(),INDEX(D33:H33,,MATCH($I$2,$D$2:$H$2,0)))</f>
        <v>123</v>
      </c>
      <c r="J33">
        <f>IF(C33&gt;List!$D$2,NA(),SUMIFS(INDEX($D$4:$H$368,,MATCH(5,$D$2:$H$2,0)),$C$4:$C$368,C33))</f>
        <v>6607</v>
      </c>
      <c r="K33" t="e">
        <f t="shared" si="2"/>
        <v>#N/A</v>
      </c>
    </row>
    <row r="34" spans="1:11" x14ac:dyDescent="0.25">
      <c r="A34" t="str">
        <f>List!$T$2</f>
        <v>Africa</v>
      </c>
      <c r="B34" s="64">
        <v>42582</v>
      </c>
      <c r="C34">
        <f t="shared" si="0"/>
        <v>1</v>
      </c>
      <c r="D34">
        <f>SUMIFS(WebVisits!D$2:D$2923,WebVisits!$A$2:$A$2923,$A34,WebVisits!$B$2:$B$2923,$B34)</f>
        <v>41</v>
      </c>
      <c r="E34">
        <f>SUMIFS(WebVisits!E$2:E$2923,WebVisits!$A$2:$A$2923,$A34,WebVisits!$B$2:$B$2923,$B34)</f>
        <v>90</v>
      </c>
      <c r="F34">
        <f>SUMIFS(WebVisits!F$2:F$2923,WebVisits!$A$2:$A$2923,$A34,WebVisits!$B$2:$B$2923,$B34)</f>
        <v>78</v>
      </c>
      <c r="G34">
        <f>SUMIFS(WebVisits!G$2:G$2923,WebVisits!$A$2:$A$2923,$A34,WebVisits!$B$2:$B$2923,$B34)</f>
        <v>53</v>
      </c>
      <c r="H34">
        <f t="shared" si="1"/>
        <v>262</v>
      </c>
      <c r="I34">
        <f>IF(C34&gt;List!$D$2,NA(),INDEX(D34:H34,,MATCH($I$2,$D$2:$H$2,0)))</f>
        <v>262</v>
      </c>
      <c r="J34">
        <f>IF(C34&gt;List!$D$2,NA(),SUMIFS(INDEX($D$4:$H$368,,MATCH(5,$D$2:$H$2,0)),$C$4:$C$368,C34))</f>
        <v>6607</v>
      </c>
      <c r="K34" t="e">
        <f t="shared" si="2"/>
        <v>#N/A</v>
      </c>
    </row>
    <row r="35" spans="1:11" x14ac:dyDescent="0.25">
      <c r="A35" t="str">
        <f>List!$T$2</f>
        <v>Africa</v>
      </c>
      <c r="B35" s="64">
        <v>42583</v>
      </c>
      <c r="C35">
        <f t="shared" si="0"/>
        <v>2</v>
      </c>
      <c r="D35">
        <f>SUMIFS(WebVisits!D$2:D$2923,WebVisits!$A$2:$A$2923,$A35,WebVisits!$B$2:$B$2923,$B35)</f>
        <v>80</v>
      </c>
      <c r="E35">
        <f>SUMIFS(WebVisits!E$2:E$2923,WebVisits!$A$2:$A$2923,$A35,WebVisits!$B$2:$B$2923,$B35)</f>
        <v>78</v>
      </c>
      <c r="F35">
        <f>SUMIFS(WebVisits!F$2:F$2923,WebVisits!$A$2:$A$2923,$A35,WebVisits!$B$2:$B$2923,$B35)</f>
        <v>81</v>
      </c>
      <c r="G35">
        <f>SUMIFS(WebVisits!G$2:G$2923,WebVisits!$A$2:$A$2923,$A35,WebVisits!$B$2:$B$2923,$B35)</f>
        <v>62</v>
      </c>
      <c r="H35">
        <f t="shared" si="1"/>
        <v>301</v>
      </c>
      <c r="I35">
        <f>IF(C35&gt;List!$D$2,NA(),INDEX(D35:H35,,MATCH($I$2,$D$2:$H$2,0)))</f>
        <v>301</v>
      </c>
      <c r="J35">
        <f>IF(C35&gt;List!$D$2,NA(),SUMIFS(INDEX($D$4:$H$368,,MATCH(5,$D$2:$H$2,0)),$C$4:$C$368,C35))</f>
        <v>7032</v>
      </c>
      <c r="K35" t="e">
        <f t="shared" si="2"/>
        <v>#N/A</v>
      </c>
    </row>
    <row r="36" spans="1:11" x14ac:dyDescent="0.25">
      <c r="A36" t="str">
        <f>List!$T$2</f>
        <v>Africa</v>
      </c>
      <c r="B36" s="64">
        <v>42584</v>
      </c>
      <c r="C36">
        <f t="shared" si="0"/>
        <v>2</v>
      </c>
      <c r="D36">
        <f>SUMIFS(WebVisits!D$2:D$2923,WebVisits!$A$2:$A$2923,$A36,WebVisits!$B$2:$B$2923,$B36)</f>
        <v>39</v>
      </c>
      <c r="E36">
        <f>SUMIFS(WebVisits!E$2:E$2923,WebVisits!$A$2:$A$2923,$A36,WebVisits!$B$2:$B$2923,$B36)</f>
        <v>24</v>
      </c>
      <c r="F36">
        <f>SUMIFS(WebVisits!F$2:F$2923,WebVisits!$A$2:$A$2923,$A36,WebVisits!$B$2:$B$2923,$B36)</f>
        <v>43</v>
      </c>
      <c r="G36">
        <f>SUMIFS(WebVisits!G$2:G$2923,WebVisits!$A$2:$A$2923,$A36,WebVisits!$B$2:$B$2923,$B36)</f>
        <v>73</v>
      </c>
      <c r="H36">
        <f t="shared" si="1"/>
        <v>179</v>
      </c>
      <c r="I36">
        <f>IF(C36&gt;List!$D$2,NA(),INDEX(D36:H36,,MATCH($I$2,$D$2:$H$2,0)))</f>
        <v>179</v>
      </c>
      <c r="J36">
        <f>IF(C36&gt;List!$D$2,NA(),SUMIFS(INDEX($D$4:$H$368,,MATCH(5,$D$2:$H$2,0)),$C$4:$C$368,C36))</f>
        <v>7032</v>
      </c>
      <c r="K36" t="e">
        <f t="shared" si="2"/>
        <v>#N/A</v>
      </c>
    </row>
    <row r="37" spans="1:11" x14ac:dyDescent="0.25">
      <c r="A37" t="str">
        <f>List!$T$2</f>
        <v>Africa</v>
      </c>
      <c r="B37" s="64">
        <v>42585</v>
      </c>
      <c r="C37">
        <f t="shared" si="0"/>
        <v>2</v>
      </c>
      <c r="D37">
        <f>SUMIFS(WebVisits!D$2:D$2923,WebVisits!$A$2:$A$2923,$A37,WebVisits!$B$2:$B$2923,$B37)</f>
        <v>35</v>
      </c>
      <c r="E37">
        <f>SUMIFS(WebVisits!E$2:E$2923,WebVisits!$A$2:$A$2923,$A37,WebVisits!$B$2:$B$2923,$B37)</f>
        <v>45</v>
      </c>
      <c r="F37">
        <f>SUMIFS(WebVisits!F$2:F$2923,WebVisits!$A$2:$A$2923,$A37,WebVisits!$B$2:$B$2923,$B37)</f>
        <v>99</v>
      </c>
      <c r="G37">
        <f>SUMIFS(WebVisits!G$2:G$2923,WebVisits!$A$2:$A$2923,$A37,WebVisits!$B$2:$B$2923,$B37)</f>
        <v>62</v>
      </c>
      <c r="H37">
        <f t="shared" si="1"/>
        <v>241</v>
      </c>
      <c r="I37">
        <f>IF(C37&gt;List!$D$2,NA(),INDEX(D37:H37,,MATCH($I$2,$D$2:$H$2,0)))</f>
        <v>241</v>
      </c>
      <c r="J37">
        <f>IF(C37&gt;List!$D$2,NA(),SUMIFS(INDEX($D$4:$H$368,,MATCH(5,$D$2:$H$2,0)),$C$4:$C$368,C37))</f>
        <v>7032</v>
      </c>
      <c r="K37" t="e">
        <f t="shared" si="2"/>
        <v>#N/A</v>
      </c>
    </row>
    <row r="38" spans="1:11" x14ac:dyDescent="0.25">
      <c r="A38" t="str">
        <f>List!$T$2</f>
        <v>Africa</v>
      </c>
      <c r="B38" s="64">
        <v>42586</v>
      </c>
      <c r="C38">
        <f t="shared" si="0"/>
        <v>2</v>
      </c>
      <c r="D38">
        <f>SUMIFS(WebVisits!D$2:D$2923,WebVisits!$A$2:$A$2923,$A38,WebVisits!$B$2:$B$2923,$B38)</f>
        <v>16</v>
      </c>
      <c r="E38">
        <f>SUMIFS(WebVisits!E$2:E$2923,WebVisits!$A$2:$A$2923,$A38,WebVisits!$B$2:$B$2923,$B38)</f>
        <v>47</v>
      </c>
      <c r="F38">
        <f>SUMIFS(WebVisits!F$2:F$2923,WebVisits!$A$2:$A$2923,$A38,WebVisits!$B$2:$B$2923,$B38)</f>
        <v>52</v>
      </c>
      <c r="G38">
        <f>SUMIFS(WebVisits!G$2:G$2923,WebVisits!$A$2:$A$2923,$A38,WebVisits!$B$2:$B$2923,$B38)</f>
        <v>91</v>
      </c>
      <c r="H38">
        <f t="shared" si="1"/>
        <v>206</v>
      </c>
      <c r="I38">
        <f>IF(C38&gt;List!$D$2,NA(),INDEX(D38:H38,,MATCH($I$2,$D$2:$H$2,0)))</f>
        <v>206</v>
      </c>
      <c r="J38">
        <f>IF(C38&gt;List!$D$2,NA(),SUMIFS(INDEX($D$4:$H$368,,MATCH(5,$D$2:$H$2,0)),$C$4:$C$368,C38))</f>
        <v>7032</v>
      </c>
      <c r="K38" t="e">
        <f t="shared" si="2"/>
        <v>#N/A</v>
      </c>
    </row>
    <row r="39" spans="1:11" x14ac:dyDescent="0.25">
      <c r="A39" t="str">
        <f>List!$T$2</f>
        <v>Africa</v>
      </c>
      <c r="B39" s="64">
        <v>42587</v>
      </c>
      <c r="C39">
        <f t="shared" si="0"/>
        <v>2</v>
      </c>
      <c r="D39">
        <f>SUMIFS(WebVisits!D$2:D$2923,WebVisits!$A$2:$A$2923,$A39,WebVisits!$B$2:$B$2923,$B39)</f>
        <v>91</v>
      </c>
      <c r="E39">
        <f>SUMIFS(WebVisits!E$2:E$2923,WebVisits!$A$2:$A$2923,$A39,WebVisits!$B$2:$B$2923,$B39)</f>
        <v>65</v>
      </c>
      <c r="F39">
        <f>SUMIFS(WebVisits!F$2:F$2923,WebVisits!$A$2:$A$2923,$A39,WebVisits!$B$2:$B$2923,$B39)</f>
        <v>85</v>
      </c>
      <c r="G39">
        <f>SUMIFS(WebVisits!G$2:G$2923,WebVisits!$A$2:$A$2923,$A39,WebVisits!$B$2:$B$2923,$B39)</f>
        <v>56</v>
      </c>
      <c r="H39">
        <f t="shared" si="1"/>
        <v>297</v>
      </c>
      <c r="I39">
        <f>IF(C39&gt;List!$D$2,NA(),INDEX(D39:H39,,MATCH($I$2,$D$2:$H$2,0)))</f>
        <v>297</v>
      </c>
      <c r="J39">
        <f>IF(C39&gt;List!$D$2,NA(),SUMIFS(INDEX($D$4:$H$368,,MATCH(5,$D$2:$H$2,0)),$C$4:$C$368,C39))</f>
        <v>7032</v>
      </c>
      <c r="K39" t="e">
        <f t="shared" si="2"/>
        <v>#N/A</v>
      </c>
    </row>
    <row r="40" spans="1:11" x14ac:dyDescent="0.25">
      <c r="A40" t="str">
        <f>List!$T$2</f>
        <v>Africa</v>
      </c>
      <c r="B40" s="64">
        <v>42588</v>
      </c>
      <c r="C40">
        <f t="shared" si="0"/>
        <v>2</v>
      </c>
      <c r="D40">
        <f>SUMIFS(WebVisits!D$2:D$2923,WebVisits!$A$2:$A$2923,$A40,WebVisits!$B$2:$B$2923,$B40)</f>
        <v>79</v>
      </c>
      <c r="E40">
        <f>SUMIFS(WebVisits!E$2:E$2923,WebVisits!$A$2:$A$2923,$A40,WebVisits!$B$2:$B$2923,$B40)</f>
        <v>31</v>
      </c>
      <c r="F40">
        <f>SUMIFS(WebVisits!F$2:F$2923,WebVisits!$A$2:$A$2923,$A40,WebVisits!$B$2:$B$2923,$B40)</f>
        <v>44</v>
      </c>
      <c r="G40">
        <f>SUMIFS(WebVisits!G$2:G$2923,WebVisits!$A$2:$A$2923,$A40,WebVisits!$B$2:$B$2923,$B40)</f>
        <v>27</v>
      </c>
      <c r="H40">
        <f t="shared" si="1"/>
        <v>181</v>
      </c>
      <c r="I40">
        <f>IF(C40&gt;List!$D$2,NA(),INDEX(D40:H40,,MATCH($I$2,$D$2:$H$2,0)))</f>
        <v>181</v>
      </c>
      <c r="J40">
        <f>IF(C40&gt;List!$D$2,NA(),SUMIFS(INDEX($D$4:$H$368,,MATCH(5,$D$2:$H$2,0)),$C$4:$C$368,C40))</f>
        <v>7032</v>
      </c>
      <c r="K40" t="e">
        <f t="shared" si="2"/>
        <v>#N/A</v>
      </c>
    </row>
    <row r="41" spans="1:11" x14ac:dyDescent="0.25">
      <c r="A41" t="str">
        <f>List!$T$2</f>
        <v>Africa</v>
      </c>
      <c r="B41" s="64">
        <v>42589</v>
      </c>
      <c r="C41">
        <f t="shared" si="0"/>
        <v>2</v>
      </c>
      <c r="D41">
        <f>SUMIFS(WebVisits!D$2:D$2923,WebVisits!$A$2:$A$2923,$A41,WebVisits!$B$2:$B$2923,$B41)</f>
        <v>26</v>
      </c>
      <c r="E41">
        <f>SUMIFS(WebVisits!E$2:E$2923,WebVisits!$A$2:$A$2923,$A41,WebVisits!$B$2:$B$2923,$B41)</f>
        <v>82</v>
      </c>
      <c r="F41">
        <f>SUMIFS(WebVisits!F$2:F$2923,WebVisits!$A$2:$A$2923,$A41,WebVisits!$B$2:$B$2923,$B41)</f>
        <v>92</v>
      </c>
      <c r="G41">
        <f>SUMIFS(WebVisits!G$2:G$2923,WebVisits!$A$2:$A$2923,$A41,WebVisits!$B$2:$B$2923,$B41)</f>
        <v>34</v>
      </c>
      <c r="H41">
        <f t="shared" si="1"/>
        <v>234</v>
      </c>
      <c r="I41">
        <f>IF(C41&gt;List!$D$2,NA(),INDEX(D41:H41,,MATCH($I$2,$D$2:$H$2,0)))</f>
        <v>234</v>
      </c>
      <c r="J41">
        <f>IF(C41&gt;List!$D$2,NA(),SUMIFS(INDEX($D$4:$H$368,,MATCH(5,$D$2:$H$2,0)),$C$4:$C$368,C41))</f>
        <v>7032</v>
      </c>
      <c r="K41" t="e">
        <f t="shared" si="2"/>
        <v>#N/A</v>
      </c>
    </row>
    <row r="42" spans="1:11" x14ac:dyDescent="0.25">
      <c r="A42" t="str">
        <f>List!$T$2</f>
        <v>Africa</v>
      </c>
      <c r="B42" s="64">
        <v>42590</v>
      </c>
      <c r="C42">
        <f t="shared" si="0"/>
        <v>2</v>
      </c>
      <c r="D42">
        <f>SUMIFS(WebVisits!D$2:D$2923,WebVisits!$A$2:$A$2923,$A42,WebVisits!$B$2:$B$2923,$B42)</f>
        <v>48</v>
      </c>
      <c r="E42">
        <f>SUMIFS(WebVisits!E$2:E$2923,WebVisits!$A$2:$A$2923,$A42,WebVisits!$B$2:$B$2923,$B42)</f>
        <v>18</v>
      </c>
      <c r="F42">
        <f>SUMIFS(WebVisits!F$2:F$2923,WebVisits!$A$2:$A$2923,$A42,WebVisits!$B$2:$B$2923,$B42)</f>
        <v>48</v>
      </c>
      <c r="G42">
        <f>SUMIFS(WebVisits!G$2:G$2923,WebVisits!$A$2:$A$2923,$A42,WebVisits!$B$2:$B$2923,$B42)</f>
        <v>90</v>
      </c>
      <c r="H42">
        <f t="shared" si="1"/>
        <v>204</v>
      </c>
      <c r="I42">
        <f>IF(C42&gt;List!$D$2,NA(),INDEX(D42:H42,,MATCH($I$2,$D$2:$H$2,0)))</f>
        <v>204</v>
      </c>
      <c r="J42">
        <f>IF(C42&gt;List!$D$2,NA(),SUMIFS(INDEX($D$4:$H$368,,MATCH(5,$D$2:$H$2,0)),$C$4:$C$368,C42))</f>
        <v>7032</v>
      </c>
      <c r="K42" t="e">
        <f t="shared" si="2"/>
        <v>#N/A</v>
      </c>
    </row>
    <row r="43" spans="1:11" x14ac:dyDescent="0.25">
      <c r="A43" t="str">
        <f>List!$T$2</f>
        <v>Africa</v>
      </c>
      <c r="B43" s="64">
        <v>42591</v>
      </c>
      <c r="C43">
        <f t="shared" si="0"/>
        <v>2</v>
      </c>
      <c r="D43">
        <f>SUMIFS(WebVisits!D$2:D$2923,WebVisits!$A$2:$A$2923,$A43,WebVisits!$B$2:$B$2923,$B43)</f>
        <v>82</v>
      </c>
      <c r="E43">
        <f>SUMIFS(WebVisits!E$2:E$2923,WebVisits!$A$2:$A$2923,$A43,WebVisits!$B$2:$B$2923,$B43)</f>
        <v>62</v>
      </c>
      <c r="F43">
        <f>SUMIFS(WebVisits!F$2:F$2923,WebVisits!$A$2:$A$2923,$A43,WebVisits!$B$2:$B$2923,$B43)</f>
        <v>25</v>
      </c>
      <c r="G43">
        <f>SUMIFS(WebVisits!G$2:G$2923,WebVisits!$A$2:$A$2923,$A43,WebVisits!$B$2:$B$2923,$B43)</f>
        <v>64</v>
      </c>
      <c r="H43">
        <f t="shared" si="1"/>
        <v>233</v>
      </c>
      <c r="I43">
        <f>IF(C43&gt;List!$D$2,NA(),INDEX(D43:H43,,MATCH($I$2,$D$2:$H$2,0)))</f>
        <v>233</v>
      </c>
      <c r="J43">
        <f>IF(C43&gt;List!$D$2,NA(),SUMIFS(INDEX($D$4:$H$368,,MATCH(5,$D$2:$H$2,0)),$C$4:$C$368,C43))</f>
        <v>7032</v>
      </c>
      <c r="K43" t="e">
        <f t="shared" si="2"/>
        <v>#N/A</v>
      </c>
    </row>
    <row r="44" spans="1:11" x14ac:dyDescent="0.25">
      <c r="A44" t="str">
        <f>List!$T$2</f>
        <v>Africa</v>
      </c>
      <c r="B44" s="64">
        <v>42592</v>
      </c>
      <c r="C44">
        <f t="shared" si="0"/>
        <v>2</v>
      </c>
      <c r="D44">
        <f>SUMIFS(WebVisits!D$2:D$2923,WebVisits!$A$2:$A$2923,$A44,WebVisits!$B$2:$B$2923,$B44)</f>
        <v>30</v>
      </c>
      <c r="E44">
        <f>SUMIFS(WebVisits!E$2:E$2923,WebVisits!$A$2:$A$2923,$A44,WebVisits!$B$2:$B$2923,$B44)</f>
        <v>97</v>
      </c>
      <c r="F44">
        <f>SUMIFS(WebVisits!F$2:F$2923,WebVisits!$A$2:$A$2923,$A44,WebVisits!$B$2:$B$2923,$B44)</f>
        <v>65</v>
      </c>
      <c r="G44">
        <f>SUMIFS(WebVisits!G$2:G$2923,WebVisits!$A$2:$A$2923,$A44,WebVisits!$B$2:$B$2923,$B44)</f>
        <v>82</v>
      </c>
      <c r="H44">
        <f t="shared" si="1"/>
        <v>274</v>
      </c>
      <c r="I44">
        <f>IF(C44&gt;List!$D$2,NA(),INDEX(D44:H44,,MATCH($I$2,$D$2:$H$2,0)))</f>
        <v>274</v>
      </c>
      <c r="J44">
        <f>IF(C44&gt;List!$D$2,NA(),SUMIFS(INDEX($D$4:$H$368,,MATCH(5,$D$2:$H$2,0)),$C$4:$C$368,C44))</f>
        <v>7032</v>
      </c>
      <c r="K44" t="e">
        <f t="shared" si="2"/>
        <v>#N/A</v>
      </c>
    </row>
    <row r="45" spans="1:11" x14ac:dyDescent="0.25">
      <c r="A45" t="str">
        <f>List!$T$2</f>
        <v>Africa</v>
      </c>
      <c r="B45" s="64">
        <v>42593</v>
      </c>
      <c r="C45">
        <f t="shared" si="0"/>
        <v>2</v>
      </c>
      <c r="D45">
        <f>SUMIFS(WebVisits!D$2:D$2923,WebVisits!$A$2:$A$2923,$A45,WebVisits!$B$2:$B$2923,$B45)</f>
        <v>61</v>
      </c>
      <c r="E45">
        <f>SUMIFS(WebVisits!E$2:E$2923,WebVisits!$A$2:$A$2923,$A45,WebVisits!$B$2:$B$2923,$B45)</f>
        <v>50</v>
      </c>
      <c r="F45">
        <f>SUMIFS(WebVisits!F$2:F$2923,WebVisits!$A$2:$A$2923,$A45,WebVisits!$B$2:$B$2923,$B45)</f>
        <v>59</v>
      </c>
      <c r="G45">
        <f>SUMIFS(WebVisits!G$2:G$2923,WebVisits!$A$2:$A$2923,$A45,WebVisits!$B$2:$B$2923,$B45)</f>
        <v>75</v>
      </c>
      <c r="H45">
        <f t="shared" si="1"/>
        <v>245</v>
      </c>
      <c r="I45">
        <f>IF(C45&gt;List!$D$2,NA(),INDEX(D45:H45,,MATCH($I$2,$D$2:$H$2,0)))</f>
        <v>245</v>
      </c>
      <c r="J45">
        <f>IF(C45&gt;List!$D$2,NA(),SUMIFS(INDEX($D$4:$H$368,,MATCH(5,$D$2:$H$2,0)),$C$4:$C$368,C45))</f>
        <v>7032</v>
      </c>
      <c r="K45" t="e">
        <f t="shared" si="2"/>
        <v>#N/A</v>
      </c>
    </row>
    <row r="46" spans="1:11" x14ac:dyDescent="0.25">
      <c r="A46" t="str">
        <f>List!$T$2</f>
        <v>Africa</v>
      </c>
      <c r="B46" s="64">
        <v>42594</v>
      </c>
      <c r="C46">
        <f t="shared" si="0"/>
        <v>2</v>
      </c>
      <c r="D46">
        <f>SUMIFS(WebVisits!D$2:D$2923,WebVisits!$A$2:$A$2923,$A46,WebVisits!$B$2:$B$2923,$B46)</f>
        <v>54</v>
      </c>
      <c r="E46">
        <f>SUMIFS(WebVisits!E$2:E$2923,WebVisits!$A$2:$A$2923,$A46,WebVisits!$B$2:$B$2923,$B46)</f>
        <v>85</v>
      </c>
      <c r="F46">
        <f>SUMIFS(WebVisits!F$2:F$2923,WebVisits!$A$2:$A$2923,$A46,WebVisits!$B$2:$B$2923,$B46)</f>
        <v>31</v>
      </c>
      <c r="G46">
        <f>SUMIFS(WebVisits!G$2:G$2923,WebVisits!$A$2:$A$2923,$A46,WebVisits!$B$2:$B$2923,$B46)</f>
        <v>64</v>
      </c>
      <c r="H46">
        <f t="shared" si="1"/>
        <v>234</v>
      </c>
      <c r="I46">
        <f>IF(C46&gt;List!$D$2,NA(),INDEX(D46:H46,,MATCH($I$2,$D$2:$H$2,0)))</f>
        <v>234</v>
      </c>
      <c r="J46">
        <f>IF(C46&gt;List!$D$2,NA(),SUMIFS(INDEX($D$4:$H$368,,MATCH(5,$D$2:$H$2,0)),$C$4:$C$368,C46))</f>
        <v>7032</v>
      </c>
      <c r="K46" t="e">
        <f t="shared" si="2"/>
        <v>#N/A</v>
      </c>
    </row>
    <row r="47" spans="1:11" x14ac:dyDescent="0.25">
      <c r="A47" t="str">
        <f>List!$T$2</f>
        <v>Africa</v>
      </c>
      <c r="B47" s="64">
        <v>42595</v>
      </c>
      <c r="C47">
        <f t="shared" si="0"/>
        <v>2</v>
      </c>
      <c r="D47">
        <f>SUMIFS(WebVisits!D$2:D$2923,WebVisits!$A$2:$A$2923,$A47,WebVisits!$B$2:$B$2923,$B47)</f>
        <v>73</v>
      </c>
      <c r="E47">
        <f>SUMIFS(WebVisits!E$2:E$2923,WebVisits!$A$2:$A$2923,$A47,WebVisits!$B$2:$B$2923,$B47)</f>
        <v>76</v>
      </c>
      <c r="F47">
        <f>SUMIFS(WebVisits!F$2:F$2923,WebVisits!$A$2:$A$2923,$A47,WebVisits!$B$2:$B$2923,$B47)</f>
        <v>70</v>
      </c>
      <c r="G47">
        <f>SUMIFS(WebVisits!G$2:G$2923,WebVisits!$A$2:$A$2923,$A47,WebVisits!$B$2:$B$2923,$B47)</f>
        <v>63</v>
      </c>
      <c r="H47">
        <f t="shared" si="1"/>
        <v>282</v>
      </c>
      <c r="I47">
        <f>IF(C47&gt;List!$D$2,NA(),INDEX(D47:H47,,MATCH($I$2,$D$2:$H$2,0)))</f>
        <v>282</v>
      </c>
      <c r="J47">
        <f>IF(C47&gt;List!$D$2,NA(),SUMIFS(INDEX($D$4:$H$368,,MATCH(5,$D$2:$H$2,0)),$C$4:$C$368,C47))</f>
        <v>7032</v>
      </c>
      <c r="K47" t="e">
        <f t="shared" si="2"/>
        <v>#N/A</v>
      </c>
    </row>
    <row r="48" spans="1:11" x14ac:dyDescent="0.25">
      <c r="A48" t="str">
        <f>List!$T$2</f>
        <v>Africa</v>
      </c>
      <c r="B48" s="64">
        <v>42596</v>
      </c>
      <c r="C48">
        <f t="shared" si="0"/>
        <v>2</v>
      </c>
      <c r="D48">
        <f>SUMIFS(WebVisits!D$2:D$2923,WebVisits!$A$2:$A$2923,$A48,WebVisits!$B$2:$B$2923,$B48)</f>
        <v>52</v>
      </c>
      <c r="E48">
        <f>SUMIFS(WebVisits!E$2:E$2923,WebVisits!$A$2:$A$2923,$A48,WebVisits!$B$2:$B$2923,$B48)</f>
        <v>80</v>
      </c>
      <c r="F48">
        <f>SUMIFS(WebVisits!F$2:F$2923,WebVisits!$A$2:$A$2923,$A48,WebVisits!$B$2:$B$2923,$B48)</f>
        <v>76</v>
      </c>
      <c r="G48">
        <f>SUMIFS(WebVisits!G$2:G$2923,WebVisits!$A$2:$A$2923,$A48,WebVisits!$B$2:$B$2923,$B48)</f>
        <v>22</v>
      </c>
      <c r="H48">
        <f t="shared" si="1"/>
        <v>230</v>
      </c>
      <c r="I48">
        <f>IF(C48&gt;List!$D$2,NA(),INDEX(D48:H48,,MATCH($I$2,$D$2:$H$2,0)))</f>
        <v>230</v>
      </c>
      <c r="J48">
        <f>IF(C48&gt;List!$D$2,NA(),SUMIFS(INDEX($D$4:$H$368,,MATCH(5,$D$2:$H$2,0)),$C$4:$C$368,C48))</f>
        <v>7032</v>
      </c>
      <c r="K48" t="e">
        <f t="shared" si="2"/>
        <v>#N/A</v>
      </c>
    </row>
    <row r="49" spans="1:11" x14ac:dyDescent="0.25">
      <c r="A49" t="str">
        <f>List!$T$2</f>
        <v>Africa</v>
      </c>
      <c r="B49" s="64">
        <v>42597</v>
      </c>
      <c r="C49">
        <f t="shared" si="0"/>
        <v>2</v>
      </c>
      <c r="D49">
        <f>SUMIFS(WebVisits!D$2:D$2923,WebVisits!$A$2:$A$2923,$A49,WebVisits!$B$2:$B$2923,$B49)</f>
        <v>33</v>
      </c>
      <c r="E49">
        <f>SUMIFS(WebVisits!E$2:E$2923,WebVisits!$A$2:$A$2923,$A49,WebVisits!$B$2:$B$2923,$B49)</f>
        <v>73</v>
      </c>
      <c r="F49">
        <f>SUMIFS(WebVisits!F$2:F$2923,WebVisits!$A$2:$A$2923,$A49,WebVisits!$B$2:$B$2923,$B49)</f>
        <v>44</v>
      </c>
      <c r="G49">
        <f>SUMIFS(WebVisits!G$2:G$2923,WebVisits!$A$2:$A$2923,$A49,WebVisits!$B$2:$B$2923,$B49)</f>
        <v>72</v>
      </c>
      <c r="H49">
        <f t="shared" si="1"/>
        <v>222</v>
      </c>
      <c r="I49">
        <f>IF(C49&gt;List!$D$2,NA(),INDEX(D49:H49,,MATCH($I$2,$D$2:$H$2,0)))</f>
        <v>222</v>
      </c>
      <c r="J49">
        <f>IF(C49&gt;List!$D$2,NA(),SUMIFS(INDEX($D$4:$H$368,,MATCH(5,$D$2:$H$2,0)),$C$4:$C$368,C49))</f>
        <v>7032</v>
      </c>
      <c r="K49" t="e">
        <f t="shared" si="2"/>
        <v>#N/A</v>
      </c>
    </row>
    <row r="50" spans="1:11" x14ac:dyDescent="0.25">
      <c r="A50" t="str">
        <f>List!$T$2</f>
        <v>Africa</v>
      </c>
      <c r="B50" s="64">
        <v>42598</v>
      </c>
      <c r="C50">
        <f t="shared" si="0"/>
        <v>2</v>
      </c>
      <c r="D50">
        <f>SUMIFS(WebVisits!D$2:D$2923,WebVisits!$A$2:$A$2923,$A50,WebVisits!$B$2:$B$2923,$B50)</f>
        <v>65</v>
      </c>
      <c r="E50">
        <f>SUMIFS(WebVisits!E$2:E$2923,WebVisits!$A$2:$A$2923,$A50,WebVisits!$B$2:$B$2923,$B50)</f>
        <v>41</v>
      </c>
      <c r="F50">
        <f>SUMIFS(WebVisits!F$2:F$2923,WebVisits!$A$2:$A$2923,$A50,WebVisits!$B$2:$B$2923,$B50)</f>
        <v>53</v>
      </c>
      <c r="G50">
        <f>SUMIFS(WebVisits!G$2:G$2923,WebVisits!$A$2:$A$2923,$A50,WebVisits!$B$2:$B$2923,$B50)</f>
        <v>44</v>
      </c>
      <c r="H50">
        <f t="shared" si="1"/>
        <v>203</v>
      </c>
      <c r="I50">
        <f>IF(C50&gt;List!$D$2,NA(),INDEX(D50:H50,,MATCH($I$2,$D$2:$H$2,0)))</f>
        <v>203</v>
      </c>
      <c r="J50">
        <f>IF(C50&gt;List!$D$2,NA(),SUMIFS(INDEX($D$4:$H$368,,MATCH(5,$D$2:$H$2,0)),$C$4:$C$368,C50))</f>
        <v>7032</v>
      </c>
      <c r="K50" t="e">
        <f t="shared" si="2"/>
        <v>#N/A</v>
      </c>
    </row>
    <row r="51" spans="1:11" x14ac:dyDescent="0.25">
      <c r="A51" t="str">
        <f>List!$T$2</f>
        <v>Africa</v>
      </c>
      <c r="B51" s="64">
        <v>42599</v>
      </c>
      <c r="C51">
        <f t="shared" si="0"/>
        <v>2</v>
      </c>
      <c r="D51">
        <f>SUMIFS(WebVisits!D$2:D$2923,WebVisits!$A$2:$A$2923,$A51,WebVisits!$B$2:$B$2923,$B51)</f>
        <v>60</v>
      </c>
      <c r="E51">
        <f>SUMIFS(WebVisits!E$2:E$2923,WebVisits!$A$2:$A$2923,$A51,WebVisits!$B$2:$B$2923,$B51)</f>
        <v>89</v>
      </c>
      <c r="F51">
        <f>SUMIFS(WebVisits!F$2:F$2923,WebVisits!$A$2:$A$2923,$A51,WebVisits!$B$2:$B$2923,$B51)</f>
        <v>34</v>
      </c>
      <c r="G51">
        <f>SUMIFS(WebVisits!G$2:G$2923,WebVisits!$A$2:$A$2923,$A51,WebVisits!$B$2:$B$2923,$B51)</f>
        <v>34</v>
      </c>
      <c r="H51">
        <f t="shared" si="1"/>
        <v>217</v>
      </c>
      <c r="I51">
        <f>IF(C51&gt;List!$D$2,NA(),INDEX(D51:H51,,MATCH($I$2,$D$2:$H$2,0)))</f>
        <v>217</v>
      </c>
      <c r="J51">
        <f>IF(C51&gt;List!$D$2,NA(),SUMIFS(INDEX($D$4:$H$368,,MATCH(5,$D$2:$H$2,0)),$C$4:$C$368,C51))</f>
        <v>7032</v>
      </c>
      <c r="K51" t="e">
        <f t="shared" si="2"/>
        <v>#N/A</v>
      </c>
    </row>
    <row r="52" spans="1:11" x14ac:dyDescent="0.25">
      <c r="A52" t="str">
        <f>List!$T$2</f>
        <v>Africa</v>
      </c>
      <c r="B52" s="64">
        <v>42600</v>
      </c>
      <c r="C52">
        <f t="shared" si="0"/>
        <v>2</v>
      </c>
      <c r="D52">
        <f>SUMIFS(WebVisits!D$2:D$2923,WebVisits!$A$2:$A$2923,$A52,WebVisits!$B$2:$B$2923,$B52)</f>
        <v>24</v>
      </c>
      <c r="E52">
        <f>SUMIFS(WebVisits!E$2:E$2923,WebVisits!$A$2:$A$2923,$A52,WebVisits!$B$2:$B$2923,$B52)</f>
        <v>26</v>
      </c>
      <c r="F52">
        <f>SUMIFS(WebVisits!F$2:F$2923,WebVisits!$A$2:$A$2923,$A52,WebVisits!$B$2:$B$2923,$B52)</f>
        <v>50</v>
      </c>
      <c r="G52">
        <f>SUMIFS(WebVisits!G$2:G$2923,WebVisits!$A$2:$A$2923,$A52,WebVisits!$B$2:$B$2923,$B52)</f>
        <v>75</v>
      </c>
      <c r="H52">
        <f t="shared" si="1"/>
        <v>175</v>
      </c>
      <c r="I52">
        <f>IF(C52&gt;List!$D$2,NA(),INDEX(D52:H52,,MATCH($I$2,$D$2:$H$2,0)))</f>
        <v>175</v>
      </c>
      <c r="J52">
        <f>IF(C52&gt;List!$D$2,NA(),SUMIFS(INDEX($D$4:$H$368,,MATCH(5,$D$2:$H$2,0)),$C$4:$C$368,C52))</f>
        <v>7032</v>
      </c>
      <c r="K52" t="e">
        <f t="shared" si="2"/>
        <v>#N/A</v>
      </c>
    </row>
    <row r="53" spans="1:11" x14ac:dyDescent="0.25">
      <c r="A53" t="str">
        <f>List!$T$2</f>
        <v>Africa</v>
      </c>
      <c r="B53" s="64">
        <v>42601</v>
      </c>
      <c r="C53">
        <f t="shared" si="0"/>
        <v>2</v>
      </c>
      <c r="D53">
        <f>SUMIFS(WebVisits!D$2:D$2923,WebVisits!$A$2:$A$2923,$A53,WebVisits!$B$2:$B$2923,$B53)</f>
        <v>36</v>
      </c>
      <c r="E53">
        <f>SUMIFS(WebVisits!E$2:E$2923,WebVisits!$A$2:$A$2923,$A53,WebVisits!$B$2:$B$2923,$B53)</f>
        <v>45</v>
      </c>
      <c r="F53">
        <f>SUMIFS(WebVisits!F$2:F$2923,WebVisits!$A$2:$A$2923,$A53,WebVisits!$B$2:$B$2923,$B53)</f>
        <v>68</v>
      </c>
      <c r="G53">
        <f>SUMIFS(WebVisits!G$2:G$2923,WebVisits!$A$2:$A$2923,$A53,WebVisits!$B$2:$B$2923,$B53)</f>
        <v>82</v>
      </c>
      <c r="H53">
        <f t="shared" si="1"/>
        <v>231</v>
      </c>
      <c r="I53">
        <f>IF(C53&gt;List!$D$2,NA(),INDEX(D53:H53,,MATCH($I$2,$D$2:$H$2,0)))</f>
        <v>231</v>
      </c>
      <c r="J53">
        <f>IF(C53&gt;List!$D$2,NA(),SUMIFS(INDEX($D$4:$H$368,,MATCH(5,$D$2:$H$2,0)),$C$4:$C$368,C53))</f>
        <v>7032</v>
      </c>
      <c r="K53" t="e">
        <f t="shared" si="2"/>
        <v>#N/A</v>
      </c>
    </row>
    <row r="54" spans="1:11" x14ac:dyDescent="0.25">
      <c r="A54" t="str">
        <f>List!$T$2</f>
        <v>Africa</v>
      </c>
      <c r="B54" s="64">
        <v>42602</v>
      </c>
      <c r="C54">
        <f t="shared" si="0"/>
        <v>2</v>
      </c>
      <c r="D54">
        <f>SUMIFS(WebVisits!D$2:D$2923,WebVisits!$A$2:$A$2923,$A54,WebVisits!$B$2:$B$2923,$B54)</f>
        <v>10</v>
      </c>
      <c r="E54">
        <f>SUMIFS(WebVisits!E$2:E$2923,WebVisits!$A$2:$A$2923,$A54,WebVisits!$B$2:$B$2923,$B54)</f>
        <v>41</v>
      </c>
      <c r="F54">
        <f>SUMIFS(WebVisits!F$2:F$2923,WebVisits!$A$2:$A$2923,$A54,WebVisits!$B$2:$B$2923,$B54)</f>
        <v>30</v>
      </c>
      <c r="G54">
        <f>SUMIFS(WebVisits!G$2:G$2923,WebVisits!$A$2:$A$2923,$A54,WebVisits!$B$2:$B$2923,$B54)</f>
        <v>94</v>
      </c>
      <c r="H54">
        <f t="shared" si="1"/>
        <v>175</v>
      </c>
      <c r="I54">
        <f>IF(C54&gt;List!$D$2,NA(),INDEX(D54:H54,,MATCH($I$2,$D$2:$H$2,0)))</f>
        <v>175</v>
      </c>
      <c r="J54">
        <f>IF(C54&gt;List!$D$2,NA(),SUMIFS(INDEX($D$4:$H$368,,MATCH(5,$D$2:$H$2,0)),$C$4:$C$368,C54))</f>
        <v>7032</v>
      </c>
      <c r="K54" t="e">
        <f t="shared" si="2"/>
        <v>#N/A</v>
      </c>
    </row>
    <row r="55" spans="1:11" x14ac:dyDescent="0.25">
      <c r="A55" t="str">
        <f>List!$T$2</f>
        <v>Africa</v>
      </c>
      <c r="B55" s="64">
        <v>42603</v>
      </c>
      <c r="C55">
        <f t="shared" si="0"/>
        <v>2</v>
      </c>
      <c r="D55">
        <f>SUMIFS(WebVisits!D$2:D$2923,WebVisits!$A$2:$A$2923,$A55,WebVisits!$B$2:$B$2923,$B55)</f>
        <v>90</v>
      </c>
      <c r="E55">
        <f>SUMIFS(WebVisits!E$2:E$2923,WebVisits!$A$2:$A$2923,$A55,WebVisits!$B$2:$B$2923,$B55)</f>
        <v>29</v>
      </c>
      <c r="F55">
        <f>SUMIFS(WebVisits!F$2:F$2923,WebVisits!$A$2:$A$2923,$A55,WebVisits!$B$2:$B$2923,$B55)</f>
        <v>76</v>
      </c>
      <c r="G55">
        <f>SUMIFS(WebVisits!G$2:G$2923,WebVisits!$A$2:$A$2923,$A55,WebVisits!$B$2:$B$2923,$B55)</f>
        <v>98</v>
      </c>
      <c r="H55">
        <f t="shared" si="1"/>
        <v>293</v>
      </c>
      <c r="I55">
        <f>IF(C55&gt;List!$D$2,NA(),INDEX(D55:H55,,MATCH($I$2,$D$2:$H$2,0)))</f>
        <v>293</v>
      </c>
      <c r="J55">
        <f>IF(C55&gt;List!$D$2,NA(),SUMIFS(INDEX($D$4:$H$368,,MATCH(5,$D$2:$H$2,0)),$C$4:$C$368,C55))</f>
        <v>7032</v>
      </c>
      <c r="K55" t="e">
        <f t="shared" si="2"/>
        <v>#N/A</v>
      </c>
    </row>
    <row r="56" spans="1:11" x14ac:dyDescent="0.25">
      <c r="A56" t="str">
        <f>List!$T$2</f>
        <v>Africa</v>
      </c>
      <c r="B56" s="64">
        <v>42604</v>
      </c>
      <c r="C56">
        <f t="shared" si="0"/>
        <v>2</v>
      </c>
      <c r="D56">
        <f>SUMIFS(WebVisits!D$2:D$2923,WebVisits!$A$2:$A$2923,$A56,WebVisits!$B$2:$B$2923,$B56)</f>
        <v>43</v>
      </c>
      <c r="E56">
        <f>SUMIFS(WebVisits!E$2:E$2923,WebVisits!$A$2:$A$2923,$A56,WebVisits!$B$2:$B$2923,$B56)</f>
        <v>14</v>
      </c>
      <c r="F56">
        <f>SUMIFS(WebVisits!F$2:F$2923,WebVisits!$A$2:$A$2923,$A56,WebVisits!$B$2:$B$2923,$B56)</f>
        <v>43</v>
      </c>
      <c r="G56">
        <f>SUMIFS(WebVisits!G$2:G$2923,WebVisits!$A$2:$A$2923,$A56,WebVisits!$B$2:$B$2923,$B56)</f>
        <v>73</v>
      </c>
      <c r="H56">
        <f t="shared" si="1"/>
        <v>173</v>
      </c>
      <c r="I56">
        <f>IF(C56&gt;List!$D$2,NA(),INDEX(D56:H56,,MATCH($I$2,$D$2:$H$2,0)))</f>
        <v>173</v>
      </c>
      <c r="J56">
        <f>IF(C56&gt;List!$D$2,NA(),SUMIFS(INDEX($D$4:$H$368,,MATCH(5,$D$2:$H$2,0)),$C$4:$C$368,C56))</f>
        <v>7032</v>
      </c>
      <c r="K56" t="e">
        <f t="shared" si="2"/>
        <v>#N/A</v>
      </c>
    </row>
    <row r="57" spans="1:11" x14ac:dyDescent="0.25">
      <c r="A57" t="str">
        <f>List!$T$2</f>
        <v>Africa</v>
      </c>
      <c r="B57" s="64">
        <v>42605</v>
      </c>
      <c r="C57">
        <f t="shared" si="0"/>
        <v>2</v>
      </c>
      <c r="D57">
        <f>SUMIFS(WebVisits!D$2:D$2923,WebVisits!$A$2:$A$2923,$A57,WebVisits!$B$2:$B$2923,$B57)</f>
        <v>27</v>
      </c>
      <c r="E57">
        <f>SUMIFS(WebVisits!E$2:E$2923,WebVisits!$A$2:$A$2923,$A57,WebVisits!$B$2:$B$2923,$B57)</f>
        <v>93</v>
      </c>
      <c r="F57">
        <f>SUMIFS(WebVisits!F$2:F$2923,WebVisits!$A$2:$A$2923,$A57,WebVisits!$B$2:$B$2923,$B57)</f>
        <v>16</v>
      </c>
      <c r="G57">
        <f>SUMIFS(WebVisits!G$2:G$2923,WebVisits!$A$2:$A$2923,$A57,WebVisits!$B$2:$B$2923,$B57)</f>
        <v>49</v>
      </c>
      <c r="H57">
        <f t="shared" si="1"/>
        <v>185</v>
      </c>
      <c r="I57">
        <f>IF(C57&gt;List!$D$2,NA(),INDEX(D57:H57,,MATCH($I$2,$D$2:$H$2,0)))</f>
        <v>185</v>
      </c>
      <c r="J57">
        <f>IF(C57&gt;List!$D$2,NA(),SUMIFS(INDEX($D$4:$H$368,,MATCH(5,$D$2:$H$2,0)),$C$4:$C$368,C57))</f>
        <v>7032</v>
      </c>
      <c r="K57" t="e">
        <f t="shared" si="2"/>
        <v>#N/A</v>
      </c>
    </row>
    <row r="58" spans="1:11" x14ac:dyDescent="0.25">
      <c r="A58" t="str">
        <f>List!$T$2</f>
        <v>Africa</v>
      </c>
      <c r="B58" s="64">
        <v>42606</v>
      </c>
      <c r="C58">
        <f t="shared" si="0"/>
        <v>2</v>
      </c>
      <c r="D58">
        <f>SUMIFS(WebVisits!D$2:D$2923,WebVisits!$A$2:$A$2923,$A58,WebVisits!$B$2:$B$2923,$B58)</f>
        <v>44</v>
      </c>
      <c r="E58">
        <f>SUMIFS(WebVisits!E$2:E$2923,WebVisits!$A$2:$A$2923,$A58,WebVisits!$B$2:$B$2923,$B58)</f>
        <v>30</v>
      </c>
      <c r="F58">
        <f>SUMIFS(WebVisits!F$2:F$2923,WebVisits!$A$2:$A$2923,$A58,WebVisits!$B$2:$B$2923,$B58)</f>
        <v>61</v>
      </c>
      <c r="G58">
        <f>SUMIFS(WebVisits!G$2:G$2923,WebVisits!$A$2:$A$2923,$A58,WebVisits!$B$2:$B$2923,$B58)</f>
        <v>46</v>
      </c>
      <c r="H58">
        <f t="shared" si="1"/>
        <v>181</v>
      </c>
      <c r="I58">
        <f>IF(C58&gt;List!$D$2,NA(),INDEX(D58:H58,,MATCH($I$2,$D$2:$H$2,0)))</f>
        <v>181</v>
      </c>
      <c r="J58">
        <f>IF(C58&gt;List!$D$2,NA(),SUMIFS(INDEX($D$4:$H$368,,MATCH(5,$D$2:$H$2,0)),$C$4:$C$368,C58))</f>
        <v>7032</v>
      </c>
      <c r="K58" t="e">
        <f t="shared" si="2"/>
        <v>#N/A</v>
      </c>
    </row>
    <row r="59" spans="1:11" x14ac:dyDescent="0.25">
      <c r="A59" t="str">
        <f>List!$T$2</f>
        <v>Africa</v>
      </c>
      <c r="B59" s="64">
        <v>42607</v>
      </c>
      <c r="C59">
        <f t="shared" si="0"/>
        <v>2</v>
      </c>
      <c r="D59">
        <f>SUMIFS(WebVisits!D$2:D$2923,WebVisits!$A$2:$A$2923,$A59,WebVisits!$B$2:$B$2923,$B59)</f>
        <v>91</v>
      </c>
      <c r="E59">
        <f>SUMIFS(WebVisits!E$2:E$2923,WebVisits!$A$2:$A$2923,$A59,WebVisits!$B$2:$B$2923,$B59)</f>
        <v>66</v>
      </c>
      <c r="F59">
        <f>SUMIFS(WebVisits!F$2:F$2923,WebVisits!$A$2:$A$2923,$A59,WebVisits!$B$2:$B$2923,$B59)</f>
        <v>25</v>
      </c>
      <c r="G59">
        <f>SUMIFS(WebVisits!G$2:G$2923,WebVisits!$A$2:$A$2923,$A59,WebVisits!$B$2:$B$2923,$B59)</f>
        <v>19</v>
      </c>
      <c r="H59">
        <f t="shared" si="1"/>
        <v>201</v>
      </c>
      <c r="I59">
        <f>IF(C59&gt;List!$D$2,NA(),INDEX(D59:H59,,MATCH($I$2,$D$2:$H$2,0)))</f>
        <v>201</v>
      </c>
      <c r="J59">
        <f>IF(C59&gt;List!$D$2,NA(),SUMIFS(INDEX($D$4:$H$368,,MATCH(5,$D$2:$H$2,0)),$C$4:$C$368,C59))</f>
        <v>7032</v>
      </c>
      <c r="K59" t="e">
        <f t="shared" si="2"/>
        <v>#N/A</v>
      </c>
    </row>
    <row r="60" spans="1:11" x14ac:dyDescent="0.25">
      <c r="A60" t="str">
        <f>List!$T$2</f>
        <v>Africa</v>
      </c>
      <c r="B60" s="64">
        <v>42608</v>
      </c>
      <c r="C60">
        <f t="shared" si="0"/>
        <v>2</v>
      </c>
      <c r="D60">
        <f>SUMIFS(WebVisits!D$2:D$2923,WebVisits!$A$2:$A$2923,$A60,WebVisits!$B$2:$B$2923,$B60)</f>
        <v>61</v>
      </c>
      <c r="E60">
        <f>SUMIFS(WebVisits!E$2:E$2923,WebVisits!$A$2:$A$2923,$A60,WebVisits!$B$2:$B$2923,$B60)</f>
        <v>24</v>
      </c>
      <c r="F60">
        <f>SUMIFS(WebVisits!F$2:F$2923,WebVisits!$A$2:$A$2923,$A60,WebVisits!$B$2:$B$2923,$B60)</f>
        <v>66</v>
      </c>
      <c r="G60">
        <f>SUMIFS(WebVisits!G$2:G$2923,WebVisits!$A$2:$A$2923,$A60,WebVisits!$B$2:$B$2923,$B60)</f>
        <v>52</v>
      </c>
      <c r="H60">
        <f t="shared" si="1"/>
        <v>203</v>
      </c>
      <c r="I60">
        <f>IF(C60&gt;List!$D$2,NA(),INDEX(D60:H60,,MATCH($I$2,$D$2:$H$2,0)))</f>
        <v>203</v>
      </c>
      <c r="J60">
        <f>IF(C60&gt;List!$D$2,NA(),SUMIFS(INDEX($D$4:$H$368,,MATCH(5,$D$2:$H$2,0)),$C$4:$C$368,C60))</f>
        <v>7032</v>
      </c>
      <c r="K60" t="e">
        <f t="shared" si="2"/>
        <v>#N/A</v>
      </c>
    </row>
    <row r="61" spans="1:11" x14ac:dyDescent="0.25">
      <c r="A61" t="str">
        <f>List!$T$2</f>
        <v>Africa</v>
      </c>
      <c r="B61" s="64">
        <v>42609</v>
      </c>
      <c r="C61">
        <f t="shared" si="0"/>
        <v>2</v>
      </c>
      <c r="D61">
        <f>SUMIFS(WebVisits!D$2:D$2923,WebVisits!$A$2:$A$2923,$A61,WebVisits!$B$2:$B$2923,$B61)</f>
        <v>87</v>
      </c>
      <c r="E61">
        <f>SUMIFS(WebVisits!E$2:E$2923,WebVisits!$A$2:$A$2923,$A61,WebVisits!$B$2:$B$2923,$B61)</f>
        <v>21</v>
      </c>
      <c r="F61">
        <f>SUMIFS(WebVisits!F$2:F$2923,WebVisits!$A$2:$A$2923,$A61,WebVisits!$B$2:$B$2923,$B61)</f>
        <v>77</v>
      </c>
      <c r="G61">
        <f>SUMIFS(WebVisits!G$2:G$2923,WebVisits!$A$2:$A$2923,$A61,WebVisits!$B$2:$B$2923,$B61)</f>
        <v>72</v>
      </c>
      <c r="H61">
        <f t="shared" si="1"/>
        <v>257</v>
      </c>
      <c r="I61">
        <f>IF(C61&gt;List!$D$2,NA(),INDEX(D61:H61,,MATCH($I$2,$D$2:$H$2,0)))</f>
        <v>257</v>
      </c>
      <c r="J61">
        <f>IF(C61&gt;List!$D$2,NA(),SUMIFS(INDEX($D$4:$H$368,,MATCH(5,$D$2:$H$2,0)),$C$4:$C$368,C61))</f>
        <v>7032</v>
      </c>
      <c r="K61" t="e">
        <f t="shared" si="2"/>
        <v>#N/A</v>
      </c>
    </row>
    <row r="62" spans="1:11" x14ac:dyDescent="0.25">
      <c r="A62" t="str">
        <f>List!$T$2</f>
        <v>Africa</v>
      </c>
      <c r="B62" s="64">
        <v>42610</v>
      </c>
      <c r="C62">
        <f t="shared" si="0"/>
        <v>2</v>
      </c>
      <c r="D62">
        <f>SUMIFS(WebVisits!D$2:D$2923,WebVisits!$A$2:$A$2923,$A62,WebVisits!$B$2:$B$2923,$B62)</f>
        <v>36</v>
      </c>
      <c r="E62">
        <f>SUMIFS(WebVisits!E$2:E$2923,WebVisits!$A$2:$A$2923,$A62,WebVisits!$B$2:$B$2923,$B62)</f>
        <v>19</v>
      </c>
      <c r="F62">
        <f>SUMIFS(WebVisits!F$2:F$2923,WebVisits!$A$2:$A$2923,$A62,WebVisits!$B$2:$B$2923,$B62)</f>
        <v>34</v>
      </c>
      <c r="G62">
        <f>SUMIFS(WebVisits!G$2:G$2923,WebVisits!$A$2:$A$2923,$A62,WebVisits!$B$2:$B$2923,$B62)</f>
        <v>31</v>
      </c>
      <c r="H62">
        <f t="shared" si="1"/>
        <v>120</v>
      </c>
      <c r="I62">
        <f>IF(C62&gt;List!$D$2,NA(),INDEX(D62:H62,,MATCH($I$2,$D$2:$H$2,0)))</f>
        <v>120</v>
      </c>
      <c r="J62">
        <f>IF(C62&gt;List!$D$2,NA(),SUMIFS(INDEX($D$4:$H$368,,MATCH(5,$D$2:$H$2,0)),$C$4:$C$368,C62))</f>
        <v>7032</v>
      </c>
      <c r="K62" t="e">
        <f t="shared" si="2"/>
        <v>#N/A</v>
      </c>
    </row>
    <row r="63" spans="1:11" x14ac:dyDescent="0.25">
      <c r="A63" t="str">
        <f>List!$T$2</f>
        <v>Africa</v>
      </c>
      <c r="B63" s="64">
        <v>42611</v>
      </c>
      <c r="C63">
        <f t="shared" si="0"/>
        <v>2</v>
      </c>
      <c r="D63">
        <f>SUMIFS(WebVisits!D$2:D$2923,WebVisits!$A$2:$A$2923,$A63,WebVisits!$B$2:$B$2923,$B63)</f>
        <v>62</v>
      </c>
      <c r="E63">
        <f>SUMIFS(WebVisits!E$2:E$2923,WebVisits!$A$2:$A$2923,$A63,WebVisits!$B$2:$B$2923,$B63)</f>
        <v>95</v>
      </c>
      <c r="F63">
        <f>SUMIFS(WebVisits!F$2:F$2923,WebVisits!$A$2:$A$2923,$A63,WebVisits!$B$2:$B$2923,$B63)</f>
        <v>93</v>
      </c>
      <c r="G63">
        <f>SUMIFS(WebVisits!G$2:G$2923,WebVisits!$A$2:$A$2923,$A63,WebVisits!$B$2:$B$2923,$B63)</f>
        <v>97</v>
      </c>
      <c r="H63">
        <f t="shared" si="1"/>
        <v>347</v>
      </c>
      <c r="I63">
        <f>IF(C63&gt;List!$D$2,NA(),INDEX(D63:H63,,MATCH($I$2,$D$2:$H$2,0)))</f>
        <v>347</v>
      </c>
      <c r="J63">
        <f>IF(C63&gt;List!$D$2,NA(),SUMIFS(INDEX($D$4:$H$368,,MATCH(5,$D$2:$H$2,0)),$C$4:$C$368,C63))</f>
        <v>7032</v>
      </c>
      <c r="K63" t="e">
        <f t="shared" si="2"/>
        <v>#N/A</v>
      </c>
    </row>
    <row r="64" spans="1:11" x14ac:dyDescent="0.25">
      <c r="A64" t="str">
        <f>List!$T$2</f>
        <v>Africa</v>
      </c>
      <c r="B64" s="64">
        <v>42612</v>
      </c>
      <c r="C64">
        <f t="shared" si="0"/>
        <v>2</v>
      </c>
      <c r="D64">
        <f>SUMIFS(WebVisits!D$2:D$2923,WebVisits!$A$2:$A$2923,$A64,WebVisits!$B$2:$B$2923,$B64)</f>
        <v>54</v>
      </c>
      <c r="E64">
        <f>SUMIFS(WebVisits!E$2:E$2923,WebVisits!$A$2:$A$2923,$A64,WebVisits!$B$2:$B$2923,$B64)</f>
        <v>68</v>
      </c>
      <c r="F64">
        <f>SUMIFS(WebVisits!F$2:F$2923,WebVisits!$A$2:$A$2923,$A64,WebVisits!$B$2:$B$2923,$B64)</f>
        <v>24</v>
      </c>
      <c r="G64">
        <f>SUMIFS(WebVisits!G$2:G$2923,WebVisits!$A$2:$A$2923,$A64,WebVisits!$B$2:$B$2923,$B64)</f>
        <v>73</v>
      </c>
      <c r="H64">
        <f t="shared" si="1"/>
        <v>219</v>
      </c>
      <c r="I64">
        <f>IF(C64&gt;List!$D$2,NA(),INDEX(D64:H64,,MATCH($I$2,$D$2:$H$2,0)))</f>
        <v>219</v>
      </c>
      <c r="J64">
        <f>IF(C64&gt;List!$D$2,NA(),SUMIFS(INDEX($D$4:$H$368,,MATCH(5,$D$2:$H$2,0)),$C$4:$C$368,C64))</f>
        <v>7032</v>
      </c>
      <c r="K64" t="e">
        <f t="shared" si="2"/>
        <v>#N/A</v>
      </c>
    </row>
    <row r="65" spans="1:11" x14ac:dyDescent="0.25">
      <c r="A65" t="str">
        <f>List!$T$2</f>
        <v>Africa</v>
      </c>
      <c r="B65" s="64">
        <v>42613</v>
      </c>
      <c r="C65">
        <f t="shared" si="0"/>
        <v>2</v>
      </c>
      <c r="D65">
        <f>SUMIFS(WebVisits!D$2:D$2923,WebVisits!$A$2:$A$2923,$A65,WebVisits!$B$2:$B$2923,$B65)</f>
        <v>56</v>
      </c>
      <c r="E65">
        <f>SUMIFS(WebVisits!E$2:E$2923,WebVisits!$A$2:$A$2923,$A65,WebVisits!$B$2:$B$2923,$B65)</f>
        <v>61</v>
      </c>
      <c r="F65">
        <f>SUMIFS(WebVisits!F$2:F$2923,WebVisits!$A$2:$A$2923,$A65,WebVisits!$B$2:$B$2923,$B65)</f>
        <v>81</v>
      </c>
      <c r="G65">
        <f>SUMIFS(WebVisits!G$2:G$2923,WebVisits!$A$2:$A$2923,$A65,WebVisits!$B$2:$B$2923,$B65)</f>
        <v>91</v>
      </c>
      <c r="H65">
        <f t="shared" si="1"/>
        <v>289</v>
      </c>
      <c r="I65">
        <f>IF(C65&gt;List!$D$2,NA(),INDEX(D65:H65,,MATCH($I$2,$D$2:$H$2,0)))</f>
        <v>289</v>
      </c>
      <c r="J65">
        <f>IF(C65&gt;List!$D$2,NA(),SUMIFS(INDEX($D$4:$H$368,,MATCH(5,$D$2:$H$2,0)),$C$4:$C$368,C65))</f>
        <v>7032</v>
      </c>
      <c r="K65" t="e">
        <f t="shared" si="2"/>
        <v>#N/A</v>
      </c>
    </row>
    <row r="66" spans="1:11" x14ac:dyDescent="0.25">
      <c r="A66" t="str">
        <f>List!$T$2</f>
        <v>Africa</v>
      </c>
      <c r="B66" s="64">
        <v>42614</v>
      </c>
      <c r="C66">
        <f t="shared" si="0"/>
        <v>3</v>
      </c>
      <c r="D66">
        <f>SUMIFS(WebVisits!D$2:D$2923,WebVisits!$A$2:$A$2923,$A66,WebVisits!$B$2:$B$2923,$B66)</f>
        <v>20</v>
      </c>
      <c r="E66">
        <f>SUMIFS(WebVisits!E$2:E$2923,WebVisits!$A$2:$A$2923,$A66,WebVisits!$B$2:$B$2923,$B66)</f>
        <v>82</v>
      </c>
      <c r="F66">
        <f>SUMIFS(WebVisits!F$2:F$2923,WebVisits!$A$2:$A$2923,$A66,WebVisits!$B$2:$B$2923,$B66)</f>
        <v>60</v>
      </c>
      <c r="G66">
        <f>SUMIFS(WebVisits!G$2:G$2923,WebVisits!$A$2:$A$2923,$A66,WebVisits!$B$2:$B$2923,$B66)</f>
        <v>94</v>
      </c>
      <c r="H66">
        <f t="shared" si="1"/>
        <v>256</v>
      </c>
      <c r="I66">
        <f>IF(C66&gt;List!$D$2,NA(),INDEX(D66:H66,,MATCH($I$2,$D$2:$H$2,0)))</f>
        <v>256</v>
      </c>
      <c r="J66">
        <f>IF(C66&gt;List!$D$2,NA(),SUMIFS(INDEX($D$4:$H$368,,MATCH(5,$D$2:$H$2,0)),$C$4:$C$368,C66))</f>
        <v>6546</v>
      </c>
      <c r="K66" t="e">
        <f t="shared" si="2"/>
        <v>#N/A</v>
      </c>
    </row>
    <row r="67" spans="1:11" x14ac:dyDescent="0.25">
      <c r="A67" t="str">
        <f>List!$T$2</f>
        <v>Africa</v>
      </c>
      <c r="B67" s="64">
        <v>42615</v>
      </c>
      <c r="C67">
        <f t="shared" si="0"/>
        <v>3</v>
      </c>
      <c r="D67">
        <f>SUMIFS(WebVisits!D$2:D$2923,WebVisits!$A$2:$A$2923,$A67,WebVisits!$B$2:$B$2923,$B67)</f>
        <v>27</v>
      </c>
      <c r="E67">
        <f>SUMIFS(WebVisits!E$2:E$2923,WebVisits!$A$2:$A$2923,$A67,WebVisits!$B$2:$B$2923,$B67)</f>
        <v>40</v>
      </c>
      <c r="F67">
        <f>SUMIFS(WebVisits!F$2:F$2923,WebVisits!$A$2:$A$2923,$A67,WebVisits!$B$2:$B$2923,$B67)</f>
        <v>32</v>
      </c>
      <c r="G67">
        <f>SUMIFS(WebVisits!G$2:G$2923,WebVisits!$A$2:$A$2923,$A67,WebVisits!$B$2:$B$2923,$B67)</f>
        <v>49</v>
      </c>
      <c r="H67">
        <f t="shared" si="1"/>
        <v>148</v>
      </c>
      <c r="I67">
        <f>IF(C67&gt;List!$D$2,NA(),INDEX(D67:H67,,MATCH($I$2,$D$2:$H$2,0)))</f>
        <v>148</v>
      </c>
      <c r="J67">
        <f>IF(C67&gt;List!$D$2,NA(),SUMIFS(INDEX($D$4:$H$368,,MATCH(5,$D$2:$H$2,0)),$C$4:$C$368,C67))</f>
        <v>6546</v>
      </c>
      <c r="K67" t="e">
        <f t="shared" si="2"/>
        <v>#N/A</v>
      </c>
    </row>
    <row r="68" spans="1:11" x14ac:dyDescent="0.25">
      <c r="A68" t="str">
        <f>List!$T$2</f>
        <v>Africa</v>
      </c>
      <c r="B68" s="64">
        <v>42616</v>
      </c>
      <c r="C68">
        <f t="shared" si="0"/>
        <v>3</v>
      </c>
      <c r="D68">
        <f>SUMIFS(WebVisits!D$2:D$2923,WebVisits!$A$2:$A$2923,$A68,WebVisits!$B$2:$B$2923,$B68)</f>
        <v>51</v>
      </c>
      <c r="E68">
        <f>SUMIFS(WebVisits!E$2:E$2923,WebVisits!$A$2:$A$2923,$A68,WebVisits!$B$2:$B$2923,$B68)</f>
        <v>76</v>
      </c>
      <c r="F68">
        <f>SUMIFS(WebVisits!F$2:F$2923,WebVisits!$A$2:$A$2923,$A68,WebVisits!$B$2:$B$2923,$B68)</f>
        <v>54</v>
      </c>
      <c r="G68">
        <f>SUMIFS(WebVisits!G$2:G$2923,WebVisits!$A$2:$A$2923,$A68,WebVisits!$B$2:$B$2923,$B68)</f>
        <v>24</v>
      </c>
      <c r="H68">
        <f t="shared" si="1"/>
        <v>205</v>
      </c>
      <c r="I68">
        <f>IF(C68&gt;List!$D$2,NA(),INDEX(D68:H68,,MATCH($I$2,$D$2:$H$2,0)))</f>
        <v>205</v>
      </c>
      <c r="J68">
        <f>IF(C68&gt;List!$D$2,NA(),SUMIFS(INDEX($D$4:$H$368,,MATCH(5,$D$2:$H$2,0)),$C$4:$C$368,C68))</f>
        <v>6546</v>
      </c>
      <c r="K68" t="e">
        <f t="shared" si="2"/>
        <v>#N/A</v>
      </c>
    </row>
    <row r="69" spans="1:11" x14ac:dyDescent="0.25">
      <c r="A69" t="str">
        <f>List!$T$2</f>
        <v>Africa</v>
      </c>
      <c r="B69" s="64">
        <v>42617</v>
      </c>
      <c r="C69">
        <f t="shared" ref="C69:C132" si="3">CHOOSE(MONTH(B69),7,8,9,10,11,12,1,2,3,4,5,6)</f>
        <v>3</v>
      </c>
      <c r="D69">
        <f>SUMIFS(WebVisits!D$2:D$2923,WebVisits!$A$2:$A$2923,$A69,WebVisits!$B$2:$B$2923,$B69)</f>
        <v>26</v>
      </c>
      <c r="E69">
        <f>SUMIFS(WebVisits!E$2:E$2923,WebVisits!$A$2:$A$2923,$A69,WebVisits!$B$2:$B$2923,$B69)</f>
        <v>60</v>
      </c>
      <c r="F69">
        <f>SUMIFS(WebVisits!F$2:F$2923,WebVisits!$A$2:$A$2923,$A69,WebVisits!$B$2:$B$2923,$B69)</f>
        <v>21</v>
      </c>
      <c r="G69">
        <f>SUMIFS(WebVisits!G$2:G$2923,WebVisits!$A$2:$A$2923,$A69,WebVisits!$B$2:$B$2923,$B69)</f>
        <v>76</v>
      </c>
      <c r="H69">
        <f t="shared" ref="H69:H132" si="4">SUM(D69:G69)</f>
        <v>183</v>
      </c>
      <c r="I69">
        <f>IF(C69&gt;List!$D$2,NA(),INDEX(D69:H69,,MATCH($I$2,$D$2:$H$2,0)))</f>
        <v>183</v>
      </c>
      <c r="J69">
        <f>IF(C69&gt;List!$D$2,NA(),SUMIFS(INDEX($D$4:$H$368,,MATCH(5,$D$2:$H$2,0)),$C$4:$C$368,C69))</f>
        <v>6546</v>
      </c>
      <c r="K69" t="e">
        <f t="shared" ref="K69:K132" si="5">IF(J69=$B$1,I69,NA())</f>
        <v>#N/A</v>
      </c>
    </row>
    <row r="70" spans="1:11" x14ac:dyDescent="0.25">
      <c r="A70" t="str">
        <f>List!$T$2</f>
        <v>Africa</v>
      </c>
      <c r="B70" s="64">
        <v>42618</v>
      </c>
      <c r="C70">
        <f t="shared" si="3"/>
        <v>3</v>
      </c>
      <c r="D70">
        <f>SUMIFS(WebVisits!D$2:D$2923,WebVisits!$A$2:$A$2923,$A70,WebVisits!$B$2:$B$2923,$B70)</f>
        <v>86</v>
      </c>
      <c r="E70">
        <f>SUMIFS(WebVisits!E$2:E$2923,WebVisits!$A$2:$A$2923,$A70,WebVisits!$B$2:$B$2923,$B70)</f>
        <v>54</v>
      </c>
      <c r="F70">
        <f>SUMIFS(WebVisits!F$2:F$2923,WebVisits!$A$2:$A$2923,$A70,WebVisits!$B$2:$B$2923,$B70)</f>
        <v>15</v>
      </c>
      <c r="G70">
        <f>SUMIFS(WebVisits!G$2:G$2923,WebVisits!$A$2:$A$2923,$A70,WebVisits!$B$2:$B$2923,$B70)</f>
        <v>53</v>
      </c>
      <c r="H70">
        <f t="shared" si="4"/>
        <v>208</v>
      </c>
      <c r="I70">
        <f>IF(C70&gt;List!$D$2,NA(),INDEX(D70:H70,,MATCH($I$2,$D$2:$H$2,0)))</f>
        <v>208</v>
      </c>
      <c r="J70">
        <f>IF(C70&gt;List!$D$2,NA(),SUMIFS(INDEX($D$4:$H$368,,MATCH(5,$D$2:$H$2,0)),$C$4:$C$368,C70))</f>
        <v>6546</v>
      </c>
      <c r="K70" t="e">
        <f t="shared" si="5"/>
        <v>#N/A</v>
      </c>
    </row>
    <row r="71" spans="1:11" x14ac:dyDescent="0.25">
      <c r="A71" t="str">
        <f>List!$T$2</f>
        <v>Africa</v>
      </c>
      <c r="B71" s="64">
        <v>42619</v>
      </c>
      <c r="C71">
        <f t="shared" si="3"/>
        <v>3</v>
      </c>
      <c r="D71">
        <f>SUMIFS(WebVisits!D$2:D$2923,WebVisits!$A$2:$A$2923,$A71,WebVisits!$B$2:$B$2923,$B71)</f>
        <v>81</v>
      </c>
      <c r="E71">
        <f>SUMIFS(WebVisits!E$2:E$2923,WebVisits!$A$2:$A$2923,$A71,WebVisits!$B$2:$B$2923,$B71)</f>
        <v>65</v>
      </c>
      <c r="F71">
        <f>SUMIFS(WebVisits!F$2:F$2923,WebVisits!$A$2:$A$2923,$A71,WebVisits!$B$2:$B$2923,$B71)</f>
        <v>39</v>
      </c>
      <c r="G71">
        <f>SUMIFS(WebVisits!G$2:G$2923,WebVisits!$A$2:$A$2923,$A71,WebVisits!$B$2:$B$2923,$B71)</f>
        <v>82</v>
      </c>
      <c r="H71">
        <f t="shared" si="4"/>
        <v>267</v>
      </c>
      <c r="I71">
        <f>IF(C71&gt;List!$D$2,NA(),INDEX(D71:H71,,MATCH($I$2,$D$2:$H$2,0)))</f>
        <v>267</v>
      </c>
      <c r="J71">
        <f>IF(C71&gt;List!$D$2,NA(),SUMIFS(INDEX($D$4:$H$368,,MATCH(5,$D$2:$H$2,0)),$C$4:$C$368,C71))</f>
        <v>6546</v>
      </c>
      <c r="K71" t="e">
        <f t="shared" si="5"/>
        <v>#N/A</v>
      </c>
    </row>
    <row r="72" spans="1:11" x14ac:dyDescent="0.25">
      <c r="A72" t="str">
        <f>List!$T$2</f>
        <v>Africa</v>
      </c>
      <c r="B72" s="64">
        <v>42620</v>
      </c>
      <c r="C72">
        <f t="shared" si="3"/>
        <v>3</v>
      </c>
      <c r="D72">
        <f>SUMIFS(WebVisits!D$2:D$2923,WebVisits!$A$2:$A$2923,$A72,WebVisits!$B$2:$B$2923,$B72)</f>
        <v>29</v>
      </c>
      <c r="E72">
        <f>SUMIFS(WebVisits!E$2:E$2923,WebVisits!$A$2:$A$2923,$A72,WebVisits!$B$2:$B$2923,$B72)</f>
        <v>51</v>
      </c>
      <c r="F72">
        <f>SUMIFS(WebVisits!F$2:F$2923,WebVisits!$A$2:$A$2923,$A72,WebVisits!$B$2:$B$2923,$B72)</f>
        <v>33</v>
      </c>
      <c r="G72">
        <f>SUMIFS(WebVisits!G$2:G$2923,WebVisits!$A$2:$A$2923,$A72,WebVisits!$B$2:$B$2923,$B72)</f>
        <v>31</v>
      </c>
      <c r="H72">
        <f t="shared" si="4"/>
        <v>144</v>
      </c>
      <c r="I72">
        <f>IF(C72&gt;List!$D$2,NA(),INDEX(D72:H72,,MATCH($I$2,$D$2:$H$2,0)))</f>
        <v>144</v>
      </c>
      <c r="J72">
        <f>IF(C72&gt;List!$D$2,NA(),SUMIFS(INDEX($D$4:$H$368,,MATCH(5,$D$2:$H$2,0)),$C$4:$C$368,C72))</f>
        <v>6546</v>
      </c>
      <c r="K72" t="e">
        <f t="shared" si="5"/>
        <v>#N/A</v>
      </c>
    </row>
    <row r="73" spans="1:11" x14ac:dyDescent="0.25">
      <c r="A73" t="str">
        <f>List!$T$2</f>
        <v>Africa</v>
      </c>
      <c r="B73" s="64">
        <v>42621</v>
      </c>
      <c r="C73">
        <f t="shared" si="3"/>
        <v>3</v>
      </c>
      <c r="D73">
        <f>SUMIFS(WebVisits!D$2:D$2923,WebVisits!$A$2:$A$2923,$A73,WebVisits!$B$2:$B$2923,$B73)</f>
        <v>19</v>
      </c>
      <c r="E73">
        <f>SUMIFS(WebVisits!E$2:E$2923,WebVisits!$A$2:$A$2923,$A73,WebVisits!$B$2:$B$2923,$B73)</f>
        <v>77</v>
      </c>
      <c r="F73">
        <f>SUMIFS(WebVisits!F$2:F$2923,WebVisits!$A$2:$A$2923,$A73,WebVisits!$B$2:$B$2923,$B73)</f>
        <v>31</v>
      </c>
      <c r="G73">
        <f>SUMIFS(WebVisits!G$2:G$2923,WebVisits!$A$2:$A$2923,$A73,WebVisits!$B$2:$B$2923,$B73)</f>
        <v>16</v>
      </c>
      <c r="H73">
        <f t="shared" si="4"/>
        <v>143</v>
      </c>
      <c r="I73">
        <f>IF(C73&gt;List!$D$2,NA(),INDEX(D73:H73,,MATCH($I$2,$D$2:$H$2,0)))</f>
        <v>143</v>
      </c>
      <c r="J73">
        <f>IF(C73&gt;List!$D$2,NA(),SUMIFS(INDEX($D$4:$H$368,,MATCH(5,$D$2:$H$2,0)),$C$4:$C$368,C73))</f>
        <v>6546</v>
      </c>
      <c r="K73" t="e">
        <f t="shared" si="5"/>
        <v>#N/A</v>
      </c>
    </row>
    <row r="74" spans="1:11" x14ac:dyDescent="0.25">
      <c r="A74" t="str">
        <f>List!$T$2</f>
        <v>Africa</v>
      </c>
      <c r="B74" s="64">
        <v>42622</v>
      </c>
      <c r="C74">
        <f t="shared" si="3"/>
        <v>3</v>
      </c>
      <c r="D74">
        <f>SUMIFS(WebVisits!D$2:D$2923,WebVisits!$A$2:$A$2923,$A74,WebVisits!$B$2:$B$2923,$B74)</f>
        <v>24</v>
      </c>
      <c r="E74">
        <f>SUMIFS(WebVisits!E$2:E$2923,WebVisits!$A$2:$A$2923,$A74,WebVisits!$B$2:$B$2923,$B74)</f>
        <v>76</v>
      </c>
      <c r="F74">
        <f>SUMIFS(WebVisits!F$2:F$2923,WebVisits!$A$2:$A$2923,$A74,WebVisits!$B$2:$B$2923,$B74)</f>
        <v>63</v>
      </c>
      <c r="G74">
        <f>SUMIFS(WebVisits!G$2:G$2923,WebVisits!$A$2:$A$2923,$A74,WebVisits!$B$2:$B$2923,$B74)</f>
        <v>55</v>
      </c>
      <c r="H74">
        <f t="shared" si="4"/>
        <v>218</v>
      </c>
      <c r="I74">
        <f>IF(C74&gt;List!$D$2,NA(),INDEX(D74:H74,,MATCH($I$2,$D$2:$H$2,0)))</f>
        <v>218</v>
      </c>
      <c r="J74">
        <f>IF(C74&gt;List!$D$2,NA(),SUMIFS(INDEX($D$4:$H$368,,MATCH(5,$D$2:$H$2,0)),$C$4:$C$368,C74))</f>
        <v>6546</v>
      </c>
      <c r="K74" t="e">
        <f t="shared" si="5"/>
        <v>#N/A</v>
      </c>
    </row>
    <row r="75" spans="1:11" x14ac:dyDescent="0.25">
      <c r="A75" t="str">
        <f>List!$T$2</f>
        <v>Africa</v>
      </c>
      <c r="B75" s="64">
        <v>42623</v>
      </c>
      <c r="C75">
        <f t="shared" si="3"/>
        <v>3</v>
      </c>
      <c r="D75">
        <f>SUMIFS(WebVisits!D$2:D$2923,WebVisits!$A$2:$A$2923,$A75,WebVisits!$B$2:$B$2923,$B75)</f>
        <v>90</v>
      </c>
      <c r="E75">
        <f>SUMIFS(WebVisits!E$2:E$2923,WebVisits!$A$2:$A$2923,$A75,WebVisits!$B$2:$B$2923,$B75)</f>
        <v>84</v>
      </c>
      <c r="F75">
        <f>SUMIFS(WebVisits!F$2:F$2923,WebVisits!$A$2:$A$2923,$A75,WebVisits!$B$2:$B$2923,$B75)</f>
        <v>77</v>
      </c>
      <c r="G75">
        <f>SUMIFS(WebVisits!G$2:G$2923,WebVisits!$A$2:$A$2923,$A75,WebVisits!$B$2:$B$2923,$B75)</f>
        <v>17</v>
      </c>
      <c r="H75">
        <f t="shared" si="4"/>
        <v>268</v>
      </c>
      <c r="I75">
        <f>IF(C75&gt;List!$D$2,NA(),INDEX(D75:H75,,MATCH($I$2,$D$2:$H$2,0)))</f>
        <v>268</v>
      </c>
      <c r="J75">
        <f>IF(C75&gt;List!$D$2,NA(),SUMIFS(INDEX($D$4:$H$368,,MATCH(5,$D$2:$H$2,0)),$C$4:$C$368,C75))</f>
        <v>6546</v>
      </c>
      <c r="K75" t="e">
        <f t="shared" si="5"/>
        <v>#N/A</v>
      </c>
    </row>
    <row r="76" spans="1:11" x14ac:dyDescent="0.25">
      <c r="A76" t="str">
        <f>List!$T$2</f>
        <v>Africa</v>
      </c>
      <c r="B76" s="64">
        <v>42624</v>
      </c>
      <c r="C76">
        <f t="shared" si="3"/>
        <v>3</v>
      </c>
      <c r="D76">
        <f>SUMIFS(WebVisits!D$2:D$2923,WebVisits!$A$2:$A$2923,$A76,WebVisits!$B$2:$B$2923,$B76)</f>
        <v>28</v>
      </c>
      <c r="E76">
        <f>SUMIFS(WebVisits!E$2:E$2923,WebVisits!$A$2:$A$2923,$A76,WebVisits!$B$2:$B$2923,$B76)</f>
        <v>59</v>
      </c>
      <c r="F76">
        <f>SUMIFS(WebVisits!F$2:F$2923,WebVisits!$A$2:$A$2923,$A76,WebVisits!$B$2:$B$2923,$B76)</f>
        <v>71</v>
      </c>
      <c r="G76">
        <f>SUMIFS(WebVisits!G$2:G$2923,WebVisits!$A$2:$A$2923,$A76,WebVisits!$B$2:$B$2923,$B76)</f>
        <v>54</v>
      </c>
      <c r="H76">
        <f t="shared" si="4"/>
        <v>212</v>
      </c>
      <c r="I76">
        <f>IF(C76&gt;List!$D$2,NA(),INDEX(D76:H76,,MATCH($I$2,$D$2:$H$2,0)))</f>
        <v>212</v>
      </c>
      <c r="J76">
        <f>IF(C76&gt;List!$D$2,NA(),SUMIFS(INDEX($D$4:$H$368,,MATCH(5,$D$2:$H$2,0)),$C$4:$C$368,C76))</f>
        <v>6546</v>
      </c>
      <c r="K76" t="e">
        <f t="shared" si="5"/>
        <v>#N/A</v>
      </c>
    </row>
    <row r="77" spans="1:11" x14ac:dyDescent="0.25">
      <c r="A77" t="str">
        <f>List!$T$2</f>
        <v>Africa</v>
      </c>
      <c r="B77" s="64">
        <v>42625</v>
      </c>
      <c r="C77">
        <f t="shared" si="3"/>
        <v>3</v>
      </c>
      <c r="D77">
        <f>SUMIFS(WebVisits!D$2:D$2923,WebVisits!$A$2:$A$2923,$A77,WebVisits!$B$2:$B$2923,$B77)</f>
        <v>96</v>
      </c>
      <c r="E77">
        <f>SUMIFS(WebVisits!E$2:E$2923,WebVisits!$A$2:$A$2923,$A77,WebVisits!$B$2:$B$2923,$B77)</f>
        <v>26</v>
      </c>
      <c r="F77">
        <f>SUMIFS(WebVisits!F$2:F$2923,WebVisits!$A$2:$A$2923,$A77,WebVisits!$B$2:$B$2923,$B77)</f>
        <v>18</v>
      </c>
      <c r="G77">
        <f>SUMIFS(WebVisits!G$2:G$2923,WebVisits!$A$2:$A$2923,$A77,WebVisits!$B$2:$B$2923,$B77)</f>
        <v>20</v>
      </c>
      <c r="H77">
        <f t="shared" si="4"/>
        <v>160</v>
      </c>
      <c r="I77">
        <f>IF(C77&gt;List!$D$2,NA(),INDEX(D77:H77,,MATCH($I$2,$D$2:$H$2,0)))</f>
        <v>160</v>
      </c>
      <c r="J77">
        <f>IF(C77&gt;List!$D$2,NA(),SUMIFS(INDEX($D$4:$H$368,,MATCH(5,$D$2:$H$2,0)),$C$4:$C$368,C77))</f>
        <v>6546</v>
      </c>
      <c r="K77" t="e">
        <f t="shared" si="5"/>
        <v>#N/A</v>
      </c>
    </row>
    <row r="78" spans="1:11" x14ac:dyDescent="0.25">
      <c r="A78" t="str">
        <f>List!$T$2</f>
        <v>Africa</v>
      </c>
      <c r="B78" s="64">
        <v>42626</v>
      </c>
      <c r="C78">
        <f t="shared" si="3"/>
        <v>3</v>
      </c>
      <c r="D78">
        <f>SUMIFS(WebVisits!D$2:D$2923,WebVisits!$A$2:$A$2923,$A78,WebVisits!$B$2:$B$2923,$B78)</f>
        <v>65</v>
      </c>
      <c r="E78">
        <f>SUMIFS(WebVisits!E$2:E$2923,WebVisits!$A$2:$A$2923,$A78,WebVisits!$B$2:$B$2923,$B78)</f>
        <v>46</v>
      </c>
      <c r="F78">
        <f>SUMIFS(WebVisits!F$2:F$2923,WebVisits!$A$2:$A$2923,$A78,WebVisits!$B$2:$B$2923,$B78)</f>
        <v>12</v>
      </c>
      <c r="G78">
        <f>SUMIFS(WebVisits!G$2:G$2923,WebVisits!$A$2:$A$2923,$A78,WebVisits!$B$2:$B$2923,$B78)</f>
        <v>38</v>
      </c>
      <c r="H78">
        <f t="shared" si="4"/>
        <v>161</v>
      </c>
      <c r="I78">
        <f>IF(C78&gt;List!$D$2,NA(),INDEX(D78:H78,,MATCH($I$2,$D$2:$H$2,0)))</f>
        <v>161</v>
      </c>
      <c r="J78">
        <f>IF(C78&gt;List!$D$2,NA(),SUMIFS(INDEX($D$4:$H$368,,MATCH(5,$D$2:$H$2,0)),$C$4:$C$368,C78))</f>
        <v>6546</v>
      </c>
      <c r="K78" t="e">
        <f t="shared" si="5"/>
        <v>#N/A</v>
      </c>
    </row>
    <row r="79" spans="1:11" x14ac:dyDescent="0.25">
      <c r="A79" t="str">
        <f>List!$T$2</f>
        <v>Africa</v>
      </c>
      <c r="B79" s="64">
        <v>42627</v>
      </c>
      <c r="C79">
        <f t="shared" si="3"/>
        <v>3</v>
      </c>
      <c r="D79">
        <f>SUMIFS(WebVisits!D$2:D$2923,WebVisits!$A$2:$A$2923,$A79,WebVisits!$B$2:$B$2923,$B79)</f>
        <v>81</v>
      </c>
      <c r="E79">
        <f>SUMIFS(WebVisits!E$2:E$2923,WebVisits!$A$2:$A$2923,$A79,WebVisits!$B$2:$B$2923,$B79)</f>
        <v>78</v>
      </c>
      <c r="F79">
        <f>SUMIFS(WebVisits!F$2:F$2923,WebVisits!$A$2:$A$2923,$A79,WebVisits!$B$2:$B$2923,$B79)</f>
        <v>56</v>
      </c>
      <c r="G79">
        <f>SUMIFS(WebVisits!G$2:G$2923,WebVisits!$A$2:$A$2923,$A79,WebVisits!$B$2:$B$2923,$B79)</f>
        <v>29</v>
      </c>
      <c r="H79">
        <f t="shared" si="4"/>
        <v>244</v>
      </c>
      <c r="I79">
        <f>IF(C79&gt;List!$D$2,NA(),INDEX(D79:H79,,MATCH($I$2,$D$2:$H$2,0)))</f>
        <v>244</v>
      </c>
      <c r="J79">
        <f>IF(C79&gt;List!$D$2,NA(),SUMIFS(INDEX($D$4:$H$368,,MATCH(5,$D$2:$H$2,0)),$C$4:$C$368,C79))</f>
        <v>6546</v>
      </c>
      <c r="K79" t="e">
        <f t="shared" si="5"/>
        <v>#N/A</v>
      </c>
    </row>
    <row r="80" spans="1:11" x14ac:dyDescent="0.25">
      <c r="A80" t="str">
        <f>List!$T$2</f>
        <v>Africa</v>
      </c>
      <c r="B80" s="64">
        <v>42628</v>
      </c>
      <c r="C80">
        <f t="shared" si="3"/>
        <v>3</v>
      </c>
      <c r="D80">
        <f>SUMIFS(WebVisits!D$2:D$2923,WebVisits!$A$2:$A$2923,$A80,WebVisits!$B$2:$B$2923,$B80)</f>
        <v>25</v>
      </c>
      <c r="E80">
        <f>SUMIFS(WebVisits!E$2:E$2923,WebVisits!$A$2:$A$2923,$A80,WebVisits!$B$2:$B$2923,$B80)</f>
        <v>14</v>
      </c>
      <c r="F80">
        <f>SUMIFS(WebVisits!F$2:F$2923,WebVisits!$A$2:$A$2923,$A80,WebVisits!$B$2:$B$2923,$B80)</f>
        <v>17</v>
      </c>
      <c r="G80">
        <f>SUMIFS(WebVisits!G$2:G$2923,WebVisits!$A$2:$A$2923,$A80,WebVisits!$B$2:$B$2923,$B80)</f>
        <v>74</v>
      </c>
      <c r="H80">
        <f t="shared" si="4"/>
        <v>130</v>
      </c>
      <c r="I80">
        <f>IF(C80&gt;List!$D$2,NA(),INDEX(D80:H80,,MATCH($I$2,$D$2:$H$2,0)))</f>
        <v>130</v>
      </c>
      <c r="J80">
        <f>IF(C80&gt;List!$D$2,NA(),SUMIFS(INDEX($D$4:$H$368,,MATCH(5,$D$2:$H$2,0)),$C$4:$C$368,C80))</f>
        <v>6546</v>
      </c>
      <c r="K80" t="e">
        <f t="shared" si="5"/>
        <v>#N/A</v>
      </c>
    </row>
    <row r="81" spans="1:11" x14ac:dyDescent="0.25">
      <c r="A81" t="str">
        <f>List!$T$2</f>
        <v>Africa</v>
      </c>
      <c r="B81" s="64">
        <v>42629</v>
      </c>
      <c r="C81">
        <f t="shared" si="3"/>
        <v>3</v>
      </c>
      <c r="D81">
        <f>SUMIFS(WebVisits!D$2:D$2923,WebVisits!$A$2:$A$2923,$A81,WebVisits!$B$2:$B$2923,$B81)</f>
        <v>45</v>
      </c>
      <c r="E81">
        <f>SUMIFS(WebVisits!E$2:E$2923,WebVisits!$A$2:$A$2923,$A81,WebVisits!$B$2:$B$2923,$B81)</f>
        <v>46</v>
      </c>
      <c r="F81">
        <f>SUMIFS(WebVisits!F$2:F$2923,WebVisits!$A$2:$A$2923,$A81,WebVisits!$B$2:$B$2923,$B81)</f>
        <v>61</v>
      </c>
      <c r="G81">
        <f>SUMIFS(WebVisits!G$2:G$2923,WebVisits!$A$2:$A$2923,$A81,WebVisits!$B$2:$B$2923,$B81)</f>
        <v>87</v>
      </c>
      <c r="H81">
        <f t="shared" si="4"/>
        <v>239</v>
      </c>
      <c r="I81">
        <f>IF(C81&gt;List!$D$2,NA(),INDEX(D81:H81,,MATCH($I$2,$D$2:$H$2,0)))</f>
        <v>239</v>
      </c>
      <c r="J81">
        <f>IF(C81&gt;List!$D$2,NA(),SUMIFS(INDEX($D$4:$H$368,,MATCH(5,$D$2:$H$2,0)),$C$4:$C$368,C81))</f>
        <v>6546</v>
      </c>
      <c r="K81" t="e">
        <f t="shared" si="5"/>
        <v>#N/A</v>
      </c>
    </row>
    <row r="82" spans="1:11" x14ac:dyDescent="0.25">
      <c r="A82" t="str">
        <f>List!$T$2</f>
        <v>Africa</v>
      </c>
      <c r="B82" s="64">
        <v>42630</v>
      </c>
      <c r="C82">
        <f t="shared" si="3"/>
        <v>3</v>
      </c>
      <c r="D82">
        <f>SUMIFS(WebVisits!D$2:D$2923,WebVisits!$A$2:$A$2923,$A82,WebVisits!$B$2:$B$2923,$B82)</f>
        <v>62</v>
      </c>
      <c r="E82">
        <f>SUMIFS(WebVisits!E$2:E$2923,WebVisits!$A$2:$A$2923,$A82,WebVisits!$B$2:$B$2923,$B82)</f>
        <v>10</v>
      </c>
      <c r="F82">
        <f>SUMIFS(WebVisits!F$2:F$2923,WebVisits!$A$2:$A$2923,$A82,WebVisits!$B$2:$B$2923,$B82)</f>
        <v>25</v>
      </c>
      <c r="G82">
        <f>SUMIFS(WebVisits!G$2:G$2923,WebVisits!$A$2:$A$2923,$A82,WebVisits!$B$2:$B$2923,$B82)</f>
        <v>21</v>
      </c>
      <c r="H82">
        <f t="shared" si="4"/>
        <v>118</v>
      </c>
      <c r="I82">
        <f>IF(C82&gt;List!$D$2,NA(),INDEX(D82:H82,,MATCH($I$2,$D$2:$H$2,0)))</f>
        <v>118</v>
      </c>
      <c r="J82">
        <f>IF(C82&gt;List!$D$2,NA(),SUMIFS(INDEX($D$4:$H$368,,MATCH(5,$D$2:$H$2,0)),$C$4:$C$368,C82))</f>
        <v>6546</v>
      </c>
      <c r="K82" t="e">
        <f t="shared" si="5"/>
        <v>#N/A</v>
      </c>
    </row>
    <row r="83" spans="1:11" x14ac:dyDescent="0.25">
      <c r="A83" t="str">
        <f>List!$T$2</f>
        <v>Africa</v>
      </c>
      <c r="B83" s="64">
        <v>42631</v>
      </c>
      <c r="C83">
        <f t="shared" si="3"/>
        <v>3</v>
      </c>
      <c r="D83">
        <f>SUMIFS(WebVisits!D$2:D$2923,WebVisits!$A$2:$A$2923,$A83,WebVisits!$B$2:$B$2923,$B83)</f>
        <v>24</v>
      </c>
      <c r="E83">
        <f>SUMIFS(WebVisits!E$2:E$2923,WebVisits!$A$2:$A$2923,$A83,WebVisits!$B$2:$B$2923,$B83)</f>
        <v>90</v>
      </c>
      <c r="F83">
        <f>SUMIFS(WebVisits!F$2:F$2923,WebVisits!$A$2:$A$2923,$A83,WebVisits!$B$2:$B$2923,$B83)</f>
        <v>94</v>
      </c>
      <c r="G83">
        <f>SUMIFS(WebVisits!G$2:G$2923,WebVisits!$A$2:$A$2923,$A83,WebVisits!$B$2:$B$2923,$B83)</f>
        <v>100</v>
      </c>
      <c r="H83">
        <f t="shared" si="4"/>
        <v>308</v>
      </c>
      <c r="I83">
        <f>IF(C83&gt;List!$D$2,NA(),INDEX(D83:H83,,MATCH($I$2,$D$2:$H$2,0)))</f>
        <v>308</v>
      </c>
      <c r="J83">
        <f>IF(C83&gt;List!$D$2,NA(),SUMIFS(INDEX($D$4:$H$368,,MATCH(5,$D$2:$H$2,0)),$C$4:$C$368,C83))</f>
        <v>6546</v>
      </c>
      <c r="K83" t="e">
        <f t="shared" si="5"/>
        <v>#N/A</v>
      </c>
    </row>
    <row r="84" spans="1:11" x14ac:dyDescent="0.25">
      <c r="A84" t="str">
        <f>List!$T$2</f>
        <v>Africa</v>
      </c>
      <c r="B84" s="64">
        <v>42632</v>
      </c>
      <c r="C84">
        <f t="shared" si="3"/>
        <v>3</v>
      </c>
      <c r="D84">
        <f>SUMIFS(WebVisits!D$2:D$2923,WebVisits!$A$2:$A$2923,$A84,WebVisits!$B$2:$B$2923,$B84)</f>
        <v>32</v>
      </c>
      <c r="E84">
        <f>SUMIFS(WebVisits!E$2:E$2923,WebVisits!$A$2:$A$2923,$A84,WebVisits!$B$2:$B$2923,$B84)</f>
        <v>77</v>
      </c>
      <c r="F84">
        <f>SUMIFS(WebVisits!F$2:F$2923,WebVisits!$A$2:$A$2923,$A84,WebVisits!$B$2:$B$2923,$B84)</f>
        <v>84</v>
      </c>
      <c r="G84">
        <f>SUMIFS(WebVisits!G$2:G$2923,WebVisits!$A$2:$A$2923,$A84,WebVisits!$B$2:$B$2923,$B84)</f>
        <v>37</v>
      </c>
      <c r="H84">
        <f t="shared" si="4"/>
        <v>230</v>
      </c>
      <c r="I84">
        <f>IF(C84&gt;List!$D$2,NA(),INDEX(D84:H84,,MATCH($I$2,$D$2:$H$2,0)))</f>
        <v>230</v>
      </c>
      <c r="J84">
        <f>IF(C84&gt;List!$D$2,NA(),SUMIFS(INDEX($D$4:$H$368,,MATCH(5,$D$2:$H$2,0)),$C$4:$C$368,C84))</f>
        <v>6546</v>
      </c>
      <c r="K84" t="e">
        <f t="shared" si="5"/>
        <v>#N/A</v>
      </c>
    </row>
    <row r="85" spans="1:11" x14ac:dyDescent="0.25">
      <c r="A85" t="str">
        <f>List!$T$2</f>
        <v>Africa</v>
      </c>
      <c r="B85" s="64">
        <v>42633</v>
      </c>
      <c r="C85">
        <f t="shared" si="3"/>
        <v>3</v>
      </c>
      <c r="D85">
        <f>SUMIFS(WebVisits!D$2:D$2923,WebVisits!$A$2:$A$2923,$A85,WebVisits!$B$2:$B$2923,$B85)</f>
        <v>47</v>
      </c>
      <c r="E85">
        <f>SUMIFS(WebVisits!E$2:E$2923,WebVisits!$A$2:$A$2923,$A85,WebVisits!$B$2:$B$2923,$B85)</f>
        <v>58</v>
      </c>
      <c r="F85">
        <f>SUMIFS(WebVisits!F$2:F$2923,WebVisits!$A$2:$A$2923,$A85,WebVisits!$B$2:$B$2923,$B85)</f>
        <v>62</v>
      </c>
      <c r="G85">
        <f>SUMIFS(WebVisits!G$2:G$2923,WebVisits!$A$2:$A$2923,$A85,WebVisits!$B$2:$B$2923,$B85)</f>
        <v>57</v>
      </c>
      <c r="H85">
        <f t="shared" si="4"/>
        <v>224</v>
      </c>
      <c r="I85">
        <f>IF(C85&gt;List!$D$2,NA(),INDEX(D85:H85,,MATCH($I$2,$D$2:$H$2,0)))</f>
        <v>224</v>
      </c>
      <c r="J85">
        <f>IF(C85&gt;List!$D$2,NA(),SUMIFS(INDEX($D$4:$H$368,,MATCH(5,$D$2:$H$2,0)),$C$4:$C$368,C85))</f>
        <v>6546</v>
      </c>
      <c r="K85" t="e">
        <f t="shared" si="5"/>
        <v>#N/A</v>
      </c>
    </row>
    <row r="86" spans="1:11" x14ac:dyDescent="0.25">
      <c r="A86" t="str">
        <f>List!$T$2</f>
        <v>Africa</v>
      </c>
      <c r="B86" s="64">
        <v>42634</v>
      </c>
      <c r="C86">
        <f t="shared" si="3"/>
        <v>3</v>
      </c>
      <c r="D86">
        <f>SUMIFS(WebVisits!D$2:D$2923,WebVisits!$A$2:$A$2923,$A86,WebVisits!$B$2:$B$2923,$B86)</f>
        <v>80</v>
      </c>
      <c r="E86">
        <f>SUMIFS(WebVisits!E$2:E$2923,WebVisits!$A$2:$A$2923,$A86,WebVisits!$B$2:$B$2923,$B86)</f>
        <v>99</v>
      </c>
      <c r="F86">
        <f>SUMIFS(WebVisits!F$2:F$2923,WebVisits!$A$2:$A$2923,$A86,WebVisits!$B$2:$B$2923,$B86)</f>
        <v>97</v>
      </c>
      <c r="G86">
        <f>SUMIFS(WebVisits!G$2:G$2923,WebVisits!$A$2:$A$2923,$A86,WebVisits!$B$2:$B$2923,$B86)</f>
        <v>83</v>
      </c>
      <c r="H86">
        <f t="shared" si="4"/>
        <v>359</v>
      </c>
      <c r="I86">
        <f>IF(C86&gt;List!$D$2,NA(),INDEX(D86:H86,,MATCH($I$2,$D$2:$H$2,0)))</f>
        <v>359</v>
      </c>
      <c r="J86">
        <f>IF(C86&gt;List!$D$2,NA(),SUMIFS(INDEX($D$4:$H$368,,MATCH(5,$D$2:$H$2,0)),$C$4:$C$368,C86))</f>
        <v>6546</v>
      </c>
      <c r="K86" t="e">
        <f t="shared" si="5"/>
        <v>#N/A</v>
      </c>
    </row>
    <row r="87" spans="1:11" x14ac:dyDescent="0.25">
      <c r="A87" t="str">
        <f>List!$T$2</f>
        <v>Africa</v>
      </c>
      <c r="B87" s="64">
        <v>42635</v>
      </c>
      <c r="C87">
        <f t="shared" si="3"/>
        <v>3</v>
      </c>
      <c r="D87">
        <f>SUMIFS(WebVisits!D$2:D$2923,WebVisits!$A$2:$A$2923,$A87,WebVisits!$B$2:$B$2923,$B87)</f>
        <v>75</v>
      </c>
      <c r="E87">
        <f>SUMIFS(WebVisits!E$2:E$2923,WebVisits!$A$2:$A$2923,$A87,WebVisits!$B$2:$B$2923,$B87)</f>
        <v>71</v>
      </c>
      <c r="F87">
        <f>SUMIFS(WebVisits!F$2:F$2923,WebVisits!$A$2:$A$2923,$A87,WebVisits!$B$2:$B$2923,$B87)</f>
        <v>69</v>
      </c>
      <c r="G87">
        <f>SUMIFS(WebVisits!G$2:G$2923,WebVisits!$A$2:$A$2923,$A87,WebVisits!$B$2:$B$2923,$B87)</f>
        <v>97</v>
      </c>
      <c r="H87">
        <f t="shared" si="4"/>
        <v>312</v>
      </c>
      <c r="I87">
        <f>IF(C87&gt;List!$D$2,NA(),INDEX(D87:H87,,MATCH($I$2,$D$2:$H$2,0)))</f>
        <v>312</v>
      </c>
      <c r="J87">
        <f>IF(C87&gt;List!$D$2,NA(),SUMIFS(INDEX($D$4:$H$368,,MATCH(5,$D$2:$H$2,0)),$C$4:$C$368,C87))</f>
        <v>6546</v>
      </c>
      <c r="K87" t="e">
        <f t="shared" si="5"/>
        <v>#N/A</v>
      </c>
    </row>
    <row r="88" spans="1:11" x14ac:dyDescent="0.25">
      <c r="A88" t="str">
        <f>List!$T$2</f>
        <v>Africa</v>
      </c>
      <c r="B88" s="64">
        <v>42636</v>
      </c>
      <c r="C88">
        <f t="shared" si="3"/>
        <v>3</v>
      </c>
      <c r="D88">
        <f>SUMIFS(WebVisits!D$2:D$2923,WebVisits!$A$2:$A$2923,$A88,WebVisits!$B$2:$B$2923,$B88)</f>
        <v>16</v>
      </c>
      <c r="E88">
        <f>SUMIFS(WebVisits!E$2:E$2923,WebVisits!$A$2:$A$2923,$A88,WebVisits!$B$2:$B$2923,$B88)</f>
        <v>98</v>
      </c>
      <c r="F88">
        <f>SUMIFS(WebVisits!F$2:F$2923,WebVisits!$A$2:$A$2923,$A88,WebVisits!$B$2:$B$2923,$B88)</f>
        <v>64</v>
      </c>
      <c r="G88">
        <f>SUMIFS(WebVisits!G$2:G$2923,WebVisits!$A$2:$A$2923,$A88,WebVisits!$B$2:$B$2923,$B88)</f>
        <v>13</v>
      </c>
      <c r="H88">
        <f t="shared" si="4"/>
        <v>191</v>
      </c>
      <c r="I88">
        <f>IF(C88&gt;List!$D$2,NA(),INDEX(D88:H88,,MATCH($I$2,$D$2:$H$2,0)))</f>
        <v>191</v>
      </c>
      <c r="J88">
        <f>IF(C88&gt;List!$D$2,NA(),SUMIFS(INDEX($D$4:$H$368,,MATCH(5,$D$2:$H$2,0)),$C$4:$C$368,C88))</f>
        <v>6546</v>
      </c>
      <c r="K88" t="e">
        <f t="shared" si="5"/>
        <v>#N/A</v>
      </c>
    </row>
    <row r="89" spans="1:11" x14ac:dyDescent="0.25">
      <c r="A89" t="str">
        <f>List!$T$2</f>
        <v>Africa</v>
      </c>
      <c r="B89" s="64">
        <v>42637</v>
      </c>
      <c r="C89">
        <f t="shared" si="3"/>
        <v>3</v>
      </c>
      <c r="D89">
        <f>SUMIFS(WebVisits!D$2:D$2923,WebVisits!$A$2:$A$2923,$A89,WebVisits!$B$2:$B$2923,$B89)</f>
        <v>63</v>
      </c>
      <c r="E89">
        <f>SUMIFS(WebVisits!E$2:E$2923,WebVisits!$A$2:$A$2923,$A89,WebVisits!$B$2:$B$2923,$B89)</f>
        <v>80</v>
      </c>
      <c r="F89">
        <f>SUMIFS(WebVisits!F$2:F$2923,WebVisits!$A$2:$A$2923,$A89,WebVisits!$B$2:$B$2923,$B89)</f>
        <v>75</v>
      </c>
      <c r="G89">
        <f>SUMIFS(WebVisits!G$2:G$2923,WebVisits!$A$2:$A$2923,$A89,WebVisits!$B$2:$B$2923,$B89)</f>
        <v>46</v>
      </c>
      <c r="H89">
        <f t="shared" si="4"/>
        <v>264</v>
      </c>
      <c r="I89">
        <f>IF(C89&gt;List!$D$2,NA(),INDEX(D89:H89,,MATCH($I$2,$D$2:$H$2,0)))</f>
        <v>264</v>
      </c>
      <c r="J89">
        <f>IF(C89&gt;List!$D$2,NA(),SUMIFS(INDEX($D$4:$H$368,,MATCH(5,$D$2:$H$2,0)),$C$4:$C$368,C89))</f>
        <v>6546</v>
      </c>
      <c r="K89" t="e">
        <f t="shared" si="5"/>
        <v>#N/A</v>
      </c>
    </row>
    <row r="90" spans="1:11" x14ac:dyDescent="0.25">
      <c r="A90" t="str">
        <f>List!$T$2</f>
        <v>Africa</v>
      </c>
      <c r="B90" s="64">
        <v>42638</v>
      </c>
      <c r="C90">
        <f t="shared" si="3"/>
        <v>3</v>
      </c>
      <c r="D90">
        <f>SUMIFS(WebVisits!D$2:D$2923,WebVisits!$A$2:$A$2923,$A90,WebVisits!$B$2:$B$2923,$B90)</f>
        <v>65</v>
      </c>
      <c r="E90">
        <f>SUMIFS(WebVisits!E$2:E$2923,WebVisits!$A$2:$A$2923,$A90,WebVisits!$B$2:$B$2923,$B90)</f>
        <v>51</v>
      </c>
      <c r="F90">
        <f>SUMIFS(WebVisits!F$2:F$2923,WebVisits!$A$2:$A$2923,$A90,WebVisits!$B$2:$B$2923,$B90)</f>
        <v>92</v>
      </c>
      <c r="G90">
        <f>SUMIFS(WebVisits!G$2:G$2923,WebVisits!$A$2:$A$2923,$A90,WebVisits!$B$2:$B$2923,$B90)</f>
        <v>82</v>
      </c>
      <c r="H90">
        <f t="shared" si="4"/>
        <v>290</v>
      </c>
      <c r="I90">
        <f>IF(C90&gt;List!$D$2,NA(),INDEX(D90:H90,,MATCH($I$2,$D$2:$H$2,0)))</f>
        <v>290</v>
      </c>
      <c r="J90">
        <f>IF(C90&gt;List!$D$2,NA(),SUMIFS(INDEX($D$4:$H$368,,MATCH(5,$D$2:$H$2,0)),$C$4:$C$368,C90))</f>
        <v>6546</v>
      </c>
      <c r="K90" t="e">
        <f t="shared" si="5"/>
        <v>#N/A</v>
      </c>
    </row>
    <row r="91" spans="1:11" x14ac:dyDescent="0.25">
      <c r="A91" t="str">
        <f>List!$T$2</f>
        <v>Africa</v>
      </c>
      <c r="B91" s="64">
        <v>42639</v>
      </c>
      <c r="C91">
        <f t="shared" si="3"/>
        <v>3</v>
      </c>
      <c r="D91">
        <f>SUMIFS(WebVisits!D$2:D$2923,WebVisits!$A$2:$A$2923,$A91,WebVisits!$B$2:$B$2923,$B91)</f>
        <v>89</v>
      </c>
      <c r="E91">
        <f>SUMIFS(WebVisits!E$2:E$2923,WebVisits!$A$2:$A$2923,$A91,WebVisits!$B$2:$B$2923,$B91)</f>
        <v>55</v>
      </c>
      <c r="F91">
        <f>SUMIFS(WebVisits!F$2:F$2923,WebVisits!$A$2:$A$2923,$A91,WebVisits!$B$2:$B$2923,$B91)</f>
        <v>54</v>
      </c>
      <c r="G91">
        <f>SUMIFS(WebVisits!G$2:G$2923,WebVisits!$A$2:$A$2923,$A91,WebVisits!$B$2:$B$2923,$B91)</f>
        <v>24</v>
      </c>
      <c r="H91">
        <f t="shared" si="4"/>
        <v>222</v>
      </c>
      <c r="I91">
        <f>IF(C91&gt;List!$D$2,NA(),INDEX(D91:H91,,MATCH($I$2,$D$2:$H$2,0)))</f>
        <v>222</v>
      </c>
      <c r="J91">
        <f>IF(C91&gt;List!$D$2,NA(),SUMIFS(INDEX($D$4:$H$368,,MATCH(5,$D$2:$H$2,0)),$C$4:$C$368,C91))</f>
        <v>6546</v>
      </c>
      <c r="K91" t="e">
        <f t="shared" si="5"/>
        <v>#N/A</v>
      </c>
    </row>
    <row r="92" spans="1:11" x14ac:dyDescent="0.25">
      <c r="A92" t="str">
        <f>List!$T$2</f>
        <v>Africa</v>
      </c>
      <c r="B92" s="64">
        <v>42640</v>
      </c>
      <c r="C92">
        <f t="shared" si="3"/>
        <v>3</v>
      </c>
      <c r="D92">
        <f>SUMIFS(WebVisits!D$2:D$2923,WebVisits!$A$2:$A$2923,$A92,WebVisits!$B$2:$B$2923,$B92)</f>
        <v>34</v>
      </c>
      <c r="E92">
        <f>SUMIFS(WebVisits!E$2:E$2923,WebVisits!$A$2:$A$2923,$A92,WebVisits!$B$2:$B$2923,$B92)</f>
        <v>45</v>
      </c>
      <c r="F92">
        <f>SUMIFS(WebVisits!F$2:F$2923,WebVisits!$A$2:$A$2923,$A92,WebVisits!$B$2:$B$2923,$B92)</f>
        <v>32</v>
      </c>
      <c r="G92">
        <f>SUMIFS(WebVisits!G$2:G$2923,WebVisits!$A$2:$A$2923,$A92,WebVisits!$B$2:$B$2923,$B92)</f>
        <v>71</v>
      </c>
      <c r="H92">
        <f t="shared" si="4"/>
        <v>182</v>
      </c>
      <c r="I92">
        <f>IF(C92&gt;List!$D$2,NA(),INDEX(D92:H92,,MATCH($I$2,$D$2:$H$2,0)))</f>
        <v>182</v>
      </c>
      <c r="J92">
        <f>IF(C92&gt;List!$D$2,NA(),SUMIFS(INDEX($D$4:$H$368,,MATCH(5,$D$2:$H$2,0)),$C$4:$C$368,C92))</f>
        <v>6546</v>
      </c>
      <c r="K92" t="e">
        <f t="shared" si="5"/>
        <v>#N/A</v>
      </c>
    </row>
    <row r="93" spans="1:11" x14ac:dyDescent="0.25">
      <c r="A93" t="str">
        <f>List!$T$2</f>
        <v>Africa</v>
      </c>
      <c r="B93" s="64">
        <v>42641</v>
      </c>
      <c r="C93">
        <f t="shared" si="3"/>
        <v>3</v>
      </c>
      <c r="D93">
        <f>SUMIFS(WebVisits!D$2:D$2923,WebVisits!$A$2:$A$2923,$A93,WebVisits!$B$2:$B$2923,$B93)</f>
        <v>43</v>
      </c>
      <c r="E93">
        <f>SUMIFS(WebVisits!E$2:E$2923,WebVisits!$A$2:$A$2923,$A93,WebVisits!$B$2:$B$2923,$B93)</f>
        <v>24</v>
      </c>
      <c r="F93">
        <f>SUMIFS(WebVisits!F$2:F$2923,WebVisits!$A$2:$A$2923,$A93,WebVisits!$B$2:$B$2923,$B93)</f>
        <v>95</v>
      </c>
      <c r="G93">
        <f>SUMIFS(WebVisits!G$2:G$2923,WebVisits!$A$2:$A$2923,$A93,WebVisits!$B$2:$B$2923,$B93)</f>
        <v>12</v>
      </c>
      <c r="H93">
        <f t="shared" si="4"/>
        <v>174</v>
      </c>
      <c r="I93">
        <f>IF(C93&gt;List!$D$2,NA(),INDEX(D93:H93,,MATCH($I$2,$D$2:$H$2,0)))</f>
        <v>174</v>
      </c>
      <c r="J93">
        <f>IF(C93&gt;List!$D$2,NA(),SUMIFS(INDEX($D$4:$H$368,,MATCH(5,$D$2:$H$2,0)),$C$4:$C$368,C93))</f>
        <v>6546</v>
      </c>
      <c r="K93" t="e">
        <f t="shared" si="5"/>
        <v>#N/A</v>
      </c>
    </row>
    <row r="94" spans="1:11" x14ac:dyDescent="0.25">
      <c r="A94" t="str">
        <f>List!$T$2</f>
        <v>Africa</v>
      </c>
      <c r="B94" s="64">
        <v>42642</v>
      </c>
      <c r="C94">
        <f t="shared" si="3"/>
        <v>3</v>
      </c>
      <c r="D94">
        <f>SUMIFS(WebVisits!D$2:D$2923,WebVisits!$A$2:$A$2923,$A94,WebVisits!$B$2:$B$2923,$B94)</f>
        <v>100</v>
      </c>
      <c r="E94">
        <f>SUMIFS(WebVisits!E$2:E$2923,WebVisits!$A$2:$A$2923,$A94,WebVisits!$B$2:$B$2923,$B94)</f>
        <v>84</v>
      </c>
      <c r="F94">
        <f>SUMIFS(WebVisits!F$2:F$2923,WebVisits!$A$2:$A$2923,$A94,WebVisits!$B$2:$B$2923,$B94)</f>
        <v>83</v>
      </c>
      <c r="G94">
        <f>SUMIFS(WebVisits!G$2:G$2923,WebVisits!$A$2:$A$2923,$A94,WebVisits!$B$2:$B$2923,$B94)</f>
        <v>80</v>
      </c>
      <c r="H94">
        <f t="shared" si="4"/>
        <v>347</v>
      </c>
      <c r="I94">
        <f>IF(C94&gt;List!$D$2,NA(),INDEX(D94:H94,,MATCH($I$2,$D$2:$H$2,0)))</f>
        <v>347</v>
      </c>
      <c r="J94">
        <f>IF(C94&gt;List!$D$2,NA(),SUMIFS(INDEX($D$4:$H$368,,MATCH(5,$D$2:$H$2,0)),$C$4:$C$368,C94))</f>
        <v>6546</v>
      </c>
      <c r="K94" t="e">
        <f t="shared" si="5"/>
        <v>#N/A</v>
      </c>
    </row>
    <row r="95" spans="1:11" x14ac:dyDescent="0.25">
      <c r="A95" t="str">
        <f>List!$T$2</f>
        <v>Africa</v>
      </c>
      <c r="B95" s="64">
        <v>42643</v>
      </c>
      <c r="C95">
        <f t="shared" si="3"/>
        <v>3</v>
      </c>
      <c r="D95">
        <f>SUMIFS(WebVisits!D$2:D$2923,WebVisits!$A$2:$A$2923,$A95,WebVisits!$B$2:$B$2923,$B95)</f>
        <v>34</v>
      </c>
      <c r="E95">
        <f>SUMIFS(WebVisits!E$2:E$2923,WebVisits!$A$2:$A$2923,$A95,WebVisits!$B$2:$B$2923,$B95)</f>
        <v>42</v>
      </c>
      <c r="F95">
        <f>SUMIFS(WebVisits!F$2:F$2923,WebVisits!$A$2:$A$2923,$A95,WebVisits!$B$2:$B$2923,$B95)</f>
        <v>34</v>
      </c>
      <c r="G95">
        <f>SUMIFS(WebVisits!G$2:G$2923,WebVisits!$A$2:$A$2923,$A95,WebVisits!$B$2:$B$2923,$B95)</f>
        <v>29</v>
      </c>
      <c r="H95">
        <f t="shared" si="4"/>
        <v>139</v>
      </c>
      <c r="I95">
        <f>IF(C95&gt;List!$D$2,NA(),INDEX(D95:H95,,MATCH($I$2,$D$2:$H$2,0)))</f>
        <v>139</v>
      </c>
      <c r="J95">
        <f>IF(C95&gt;List!$D$2,NA(),SUMIFS(INDEX($D$4:$H$368,,MATCH(5,$D$2:$H$2,0)),$C$4:$C$368,C95))</f>
        <v>6546</v>
      </c>
      <c r="K95" t="e">
        <f t="shared" si="5"/>
        <v>#N/A</v>
      </c>
    </row>
    <row r="96" spans="1:11" x14ac:dyDescent="0.25">
      <c r="A96" t="str">
        <f>List!$T$2</f>
        <v>Africa</v>
      </c>
      <c r="B96" s="64">
        <v>42644</v>
      </c>
      <c r="C96">
        <f t="shared" si="3"/>
        <v>4</v>
      </c>
      <c r="D96">
        <f>SUMIFS(WebVisits!D$2:D$2923,WebVisits!$A$2:$A$2923,$A96,WebVisits!$B$2:$B$2923,$B96)</f>
        <v>49</v>
      </c>
      <c r="E96">
        <f>SUMIFS(WebVisits!E$2:E$2923,WebVisits!$A$2:$A$2923,$A96,WebVisits!$B$2:$B$2923,$B96)</f>
        <v>46</v>
      </c>
      <c r="F96">
        <f>SUMIFS(WebVisits!F$2:F$2923,WebVisits!$A$2:$A$2923,$A96,WebVisits!$B$2:$B$2923,$B96)</f>
        <v>27</v>
      </c>
      <c r="G96">
        <f>SUMIFS(WebVisits!G$2:G$2923,WebVisits!$A$2:$A$2923,$A96,WebVisits!$B$2:$B$2923,$B96)</f>
        <v>11</v>
      </c>
      <c r="H96">
        <f t="shared" si="4"/>
        <v>133</v>
      </c>
      <c r="I96">
        <f>IF(C96&gt;List!$D$2,NA(),INDEX(D96:H96,,MATCH($I$2,$D$2:$H$2,0)))</f>
        <v>133</v>
      </c>
      <c r="J96">
        <f>IF(C96&gt;List!$D$2,NA(),SUMIFS(INDEX($D$4:$H$368,,MATCH(5,$D$2:$H$2,0)),$C$4:$C$368,C96))</f>
        <v>6612</v>
      </c>
      <c r="K96" t="e">
        <f t="shared" si="5"/>
        <v>#N/A</v>
      </c>
    </row>
    <row r="97" spans="1:11" x14ac:dyDescent="0.25">
      <c r="A97" t="str">
        <f>List!$T$2</f>
        <v>Africa</v>
      </c>
      <c r="B97" s="64">
        <v>42645</v>
      </c>
      <c r="C97">
        <f t="shared" si="3"/>
        <v>4</v>
      </c>
      <c r="D97">
        <f>SUMIFS(WebVisits!D$2:D$2923,WebVisits!$A$2:$A$2923,$A97,WebVisits!$B$2:$B$2923,$B97)</f>
        <v>42</v>
      </c>
      <c r="E97">
        <f>SUMIFS(WebVisits!E$2:E$2923,WebVisits!$A$2:$A$2923,$A97,WebVisits!$B$2:$B$2923,$B97)</f>
        <v>15</v>
      </c>
      <c r="F97">
        <f>SUMIFS(WebVisits!F$2:F$2923,WebVisits!$A$2:$A$2923,$A97,WebVisits!$B$2:$B$2923,$B97)</f>
        <v>10</v>
      </c>
      <c r="G97">
        <f>SUMIFS(WebVisits!G$2:G$2923,WebVisits!$A$2:$A$2923,$A97,WebVisits!$B$2:$B$2923,$B97)</f>
        <v>91</v>
      </c>
      <c r="H97">
        <f t="shared" si="4"/>
        <v>158</v>
      </c>
      <c r="I97">
        <f>IF(C97&gt;List!$D$2,NA(),INDEX(D97:H97,,MATCH($I$2,$D$2:$H$2,0)))</f>
        <v>158</v>
      </c>
      <c r="J97">
        <f>IF(C97&gt;List!$D$2,NA(),SUMIFS(INDEX($D$4:$H$368,,MATCH(5,$D$2:$H$2,0)),$C$4:$C$368,C97))</f>
        <v>6612</v>
      </c>
      <c r="K97" t="e">
        <f t="shared" si="5"/>
        <v>#N/A</v>
      </c>
    </row>
    <row r="98" spans="1:11" x14ac:dyDescent="0.25">
      <c r="A98" t="str">
        <f>List!$T$2</f>
        <v>Africa</v>
      </c>
      <c r="B98" s="64">
        <v>42646</v>
      </c>
      <c r="C98">
        <f t="shared" si="3"/>
        <v>4</v>
      </c>
      <c r="D98">
        <f>SUMIFS(WebVisits!D$2:D$2923,WebVisits!$A$2:$A$2923,$A98,WebVisits!$B$2:$B$2923,$B98)</f>
        <v>63</v>
      </c>
      <c r="E98">
        <f>SUMIFS(WebVisits!E$2:E$2923,WebVisits!$A$2:$A$2923,$A98,WebVisits!$B$2:$B$2923,$B98)</f>
        <v>33</v>
      </c>
      <c r="F98">
        <f>SUMIFS(WebVisits!F$2:F$2923,WebVisits!$A$2:$A$2923,$A98,WebVisits!$B$2:$B$2923,$B98)</f>
        <v>72</v>
      </c>
      <c r="G98">
        <f>SUMIFS(WebVisits!G$2:G$2923,WebVisits!$A$2:$A$2923,$A98,WebVisits!$B$2:$B$2923,$B98)</f>
        <v>22</v>
      </c>
      <c r="H98">
        <f t="shared" si="4"/>
        <v>190</v>
      </c>
      <c r="I98">
        <f>IF(C98&gt;List!$D$2,NA(),INDEX(D98:H98,,MATCH($I$2,$D$2:$H$2,0)))</f>
        <v>190</v>
      </c>
      <c r="J98">
        <f>IF(C98&gt;List!$D$2,NA(),SUMIFS(INDEX($D$4:$H$368,,MATCH(5,$D$2:$H$2,0)),$C$4:$C$368,C98))</f>
        <v>6612</v>
      </c>
      <c r="K98" t="e">
        <f t="shared" si="5"/>
        <v>#N/A</v>
      </c>
    </row>
    <row r="99" spans="1:11" x14ac:dyDescent="0.25">
      <c r="A99" t="str">
        <f>List!$T$2</f>
        <v>Africa</v>
      </c>
      <c r="B99" s="64">
        <v>42647</v>
      </c>
      <c r="C99">
        <f t="shared" si="3"/>
        <v>4</v>
      </c>
      <c r="D99">
        <f>SUMIFS(WebVisits!D$2:D$2923,WebVisits!$A$2:$A$2923,$A99,WebVisits!$B$2:$B$2923,$B99)</f>
        <v>17</v>
      </c>
      <c r="E99">
        <f>SUMIFS(WebVisits!E$2:E$2923,WebVisits!$A$2:$A$2923,$A99,WebVisits!$B$2:$B$2923,$B99)</f>
        <v>25</v>
      </c>
      <c r="F99">
        <f>SUMIFS(WebVisits!F$2:F$2923,WebVisits!$A$2:$A$2923,$A99,WebVisits!$B$2:$B$2923,$B99)</f>
        <v>18</v>
      </c>
      <c r="G99">
        <f>SUMIFS(WebVisits!G$2:G$2923,WebVisits!$A$2:$A$2923,$A99,WebVisits!$B$2:$B$2923,$B99)</f>
        <v>12</v>
      </c>
      <c r="H99">
        <f t="shared" si="4"/>
        <v>72</v>
      </c>
      <c r="I99">
        <f>IF(C99&gt;List!$D$2,NA(),INDEX(D99:H99,,MATCH($I$2,$D$2:$H$2,0)))</f>
        <v>72</v>
      </c>
      <c r="J99">
        <f>IF(C99&gt;List!$D$2,NA(),SUMIFS(INDEX($D$4:$H$368,,MATCH(5,$D$2:$H$2,0)),$C$4:$C$368,C99))</f>
        <v>6612</v>
      </c>
      <c r="K99" t="e">
        <f t="shared" si="5"/>
        <v>#N/A</v>
      </c>
    </row>
    <row r="100" spans="1:11" x14ac:dyDescent="0.25">
      <c r="A100" t="str">
        <f>List!$T$2</f>
        <v>Africa</v>
      </c>
      <c r="B100" s="64">
        <v>42648</v>
      </c>
      <c r="C100">
        <f t="shared" si="3"/>
        <v>4</v>
      </c>
      <c r="D100">
        <f>SUMIFS(WebVisits!D$2:D$2923,WebVisits!$A$2:$A$2923,$A100,WebVisits!$B$2:$B$2923,$B100)</f>
        <v>12</v>
      </c>
      <c r="E100">
        <f>SUMIFS(WebVisits!E$2:E$2923,WebVisits!$A$2:$A$2923,$A100,WebVisits!$B$2:$B$2923,$B100)</f>
        <v>63</v>
      </c>
      <c r="F100">
        <f>SUMIFS(WebVisits!F$2:F$2923,WebVisits!$A$2:$A$2923,$A100,WebVisits!$B$2:$B$2923,$B100)</f>
        <v>33</v>
      </c>
      <c r="G100">
        <f>SUMIFS(WebVisits!G$2:G$2923,WebVisits!$A$2:$A$2923,$A100,WebVisits!$B$2:$B$2923,$B100)</f>
        <v>49</v>
      </c>
      <c r="H100">
        <f t="shared" si="4"/>
        <v>157</v>
      </c>
      <c r="I100">
        <f>IF(C100&gt;List!$D$2,NA(),INDEX(D100:H100,,MATCH($I$2,$D$2:$H$2,0)))</f>
        <v>157</v>
      </c>
      <c r="J100">
        <f>IF(C100&gt;List!$D$2,NA(),SUMIFS(INDEX($D$4:$H$368,,MATCH(5,$D$2:$H$2,0)),$C$4:$C$368,C100))</f>
        <v>6612</v>
      </c>
      <c r="K100" t="e">
        <f t="shared" si="5"/>
        <v>#N/A</v>
      </c>
    </row>
    <row r="101" spans="1:11" x14ac:dyDescent="0.25">
      <c r="A101" t="str">
        <f>List!$T$2</f>
        <v>Africa</v>
      </c>
      <c r="B101" s="64">
        <v>42649</v>
      </c>
      <c r="C101">
        <f t="shared" si="3"/>
        <v>4</v>
      </c>
      <c r="D101">
        <f>SUMIFS(WebVisits!D$2:D$2923,WebVisits!$A$2:$A$2923,$A101,WebVisits!$B$2:$B$2923,$B101)</f>
        <v>33</v>
      </c>
      <c r="E101">
        <f>SUMIFS(WebVisits!E$2:E$2923,WebVisits!$A$2:$A$2923,$A101,WebVisits!$B$2:$B$2923,$B101)</f>
        <v>83</v>
      </c>
      <c r="F101">
        <f>SUMIFS(WebVisits!F$2:F$2923,WebVisits!$A$2:$A$2923,$A101,WebVisits!$B$2:$B$2923,$B101)</f>
        <v>39</v>
      </c>
      <c r="G101">
        <f>SUMIFS(WebVisits!G$2:G$2923,WebVisits!$A$2:$A$2923,$A101,WebVisits!$B$2:$B$2923,$B101)</f>
        <v>25</v>
      </c>
      <c r="H101">
        <f t="shared" si="4"/>
        <v>180</v>
      </c>
      <c r="I101">
        <f>IF(C101&gt;List!$D$2,NA(),INDEX(D101:H101,,MATCH($I$2,$D$2:$H$2,0)))</f>
        <v>180</v>
      </c>
      <c r="J101">
        <f>IF(C101&gt;List!$D$2,NA(),SUMIFS(INDEX($D$4:$H$368,,MATCH(5,$D$2:$H$2,0)),$C$4:$C$368,C101))</f>
        <v>6612</v>
      </c>
      <c r="K101" t="e">
        <f t="shared" si="5"/>
        <v>#N/A</v>
      </c>
    </row>
    <row r="102" spans="1:11" x14ac:dyDescent="0.25">
      <c r="A102" t="str">
        <f>List!$T$2</f>
        <v>Africa</v>
      </c>
      <c r="B102" s="64">
        <v>42650</v>
      </c>
      <c r="C102">
        <f t="shared" si="3"/>
        <v>4</v>
      </c>
      <c r="D102">
        <f>SUMIFS(WebVisits!D$2:D$2923,WebVisits!$A$2:$A$2923,$A102,WebVisits!$B$2:$B$2923,$B102)</f>
        <v>95</v>
      </c>
      <c r="E102">
        <f>SUMIFS(WebVisits!E$2:E$2923,WebVisits!$A$2:$A$2923,$A102,WebVisits!$B$2:$B$2923,$B102)</f>
        <v>36</v>
      </c>
      <c r="F102">
        <f>SUMIFS(WebVisits!F$2:F$2923,WebVisits!$A$2:$A$2923,$A102,WebVisits!$B$2:$B$2923,$B102)</f>
        <v>46</v>
      </c>
      <c r="G102">
        <f>SUMIFS(WebVisits!G$2:G$2923,WebVisits!$A$2:$A$2923,$A102,WebVisits!$B$2:$B$2923,$B102)</f>
        <v>92</v>
      </c>
      <c r="H102">
        <f t="shared" si="4"/>
        <v>269</v>
      </c>
      <c r="I102">
        <f>IF(C102&gt;List!$D$2,NA(),INDEX(D102:H102,,MATCH($I$2,$D$2:$H$2,0)))</f>
        <v>269</v>
      </c>
      <c r="J102">
        <f>IF(C102&gt;List!$D$2,NA(),SUMIFS(INDEX($D$4:$H$368,,MATCH(5,$D$2:$H$2,0)),$C$4:$C$368,C102))</f>
        <v>6612</v>
      </c>
      <c r="K102" t="e">
        <f t="shared" si="5"/>
        <v>#N/A</v>
      </c>
    </row>
    <row r="103" spans="1:11" x14ac:dyDescent="0.25">
      <c r="A103" t="str">
        <f>List!$T$2</f>
        <v>Africa</v>
      </c>
      <c r="B103" s="64">
        <v>42651</v>
      </c>
      <c r="C103">
        <f t="shared" si="3"/>
        <v>4</v>
      </c>
      <c r="D103">
        <f>SUMIFS(WebVisits!D$2:D$2923,WebVisits!$A$2:$A$2923,$A103,WebVisits!$B$2:$B$2923,$B103)</f>
        <v>63</v>
      </c>
      <c r="E103">
        <f>SUMIFS(WebVisits!E$2:E$2923,WebVisits!$A$2:$A$2923,$A103,WebVisits!$B$2:$B$2923,$B103)</f>
        <v>70</v>
      </c>
      <c r="F103">
        <f>SUMIFS(WebVisits!F$2:F$2923,WebVisits!$A$2:$A$2923,$A103,WebVisits!$B$2:$B$2923,$B103)</f>
        <v>12</v>
      </c>
      <c r="G103">
        <f>SUMIFS(WebVisits!G$2:G$2923,WebVisits!$A$2:$A$2923,$A103,WebVisits!$B$2:$B$2923,$B103)</f>
        <v>99</v>
      </c>
      <c r="H103">
        <f t="shared" si="4"/>
        <v>244</v>
      </c>
      <c r="I103">
        <f>IF(C103&gt;List!$D$2,NA(),INDEX(D103:H103,,MATCH($I$2,$D$2:$H$2,0)))</f>
        <v>244</v>
      </c>
      <c r="J103">
        <f>IF(C103&gt;List!$D$2,NA(),SUMIFS(INDEX($D$4:$H$368,,MATCH(5,$D$2:$H$2,0)),$C$4:$C$368,C103))</f>
        <v>6612</v>
      </c>
      <c r="K103" t="e">
        <f t="shared" si="5"/>
        <v>#N/A</v>
      </c>
    </row>
    <row r="104" spans="1:11" x14ac:dyDescent="0.25">
      <c r="A104" t="str">
        <f>List!$T$2</f>
        <v>Africa</v>
      </c>
      <c r="B104" s="64">
        <v>42652</v>
      </c>
      <c r="C104">
        <f t="shared" si="3"/>
        <v>4</v>
      </c>
      <c r="D104">
        <f>SUMIFS(WebVisits!D$2:D$2923,WebVisits!$A$2:$A$2923,$A104,WebVisits!$B$2:$B$2923,$B104)</f>
        <v>11</v>
      </c>
      <c r="E104">
        <f>SUMIFS(WebVisits!E$2:E$2923,WebVisits!$A$2:$A$2923,$A104,WebVisits!$B$2:$B$2923,$B104)</f>
        <v>37</v>
      </c>
      <c r="F104">
        <f>SUMIFS(WebVisits!F$2:F$2923,WebVisits!$A$2:$A$2923,$A104,WebVisits!$B$2:$B$2923,$B104)</f>
        <v>96</v>
      </c>
      <c r="G104">
        <f>SUMIFS(WebVisits!G$2:G$2923,WebVisits!$A$2:$A$2923,$A104,WebVisits!$B$2:$B$2923,$B104)</f>
        <v>85</v>
      </c>
      <c r="H104">
        <f t="shared" si="4"/>
        <v>229</v>
      </c>
      <c r="I104">
        <f>IF(C104&gt;List!$D$2,NA(),INDEX(D104:H104,,MATCH($I$2,$D$2:$H$2,0)))</f>
        <v>229</v>
      </c>
      <c r="J104">
        <f>IF(C104&gt;List!$D$2,NA(),SUMIFS(INDEX($D$4:$H$368,,MATCH(5,$D$2:$H$2,0)),$C$4:$C$368,C104))</f>
        <v>6612</v>
      </c>
      <c r="K104" t="e">
        <f t="shared" si="5"/>
        <v>#N/A</v>
      </c>
    </row>
    <row r="105" spans="1:11" x14ac:dyDescent="0.25">
      <c r="A105" t="str">
        <f>List!$T$2</f>
        <v>Africa</v>
      </c>
      <c r="B105" s="64">
        <v>42653</v>
      </c>
      <c r="C105">
        <f t="shared" si="3"/>
        <v>4</v>
      </c>
      <c r="D105">
        <f>SUMIFS(WebVisits!D$2:D$2923,WebVisits!$A$2:$A$2923,$A105,WebVisits!$B$2:$B$2923,$B105)</f>
        <v>91</v>
      </c>
      <c r="E105">
        <f>SUMIFS(WebVisits!E$2:E$2923,WebVisits!$A$2:$A$2923,$A105,WebVisits!$B$2:$B$2923,$B105)</f>
        <v>61</v>
      </c>
      <c r="F105">
        <f>SUMIFS(WebVisits!F$2:F$2923,WebVisits!$A$2:$A$2923,$A105,WebVisits!$B$2:$B$2923,$B105)</f>
        <v>33</v>
      </c>
      <c r="G105">
        <f>SUMIFS(WebVisits!G$2:G$2923,WebVisits!$A$2:$A$2923,$A105,WebVisits!$B$2:$B$2923,$B105)</f>
        <v>81</v>
      </c>
      <c r="H105">
        <f t="shared" si="4"/>
        <v>266</v>
      </c>
      <c r="I105">
        <f>IF(C105&gt;List!$D$2,NA(),INDEX(D105:H105,,MATCH($I$2,$D$2:$H$2,0)))</f>
        <v>266</v>
      </c>
      <c r="J105">
        <f>IF(C105&gt;List!$D$2,NA(),SUMIFS(INDEX($D$4:$H$368,,MATCH(5,$D$2:$H$2,0)),$C$4:$C$368,C105))</f>
        <v>6612</v>
      </c>
      <c r="K105" t="e">
        <f t="shared" si="5"/>
        <v>#N/A</v>
      </c>
    </row>
    <row r="106" spans="1:11" x14ac:dyDescent="0.25">
      <c r="A106" t="str">
        <f>List!$T$2</f>
        <v>Africa</v>
      </c>
      <c r="B106" s="64">
        <v>42654</v>
      </c>
      <c r="C106">
        <f t="shared" si="3"/>
        <v>4</v>
      </c>
      <c r="D106">
        <f>SUMIFS(WebVisits!D$2:D$2923,WebVisits!$A$2:$A$2923,$A106,WebVisits!$B$2:$B$2923,$B106)</f>
        <v>56</v>
      </c>
      <c r="E106">
        <f>SUMIFS(WebVisits!E$2:E$2923,WebVisits!$A$2:$A$2923,$A106,WebVisits!$B$2:$B$2923,$B106)</f>
        <v>73</v>
      </c>
      <c r="F106">
        <f>SUMIFS(WebVisits!F$2:F$2923,WebVisits!$A$2:$A$2923,$A106,WebVisits!$B$2:$B$2923,$B106)</f>
        <v>71</v>
      </c>
      <c r="G106">
        <f>SUMIFS(WebVisits!G$2:G$2923,WebVisits!$A$2:$A$2923,$A106,WebVisits!$B$2:$B$2923,$B106)</f>
        <v>95</v>
      </c>
      <c r="H106">
        <f t="shared" si="4"/>
        <v>295</v>
      </c>
      <c r="I106">
        <f>IF(C106&gt;List!$D$2,NA(),INDEX(D106:H106,,MATCH($I$2,$D$2:$H$2,0)))</f>
        <v>295</v>
      </c>
      <c r="J106">
        <f>IF(C106&gt;List!$D$2,NA(),SUMIFS(INDEX($D$4:$H$368,,MATCH(5,$D$2:$H$2,0)),$C$4:$C$368,C106))</f>
        <v>6612</v>
      </c>
      <c r="K106" t="e">
        <f t="shared" si="5"/>
        <v>#N/A</v>
      </c>
    </row>
    <row r="107" spans="1:11" x14ac:dyDescent="0.25">
      <c r="A107" t="str">
        <f>List!$T$2</f>
        <v>Africa</v>
      </c>
      <c r="B107" s="64">
        <v>42655</v>
      </c>
      <c r="C107">
        <f t="shared" si="3"/>
        <v>4</v>
      </c>
      <c r="D107">
        <f>SUMIFS(WebVisits!D$2:D$2923,WebVisits!$A$2:$A$2923,$A107,WebVisits!$B$2:$B$2923,$B107)</f>
        <v>28</v>
      </c>
      <c r="E107">
        <f>SUMIFS(WebVisits!E$2:E$2923,WebVisits!$A$2:$A$2923,$A107,WebVisits!$B$2:$B$2923,$B107)</f>
        <v>93</v>
      </c>
      <c r="F107">
        <f>SUMIFS(WebVisits!F$2:F$2923,WebVisits!$A$2:$A$2923,$A107,WebVisits!$B$2:$B$2923,$B107)</f>
        <v>67</v>
      </c>
      <c r="G107">
        <f>SUMIFS(WebVisits!G$2:G$2923,WebVisits!$A$2:$A$2923,$A107,WebVisits!$B$2:$B$2923,$B107)</f>
        <v>36</v>
      </c>
      <c r="H107">
        <f t="shared" si="4"/>
        <v>224</v>
      </c>
      <c r="I107">
        <f>IF(C107&gt;List!$D$2,NA(),INDEX(D107:H107,,MATCH($I$2,$D$2:$H$2,0)))</f>
        <v>224</v>
      </c>
      <c r="J107">
        <f>IF(C107&gt;List!$D$2,NA(),SUMIFS(INDEX($D$4:$H$368,,MATCH(5,$D$2:$H$2,0)),$C$4:$C$368,C107))</f>
        <v>6612</v>
      </c>
      <c r="K107" t="e">
        <f t="shared" si="5"/>
        <v>#N/A</v>
      </c>
    </row>
    <row r="108" spans="1:11" x14ac:dyDescent="0.25">
      <c r="A108" t="str">
        <f>List!$T$2</f>
        <v>Africa</v>
      </c>
      <c r="B108" s="64">
        <v>42656</v>
      </c>
      <c r="C108">
        <f t="shared" si="3"/>
        <v>4</v>
      </c>
      <c r="D108">
        <f>SUMIFS(WebVisits!D$2:D$2923,WebVisits!$A$2:$A$2923,$A108,WebVisits!$B$2:$B$2923,$B108)</f>
        <v>60</v>
      </c>
      <c r="E108">
        <f>SUMIFS(WebVisits!E$2:E$2923,WebVisits!$A$2:$A$2923,$A108,WebVisits!$B$2:$B$2923,$B108)</f>
        <v>74</v>
      </c>
      <c r="F108">
        <f>SUMIFS(WebVisits!F$2:F$2923,WebVisits!$A$2:$A$2923,$A108,WebVisits!$B$2:$B$2923,$B108)</f>
        <v>93</v>
      </c>
      <c r="G108">
        <f>SUMIFS(WebVisits!G$2:G$2923,WebVisits!$A$2:$A$2923,$A108,WebVisits!$B$2:$B$2923,$B108)</f>
        <v>73</v>
      </c>
      <c r="H108">
        <f t="shared" si="4"/>
        <v>300</v>
      </c>
      <c r="I108">
        <f>IF(C108&gt;List!$D$2,NA(),INDEX(D108:H108,,MATCH($I$2,$D$2:$H$2,0)))</f>
        <v>300</v>
      </c>
      <c r="J108">
        <f>IF(C108&gt;List!$D$2,NA(),SUMIFS(INDEX($D$4:$H$368,,MATCH(5,$D$2:$H$2,0)),$C$4:$C$368,C108))</f>
        <v>6612</v>
      </c>
      <c r="K108" t="e">
        <f t="shared" si="5"/>
        <v>#N/A</v>
      </c>
    </row>
    <row r="109" spans="1:11" x14ac:dyDescent="0.25">
      <c r="A109" t="str">
        <f>List!$T$2</f>
        <v>Africa</v>
      </c>
      <c r="B109" s="64">
        <v>42657</v>
      </c>
      <c r="C109">
        <f t="shared" si="3"/>
        <v>4</v>
      </c>
      <c r="D109">
        <f>SUMIFS(WebVisits!D$2:D$2923,WebVisits!$A$2:$A$2923,$A109,WebVisits!$B$2:$B$2923,$B109)</f>
        <v>69</v>
      </c>
      <c r="E109">
        <f>SUMIFS(WebVisits!E$2:E$2923,WebVisits!$A$2:$A$2923,$A109,WebVisits!$B$2:$B$2923,$B109)</f>
        <v>17</v>
      </c>
      <c r="F109">
        <f>SUMIFS(WebVisits!F$2:F$2923,WebVisits!$A$2:$A$2923,$A109,WebVisits!$B$2:$B$2923,$B109)</f>
        <v>18</v>
      </c>
      <c r="G109">
        <f>SUMIFS(WebVisits!G$2:G$2923,WebVisits!$A$2:$A$2923,$A109,WebVisits!$B$2:$B$2923,$B109)</f>
        <v>12</v>
      </c>
      <c r="H109">
        <f t="shared" si="4"/>
        <v>116</v>
      </c>
      <c r="I109">
        <f>IF(C109&gt;List!$D$2,NA(),INDEX(D109:H109,,MATCH($I$2,$D$2:$H$2,0)))</f>
        <v>116</v>
      </c>
      <c r="J109">
        <f>IF(C109&gt;List!$D$2,NA(),SUMIFS(INDEX($D$4:$H$368,,MATCH(5,$D$2:$H$2,0)),$C$4:$C$368,C109))</f>
        <v>6612</v>
      </c>
      <c r="K109" t="e">
        <f t="shared" si="5"/>
        <v>#N/A</v>
      </c>
    </row>
    <row r="110" spans="1:11" x14ac:dyDescent="0.25">
      <c r="A110" t="str">
        <f>List!$T$2</f>
        <v>Africa</v>
      </c>
      <c r="B110" s="64">
        <v>42658</v>
      </c>
      <c r="C110">
        <f t="shared" si="3"/>
        <v>4</v>
      </c>
      <c r="D110">
        <f>SUMIFS(WebVisits!D$2:D$2923,WebVisits!$A$2:$A$2923,$A110,WebVisits!$B$2:$B$2923,$B110)</f>
        <v>36</v>
      </c>
      <c r="E110">
        <f>SUMIFS(WebVisits!E$2:E$2923,WebVisits!$A$2:$A$2923,$A110,WebVisits!$B$2:$B$2923,$B110)</f>
        <v>47</v>
      </c>
      <c r="F110">
        <f>SUMIFS(WebVisits!F$2:F$2923,WebVisits!$A$2:$A$2923,$A110,WebVisits!$B$2:$B$2923,$B110)</f>
        <v>69</v>
      </c>
      <c r="G110">
        <f>SUMIFS(WebVisits!G$2:G$2923,WebVisits!$A$2:$A$2923,$A110,WebVisits!$B$2:$B$2923,$B110)</f>
        <v>22</v>
      </c>
      <c r="H110">
        <f t="shared" si="4"/>
        <v>174</v>
      </c>
      <c r="I110">
        <f>IF(C110&gt;List!$D$2,NA(),INDEX(D110:H110,,MATCH($I$2,$D$2:$H$2,0)))</f>
        <v>174</v>
      </c>
      <c r="J110">
        <f>IF(C110&gt;List!$D$2,NA(),SUMIFS(INDEX($D$4:$H$368,,MATCH(5,$D$2:$H$2,0)),$C$4:$C$368,C110))</f>
        <v>6612</v>
      </c>
      <c r="K110" t="e">
        <f t="shared" si="5"/>
        <v>#N/A</v>
      </c>
    </row>
    <row r="111" spans="1:11" x14ac:dyDescent="0.25">
      <c r="A111" t="str">
        <f>List!$T$2</f>
        <v>Africa</v>
      </c>
      <c r="B111" s="64">
        <v>42659</v>
      </c>
      <c r="C111">
        <f t="shared" si="3"/>
        <v>4</v>
      </c>
      <c r="D111">
        <f>SUMIFS(WebVisits!D$2:D$2923,WebVisits!$A$2:$A$2923,$A111,WebVisits!$B$2:$B$2923,$B111)</f>
        <v>37</v>
      </c>
      <c r="E111">
        <f>SUMIFS(WebVisits!E$2:E$2923,WebVisits!$A$2:$A$2923,$A111,WebVisits!$B$2:$B$2923,$B111)</f>
        <v>46</v>
      </c>
      <c r="F111">
        <f>SUMIFS(WebVisits!F$2:F$2923,WebVisits!$A$2:$A$2923,$A111,WebVisits!$B$2:$B$2923,$B111)</f>
        <v>92</v>
      </c>
      <c r="G111">
        <f>SUMIFS(WebVisits!G$2:G$2923,WebVisits!$A$2:$A$2923,$A111,WebVisits!$B$2:$B$2923,$B111)</f>
        <v>88</v>
      </c>
      <c r="H111">
        <f t="shared" si="4"/>
        <v>263</v>
      </c>
      <c r="I111">
        <f>IF(C111&gt;List!$D$2,NA(),INDEX(D111:H111,,MATCH($I$2,$D$2:$H$2,0)))</f>
        <v>263</v>
      </c>
      <c r="J111">
        <f>IF(C111&gt;List!$D$2,NA(),SUMIFS(INDEX($D$4:$H$368,,MATCH(5,$D$2:$H$2,0)),$C$4:$C$368,C111))</f>
        <v>6612</v>
      </c>
      <c r="K111" t="e">
        <f t="shared" si="5"/>
        <v>#N/A</v>
      </c>
    </row>
    <row r="112" spans="1:11" x14ac:dyDescent="0.25">
      <c r="A112" t="str">
        <f>List!$T$2</f>
        <v>Africa</v>
      </c>
      <c r="B112" s="64">
        <v>42660</v>
      </c>
      <c r="C112">
        <f t="shared" si="3"/>
        <v>4</v>
      </c>
      <c r="D112">
        <f>SUMIFS(WebVisits!D$2:D$2923,WebVisits!$A$2:$A$2923,$A112,WebVisits!$B$2:$B$2923,$B112)</f>
        <v>31</v>
      </c>
      <c r="E112">
        <f>SUMIFS(WebVisits!E$2:E$2923,WebVisits!$A$2:$A$2923,$A112,WebVisits!$B$2:$B$2923,$B112)</f>
        <v>66</v>
      </c>
      <c r="F112">
        <f>SUMIFS(WebVisits!F$2:F$2923,WebVisits!$A$2:$A$2923,$A112,WebVisits!$B$2:$B$2923,$B112)</f>
        <v>38</v>
      </c>
      <c r="G112">
        <f>SUMIFS(WebVisits!G$2:G$2923,WebVisits!$A$2:$A$2923,$A112,WebVisits!$B$2:$B$2923,$B112)</f>
        <v>74</v>
      </c>
      <c r="H112">
        <f t="shared" si="4"/>
        <v>209</v>
      </c>
      <c r="I112">
        <f>IF(C112&gt;List!$D$2,NA(),INDEX(D112:H112,,MATCH($I$2,$D$2:$H$2,0)))</f>
        <v>209</v>
      </c>
      <c r="J112">
        <f>IF(C112&gt;List!$D$2,NA(),SUMIFS(INDEX($D$4:$H$368,,MATCH(5,$D$2:$H$2,0)),$C$4:$C$368,C112))</f>
        <v>6612</v>
      </c>
      <c r="K112" t="e">
        <f t="shared" si="5"/>
        <v>#N/A</v>
      </c>
    </row>
    <row r="113" spans="1:11" x14ac:dyDescent="0.25">
      <c r="A113" t="str">
        <f>List!$T$2</f>
        <v>Africa</v>
      </c>
      <c r="B113" s="64">
        <v>42661</v>
      </c>
      <c r="C113">
        <f t="shared" si="3"/>
        <v>4</v>
      </c>
      <c r="D113">
        <f>SUMIFS(WebVisits!D$2:D$2923,WebVisits!$A$2:$A$2923,$A113,WebVisits!$B$2:$B$2923,$B113)</f>
        <v>30</v>
      </c>
      <c r="E113">
        <f>SUMIFS(WebVisits!E$2:E$2923,WebVisits!$A$2:$A$2923,$A113,WebVisits!$B$2:$B$2923,$B113)</f>
        <v>85</v>
      </c>
      <c r="F113">
        <f>SUMIFS(WebVisits!F$2:F$2923,WebVisits!$A$2:$A$2923,$A113,WebVisits!$B$2:$B$2923,$B113)</f>
        <v>27</v>
      </c>
      <c r="G113">
        <f>SUMIFS(WebVisits!G$2:G$2923,WebVisits!$A$2:$A$2923,$A113,WebVisits!$B$2:$B$2923,$B113)</f>
        <v>43</v>
      </c>
      <c r="H113">
        <f t="shared" si="4"/>
        <v>185</v>
      </c>
      <c r="I113">
        <f>IF(C113&gt;List!$D$2,NA(),INDEX(D113:H113,,MATCH($I$2,$D$2:$H$2,0)))</f>
        <v>185</v>
      </c>
      <c r="J113">
        <f>IF(C113&gt;List!$D$2,NA(),SUMIFS(INDEX($D$4:$H$368,,MATCH(5,$D$2:$H$2,0)),$C$4:$C$368,C113))</f>
        <v>6612</v>
      </c>
      <c r="K113" t="e">
        <f t="shared" si="5"/>
        <v>#N/A</v>
      </c>
    </row>
    <row r="114" spans="1:11" x14ac:dyDescent="0.25">
      <c r="A114" t="str">
        <f>List!$T$2</f>
        <v>Africa</v>
      </c>
      <c r="B114" s="64">
        <v>42662</v>
      </c>
      <c r="C114">
        <f t="shared" si="3"/>
        <v>4</v>
      </c>
      <c r="D114">
        <f>SUMIFS(WebVisits!D$2:D$2923,WebVisits!$A$2:$A$2923,$A114,WebVisits!$B$2:$B$2923,$B114)</f>
        <v>38</v>
      </c>
      <c r="E114">
        <f>SUMIFS(WebVisits!E$2:E$2923,WebVisits!$A$2:$A$2923,$A114,WebVisits!$B$2:$B$2923,$B114)</f>
        <v>95</v>
      </c>
      <c r="F114">
        <f>SUMIFS(WebVisits!F$2:F$2923,WebVisits!$A$2:$A$2923,$A114,WebVisits!$B$2:$B$2923,$B114)</f>
        <v>23</v>
      </c>
      <c r="G114">
        <f>SUMIFS(WebVisits!G$2:G$2923,WebVisits!$A$2:$A$2923,$A114,WebVisits!$B$2:$B$2923,$B114)</f>
        <v>37</v>
      </c>
      <c r="H114">
        <f t="shared" si="4"/>
        <v>193</v>
      </c>
      <c r="I114">
        <f>IF(C114&gt;List!$D$2,NA(),INDEX(D114:H114,,MATCH($I$2,$D$2:$H$2,0)))</f>
        <v>193</v>
      </c>
      <c r="J114">
        <f>IF(C114&gt;List!$D$2,NA(),SUMIFS(INDEX($D$4:$H$368,,MATCH(5,$D$2:$H$2,0)),$C$4:$C$368,C114))</f>
        <v>6612</v>
      </c>
      <c r="K114" t="e">
        <f t="shared" si="5"/>
        <v>#N/A</v>
      </c>
    </row>
    <row r="115" spans="1:11" x14ac:dyDescent="0.25">
      <c r="A115" t="str">
        <f>List!$T$2</f>
        <v>Africa</v>
      </c>
      <c r="B115" s="64">
        <v>42663</v>
      </c>
      <c r="C115">
        <f t="shared" si="3"/>
        <v>4</v>
      </c>
      <c r="D115">
        <f>SUMIFS(WebVisits!D$2:D$2923,WebVisits!$A$2:$A$2923,$A115,WebVisits!$B$2:$B$2923,$B115)</f>
        <v>98</v>
      </c>
      <c r="E115">
        <f>SUMIFS(WebVisits!E$2:E$2923,WebVisits!$A$2:$A$2923,$A115,WebVisits!$B$2:$B$2923,$B115)</f>
        <v>13</v>
      </c>
      <c r="F115">
        <f>SUMIFS(WebVisits!F$2:F$2923,WebVisits!$A$2:$A$2923,$A115,WebVisits!$B$2:$B$2923,$B115)</f>
        <v>23</v>
      </c>
      <c r="G115">
        <f>SUMIFS(WebVisits!G$2:G$2923,WebVisits!$A$2:$A$2923,$A115,WebVisits!$B$2:$B$2923,$B115)</f>
        <v>12</v>
      </c>
      <c r="H115">
        <f t="shared" si="4"/>
        <v>146</v>
      </c>
      <c r="I115">
        <f>IF(C115&gt;List!$D$2,NA(),INDEX(D115:H115,,MATCH($I$2,$D$2:$H$2,0)))</f>
        <v>146</v>
      </c>
      <c r="J115">
        <f>IF(C115&gt;List!$D$2,NA(),SUMIFS(INDEX($D$4:$H$368,,MATCH(5,$D$2:$H$2,0)),$C$4:$C$368,C115))</f>
        <v>6612</v>
      </c>
      <c r="K115" t="e">
        <f t="shared" si="5"/>
        <v>#N/A</v>
      </c>
    </row>
    <row r="116" spans="1:11" x14ac:dyDescent="0.25">
      <c r="A116" t="str">
        <f>List!$T$2</f>
        <v>Africa</v>
      </c>
      <c r="B116" s="64">
        <v>42664</v>
      </c>
      <c r="C116">
        <f t="shared" si="3"/>
        <v>4</v>
      </c>
      <c r="D116">
        <f>SUMIFS(WebVisits!D$2:D$2923,WebVisits!$A$2:$A$2923,$A116,WebVisits!$B$2:$B$2923,$B116)</f>
        <v>54</v>
      </c>
      <c r="E116">
        <f>SUMIFS(WebVisits!E$2:E$2923,WebVisits!$A$2:$A$2923,$A116,WebVisits!$B$2:$B$2923,$B116)</f>
        <v>52</v>
      </c>
      <c r="F116">
        <f>SUMIFS(WebVisits!F$2:F$2923,WebVisits!$A$2:$A$2923,$A116,WebVisits!$B$2:$B$2923,$B116)</f>
        <v>73</v>
      </c>
      <c r="G116">
        <f>SUMIFS(WebVisits!G$2:G$2923,WebVisits!$A$2:$A$2923,$A116,WebVisits!$B$2:$B$2923,$B116)</f>
        <v>97</v>
      </c>
      <c r="H116">
        <f t="shared" si="4"/>
        <v>276</v>
      </c>
      <c r="I116">
        <f>IF(C116&gt;List!$D$2,NA(),INDEX(D116:H116,,MATCH($I$2,$D$2:$H$2,0)))</f>
        <v>276</v>
      </c>
      <c r="J116">
        <f>IF(C116&gt;List!$D$2,NA(),SUMIFS(INDEX($D$4:$H$368,,MATCH(5,$D$2:$H$2,0)),$C$4:$C$368,C116))</f>
        <v>6612</v>
      </c>
      <c r="K116" t="e">
        <f t="shared" si="5"/>
        <v>#N/A</v>
      </c>
    </row>
    <row r="117" spans="1:11" x14ac:dyDescent="0.25">
      <c r="A117" t="str">
        <f>List!$T$2</f>
        <v>Africa</v>
      </c>
      <c r="B117" s="64">
        <v>42665</v>
      </c>
      <c r="C117">
        <f t="shared" si="3"/>
        <v>4</v>
      </c>
      <c r="D117">
        <f>SUMIFS(WebVisits!D$2:D$2923,WebVisits!$A$2:$A$2923,$A117,WebVisits!$B$2:$B$2923,$B117)</f>
        <v>82</v>
      </c>
      <c r="E117">
        <f>SUMIFS(WebVisits!E$2:E$2923,WebVisits!$A$2:$A$2923,$A117,WebVisits!$B$2:$B$2923,$B117)</f>
        <v>78</v>
      </c>
      <c r="F117">
        <f>SUMIFS(WebVisits!F$2:F$2923,WebVisits!$A$2:$A$2923,$A117,WebVisits!$B$2:$B$2923,$B117)</f>
        <v>85</v>
      </c>
      <c r="G117">
        <f>SUMIFS(WebVisits!G$2:G$2923,WebVisits!$A$2:$A$2923,$A117,WebVisits!$B$2:$B$2923,$B117)</f>
        <v>26</v>
      </c>
      <c r="H117">
        <f t="shared" si="4"/>
        <v>271</v>
      </c>
      <c r="I117">
        <f>IF(C117&gt;List!$D$2,NA(),INDEX(D117:H117,,MATCH($I$2,$D$2:$H$2,0)))</f>
        <v>271</v>
      </c>
      <c r="J117">
        <f>IF(C117&gt;List!$D$2,NA(),SUMIFS(INDEX($D$4:$H$368,,MATCH(5,$D$2:$H$2,0)),$C$4:$C$368,C117))</f>
        <v>6612</v>
      </c>
      <c r="K117" t="e">
        <f t="shared" si="5"/>
        <v>#N/A</v>
      </c>
    </row>
    <row r="118" spans="1:11" x14ac:dyDescent="0.25">
      <c r="A118" t="str">
        <f>List!$T$2</f>
        <v>Africa</v>
      </c>
      <c r="B118" s="64">
        <v>42666</v>
      </c>
      <c r="C118">
        <f t="shared" si="3"/>
        <v>4</v>
      </c>
      <c r="D118">
        <f>SUMIFS(WebVisits!D$2:D$2923,WebVisits!$A$2:$A$2923,$A118,WebVisits!$B$2:$B$2923,$B118)</f>
        <v>28</v>
      </c>
      <c r="E118">
        <f>SUMIFS(WebVisits!E$2:E$2923,WebVisits!$A$2:$A$2923,$A118,WebVisits!$B$2:$B$2923,$B118)</f>
        <v>90</v>
      </c>
      <c r="F118">
        <f>SUMIFS(WebVisits!F$2:F$2923,WebVisits!$A$2:$A$2923,$A118,WebVisits!$B$2:$B$2923,$B118)</f>
        <v>64</v>
      </c>
      <c r="G118">
        <f>SUMIFS(WebVisits!G$2:G$2923,WebVisits!$A$2:$A$2923,$A118,WebVisits!$B$2:$B$2923,$B118)</f>
        <v>39</v>
      </c>
      <c r="H118">
        <f t="shared" si="4"/>
        <v>221</v>
      </c>
      <c r="I118">
        <f>IF(C118&gt;List!$D$2,NA(),INDEX(D118:H118,,MATCH($I$2,$D$2:$H$2,0)))</f>
        <v>221</v>
      </c>
      <c r="J118">
        <f>IF(C118&gt;List!$D$2,NA(),SUMIFS(INDEX($D$4:$H$368,,MATCH(5,$D$2:$H$2,0)),$C$4:$C$368,C118))</f>
        <v>6612</v>
      </c>
      <c r="K118" t="e">
        <f t="shared" si="5"/>
        <v>#N/A</v>
      </c>
    </row>
    <row r="119" spans="1:11" x14ac:dyDescent="0.25">
      <c r="A119" t="str">
        <f>List!$T$2</f>
        <v>Africa</v>
      </c>
      <c r="B119" s="64">
        <v>42667</v>
      </c>
      <c r="C119">
        <f t="shared" si="3"/>
        <v>4</v>
      </c>
      <c r="D119">
        <f>SUMIFS(WebVisits!D$2:D$2923,WebVisits!$A$2:$A$2923,$A119,WebVisits!$B$2:$B$2923,$B119)</f>
        <v>26</v>
      </c>
      <c r="E119">
        <f>SUMIFS(WebVisits!E$2:E$2923,WebVisits!$A$2:$A$2923,$A119,WebVisits!$B$2:$B$2923,$B119)</f>
        <v>37</v>
      </c>
      <c r="F119">
        <f>SUMIFS(WebVisits!F$2:F$2923,WebVisits!$A$2:$A$2923,$A119,WebVisits!$B$2:$B$2923,$B119)</f>
        <v>34</v>
      </c>
      <c r="G119">
        <f>SUMIFS(WebVisits!G$2:G$2923,WebVisits!$A$2:$A$2923,$A119,WebVisits!$B$2:$B$2923,$B119)</f>
        <v>94</v>
      </c>
      <c r="H119">
        <f t="shared" si="4"/>
        <v>191</v>
      </c>
      <c r="I119">
        <f>IF(C119&gt;List!$D$2,NA(),INDEX(D119:H119,,MATCH($I$2,$D$2:$H$2,0)))</f>
        <v>191</v>
      </c>
      <c r="J119">
        <f>IF(C119&gt;List!$D$2,NA(),SUMIFS(INDEX($D$4:$H$368,,MATCH(5,$D$2:$H$2,0)),$C$4:$C$368,C119))</f>
        <v>6612</v>
      </c>
      <c r="K119" t="e">
        <f t="shared" si="5"/>
        <v>#N/A</v>
      </c>
    </row>
    <row r="120" spans="1:11" x14ac:dyDescent="0.25">
      <c r="A120" t="str">
        <f>List!$T$2</f>
        <v>Africa</v>
      </c>
      <c r="B120" s="64">
        <v>42668</v>
      </c>
      <c r="C120">
        <f t="shared" si="3"/>
        <v>4</v>
      </c>
      <c r="D120">
        <f>SUMIFS(WebVisits!D$2:D$2923,WebVisits!$A$2:$A$2923,$A120,WebVisits!$B$2:$B$2923,$B120)</f>
        <v>32</v>
      </c>
      <c r="E120">
        <f>SUMIFS(WebVisits!E$2:E$2923,WebVisits!$A$2:$A$2923,$A120,WebVisits!$B$2:$B$2923,$B120)</f>
        <v>82</v>
      </c>
      <c r="F120">
        <f>SUMIFS(WebVisits!F$2:F$2923,WebVisits!$A$2:$A$2923,$A120,WebVisits!$B$2:$B$2923,$B120)</f>
        <v>55</v>
      </c>
      <c r="G120">
        <f>SUMIFS(WebVisits!G$2:G$2923,WebVisits!$A$2:$A$2923,$A120,WebVisits!$B$2:$B$2923,$B120)</f>
        <v>76</v>
      </c>
      <c r="H120">
        <f t="shared" si="4"/>
        <v>245</v>
      </c>
      <c r="I120">
        <f>IF(C120&gt;List!$D$2,NA(),INDEX(D120:H120,,MATCH($I$2,$D$2:$H$2,0)))</f>
        <v>245</v>
      </c>
      <c r="J120">
        <f>IF(C120&gt;List!$D$2,NA(),SUMIFS(INDEX($D$4:$H$368,,MATCH(5,$D$2:$H$2,0)),$C$4:$C$368,C120))</f>
        <v>6612</v>
      </c>
      <c r="K120" t="e">
        <f t="shared" si="5"/>
        <v>#N/A</v>
      </c>
    </row>
    <row r="121" spans="1:11" x14ac:dyDescent="0.25">
      <c r="A121" t="str">
        <f>List!$T$2</f>
        <v>Africa</v>
      </c>
      <c r="B121" s="64">
        <v>42669</v>
      </c>
      <c r="C121">
        <f t="shared" si="3"/>
        <v>4</v>
      </c>
      <c r="D121">
        <f>SUMIFS(WebVisits!D$2:D$2923,WebVisits!$A$2:$A$2923,$A121,WebVisits!$B$2:$B$2923,$B121)</f>
        <v>24</v>
      </c>
      <c r="E121">
        <f>SUMIFS(WebVisits!E$2:E$2923,WebVisits!$A$2:$A$2923,$A121,WebVisits!$B$2:$B$2923,$B121)</f>
        <v>15</v>
      </c>
      <c r="F121">
        <f>SUMIFS(WebVisits!F$2:F$2923,WebVisits!$A$2:$A$2923,$A121,WebVisits!$B$2:$B$2923,$B121)</f>
        <v>82</v>
      </c>
      <c r="G121">
        <f>SUMIFS(WebVisits!G$2:G$2923,WebVisits!$A$2:$A$2923,$A121,WebVisits!$B$2:$B$2923,$B121)</f>
        <v>75</v>
      </c>
      <c r="H121">
        <f t="shared" si="4"/>
        <v>196</v>
      </c>
      <c r="I121">
        <f>IF(C121&gt;List!$D$2,NA(),INDEX(D121:H121,,MATCH($I$2,$D$2:$H$2,0)))</f>
        <v>196</v>
      </c>
      <c r="J121">
        <f>IF(C121&gt;List!$D$2,NA(),SUMIFS(INDEX($D$4:$H$368,,MATCH(5,$D$2:$H$2,0)),$C$4:$C$368,C121))</f>
        <v>6612</v>
      </c>
      <c r="K121" t="e">
        <f t="shared" si="5"/>
        <v>#N/A</v>
      </c>
    </row>
    <row r="122" spans="1:11" x14ac:dyDescent="0.25">
      <c r="A122" t="str">
        <f>List!$T$2</f>
        <v>Africa</v>
      </c>
      <c r="B122" s="64">
        <v>42670</v>
      </c>
      <c r="C122">
        <f t="shared" si="3"/>
        <v>4</v>
      </c>
      <c r="D122">
        <f>SUMIFS(WebVisits!D$2:D$2923,WebVisits!$A$2:$A$2923,$A122,WebVisits!$B$2:$B$2923,$B122)</f>
        <v>46</v>
      </c>
      <c r="E122">
        <f>SUMIFS(WebVisits!E$2:E$2923,WebVisits!$A$2:$A$2923,$A122,WebVisits!$B$2:$B$2923,$B122)</f>
        <v>83</v>
      </c>
      <c r="F122">
        <f>SUMIFS(WebVisits!F$2:F$2923,WebVisits!$A$2:$A$2923,$A122,WebVisits!$B$2:$B$2923,$B122)</f>
        <v>76</v>
      </c>
      <c r="G122">
        <f>SUMIFS(WebVisits!G$2:G$2923,WebVisits!$A$2:$A$2923,$A122,WebVisits!$B$2:$B$2923,$B122)</f>
        <v>19</v>
      </c>
      <c r="H122">
        <f t="shared" si="4"/>
        <v>224</v>
      </c>
      <c r="I122">
        <f>IF(C122&gt;List!$D$2,NA(),INDEX(D122:H122,,MATCH($I$2,$D$2:$H$2,0)))</f>
        <v>224</v>
      </c>
      <c r="J122">
        <f>IF(C122&gt;List!$D$2,NA(),SUMIFS(INDEX($D$4:$H$368,,MATCH(5,$D$2:$H$2,0)),$C$4:$C$368,C122))</f>
        <v>6612</v>
      </c>
      <c r="K122" t="e">
        <f t="shared" si="5"/>
        <v>#N/A</v>
      </c>
    </row>
    <row r="123" spans="1:11" x14ac:dyDescent="0.25">
      <c r="A123" t="str">
        <f>List!$T$2</f>
        <v>Africa</v>
      </c>
      <c r="B123" s="64">
        <v>42671</v>
      </c>
      <c r="C123">
        <f t="shared" si="3"/>
        <v>4</v>
      </c>
      <c r="D123">
        <f>SUMIFS(WebVisits!D$2:D$2923,WebVisits!$A$2:$A$2923,$A123,WebVisits!$B$2:$B$2923,$B123)</f>
        <v>48</v>
      </c>
      <c r="E123">
        <f>SUMIFS(WebVisits!E$2:E$2923,WebVisits!$A$2:$A$2923,$A123,WebVisits!$B$2:$B$2923,$B123)</f>
        <v>72</v>
      </c>
      <c r="F123">
        <f>SUMIFS(WebVisits!F$2:F$2923,WebVisits!$A$2:$A$2923,$A123,WebVisits!$B$2:$B$2923,$B123)</f>
        <v>91</v>
      </c>
      <c r="G123">
        <f>SUMIFS(WebVisits!G$2:G$2923,WebVisits!$A$2:$A$2923,$A123,WebVisits!$B$2:$B$2923,$B123)</f>
        <v>13</v>
      </c>
      <c r="H123">
        <f t="shared" si="4"/>
        <v>224</v>
      </c>
      <c r="I123">
        <f>IF(C123&gt;List!$D$2,NA(),INDEX(D123:H123,,MATCH($I$2,$D$2:$H$2,0)))</f>
        <v>224</v>
      </c>
      <c r="J123">
        <f>IF(C123&gt;List!$D$2,NA(),SUMIFS(INDEX($D$4:$H$368,,MATCH(5,$D$2:$H$2,0)),$C$4:$C$368,C123))</f>
        <v>6612</v>
      </c>
      <c r="K123" t="e">
        <f t="shared" si="5"/>
        <v>#N/A</v>
      </c>
    </row>
    <row r="124" spans="1:11" x14ac:dyDescent="0.25">
      <c r="A124" t="str">
        <f>List!$T$2</f>
        <v>Africa</v>
      </c>
      <c r="B124" s="64">
        <v>42672</v>
      </c>
      <c r="C124">
        <f t="shared" si="3"/>
        <v>4</v>
      </c>
      <c r="D124">
        <f>SUMIFS(WebVisits!D$2:D$2923,WebVisits!$A$2:$A$2923,$A124,WebVisits!$B$2:$B$2923,$B124)</f>
        <v>40</v>
      </c>
      <c r="E124">
        <f>SUMIFS(WebVisits!E$2:E$2923,WebVisits!$A$2:$A$2923,$A124,WebVisits!$B$2:$B$2923,$B124)</f>
        <v>70</v>
      </c>
      <c r="F124">
        <f>SUMIFS(WebVisits!F$2:F$2923,WebVisits!$A$2:$A$2923,$A124,WebVisits!$B$2:$B$2923,$B124)</f>
        <v>23</v>
      </c>
      <c r="G124">
        <f>SUMIFS(WebVisits!G$2:G$2923,WebVisits!$A$2:$A$2923,$A124,WebVisits!$B$2:$B$2923,$B124)</f>
        <v>76</v>
      </c>
      <c r="H124">
        <f t="shared" si="4"/>
        <v>209</v>
      </c>
      <c r="I124">
        <f>IF(C124&gt;List!$D$2,NA(),INDEX(D124:H124,,MATCH($I$2,$D$2:$H$2,0)))</f>
        <v>209</v>
      </c>
      <c r="J124">
        <f>IF(C124&gt;List!$D$2,NA(),SUMIFS(INDEX($D$4:$H$368,,MATCH(5,$D$2:$H$2,0)),$C$4:$C$368,C124))</f>
        <v>6612</v>
      </c>
      <c r="K124" t="e">
        <f t="shared" si="5"/>
        <v>#N/A</v>
      </c>
    </row>
    <row r="125" spans="1:11" x14ac:dyDescent="0.25">
      <c r="A125" t="str">
        <f>List!$T$2</f>
        <v>Africa</v>
      </c>
      <c r="B125" s="64">
        <v>42673</v>
      </c>
      <c r="C125">
        <f t="shared" si="3"/>
        <v>4</v>
      </c>
      <c r="D125">
        <f>SUMIFS(WebVisits!D$2:D$2923,WebVisits!$A$2:$A$2923,$A125,WebVisits!$B$2:$B$2923,$B125)</f>
        <v>65</v>
      </c>
      <c r="E125">
        <f>SUMIFS(WebVisits!E$2:E$2923,WebVisits!$A$2:$A$2923,$A125,WebVisits!$B$2:$B$2923,$B125)</f>
        <v>59</v>
      </c>
      <c r="F125">
        <f>SUMIFS(WebVisits!F$2:F$2923,WebVisits!$A$2:$A$2923,$A125,WebVisits!$B$2:$B$2923,$B125)</f>
        <v>77</v>
      </c>
      <c r="G125">
        <f>SUMIFS(WebVisits!G$2:G$2923,WebVisits!$A$2:$A$2923,$A125,WebVisits!$B$2:$B$2923,$B125)</f>
        <v>85</v>
      </c>
      <c r="H125">
        <f t="shared" si="4"/>
        <v>286</v>
      </c>
      <c r="I125">
        <f>IF(C125&gt;List!$D$2,NA(),INDEX(D125:H125,,MATCH($I$2,$D$2:$H$2,0)))</f>
        <v>286</v>
      </c>
      <c r="J125">
        <f>IF(C125&gt;List!$D$2,NA(),SUMIFS(INDEX($D$4:$H$368,,MATCH(5,$D$2:$H$2,0)),$C$4:$C$368,C125))</f>
        <v>6612</v>
      </c>
      <c r="K125" t="e">
        <f t="shared" si="5"/>
        <v>#N/A</v>
      </c>
    </row>
    <row r="126" spans="1:11" x14ac:dyDescent="0.25">
      <c r="A126" t="str">
        <f>List!$T$2</f>
        <v>Africa</v>
      </c>
      <c r="B126" s="64">
        <v>42674</v>
      </c>
      <c r="C126">
        <f t="shared" si="3"/>
        <v>4</v>
      </c>
      <c r="D126">
        <f>SUMIFS(WebVisits!D$2:D$2923,WebVisits!$A$2:$A$2923,$A126,WebVisits!$B$2:$B$2923,$B126)</f>
        <v>74</v>
      </c>
      <c r="E126">
        <f>SUMIFS(WebVisits!E$2:E$2923,WebVisits!$A$2:$A$2923,$A126,WebVisits!$B$2:$B$2923,$B126)</f>
        <v>24</v>
      </c>
      <c r="F126">
        <f>SUMIFS(WebVisits!F$2:F$2923,WebVisits!$A$2:$A$2923,$A126,WebVisits!$B$2:$B$2923,$B126)</f>
        <v>70</v>
      </c>
      <c r="G126">
        <f>SUMIFS(WebVisits!G$2:G$2923,WebVisits!$A$2:$A$2923,$A126,WebVisits!$B$2:$B$2923,$B126)</f>
        <v>98</v>
      </c>
      <c r="H126">
        <f t="shared" si="4"/>
        <v>266</v>
      </c>
      <c r="I126">
        <f>IF(C126&gt;List!$D$2,NA(),INDEX(D126:H126,,MATCH($I$2,$D$2:$H$2,0)))</f>
        <v>266</v>
      </c>
      <c r="J126">
        <f>IF(C126&gt;List!$D$2,NA(),SUMIFS(INDEX($D$4:$H$368,,MATCH(5,$D$2:$H$2,0)),$C$4:$C$368,C126))</f>
        <v>6612</v>
      </c>
      <c r="K126" t="e">
        <f t="shared" si="5"/>
        <v>#N/A</v>
      </c>
    </row>
    <row r="127" spans="1:11" x14ac:dyDescent="0.25">
      <c r="A127" t="str">
        <f>List!$T$2</f>
        <v>Africa</v>
      </c>
      <c r="B127" s="64">
        <v>42675</v>
      </c>
      <c r="C127">
        <f t="shared" si="3"/>
        <v>5</v>
      </c>
      <c r="D127">
        <f>SUMIFS(WebVisits!D$2:D$2923,WebVisits!$A$2:$A$2923,$A127,WebVisits!$B$2:$B$2923,$B127)</f>
        <v>78</v>
      </c>
      <c r="E127">
        <f>SUMIFS(WebVisits!E$2:E$2923,WebVisits!$A$2:$A$2923,$A127,WebVisits!$B$2:$B$2923,$B127)</f>
        <v>72</v>
      </c>
      <c r="F127">
        <f>SUMIFS(WebVisits!F$2:F$2923,WebVisits!$A$2:$A$2923,$A127,WebVisits!$B$2:$B$2923,$B127)</f>
        <v>28</v>
      </c>
      <c r="G127">
        <f>SUMIFS(WebVisits!G$2:G$2923,WebVisits!$A$2:$A$2923,$A127,WebVisits!$B$2:$B$2923,$B127)</f>
        <v>46</v>
      </c>
      <c r="H127">
        <f t="shared" si="4"/>
        <v>224</v>
      </c>
      <c r="I127">
        <f>IF(C127&gt;List!$D$2,NA(),INDEX(D127:H127,,MATCH($I$2,$D$2:$H$2,0)))</f>
        <v>224</v>
      </c>
      <c r="J127">
        <f>IF(C127&gt;List!$D$2,NA(),SUMIFS(INDEX($D$4:$H$368,,MATCH(5,$D$2:$H$2,0)),$C$4:$C$368,C127))</f>
        <v>6886</v>
      </c>
      <c r="K127" t="e">
        <f t="shared" si="5"/>
        <v>#N/A</v>
      </c>
    </row>
    <row r="128" spans="1:11" x14ac:dyDescent="0.25">
      <c r="A128" t="str">
        <f>List!$T$2</f>
        <v>Africa</v>
      </c>
      <c r="B128" s="64">
        <v>42676</v>
      </c>
      <c r="C128">
        <f t="shared" si="3"/>
        <v>5</v>
      </c>
      <c r="D128">
        <f>SUMIFS(WebVisits!D$2:D$2923,WebVisits!$A$2:$A$2923,$A128,WebVisits!$B$2:$B$2923,$B128)</f>
        <v>95</v>
      </c>
      <c r="E128">
        <f>SUMIFS(WebVisits!E$2:E$2923,WebVisits!$A$2:$A$2923,$A128,WebVisits!$B$2:$B$2923,$B128)</f>
        <v>75</v>
      </c>
      <c r="F128">
        <f>SUMIFS(WebVisits!F$2:F$2923,WebVisits!$A$2:$A$2923,$A128,WebVisits!$B$2:$B$2923,$B128)</f>
        <v>28</v>
      </c>
      <c r="G128">
        <f>SUMIFS(WebVisits!G$2:G$2923,WebVisits!$A$2:$A$2923,$A128,WebVisits!$B$2:$B$2923,$B128)</f>
        <v>75</v>
      </c>
      <c r="H128">
        <f t="shared" si="4"/>
        <v>273</v>
      </c>
      <c r="I128">
        <f>IF(C128&gt;List!$D$2,NA(),INDEX(D128:H128,,MATCH($I$2,$D$2:$H$2,0)))</f>
        <v>273</v>
      </c>
      <c r="J128">
        <f>IF(C128&gt;List!$D$2,NA(),SUMIFS(INDEX($D$4:$H$368,,MATCH(5,$D$2:$H$2,0)),$C$4:$C$368,C128))</f>
        <v>6886</v>
      </c>
      <c r="K128" t="e">
        <f t="shared" si="5"/>
        <v>#N/A</v>
      </c>
    </row>
    <row r="129" spans="1:11" x14ac:dyDescent="0.25">
      <c r="A129" t="str">
        <f>List!$T$2</f>
        <v>Africa</v>
      </c>
      <c r="B129" s="64">
        <v>42677</v>
      </c>
      <c r="C129">
        <f t="shared" si="3"/>
        <v>5</v>
      </c>
      <c r="D129">
        <f>SUMIFS(WebVisits!D$2:D$2923,WebVisits!$A$2:$A$2923,$A129,WebVisits!$B$2:$B$2923,$B129)</f>
        <v>43</v>
      </c>
      <c r="E129">
        <f>SUMIFS(WebVisits!E$2:E$2923,WebVisits!$A$2:$A$2923,$A129,WebVisits!$B$2:$B$2923,$B129)</f>
        <v>90</v>
      </c>
      <c r="F129">
        <f>SUMIFS(WebVisits!F$2:F$2923,WebVisits!$A$2:$A$2923,$A129,WebVisits!$B$2:$B$2923,$B129)</f>
        <v>55</v>
      </c>
      <c r="G129">
        <f>SUMIFS(WebVisits!G$2:G$2923,WebVisits!$A$2:$A$2923,$A129,WebVisits!$B$2:$B$2923,$B129)</f>
        <v>41</v>
      </c>
      <c r="H129">
        <f t="shared" si="4"/>
        <v>229</v>
      </c>
      <c r="I129">
        <f>IF(C129&gt;List!$D$2,NA(),INDEX(D129:H129,,MATCH($I$2,$D$2:$H$2,0)))</f>
        <v>229</v>
      </c>
      <c r="J129">
        <f>IF(C129&gt;List!$D$2,NA(),SUMIFS(INDEX($D$4:$H$368,,MATCH(5,$D$2:$H$2,0)),$C$4:$C$368,C129))</f>
        <v>6886</v>
      </c>
      <c r="K129" t="e">
        <f t="shared" si="5"/>
        <v>#N/A</v>
      </c>
    </row>
    <row r="130" spans="1:11" x14ac:dyDescent="0.25">
      <c r="A130" t="str">
        <f>List!$T$2</f>
        <v>Africa</v>
      </c>
      <c r="B130" s="64">
        <v>42678</v>
      </c>
      <c r="C130">
        <f t="shared" si="3"/>
        <v>5</v>
      </c>
      <c r="D130">
        <f>SUMIFS(WebVisits!D$2:D$2923,WebVisits!$A$2:$A$2923,$A130,WebVisits!$B$2:$B$2923,$B130)</f>
        <v>35</v>
      </c>
      <c r="E130">
        <f>SUMIFS(WebVisits!E$2:E$2923,WebVisits!$A$2:$A$2923,$A130,WebVisits!$B$2:$B$2923,$B130)</f>
        <v>13</v>
      </c>
      <c r="F130">
        <f>SUMIFS(WebVisits!F$2:F$2923,WebVisits!$A$2:$A$2923,$A130,WebVisits!$B$2:$B$2923,$B130)</f>
        <v>40</v>
      </c>
      <c r="G130">
        <f>SUMIFS(WebVisits!G$2:G$2923,WebVisits!$A$2:$A$2923,$A130,WebVisits!$B$2:$B$2923,$B130)</f>
        <v>24</v>
      </c>
      <c r="H130">
        <f t="shared" si="4"/>
        <v>112</v>
      </c>
      <c r="I130">
        <f>IF(C130&gt;List!$D$2,NA(),INDEX(D130:H130,,MATCH($I$2,$D$2:$H$2,0)))</f>
        <v>112</v>
      </c>
      <c r="J130">
        <f>IF(C130&gt;List!$D$2,NA(),SUMIFS(INDEX($D$4:$H$368,,MATCH(5,$D$2:$H$2,0)),$C$4:$C$368,C130))</f>
        <v>6886</v>
      </c>
      <c r="K130" t="e">
        <f t="shared" si="5"/>
        <v>#N/A</v>
      </c>
    </row>
    <row r="131" spans="1:11" x14ac:dyDescent="0.25">
      <c r="A131" t="str">
        <f>List!$T$2</f>
        <v>Africa</v>
      </c>
      <c r="B131" s="64">
        <v>42679</v>
      </c>
      <c r="C131">
        <f t="shared" si="3"/>
        <v>5</v>
      </c>
      <c r="D131">
        <f>SUMIFS(WebVisits!D$2:D$2923,WebVisits!$A$2:$A$2923,$A131,WebVisits!$B$2:$B$2923,$B131)</f>
        <v>43</v>
      </c>
      <c r="E131">
        <f>SUMIFS(WebVisits!E$2:E$2923,WebVisits!$A$2:$A$2923,$A131,WebVisits!$B$2:$B$2923,$B131)</f>
        <v>53</v>
      </c>
      <c r="F131">
        <f>SUMIFS(WebVisits!F$2:F$2923,WebVisits!$A$2:$A$2923,$A131,WebVisits!$B$2:$B$2923,$B131)</f>
        <v>51</v>
      </c>
      <c r="G131">
        <f>SUMIFS(WebVisits!G$2:G$2923,WebVisits!$A$2:$A$2923,$A131,WebVisits!$B$2:$B$2923,$B131)</f>
        <v>95</v>
      </c>
      <c r="H131">
        <f t="shared" si="4"/>
        <v>242</v>
      </c>
      <c r="I131">
        <f>IF(C131&gt;List!$D$2,NA(),INDEX(D131:H131,,MATCH($I$2,$D$2:$H$2,0)))</f>
        <v>242</v>
      </c>
      <c r="J131">
        <f>IF(C131&gt;List!$D$2,NA(),SUMIFS(INDEX($D$4:$H$368,,MATCH(5,$D$2:$H$2,0)),$C$4:$C$368,C131))</f>
        <v>6886</v>
      </c>
      <c r="K131" t="e">
        <f t="shared" si="5"/>
        <v>#N/A</v>
      </c>
    </row>
    <row r="132" spans="1:11" x14ac:dyDescent="0.25">
      <c r="A132" t="str">
        <f>List!$T$2</f>
        <v>Africa</v>
      </c>
      <c r="B132" s="64">
        <v>42680</v>
      </c>
      <c r="C132">
        <f t="shared" si="3"/>
        <v>5</v>
      </c>
      <c r="D132">
        <f>SUMIFS(WebVisits!D$2:D$2923,WebVisits!$A$2:$A$2923,$A132,WebVisits!$B$2:$B$2923,$B132)</f>
        <v>69</v>
      </c>
      <c r="E132">
        <f>SUMIFS(WebVisits!E$2:E$2923,WebVisits!$A$2:$A$2923,$A132,WebVisits!$B$2:$B$2923,$B132)</f>
        <v>27</v>
      </c>
      <c r="F132">
        <f>SUMIFS(WebVisits!F$2:F$2923,WebVisits!$A$2:$A$2923,$A132,WebVisits!$B$2:$B$2923,$B132)</f>
        <v>86</v>
      </c>
      <c r="G132">
        <f>SUMIFS(WebVisits!G$2:G$2923,WebVisits!$A$2:$A$2923,$A132,WebVisits!$B$2:$B$2923,$B132)</f>
        <v>39</v>
      </c>
      <c r="H132">
        <f t="shared" si="4"/>
        <v>221</v>
      </c>
      <c r="I132">
        <f>IF(C132&gt;List!$D$2,NA(),INDEX(D132:H132,,MATCH($I$2,$D$2:$H$2,0)))</f>
        <v>221</v>
      </c>
      <c r="J132">
        <f>IF(C132&gt;List!$D$2,NA(),SUMIFS(INDEX($D$4:$H$368,,MATCH(5,$D$2:$H$2,0)),$C$4:$C$368,C132))</f>
        <v>6886</v>
      </c>
      <c r="K132" t="e">
        <f t="shared" si="5"/>
        <v>#N/A</v>
      </c>
    </row>
    <row r="133" spans="1:11" x14ac:dyDescent="0.25">
      <c r="A133" t="str">
        <f>List!$T$2</f>
        <v>Africa</v>
      </c>
      <c r="B133" s="64">
        <v>42681</v>
      </c>
      <c r="C133">
        <f t="shared" ref="C133:C196" si="6">CHOOSE(MONTH(B133),7,8,9,10,11,12,1,2,3,4,5,6)</f>
        <v>5</v>
      </c>
      <c r="D133">
        <f>SUMIFS(WebVisits!D$2:D$2923,WebVisits!$A$2:$A$2923,$A133,WebVisits!$B$2:$B$2923,$B133)</f>
        <v>68</v>
      </c>
      <c r="E133">
        <f>SUMIFS(WebVisits!E$2:E$2923,WebVisits!$A$2:$A$2923,$A133,WebVisits!$B$2:$B$2923,$B133)</f>
        <v>91</v>
      </c>
      <c r="F133">
        <f>SUMIFS(WebVisits!F$2:F$2923,WebVisits!$A$2:$A$2923,$A133,WebVisits!$B$2:$B$2923,$B133)</f>
        <v>36</v>
      </c>
      <c r="G133">
        <f>SUMIFS(WebVisits!G$2:G$2923,WebVisits!$A$2:$A$2923,$A133,WebVisits!$B$2:$B$2923,$B133)</f>
        <v>49</v>
      </c>
      <c r="H133">
        <f t="shared" ref="H133:H196" si="7">SUM(D133:G133)</f>
        <v>244</v>
      </c>
      <c r="I133">
        <f>IF(C133&gt;List!$D$2,NA(),INDEX(D133:H133,,MATCH($I$2,$D$2:$H$2,0)))</f>
        <v>244</v>
      </c>
      <c r="J133">
        <f>IF(C133&gt;List!$D$2,NA(),SUMIFS(INDEX($D$4:$H$368,,MATCH(5,$D$2:$H$2,0)),$C$4:$C$368,C133))</f>
        <v>6886</v>
      </c>
      <c r="K133" t="e">
        <f t="shared" ref="K133:K196" si="8">IF(J133=$B$1,I133,NA())</f>
        <v>#N/A</v>
      </c>
    </row>
    <row r="134" spans="1:11" x14ac:dyDescent="0.25">
      <c r="A134" t="str">
        <f>List!$T$2</f>
        <v>Africa</v>
      </c>
      <c r="B134" s="64">
        <v>42682</v>
      </c>
      <c r="C134">
        <f t="shared" si="6"/>
        <v>5</v>
      </c>
      <c r="D134">
        <f>SUMIFS(WebVisits!D$2:D$2923,WebVisits!$A$2:$A$2923,$A134,WebVisits!$B$2:$B$2923,$B134)</f>
        <v>25</v>
      </c>
      <c r="E134">
        <f>SUMIFS(WebVisits!E$2:E$2923,WebVisits!$A$2:$A$2923,$A134,WebVisits!$B$2:$B$2923,$B134)</f>
        <v>75</v>
      </c>
      <c r="F134">
        <f>SUMIFS(WebVisits!F$2:F$2923,WebVisits!$A$2:$A$2923,$A134,WebVisits!$B$2:$B$2923,$B134)</f>
        <v>48</v>
      </c>
      <c r="G134">
        <f>SUMIFS(WebVisits!G$2:G$2923,WebVisits!$A$2:$A$2923,$A134,WebVisits!$B$2:$B$2923,$B134)</f>
        <v>95</v>
      </c>
      <c r="H134">
        <f t="shared" si="7"/>
        <v>243</v>
      </c>
      <c r="I134">
        <f>IF(C134&gt;List!$D$2,NA(),INDEX(D134:H134,,MATCH($I$2,$D$2:$H$2,0)))</f>
        <v>243</v>
      </c>
      <c r="J134">
        <f>IF(C134&gt;List!$D$2,NA(),SUMIFS(INDEX($D$4:$H$368,,MATCH(5,$D$2:$H$2,0)),$C$4:$C$368,C134))</f>
        <v>6886</v>
      </c>
      <c r="K134" t="e">
        <f t="shared" si="8"/>
        <v>#N/A</v>
      </c>
    </row>
    <row r="135" spans="1:11" x14ac:dyDescent="0.25">
      <c r="A135" t="str">
        <f>List!$T$2</f>
        <v>Africa</v>
      </c>
      <c r="B135" s="64">
        <v>42683</v>
      </c>
      <c r="C135">
        <f t="shared" si="6"/>
        <v>5</v>
      </c>
      <c r="D135">
        <f>SUMIFS(WebVisits!D$2:D$2923,WebVisits!$A$2:$A$2923,$A135,WebVisits!$B$2:$B$2923,$B135)</f>
        <v>21</v>
      </c>
      <c r="E135">
        <f>SUMIFS(WebVisits!E$2:E$2923,WebVisits!$A$2:$A$2923,$A135,WebVisits!$B$2:$B$2923,$B135)</f>
        <v>48</v>
      </c>
      <c r="F135">
        <f>SUMIFS(WebVisits!F$2:F$2923,WebVisits!$A$2:$A$2923,$A135,WebVisits!$B$2:$B$2923,$B135)</f>
        <v>30</v>
      </c>
      <c r="G135">
        <f>SUMIFS(WebVisits!G$2:G$2923,WebVisits!$A$2:$A$2923,$A135,WebVisits!$B$2:$B$2923,$B135)</f>
        <v>21</v>
      </c>
      <c r="H135">
        <f t="shared" si="7"/>
        <v>120</v>
      </c>
      <c r="I135">
        <f>IF(C135&gt;List!$D$2,NA(),INDEX(D135:H135,,MATCH($I$2,$D$2:$H$2,0)))</f>
        <v>120</v>
      </c>
      <c r="J135">
        <f>IF(C135&gt;List!$D$2,NA(),SUMIFS(INDEX($D$4:$H$368,,MATCH(5,$D$2:$H$2,0)),$C$4:$C$368,C135))</f>
        <v>6886</v>
      </c>
      <c r="K135" t="e">
        <f t="shared" si="8"/>
        <v>#N/A</v>
      </c>
    </row>
    <row r="136" spans="1:11" x14ac:dyDescent="0.25">
      <c r="A136" t="str">
        <f>List!$T$2</f>
        <v>Africa</v>
      </c>
      <c r="B136" s="64">
        <v>42684</v>
      </c>
      <c r="C136">
        <f t="shared" si="6"/>
        <v>5</v>
      </c>
      <c r="D136">
        <f>SUMIFS(WebVisits!D$2:D$2923,WebVisits!$A$2:$A$2923,$A136,WebVisits!$B$2:$B$2923,$B136)</f>
        <v>86</v>
      </c>
      <c r="E136">
        <f>SUMIFS(WebVisits!E$2:E$2923,WebVisits!$A$2:$A$2923,$A136,WebVisits!$B$2:$B$2923,$B136)</f>
        <v>84</v>
      </c>
      <c r="F136">
        <f>SUMIFS(WebVisits!F$2:F$2923,WebVisits!$A$2:$A$2923,$A136,WebVisits!$B$2:$B$2923,$B136)</f>
        <v>46</v>
      </c>
      <c r="G136">
        <f>SUMIFS(WebVisits!G$2:G$2923,WebVisits!$A$2:$A$2923,$A136,WebVisits!$B$2:$B$2923,$B136)</f>
        <v>48</v>
      </c>
      <c r="H136">
        <f t="shared" si="7"/>
        <v>264</v>
      </c>
      <c r="I136">
        <f>IF(C136&gt;List!$D$2,NA(),INDEX(D136:H136,,MATCH($I$2,$D$2:$H$2,0)))</f>
        <v>264</v>
      </c>
      <c r="J136">
        <f>IF(C136&gt;List!$D$2,NA(),SUMIFS(INDEX($D$4:$H$368,,MATCH(5,$D$2:$H$2,0)),$C$4:$C$368,C136))</f>
        <v>6886</v>
      </c>
      <c r="K136" t="e">
        <f t="shared" si="8"/>
        <v>#N/A</v>
      </c>
    </row>
    <row r="137" spans="1:11" x14ac:dyDescent="0.25">
      <c r="A137" t="str">
        <f>List!$T$2</f>
        <v>Africa</v>
      </c>
      <c r="B137" s="64">
        <v>42685</v>
      </c>
      <c r="C137">
        <f t="shared" si="6"/>
        <v>5</v>
      </c>
      <c r="D137">
        <f>SUMIFS(WebVisits!D$2:D$2923,WebVisits!$A$2:$A$2923,$A137,WebVisits!$B$2:$B$2923,$B137)</f>
        <v>51</v>
      </c>
      <c r="E137">
        <f>SUMIFS(WebVisits!E$2:E$2923,WebVisits!$A$2:$A$2923,$A137,WebVisits!$B$2:$B$2923,$B137)</f>
        <v>33</v>
      </c>
      <c r="F137">
        <f>SUMIFS(WebVisits!F$2:F$2923,WebVisits!$A$2:$A$2923,$A137,WebVisits!$B$2:$B$2923,$B137)</f>
        <v>14</v>
      </c>
      <c r="G137">
        <f>SUMIFS(WebVisits!G$2:G$2923,WebVisits!$A$2:$A$2923,$A137,WebVisits!$B$2:$B$2923,$B137)</f>
        <v>47</v>
      </c>
      <c r="H137">
        <f t="shared" si="7"/>
        <v>145</v>
      </c>
      <c r="I137">
        <f>IF(C137&gt;List!$D$2,NA(),INDEX(D137:H137,,MATCH($I$2,$D$2:$H$2,0)))</f>
        <v>145</v>
      </c>
      <c r="J137">
        <f>IF(C137&gt;List!$D$2,NA(),SUMIFS(INDEX($D$4:$H$368,,MATCH(5,$D$2:$H$2,0)),$C$4:$C$368,C137))</f>
        <v>6886</v>
      </c>
      <c r="K137" t="e">
        <f t="shared" si="8"/>
        <v>#N/A</v>
      </c>
    </row>
    <row r="138" spans="1:11" x14ac:dyDescent="0.25">
      <c r="A138" t="str">
        <f>List!$T$2</f>
        <v>Africa</v>
      </c>
      <c r="B138" s="64">
        <v>42686</v>
      </c>
      <c r="C138">
        <f t="shared" si="6"/>
        <v>5</v>
      </c>
      <c r="D138">
        <f>SUMIFS(WebVisits!D$2:D$2923,WebVisits!$A$2:$A$2923,$A138,WebVisits!$B$2:$B$2923,$B138)</f>
        <v>61</v>
      </c>
      <c r="E138">
        <f>SUMIFS(WebVisits!E$2:E$2923,WebVisits!$A$2:$A$2923,$A138,WebVisits!$B$2:$B$2923,$B138)</f>
        <v>92</v>
      </c>
      <c r="F138">
        <f>SUMIFS(WebVisits!F$2:F$2923,WebVisits!$A$2:$A$2923,$A138,WebVisits!$B$2:$B$2923,$B138)</f>
        <v>19</v>
      </c>
      <c r="G138">
        <f>SUMIFS(WebVisits!G$2:G$2923,WebVisits!$A$2:$A$2923,$A138,WebVisits!$B$2:$B$2923,$B138)</f>
        <v>98</v>
      </c>
      <c r="H138">
        <f t="shared" si="7"/>
        <v>270</v>
      </c>
      <c r="I138">
        <f>IF(C138&gt;List!$D$2,NA(),INDEX(D138:H138,,MATCH($I$2,$D$2:$H$2,0)))</f>
        <v>270</v>
      </c>
      <c r="J138">
        <f>IF(C138&gt;List!$D$2,NA(),SUMIFS(INDEX($D$4:$H$368,,MATCH(5,$D$2:$H$2,0)),$C$4:$C$368,C138))</f>
        <v>6886</v>
      </c>
      <c r="K138" t="e">
        <f t="shared" si="8"/>
        <v>#N/A</v>
      </c>
    </row>
    <row r="139" spans="1:11" x14ac:dyDescent="0.25">
      <c r="A139" t="str">
        <f>List!$T$2</f>
        <v>Africa</v>
      </c>
      <c r="B139" s="64">
        <v>42687</v>
      </c>
      <c r="C139">
        <f t="shared" si="6"/>
        <v>5</v>
      </c>
      <c r="D139">
        <f>SUMIFS(WebVisits!D$2:D$2923,WebVisits!$A$2:$A$2923,$A139,WebVisits!$B$2:$B$2923,$B139)</f>
        <v>69</v>
      </c>
      <c r="E139">
        <f>SUMIFS(WebVisits!E$2:E$2923,WebVisits!$A$2:$A$2923,$A139,WebVisits!$B$2:$B$2923,$B139)</f>
        <v>54</v>
      </c>
      <c r="F139">
        <f>SUMIFS(WebVisits!F$2:F$2923,WebVisits!$A$2:$A$2923,$A139,WebVisits!$B$2:$B$2923,$B139)</f>
        <v>76</v>
      </c>
      <c r="G139">
        <f>SUMIFS(WebVisits!G$2:G$2923,WebVisits!$A$2:$A$2923,$A139,WebVisits!$B$2:$B$2923,$B139)</f>
        <v>61</v>
      </c>
      <c r="H139">
        <f t="shared" si="7"/>
        <v>260</v>
      </c>
      <c r="I139">
        <f>IF(C139&gt;List!$D$2,NA(),INDEX(D139:H139,,MATCH($I$2,$D$2:$H$2,0)))</f>
        <v>260</v>
      </c>
      <c r="J139">
        <f>IF(C139&gt;List!$D$2,NA(),SUMIFS(INDEX($D$4:$H$368,,MATCH(5,$D$2:$H$2,0)),$C$4:$C$368,C139))</f>
        <v>6886</v>
      </c>
      <c r="K139" t="e">
        <f t="shared" si="8"/>
        <v>#N/A</v>
      </c>
    </row>
    <row r="140" spans="1:11" x14ac:dyDescent="0.25">
      <c r="A140" t="str">
        <f>List!$T$2</f>
        <v>Africa</v>
      </c>
      <c r="B140" s="64">
        <v>42688</v>
      </c>
      <c r="C140">
        <f t="shared" si="6"/>
        <v>5</v>
      </c>
      <c r="D140">
        <f>SUMIFS(WebVisits!D$2:D$2923,WebVisits!$A$2:$A$2923,$A140,WebVisits!$B$2:$B$2923,$B140)</f>
        <v>98</v>
      </c>
      <c r="E140">
        <f>SUMIFS(WebVisits!E$2:E$2923,WebVisits!$A$2:$A$2923,$A140,WebVisits!$B$2:$B$2923,$B140)</f>
        <v>25</v>
      </c>
      <c r="F140">
        <f>SUMIFS(WebVisits!F$2:F$2923,WebVisits!$A$2:$A$2923,$A140,WebVisits!$B$2:$B$2923,$B140)</f>
        <v>65</v>
      </c>
      <c r="G140">
        <f>SUMIFS(WebVisits!G$2:G$2923,WebVisits!$A$2:$A$2923,$A140,WebVisits!$B$2:$B$2923,$B140)</f>
        <v>70</v>
      </c>
      <c r="H140">
        <f t="shared" si="7"/>
        <v>258</v>
      </c>
      <c r="I140">
        <f>IF(C140&gt;List!$D$2,NA(),INDEX(D140:H140,,MATCH($I$2,$D$2:$H$2,0)))</f>
        <v>258</v>
      </c>
      <c r="J140">
        <f>IF(C140&gt;List!$D$2,NA(),SUMIFS(INDEX($D$4:$H$368,,MATCH(5,$D$2:$H$2,0)),$C$4:$C$368,C140))</f>
        <v>6886</v>
      </c>
      <c r="K140" t="e">
        <f t="shared" si="8"/>
        <v>#N/A</v>
      </c>
    </row>
    <row r="141" spans="1:11" x14ac:dyDescent="0.25">
      <c r="A141" t="str">
        <f>List!$T$2</f>
        <v>Africa</v>
      </c>
      <c r="B141" s="64">
        <v>42689</v>
      </c>
      <c r="C141">
        <f t="shared" si="6"/>
        <v>5</v>
      </c>
      <c r="D141">
        <f>SUMIFS(WebVisits!D$2:D$2923,WebVisits!$A$2:$A$2923,$A141,WebVisits!$B$2:$B$2923,$B141)</f>
        <v>38</v>
      </c>
      <c r="E141">
        <f>SUMIFS(WebVisits!E$2:E$2923,WebVisits!$A$2:$A$2923,$A141,WebVisits!$B$2:$B$2923,$B141)</f>
        <v>89</v>
      </c>
      <c r="F141">
        <f>SUMIFS(WebVisits!F$2:F$2923,WebVisits!$A$2:$A$2923,$A141,WebVisits!$B$2:$B$2923,$B141)</f>
        <v>40</v>
      </c>
      <c r="G141">
        <f>SUMIFS(WebVisits!G$2:G$2923,WebVisits!$A$2:$A$2923,$A141,WebVisits!$B$2:$B$2923,$B141)</f>
        <v>18</v>
      </c>
      <c r="H141">
        <f t="shared" si="7"/>
        <v>185</v>
      </c>
      <c r="I141">
        <f>IF(C141&gt;List!$D$2,NA(),INDEX(D141:H141,,MATCH($I$2,$D$2:$H$2,0)))</f>
        <v>185</v>
      </c>
      <c r="J141">
        <f>IF(C141&gt;List!$D$2,NA(),SUMIFS(INDEX($D$4:$H$368,,MATCH(5,$D$2:$H$2,0)),$C$4:$C$368,C141))</f>
        <v>6886</v>
      </c>
      <c r="K141" t="e">
        <f t="shared" si="8"/>
        <v>#N/A</v>
      </c>
    </row>
    <row r="142" spans="1:11" x14ac:dyDescent="0.25">
      <c r="A142" t="str">
        <f>List!$T$2</f>
        <v>Africa</v>
      </c>
      <c r="B142" s="64">
        <v>42690</v>
      </c>
      <c r="C142">
        <f t="shared" si="6"/>
        <v>5</v>
      </c>
      <c r="D142">
        <f>SUMIFS(WebVisits!D$2:D$2923,WebVisits!$A$2:$A$2923,$A142,WebVisits!$B$2:$B$2923,$B142)</f>
        <v>31</v>
      </c>
      <c r="E142">
        <f>SUMIFS(WebVisits!E$2:E$2923,WebVisits!$A$2:$A$2923,$A142,WebVisits!$B$2:$B$2923,$B142)</f>
        <v>17</v>
      </c>
      <c r="F142">
        <f>SUMIFS(WebVisits!F$2:F$2923,WebVisits!$A$2:$A$2923,$A142,WebVisits!$B$2:$B$2923,$B142)</f>
        <v>55</v>
      </c>
      <c r="G142">
        <f>SUMIFS(WebVisits!G$2:G$2923,WebVisits!$A$2:$A$2923,$A142,WebVisits!$B$2:$B$2923,$B142)</f>
        <v>70</v>
      </c>
      <c r="H142">
        <f t="shared" si="7"/>
        <v>173</v>
      </c>
      <c r="I142">
        <f>IF(C142&gt;List!$D$2,NA(),INDEX(D142:H142,,MATCH($I$2,$D$2:$H$2,0)))</f>
        <v>173</v>
      </c>
      <c r="J142">
        <f>IF(C142&gt;List!$D$2,NA(),SUMIFS(INDEX($D$4:$H$368,,MATCH(5,$D$2:$H$2,0)),$C$4:$C$368,C142))</f>
        <v>6886</v>
      </c>
      <c r="K142" t="e">
        <f t="shared" si="8"/>
        <v>#N/A</v>
      </c>
    </row>
    <row r="143" spans="1:11" x14ac:dyDescent="0.25">
      <c r="A143" t="str">
        <f>List!$T$2</f>
        <v>Africa</v>
      </c>
      <c r="B143" s="64">
        <v>42691</v>
      </c>
      <c r="C143">
        <f t="shared" si="6"/>
        <v>5</v>
      </c>
      <c r="D143">
        <f>SUMIFS(WebVisits!D$2:D$2923,WebVisits!$A$2:$A$2923,$A143,WebVisits!$B$2:$B$2923,$B143)</f>
        <v>29</v>
      </c>
      <c r="E143">
        <f>SUMIFS(WebVisits!E$2:E$2923,WebVisits!$A$2:$A$2923,$A143,WebVisits!$B$2:$B$2923,$B143)</f>
        <v>94</v>
      </c>
      <c r="F143">
        <f>SUMIFS(WebVisits!F$2:F$2923,WebVisits!$A$2:$A$2923,$A143,WebVisits!$B$2:$B$2923,$B143)</f>
        <v>25</v>
      </c>
      <c r="G143">
        <f>SUMIFS(WebVisits!G$2:G$2923,WebVisits!$A$2:$A$2923,$A143,WebVisits!$B$2:$B$2923,$B143)</f>
        <v>99</v>
      </c>
      <c r="H143">
        <f t="shared" si="7"/>
        <v>247</v>
      </c>
      <c r="I143">
        <f>IF(C143&gt;List!$D$2,NA(),INDEX(D143:H143,,MATCH($I$2,$D$2:$H$2,0)))</f>
        <v>247</v>
      </c>
      <c r="J143">
        <f>IF(C143&gt;List!$D$2,NA(),SUMIFS(INDEX($D$4:$H$368,,MATCH(5,$D$2:$H$2,0)),$C$4:$C$368,C143))</f>
        <v>6886</v>
      </c>
      <c r="K143" t="e">
        <f t="shared" si="8"/>
        <v>#N/A</v>
      </c>
    </row>
    <row r="144" spans="1:11" x14ac:dyDescent="0.25">
      <c r="A144" t="str">
        <f>List!$T$2</f>
        <v>Africa</v>
      </c>
      <c r="B144" s="64">
        <v>42692</v>
      </c>
      <c r="C144">
        <f t="shared" si="6"/>
        <v>5</v>
      </c>
      <c r="D144">
        <f>SUMIFS(WebVisits!D$2:D$2923,WebVisits!$A$2:$A$2923,$A144,WebVisits!$B$2:$B$2923,$B144)</f>
        <v>75</v>
      </c>
      <c r="E144">
        <f>SUMIFS(WebVisits!E$2:E$2923,WebVisits!$A$2:$A$2923,$A144,WebVisits!$B$2:$B$2923,$B144)</f>
        <v>97</v>
      </c>
      <c r="F144">
        <f>SUMIFS(WebVisits!F$2:F$2923,WebVisits!$A$2:$A$2923,$A144,WebVisits!$B$2:$B$2923,$B144)</f>
        <v>92</v>
      </c>
      <c r="G144">
        <f>SUMIFS(WebVisits!G$2:G$2923,WebVisits!$A$2:$A$2923,$A144,WebVisits!$B$2:$B$2923,$B144)</f>
        <v>22</v>
      </c>
      <c r="H144">
        <f t="shared" si="7"/>
        <v>286</v>
      </c>
      <c r="I144">
        <f>IF(C144&gt;List!$D$2,NA(),INDEX(D144:H144,,MATCH($I$2,$D$2:$H$2,0)))</f>
        <v>286</v>
      </c>
      <c r="J144">
        <f>IF(C144&gt;List!$D$2,NA(),SUMIFS(INDEX($D$4:$H$368,,MATCH(5,$D$2:$H$2,0)),$C$4:$C$368,C144))</f>
        <v>6886</v>
      </c>
      <c r="K144" t="e">
        <f t="shared" si="8"/>
        <v>#N/A</v>
      </c>
    </row>
    <row r="145" spans="1:11" x14ac:dyDescent="0.25">
      <c r="A145" t="str">
        <f>List!$T$2</f>
        <v>Africa</v>
      </c>
      <c r="B145" s="64">
        <v>42693</v>
      </c>
      <c r="C145">
        <f t="shared" si="6"/>
        <v>5</v>
      </c>
      <c r="D145">
        <f>SUMIFS(WebVisits!D$2:D$2923,WebVisits!$A$2:$A$2923,$A145,WebVisits!$B$2:$B$2923,$B145)</f>
        <v>94</v>
      </c>
      <c r="E145">
        <f>SUMIFS(WebVisits!E$2:E$2923,WebVisits!$A$2:$A$2923,$A145,WebVisits!$B$2:$B$2923,$B145)</f>
        <v>81</v>
      </c>
      <c r="F145">
        <f>SUMIFS(WebVisits!F$2:F$2923,WebVisits!$A$2:$A$2923,$A145,WebVisits!$B$2:$B$2923,$B145)</f>
        <v>65</v>
      </c>
      <c r="G145">
        <f>SUMIFS(WebVisits!G$2:G$2923,WebVisits!$A$2:$A$2923,$A145,WebVisits!$B$2:$B$2923,$B145)</f>
        <v>50</v>
      </c>
      <c r="H145">
        <f t="shared" si="7"/>
        <v>290</v>
      </c>
      <c r="I145">
        <f>IF(C145&gt;List!$D$2,NA(),INDEX(D145:H145,,MATCH($I$2,$D$2:$H$2,0)))</f>
        <v>290</v>
      </c>
      <c r="J145">
        <f>IF(C145&gt;List!$D$2,NA(),SUMIFS(INDEX($D$4:$H$368,,MATCH(5,$D$2:$H$2,0)),$C$4:$C$368,C145))</f>
        <v>6886</v>
      </c>
      <c r="K145" t="e">
        <f t="shared" si="8"/>
        <v>#N/A</v>
      </c>
    </row>
    <row r="146" spans="1:11" x14ac:dyDescent="0.25">
      <c r="A146" t="str">
        <f>List!$T$2</f>
        <v>Africa</v>
      </c>
      <c r="B146" s="64">
        <v>42694</v>
      </c>
      <c r="C146">
        <f t="shared" si="6"/>
        <v>5</v>
      </c>
      <c r="D146">
        <f>SUMIFS(WebVisits!D$2:D$2923,WebVisits!$A$2:$A$2923,$A146,WebVisits!$B$2:$B$2923,$B146)</f>
        <v>24</v>
      </c>
      <c r="E146">
        <f>SUMIFS(WebVisits!E$2:E$2923,WebVisits!$A$2:$A$2923,$A146,WebVisits!$B$2:$B$2923,$B146)</f>
        <v>54</v>
      </c>
      <c r="F146">
        <f>SUMIFS(WebVisits!F$2:F$2923,WebVisits!$A$2:$A$2923,$A146,WebVisits!$B$2:$B$2923,$B146)</f>
        <v>86</v>
      </c>
      <c r="G146">
        <f>SUMIFS(WebVisits!G$2:G$2923,WebVisits!$A$2:$A$2923,$A146,WebVisits!$B$2:$B$2923,$B146)</f>
        <v>15</v>
      </c>
      <c r="H146">
        <f t="shared" si="7"/>
        <v>179</v>
      </c>
      <c r="I146">
        <f>IF(C146&gt;List!$D$2,NA(),INDEX(D146:H146,,MATCH($I$2,$D$2:$H$2,0)))</f>
        <v>179</v>
      </c>
      <c r="J146">
        <f>IF(C146&gt;List!$D$2,NA(),SUMIFS(INDEX($D$4:$H$368,,MATCH(5,$D$2:$H$2,0)),$C$4:$C$368,C146))</f>
        <v>6886</v>
      </c>
      <c r="K146" t="e">
        <f t="shared" si="8"/>
        <v>#N/A</v>
      </c>
    </row>
    <row r="147" spans="1:11" x14ac:dyDescent="0.25">
      <c r="A147" t="str">
        <f>List!$T$2</f>
        <v>Africa</v>
      </c>
      <c r="B147" s="64">
        <v>42695</v>
      </c>
      <c r="C147">
        <f t="shared" si="6"/>
        <v>5</v>
      </c>
      <c r="D147">
        <f>SUMIFS(WebVisits!D$2:D$2923,WebVisits!$A$2:$A$2923,$A147,WebVisits!$B$2:$B$2923,$B147)</f>
        <v>74</v>
      </c>
      <c r="E147">
        <f>SUMIFS(WebVisits!E$2:E$2923,WebVisits!$A$2:$A$2923,$A147,WebVisits!$B$2:$B$2923,$B147)</f>
        <v>94</v>
      </c>
      <c r="F147">
        <f>SUMIFS(WebVisits!F$2:F$2923,WebVisits!$A$2:$A$2923,$A147,WebVisits!$B$2:$B$2923,$B147)</f>
        <v>39</v>
      </c>
      <c r="G147">
        <f>SUMIFS(WebVisits!G$2:G$2923,WebVisits!$A$2:$A$2923,$A147,WebVisits!$B$2:$B$2923,$B147)</f>
        <v>68</v>
      </c>
      <c r="H147">
        <f t="shared" si="7"/>
        <v>275</v>
      </c>
      <c r="I147">
        <f>IF(C147&gt;List!$D$2,NA(),INDEX(D147:H147,,MATCH($I$2,$D$2:$H$2,0)))</f>
        <v>275</v>
      </c>
      <c r="J147">
        <f>IF(C147&gt;List!$D$2,NA(),SUMIFS(INDEX($D$4:$H$368,,MATCH(5,$D$2:$H$2,0)),$C$4:$C$368,C147))</f>
        <v>6886</v>
      </c>
      <c r="K147" t="e">
        <f t="shared" si="8"/>
        <v>#N/A</v>
      </c>
    </row>
    <row r="148" spans="1:11" x14ac:dyDescent="0.25">
      <c r="A148" t="str">
        <f>List!$T$2</f>
        <v>Africa</v>
      </c>
      <c r="B148" s="64">
        <v>42696</v>
      </c>
      <c r="C148">
        <f t="shared" si="6"/>
        <v>5</v>
      </c>
      <c r="D148">
        <f>SUMIFS(WebVisits!D$2:D$2923,WebVisits!$A$2:$A$2923,$A148,WebVisits!$B$2:$B$2923,$B148)</f>
        <v>80</v>
      </c>
      <c r="E148">
        <f>SUMIFS(WebVisits!E$2:E$2923,WebVisits!$A$2:$A$2923,$A148,WebVisits!$B$2:$B$2923,$B148)</f>
        <v>38</v>
      </c>
      <c r="F148">
        <f>SUMIFS(WebVisits!F$2:F$2923,WebVisits!$A$2:$A$2923,$A148,WebVisits!$B$2:$B$2923,$B148)</f>
        <v>72</v>
      </c>
      <c r="G148">
        <f>SUMIFS(WebVisits!G$2:G$2923,WebVisits!$A$2:$A$2923,$A148,WebVisits!$B$2:$B$2923,$B148)</f>
        <v>37</v>
      </c>
      <c r="H148">
        <f t="shared" si="7"/>
        <v>227</v>
      </c>
      <c r="I148">
        <f>IF(C148&gt;List!$D$2,NA(),INDEX(D148:H148,,MATCH($I$2,$D$2:$H$2,0)))</f>
        <v>227</v>
      </c>
      <c r="J148">
        <f>IF(C148&gt;List!$D$2,NA(),SUMIFS(INDEX($D$4:$H$368,,MATCH(5,$D$2:$H$2,0)),$C$4:$C$368,C148))</f>
        <v>6886</v>
      </c>
      <c r="K148" t="e">
        <f t="shared" si="8"/>
        <v>#N/A</v>
      </c>
    </row>
    <row r="149" spans="1:11" x14ac:dyDescent="0.25">
      <c r="A149" t="str">
        <f>List!$T$2</f>
        <v>Africa</v>
      </c>
      <c r="B149" s="64">
        <v>42697</v>
      </c>
      <c r="C149">
        <f t="shared" si="6"/>
        <v>5</v>
      </c>
      <c r="D149">
        <f>SUMIFS(WebVisits!D$2:D$2923,WebVisits!$A$2:$A$2923,$A149,WebVisits!$B$2:$B$2923,$B149)</f>
        <v>98</v>
      </c>
      <c r="E149">
        <f>SUMIFS(WebVisits!E$2:E$2923,WebVisits!$A$2:$A$2923,$A149,WebVisits!$B$2:$B$2923,$B149)</f>
        <v>41</v>
      </c>
      <c r="F149">
        <f>SUMIFS(WebVisits!F$2:F$2923,WebVisits!$A$2:$A$2923,$A149,WebVisits!$B$2:$B$2923,$B149)</f>
        <v>47</v>
      </c>
      <c r="G149">
        <f>SUMIFS(WebVisits!G$2:G$2923,WebVisits!$A$2:$A$2923,$A149,WebVisits!$B$2:$B$2923,$B149)</f>
        <v>89</v>
      </c>
      <c r="H149">
        <f t="shared" si="7"/>
        <v>275</v>
      </c>
      <c r="I149">
        <f>IF(C149&gt;List!$D$2,NA(),INDEX(D149:H149,,MATCH($I$2,$D$2:$H$2,0)))</f>
        <v>275</v>
      </c>
      <c r="J149">
        <f>IF(C149&gt;List!$D$2,NA(),SUMIFS(INDEX($D$4:$H$368,,MATCH(5,$D$2:$H$2,0)),$C$4:$C$368,C149))</f>
        <v>6886</v>
      </c>
      <c r="K149" t="e">
        <f t="shared" si="8"/>
        <v>#N/A</v>
      </c>
    </row>
    <row r="150" spans="1:11" x14ac:dyDescent="0.25">
      <c r="A150" t="str">
        <f>List!$T$2</f>
        <v>Africa</v>
      </c>
      <c r="B150" s="64">
        <v>42698</v>
      </c>
      <c r="C150">
        <f t="shared" si="6"/>
        <v>5</v>
      </c>
      <c r="D150">
        <f>SUMIFS(WebVisits!D$2:D$2923,WebVisits!$A$2:$A$2923,$A150,WebVisits!$B$2:$B$2923,$B150)</f>
        <v>27</v>
      </c>
      <c r="E150">
        <f>SUMIFS(WebVisits!E$2:E$2923,WebVisits!$A$2:$A$2923,$A150,WebVisits!$B$2:$B$2923,$B150)</f>
        <v>93</v>
      </c>
      <c r="F150">
        <f>SUMIFS(WebVisits!F$2:F$2923,WebVisits!$A$2:$A$2923,$A150,WebVisits!$B$2:$B$2923,$B150)</f>
        <v>55</v>
      </c>
      <c r="G150">
        <f>SUMIFS(WebVisits!G$2:G$2923,WebVisits!$A$2:$A$2923,$A150,WebVisits!$B$2:$B$2923,$B150)</f>
        <v>71</v>
      </c>
      <c r="H150">
        <f t="shared" si="7"/>
        <v>246</v>
      </c>
      <c r="I150">
        <f>IF(C150&gt;List!$D$2,NA(),INDEX(D150:H150,,MATCH($I$2,$D$2:$H$2,0)))</f>
        <v>246</v>
      </c>
      <c r="J150">
        <f>IF(C150&gt;List!$D$2,NA(),SUMIFS(INDEX($D$4:$H$368,,MATCH(5,$D$2:$H$2,0)),$C$4:$C$368,C150))</f>
        <v>6886</v>
      </c>
      <c r="K150" t="e">
        <f t="shared" si="8"/>
        <v>#N/A</v>
      </c>
    </row>
    <row r="151" spans="1:11" x14ac:dyDescent="0.25">
      <c r="A151" t="str">
        <f>List!$T$2</f>
        <v>Africa</v>
      </c>
      <c r="B151" s="64">
        <v>42699</v>
      </c>
      <c r="C151">
        <f t="shared" si="6"/>
        <v>5</v>
      </c>
      <c r="D151">
        <f>SUMIFS(WebVisits!D$2:D$2923,WebVisits!$A$2:$A$2923,$A151,WebVisits!$B$2:$B$2923,$B151)</f>
        <v>17</v>
      </c>
      <c r="E151">
        <f>SUMIFS(WebVisits!E$2:E$2923,WebVisits!$A$2:$A$2923,$A151,WebVisits!$B$2:$B$2923,$B151)</f>
        <v>55</v>
      </c>
      <c r="F151">
        <f>SUMIFS(WebVisits!F$2:F$2923,WebVisits!$A$2:$A$2923,$A151,WebVisits!$B$2:$B$2923,$B151)</f>
        <v>90</v>
      </c>
      <c r="G151">
        <f>SUMIFS(WebVisits!G$2:G$2923,WebVisits!$A$2:$A$2923,$A151,WebVisits!$B$2:$B$2923,$B151)</f>
        <v>68</v>
      </c>
      <c r="H151">
        <f t="shared" si="7"/>
        <v>230</v>
      </c>
      <c r="I151">
        <f>IF(C151&gt;List!$D$2,NA(),INDEX(D151:H151,,MATCH($I$2,$D$2:$H$2,0)))</f>
        <v>230</v>
      </c>
      <c r="J151">
        <f>IF(C151&gt;List!$D$2,NA(),SUMIFS(INDEX($D$4:$H$368,,MATCH(5,$D$2:$H$2,0)),$C$4:$C$368,C151))</f>
        <v>6886</v>
      </c>
      <c r="K151" t="e">
        <f t="shared" si="8"/>
        <v>#N/A</v>
      </c>
    </row>
    <row r="152" spans="1:11" x14ac:dyDescent="0.25">
      <c r="A152" t="str">
        <f>List!$T$2</f>
        <v>Africa</v>
      </c>
      <c r="B152" s="64">
        <v>42700</v>
      </c>
      <c r="C152">
        <f t="shared" si="6"/>
        <v>5</v>
      </c>
      <c r="D152">
        <f>SUMIFS(WebVisits!D$2:D$2923,WebVisits!$A$2:$A$2923,$A152,WebVisits!$B$2:$B$2923,$B152)</f>
        <v>51</v>
      </c>
      <c r="E152">
        <f>SUMIFS(WebVisits!E$2:E$2923,WebVisits!$A$2:$A$2923,$A152,WebVisits!$B$2:$B$2923,$B152)</f>
        <v>74</v>
      </c>
      <c r="F152">
        <f>SUMIFS(WebVisits!F$2:F$2923,WebVisits!$A$2:$A$2923,$A152,WebVisits!$B$2:$B$2923,$B152)</f>
        <v>63</v>
      </c>
      <c r="G152">
        <f>SUMIFS(WebVisits!G$2:G$2923,WebVisits!$A$2:$A$2923,$A152,WebVisits!$B$2:$B$2923,$B152)</f>
        <v>92</v>
      </c>
      <c r="H152">
        <f t="shared" si="7"/>
        <v>280</v>
      </c>
      <c r="I152">
        <f>IF(C152&gt;List!$D$2,NA(),INDEX(D152:H152,,MATCH($I$2,$D$2:$H$2,0)))</f>
        <v>280</v>
      </c>
      <c r="J152">
        <f>IF(C152&gt;List!$D$2,NA(),SUMIFS(INDEX($D$4:$H$368,,MATCH(5,$D$2:$H$2,0)),$C$4:$C$368,C152))</f>
        <v>6886</v>
      </c>
      <c r="K152" t="e">
        <f t="shared" si="8"/>
        <v>#N/A</v>
      </c>
    </row>
    <row r="153" spans="1:11" x14ac:dyDescent="0.25">
      <c r="A153" t="str">
        <f>List!$T$2</f>
        <v>Africa</v>
      </c>
      <c r="B153" s="64">
        <v>42701</v>
      </c>
      <c r="C153">
        <f t="shared" si="6"/>
        <v>5</v>
      </c>
      <c r="D153">
        <f>SUMIFS(WebVisits!D$2:D$2923,WebVisits!$A$2:$A$2923,$A153,WebVisits!$B$2:$B$2923,$B153)</f>
        <v>90</v>
      </c>
      <c r="E153">
        <f>SUMIFS(WebVisits!E$2:E$2923,WebVisits!$A$2:$A$2923,$A153,WebVisits!$B$2:$B$2923,$B153)</f>
        <v>46</v>
      </c>
      <c r="F153">
        <f>SUMIFS(WebVisits!F$2:F$2923,WebVisits!$A$2:$A$2923,$A153,WebVisits!$B$2:$B$2923,$B153)</f>
        <v>22</v>
      </c>
      <c r="G153">
        <f>SUMIFS(WebVisits!G$2:G$2923,WebVisits!$A$2:$A$2923,$A153,WebVisits!$B$2:$B$2923,$B153)</f>
        <v>85</v>
      </c>
      <c r="H153">
        <f t="shared" si="7"/>
        <v>243</v>
      </c>
      <c r="I153">
        <f>IF(C153&gt;List!$D$2,NA(),INDEX(D153:H153,,MATCH($I$2,$D$2:$H$2,0)))</f>
        <v>243</v>
      </c>
      <c r="J153">
        <f>IF(C153&gt;List!$D$2,NA(),SUMIFS(INDEX($D$4:$H$368,,MATCH(5,$D$2:$H$2,0)),$C$4:$C$368,C153))</f>
        <v>6886</v>
      </c>
      <c r="K153" t="e">
        <f t="shared" si="8"/>
        <v>#N/A</v>
      </c>
    </row>
    <row r="154" spans="1:11" x14ac:dyDescent="0.25">
      <c r="A154" t="str">
        <f>List!$T$2</f>
        <v>Africa</v>
      </c>
      <c r="B154" s="64">
        <v>42702</v>
      </c>
      <c r="C154">
        <f t="shared" si="6"/>
        <v>5</v>
      </c>
      <c r="D154">
        <f>SUMIFS(WebVisits!D$2:D$2923,WebVisits!$A$2:$A$2923,$A154,WebVisits!$B$2:$B$2923,$B154)</f>
        <v>91</v>
      </c>
      <c r="E154">
        <f>SUMIFS(WebVisits!E$2:E$2923,WebVisits!$A$2:$A$2923,$A154,WebVisits!$B$2:$B$2923,$B154)</f>
        <v>67</v>
      </c>
      <c r="F154">
        <f>SUMIFS(WebVisits!F$2:F$2923,WebVisits!$A$2:$A$2923,$A154,WebVisits!$B$2:$B$2923,$B154)</f>
        <v>14</v>
      </c>
      <c r="G154">
        <f>SUMIFS(WebVisits!G$2:G$2923,WebVisits!$A$2:$A$2923,$A154,WebVisits!$B$2:$B$2923,$B154)</f>
        <v>38</v>
      </c>
      <c r="H154">
        <f t="shared" si="7"/>
        <v>210</v>
      </c>
      <c r="I154">
        <f>IF(C154&gt;List!$D$2,NA(),INDEX(D154:H154,,MATCH($I$2,$D$2:$H$2,0)))</f>
        <v>210</v>
      </c>
      <c r="J154">
        <f>IF(C154&gt;List!$D$2,NA(),SUMIFS(INDEX($D$4:$H$368,,MATCH(5,$D$2:$H$2,0)),$C$4:$C$368,C154))</f>
        <v>6886</v>
      </c>
      <c r="K154" t="e">
        <f t="shared" si="8"/>
        <v>#N/A</v>
      </c>
    </row>
    <row r="155" spans="1:11" x14ac:dyDescent="0.25">
      <c r="A155" t="str">
        <f>List!$T$2</f>
        <v>Africa</v>
      </c>
      <c r="B155" s="64">
        <v>42703</v>
      </c>
      <c r="C155">
        <f t="shared" si="6"/>
        <v>5</v>
      </c>
      <c r="D155">
        <f>SUMIFS(WebVisits!D$2:D$2923,WebVisits!$A$2:$A$2923,$A155,WebVisits!$B$2:$B$2923,$B155)</f>
        <v>21</v>
      </c>
      <c r="E155">
        <f>SUMIFS(WebVisits!E$2:E$2923,WebVisits!$A$2:$A$2923,$A155,WebVisits!$B$2:$B$2923,$B155)</f>
        <v>62</v>
      </c>
      <c r="F155">
        <f>SUMIFS(WebVisits!F$2:F$2923,WebVisits!$A$2:$A$2923,$A155,WebVisits!$B$2:$B$2923,$B155)</f>
        <v>77</v>
      </c>
      <c r="G155">
        <f>SUMIFS(WebVisits!G$2:G$2923,WebVisits!$A$2:$A$2923,$A155,WebVisits!$B$2:$B$2923,$B155)</f>
        <v>45</v>
      </c>
      <c r="H155">
        <f t="shared" si="7"/>
        <v>205</v>
      </c>
      <c r="I155">
        <f>IF(C155&gt;List!$D$2,NA(),INDEX(D155:H155,,MATCH($I$2,$D$2:$H$2,0)))</f>
        <v>205</v>
      </c>
      <c r="J155">
        <f>IF(C155&gt;List!$D$2,NA(),SUMIFS(INDEX($D$4:$H$368,,MATCH(5,$D$2:$H$2,0)),$C$4:$C$368,C155))</f>
        <v>6886</v>
      </c>
      <c r="K155" t="e">
        <f t="shared" si="8"/>
        <v>#N/A</v>
      </c>
    </row>
    <row r="156" spans="1:11" x14ac:dyDescent="0.25">
      <c r="A156" t="str">
        <f>List!$T$2</f>
        <v>Africa</v>
      </c>
      <c r="B156" s="64">
        <v>42704</v>
      </c>
      <c r="C156">
        <f t="shared" si="6"/>
        <v>5</v>
      </c>
      <c r="D156">
        <f>SUMIFS(WebVisits!D$2:D$2923,WebVisits!$A$2:$A$2923,$A156,WebVisits!$B$2:$B$2923,$B156)</f>
        <v>42</v>
      </c>
      <c r="E156">
        <f>SUMIFS(WebVisits!E$2:E$2923,WebVisits!$A$2:$A$2923,$A156,WebVisits!$B$2:$B$2923,$B156)</f>
        <v>60</v>
      </c>
      <c r="F156">
        <f>SUMIFS(WebVisits!F$2:F$2923,WebVisits!$A$2:$A$2923,$A156,WebVisits!$B$2:$B$2923,$B156)</f>
        <v>82</v>
      </c>
      <c r="G156">
        <f>SUMIFS(WebVisits!G$2:G$2923,WebVisits!$A$2:$A$2923,$A156,WebVisits!$B$2:$B$2923,$B156)</f>
        <v>46</v>
      </c>
      <c r="H156">
        <f t="shared" si="7"/>
        <v>230</v>
      </c>
      <c r="I156">
        <f>IF(C156&gt;List!$D$2,NA(),INDEX(D156:H156,,MATCH($I$2,$D$2:$H$2,0)))</f>
        <v>230</v>
      </c>
      <c r="J156">
        <f>IF(C156&gt;List!$D$2,NA(),SUMIFS(INDEX($D$4:$H$368,,MATCH(5,$D$2:$H$2,0)),$C$4:$C$368,C156))</f>
        <v>6886</v>
      </c>
      <c r="K156" t="e">
        <f t="shared" si="8"/>
        <v>#N/A</v>
      </c>
    </row>
    <row r="157" spans="1:11" x14ac:dyDescent="0.25">
      <c r="A157" t="str">
        <f>List!$T$2</f>
        <v>Africa</v>
      </c>
      <c r="B157" s="64">
        <v>42705</v>
      </c>
      <c r="C157">
        <f t="shared" si="6"/>
        <v>6</v>
      </c>
      <c r="D157">
        <f>SUMIFS(WebVisits!D$2:D$2923,WebVisits!$A$2:$A$2923,$A157,WebVisits!$B$2:$B$2923,$B157)</f>
        <v>72</v>
      </c>
      <c r="E157">
        <f>SUMIFS(WebVisits!E$2:E$2923,WebVisits!$A$2:$A$2923,$A157,WebVisits!$B$2:$B$2923,$B157)</f>
        <v>27</v>
      </c>
      <c r="F157">
        <f>SUMIFS(WebVisits!F$2:F$2923,WebVisits!$A$2:$A$2923,$A157,WebVisits!$B$2:$B$2923,$B157)</f>
        <v>42</v>
      </c>
      <c r="G157">
        <f>SUMIFS(WebVisits!G$2:G$2923,WebVisits!$A$2:$A$2923,$A157,WebVisits!$B$2:$B$2923,$B157)</f>
        <v>37</v>
      </c>
      <c r="H157">
        <f t="shared" si="7"/>
        <v>178</v>
      </c>
      <c r="I157">
        <f>IF(C157&gt;List!$D$2,NA(),INDEX(D157:H157,,MATCH($I$2,$D$2:$H$2,0)))</f>
        <v>178</v>
      </c>
      <c r="J157">
        <f>IF(C157&gt;List!$D$2,NA(),SUMIFS(INDEX($D$4:$H$368,,MATCH(5,$D$2:$H$2,0)),$C$4:$C$368,C157))</f>
        <v>7423</v>
      </c>
      <c r="K157">
        <f t="shared" si="8"/>
        <v>178</v>
      </c>
    </row>
    <row r="158" spans="1:11" x14ac:dyDescent="0.25">
      <c r="A158" t="str">
        <f>List!$T$2</f>
        <v>Africa</v>
      </c>
      <c r="B158" s="64">
        <v>42706</v>
      </c>
      <c r="C158">
        <f t="shared" si="6"/>
        <v>6</v>
      </c>
      <c r="D158">
        <f>SUMIFS(WebVisits!D$2:D$2923,WebVisits!$A$2:$A$2923,$A158,WebVisits!$B$2:$B$2923,$B158)</f>
        <v>61</v>
      </c>
      <c r="E158">
        <f>SUMIFS(WebVisits!E$2:E$2923,WebVisits!$A$2:$A$2923,$A158,WebVisits!$B$2:$B$2923,$B158)</f>
        <v>52</v>
      </c>
      <c r="F158">
        <f>SUMIFS(WebVisits!F$2:F$2923,WebVisits!$A$2:$A$2923,$A158,WebVisits!$B$2:$B$2923,$B158)</f>
        <v>73</v>
      </c>
      <c r="G158">
        <f>SUMIFS(WebVisits!G$2:G$2923,WebVisits!$A$2:$A$2923,$A158,WebVisits!$B$2:$B$2923,$B158)</f>
        <v>23</v>
      </c>
      <c r="H158">
        <f t="shared" si="7"/>
        <v>209</v>
      </c>
      <c r="I158">
        <f>IF(C158&gt;List!$D$2,NA(),INDEX(D158:H158,,MATCH($I$2,$D$2:$H$2,0)))</f>
        <v>209</v>
      </c>
      <c r="J158">
        <f>IF(C158&gt;List!$D$2,NA(),SUMIFS(INDEX($D$4:$H$368,,MATCH(5,$D$2:$H$2,0)),$C$4:$C$368,C158))</f>
        <v>7423</v>
      </c>
      <c r="K158">
        <f t="shared" si="8"/>
        <v>209</v>
      </c>
    </row>
    <row r="159" spans="1:11" x14ac:dyDescent="0.25">
      <c r="A159" t="str">
        <f>List!$T$2</f>
        <v>Africa</v>
      </c>
      <c r="B159" s="64">
        <v>42707</v>
      </c>
      <c r="C159">
        <f t="shared" si="6"/>
        <v>6</v>
      </c>
      <c r="D159">
        <f>SUMIFS(WebVisits!D$2:D$2923,WebVisits!$A$2:$A$2923,$A159,WebVisits!$B$2:$B$2923,$B159)</f>
        <v>31</v>
      </c>
      <c r="E159">
        <f>SUMIFS(WebVisits!E$2:E$2923,WebVisits!$A$2:$A$2923,$A159,WebVisits!$B$2:$B$2923,$B159)</f>
        <v>85</v>
      </c>
      <c r="F159">
        <f>SUMIFS(WebVisits!F$2:F$2923,WebVisits!$A$2:$A$2923,$A159,WebVisits!$B$2:$B$2923,$B159)</f>
        <v>46</v>
      </c>
      <c r="G159">
        <f>SUMIFS(WebVisits!G$2:G$2923,WebVisits!$A$2:$A$2923,$A159,WebVisits!$B$2:$B$2923,$B159)</f>
        <v>10</v>
      </c>
      <c r="H159">
        <f t="shared" si="7"/>
        <v>172</v>
      </c>
      <c r="I159">
        <f>IF(C159&gt;List!$D$2,NA(),INDEX(D159:H159,,MATCH($I$2,$D$2:$H$2,0)))</f>
        <v>172</v>
      </c>
      <c r="J159">
        <f>IF(C159&gt;List!$D$2,NA(),SUMIFS(INDEX($D$4:$H$368,,MATCH(5,$D$2:$H$2,0)),$C$4:$C$368,C159))</f>
        <v>7423</v>
      </c>
      <c r="K159">
        <f t="shared" si="8"/>
        <v>172</v>
      </c>
    </row>
    <row r="160" spans="1:11" x14ac:dyDescent="0.25">
      <c r="A160" t="str">
        <f>List!$T$2</f>
        <v>Africa</v>
      </c>
      <c r="B160" s="64">
        <v>42708</v>
      </c>
      <c r="C160">
        <f t="shared" si="6"/>
        <v>6</v>
      </c>
      <c r="D160">
        <f>SUMIFS(WebVisits!D$2:D$2923,WebVisits!$A$2:$A$2923,$A160,WebVisits!$B$2:$B$2923,$B160)</f>
        <v>82</v>
      </c>
      <c r="E160">
        <f>SUMIFS(WebVisits!E$2:E$2923,WebVisits!$A$2:$A$2923,$A160,WebVisits!$B$2:$B$2923,$B160)</f>
        <v>45</v>
      </c>
      <c r="F160">
        <f>SUMIFS(WebVisits!F$2:F$2923,WebVisits!$A$2:$A$2923,$A160,WebVisits!$B$2:$B$2923,$B160)</f>
        <v>62</v>
      </c>
      <c r="G160">
        <f>SUMIFS(WebVisits!G$2:G$2923,WebVisits!$A$2:$A$2923,$A160,WebVisits!$B$2:$B$2923,$B160)</f>
        <v>38</v>
      </c>
      <c r="H160">
        <f t="shared" si="7"/>
        <v>227</v>
      </c>
      <c r="I160">
        <f>IF(C160&gt;List!$D$2,NA(),INDEX(D160:H160,,MATCH($I$2,$D$2:$H$2,0)))</f>
        <v>227</v>
      </c>
      <c r="J160">
        <f>IF(C160&gt;List!$D$2,NA(),SUMIFS(INDEX($D$4:$H$368,,MATCH(5,$D$2:$H$2,0)),$C$4:$C$368,C160))</f>
        <v>7423</v>
      </c>
      <c r="K160">
        <f t="shared" si="8"/>
        <v>227</v>
      </c>
    </row>
    <row r="161" spans="1:11" x14ac:dyDescent="0.25">
      <c r="A161" t="str">
        <f>List!$T$2</f>
        <v>Africa</v>
      </c>
      <c r="B161" s="64">
        <v>42709</v>
      </c>
      <c r="C161">
        <f t="shared" si="6"/>
        <v>6</v>
      </c>
      <c r="D161">
        <f>SUMIFS(WebVisits!D$2:D$2923,WebVisits!$A$2:$A$2923,$A161,WebVisits!$B$2:$B$2923,$B161)</f>
        <v>100</v>
      </c>
      <c r="E161">
        <f>SUMIFS(WebVisits!E$2:E$2923,WebVisits!$A$2:$A$2923,$A161,WebVisits!$B$2:$B$2923,$B161)</f>
        <v>50</v>
      </c>
      <c r="F161">
        <f>SUMIFS(WebVisits!F$2:F$2923,WebVisits!$A$2:$A$2923,$A161,WebVisits!$B$2:$B$2923,$B161)</f>
        <v>80</v>
      </c>
      <c r="G161">
        <f>SUMIFS(WebVisits!G$2:G$2923,WebVisits!$A$2:$A$2923,$A161,WebVisits!$B$2:$B$2923,$B161)</f>
        <v>91</v>
      </c>
      <c r="H161">
        <f t="shared" si="7"/>
        <v>321</v>
      </c>
      <c r="I161">
        <f>IF(C161&gt;List!$D$2,NA(),INDEX(D161:H161,,MATCH($I$2,$D$2:$H$2,0)))</f>
        <v>321</v>
      </c>
      <c r="J161">
        <f>IF(C161&gt;List!$D$2,NA(),SUMIFS(INDEX($D$4:$H$368,,MATCH(5,$D$2:$H$2,0)),$C$4:$C$368,C161))</f>
        <v>7423</v>
      </c>
      <c r="K161">
        <f t="shared" si="8"/>
        <v>321</v>
      </c>
    </row>
    <row r="162" spans="1:11" x14ac:dyDescent="0.25">
      <c r="A162" t="str">
        <f>List!$T$2</f>
        <v>Africa</v>
      </c>
      <c r="B162" s="64">
        <v>42710</v>
      </c>
      <c r="C162">
        <f t="shared" si="6"/>
        <v>6</v>
      </c>
      <c r="D162">
        <f>SUMIFS(WebVisits!D$2:D$2923,WebVisits!$A$2:$A$2923,$A162,WebVisits!$B$2:$B$2923,$B162)</f>
        <v>75</v>
      </c>
      <c r="E162">
        <f>SUMIFS(WebVisits!E$2:E$2923,WebVisits!$A$2:$A$2923,$A162,WebVisits!$B$2:$B$2923,$B162)</f>
        <v>51</v>
      </c>
      <c r="F162">
        <f>SUMIFS(WebVisits!F$2:F$2923,WebVisits!$A$2:$A$2923,$A162,WebVisits!$B$2:$B$2923,$B162)</f>
        <v>26</v>
      </c>
      <c r="G162">
        <f>SUMIFS(WebVisits!G$2:G$2923,WebVisits!$A$2:$A$2923,$A162,WebVisits!$B$2:$B$2923,$B162)</f>
        <v>87</v>
      </c>
      <c r="H162">
        <f t="shared" si="7"/>
        <v>239</v>
      </c>
      <c r="I162">
        <f>IF(C162&gt;List!$D$2,NA(),INDEX(D162:H162,,MATCH($I$2,$D$2:$H$2,0)))</f>
        <v>239</v>
      </c>
      <c r="J162">
        <f>IF(C162&gt;List!$D$2,NA(),SUMIFS(INDEX($D$4:$H$368,,MATCH(5,$D$2:$H$2,0)),$C$4:$C$368,C162))</f>
        <v>7423</v>
      </c>
      <c r="K162">
        <f t="shared" si="8"/>
        <v>239</v>
      </c>
    </row>
    <row r="163" spans="1:11" x14ac:dyDescent="0.25">
      <c r="A163" t="str">
        <f>List!$T$2</f>
        <v>Africa</v>
      </c>
      <c r="B163" s="64">
        <v>42711</v>
      </c>
      <c r="C163">
        <f t="shared" si="6"/>
        <v>6</v>
      </c>
      <c r="D163">
        <f>SUMIFS(WebVisits!D$2:D$2923,WebVisits!$A$2:$A$2923,$A163,WebVisits!$B$2:$B$2923,$B163)</f>
        <v>91</v>
      </c>
      <c r="E163">
        <f>SUMIFS(WebVisits!E$2:E$2923,WebVisits!$A$2:$A$2923,$A163,WebVisits!$B$2:$B$2923,$B163)</f>
        <v>54</v>
      </c>
      <c r="F163">
        <f>SUMIFS(WebVisits!F$2:F$2923,WebVisits!$A$2:$A$2923,$A163,WebVisits!$B$2:$B$2923,$B163)</f>
        <v>23</v>
      </c>
      <c r="G163">
        <f>SUMIFS(WebVisits!G$2:G$2923,WebVisits!$A$2:$A$2923,$A163,WebVisits!$B$2:$B$2923,$B163)</f>
        <v>98</v>
      </c>
      <c r="H163">
        <f t="shared" si="7"/>
        <v>266</v>
      </c>
      <c r="I163">
        <f>IF(C163&gt;List!$D$2,NA(),INDEX(D163:H163,,MATCH($I$2,$D$2:$H$2,0)))</f>
        <v>266</v>
      </c>
      <c r="J163">
        <f>IF(C163&gt;List!$D$2,NA(),SUMIFS(INDEX($D$4:$H$368,,MATCH(5,$D$2:$H$2,0)),$C$4:$C$368,C163))</f>
        <v>7423</v>
      </c>
      <c r="K163">
        <f t="shared" si="8"/>
        <v>266</v>
      </c>
    </row>
    <row r="164" spans="1:11" x14ac:dyDescent="0.25">
      <c r="A164" t="str">
        <f>List!$T$2</f>
        <v>Africa</v>
      </c>
      <c r="B164" s="64">
        <v>42712</v>
      </c>
      <c r="C164">
        <f t="shared" si="6"/>
        <v>6</v>
      </c>
      <c r="D164">
        <f>SUMIFS(WebVisits!D$2:D$2923,WebVisits!$A$2:$A$2923,$A164,WebVisits!$B$2:$B$2923,$B164)</f>
        <v>85</v>
      </c>
      <c r="E164">
        <f>SUMIFS(WebVisits!E$2:E$2923,WebVisits!$A$2:$A$2923,$A164,WebVisits!$B$2:$B$2923,$B164)</f>
        <v>56</v>
      </c>
      <c r="F164">
        <f>SUMIFS(WebVisits!F$2:F$2923,WebVisits!$A$2:$A$2923,$A164,WebVisits!$B$2:$B$2923,$B164)</f>
        <v>45</v>
      </c>
      <c r="G164">
        <f>SUMIFS(WebVisits!G$2:G$2923,WebVisits!$A$2:$A$2923,$A164,WebVisits!$B$2:$B$2923,$B164)</f>
        <v>81</v>
      </c>
      <c r="H164">
        <f t="shared" si="7"/>
        <v>267</v>
      </c>
      <c r="I164">
        <f>IF(C164&gt;List!$D$2,NA(),INDEX(D164:H164,,MATCH($I$2,$D$2:$H$2,0)))</f>
        <v>267</v>
      </c>
      <c r="J164">
        <f>IF(C164&gt;List!$D$2,NA(),SUMIFS(INDEX($D$4:$H$368,,MATCH(5,$D$2:$H$2,0)),$C$4:$C$368,C164))</f>
        <v>7423</v>
      </c>
      <c r="K164">
        <f t="shared" si="8"/>
        <v>267</v>
      </c>
    </row>
    <row r="165" spans="1:11" x14ac:dyDescent="0.25">
      <c r="A165" t="str">
        <f>List!$T$2</f>
        <v>Africa</v>
      </c>
      <c r="B165" s="64">
        <v>42713</v>
      </c>
      <c r="C165">
        <f t="shared" si="6"/>
        <v>6</v>
      </c>
      <c r="D165">
        <f>SUMIFS(WebVisits!D$2:D$2923,WebVisits!$A$2:$A$2923,$A165,WebVisits!$B$2:$B$2923,$B165)</f>
        <v>85</v>
      </c>
      <c r="E165">
        <f>SUMIFS(WebVisits!E$2:E$2923,WebVisits!$A$2:$A$2923,$A165,WebVisits!$B$2:$B$2923,$B165)</f>
        <v>43</v>
      </c>
      <c r="F165">
        <f>SUMIFS(WebVisits!F$2:F$2923,WebVisits!$A$2:$A$2923,$A165,WebVisits!$B$2:$B$2923,$B165)</f>
        <v>43</v>
      </c>
      <c r="G165">
        <f>SUMIFS(WebVisits!G$2:G$2923,WebVisits!$A$2:$A$2923,$A165,WebVisits!$B$2:$B$2923,$B165)</f>
        <v>96</v>
      </c>
      <c r="H165">
        <f t="shared" si="7"/>
        <v>267</v>
      </c>
      <c r="I165">
        <f>IF(C165&gt;List!$D$2,NA(),INDEX(D165:H165,,MATCH($I$2,$D$2:$H$2,0)))</f>
        <v>267</v>
      </c>
      <c r="J165">
        <f>IF(C165&gt;List!$D$2,NA(),SUMIFS(INDEX($D$4:$H$368,,MATCH(5,$D$2:$H$2,0)),$C$4:$C$368,C165))</f>
        <v>7423</v>
      </c>
      <c r="K165">
        <f t="shared" si="8"/>
        <v>267</v>
      </c>
    </row>
    <row r="166" spans="1:11" x14ac:dyDescent="0.25">
      <c r="A166" t="str">
        <f>List!$T$2</f>
        <v>Africa</v>
      </c>
      <c r="B166" s="64">
        <v>42714</v>
      </c>
      <c r="C166">
        <f t="shared" si="6"/>
        <v>6</v>
      </c>
      <c r="D166">
        <f>SUMIFS(WebVisits!D$2:D$2923,WebVisits!$A$2:$A$2923,$A166,WebVisits!$B$2:$B$2923,$B166)</f>
        <v>98</v>
      </c>
      <c r="E166">
        <f>SUMIFS(WebVisits!E$2:E$2923,WebVisits!$A$2:$A$2923,$A166,WebVisits!$B$2:$B$2923,$B166)</f>
        <v>46</v>
      </c>
      <c r="F166">
        <f>SUMIFS(WebVisits!F$2:F$2923,WebVisits!$A$2:$A$2923,$A166,WebVisits!$B$2:$B$2923,$B166)</f>
        <v>40</v>
      </c>
      <c r="G166">
        <f>SUMIFS(WebVisits!G$2:G$2923,WebVisits!$A$2:$A$2923,$A166,WebVisits!$B$2:$B$2923,$B166)</f>
        <v>10</v>
      </c>
      <c r="H166">
        <f t="shared" si="7"/>
        <v>194</v>
      </c>
      <c r="I166">
        <f>IF(C166&gt;List!$D$2,NA(),INDEX(D166:H166,,MATCH($I$2,$D$2:$H$2,0)))</f>
        <v>194</v>
      </c>
      <c r="J166">
        <f>IF(C166&gt;List!$D$2,NA(),SUMIFS(INDEX($D$4:$H$368,,MATCH(5,$D$2:$H$2,0)),$C$4:$C$368,C166))</f>
        <v>7423</v>
      </c>
      <c r="K166">
        <f t="shared" si="8"/>
        <v>194</v>
      </c>
    </row>
    <row r="167" spans="1:11" x14ac:dyDescent="0.25">
      <c r="A167" t="str">
        <f>List!$T$2</f>
        <v>Africa</v>
      </c>
      <c r="B167" s="64">
        <v>42715</v>
      </c>
      <c r="C167">
        <f t="shared" si="6"/>
        <v>6</v>
      </c>
      <c r="D167">
        <f>SUMIFS(WebVisits!D$2:D$2923,WebVisits!$A$2:$A$2923,$A167,WebVisits!$B$2:$B$2923,$B167)</f>
        <v>75</v>
      </c>
      <c r="E167">
        <f>SUMIFS(WebVisits!E$2:E$2923,WebVisits!$A$2:$A$2923,$A167,WebVisits!$B$2:$B$2923,$B167)</f>
        <v>41</v>
      </c>
      <c r="F167">
        <f>SUMIFS(WebVisits!F$2:F$2923,WebVisits!$A$2:$A$2923,$A167,WebVisits!$B$2:$B$2923,$B167)</f>
        <v>81</v>
      </c>
      <c r="G167">
        <f>SUMIFS(WebVisits!G$2:G$2923,WebVisits!$A$2:$A$2923,$A167,WebVisits!$B$2:$B$2923,$B167)</f>
        <v>19</v>
      </c>
      <c r="H167">
        <f t="shared" si="7"/>
        <v>216</v>
      </c>
      <c r="I167">
        <f>IF(C167&gt;List!$D$2,NA(),INDEX(D167:H167,,MATCH($I$2,$D$2:$H$2,0)))</f>
        <v>216</v>
      </c>
      <c r="J167">
        <f>IF(C167&gt;List!$D$2,NA(),SUMIFS(INDEX($D$4:$H$368,,MATCH(5,$D$2:$H$2,0)),$C$4:$C$368,C167))</f>
        <v>7423</v>
      </c>
      <c r="K167">
        <f t="shared" si="8"/>
        <v>216</v>
      </c>
    </row>
    <row r="168" spans="1:11" x14ac:dyDescent="0.25">
      <c r="A168" t="str">
        <f>List!$T$2</f>
        <v>Africa</v>
      </c>
      <c r="B168" s="64">
        <v>42716</v>
      </c>
      <c r="C168">
        <f t="shared" si="6"/>
        <v>6</v>
      </c>
      <c r="D168">
        <f>SUMIFS(WebVisits!D$2:D$2923,WebVisits!$A$2:$A$2923,$A168,WebVisits!$B$2:$B$2923,$B168)</f>
        <v>43</v>
      </c>
      <c r="E168">
        <f>SUMIFS(WebVisits!E$2:E$2923,WebVisits!$A$2:$A$2923,$A168,WebVisits!$B$2:$B$2923,$B168)</f>
        <v>24</v>
      </c>
      <c r="F168">
        <f>SUMIFS(WebVisits!F$2:F$2923,WebVisits!$A$2:$A$2923,$A168,WebVisits!$B$2:$B$2923,$B168)</f>
        <v>94</v>
      </c>
      <c r="G168">
        <f>SUMIFS(WebVisits!G$2:G$2923,WebVisits!$A$2:$A$2923,$A168,WebVisits!$B$2:$B$2923,$B168)</f>
        <v>46</v>
      </c>
      <c r="H168">
        <f t="shared" si="7"/>
        <v>207</v>
      </c>
      <c r="I168">
        <f>IF(C168&gt;List!$D$2,NA(),INDEX(D168:H168,,MATCH($I$2,$D$2:$H$2,0)))</f>
        <v>207</v>
      </c>
      <c r="J168">
        <f>IF(C168&gt;List!$D$2,NA(),SUMIFS(INDEX($D$4:$H$368,,MATCH(5,$D$2:$H$2,0)),$C$4:$C$368,C168))</f>
        <v>7423</v>
      </c>
      <c r="K168">
        <f t="shared" si="8"/>
        <v>207</v>
      </c>
    </row>
    <row r="169" spans="1:11" x14ac:dyDescent="0.25">
      <c r="A169" t="str">
        <f>List!$T$2</f>
        <v>Africa</v>
      </c>
      <c r="B169" s="64">
        <v>42717</v>
      </c>
      <c r="C169">
        <f t="shared" si="6"/>
        <v>6</v>
      </c>
      <c r="D169">
        <f>SUMIFS(WebVisits!D$2:D$2923,WebVisits!$A$2:$A$2923,$A169,WebVisits!$B$2:$B$2923,$B169)</f>
        <v>22</v>
      </c>
      <c r="E169">
        <f>SUMIFS(WebVisits!E$2:E$2923,WebVisits!$A$2:$A$2923,$A169,WebVisits!$B$2:$B$2923,$B169)</f>
        <v>59</v>
      </c>
      <c r="F169">
        <f>SUMIFS(WebVisits!F$2:F$2923,WebVisits!$A$2:$A$2923,$A169,WebVisits!$B$2:$B$2923,$B169)</f>
        <v>57</v>
      </c>
      <c r="G169">
        <f>SUMIFS(WebVisits!G$2:G$2923,WebVisits!$A$2:$A$2923,$A169,WebVisits!$B$2:$B$2923,$B169)</f>
        <v>53</v>
      </c>
      <c r="H169">
        <f t="shared" si="7"/>
        <v>191</v>
      </c>
      <c r="I169">
        <f>IF(C169&gt;List!$D$2,NA(),INDEX(D169:H169,,MATCH($I$2,$D$2:$H$2,0)))</f>
        <v>191</v>
      </c>
      <c r="J169">
        <f>IF(C169&gt;List!$D$2,NA(),SUMIFS(INDEX($D$4:$H$368,,MATCH(5,$D$2:$H$2,0)),$C$4:$C$368,C169))</f>
        <v>7423</v>
      </c>
      <c r="K169">
        <f t="shared" si="8"/>
        <v>191</v>
      </c>
    </row>
    <row r="170" spans="1:11" x14ac:dyDescent="0.25">
      <c r="A170" t="str">
        <f>List!$T$2</f>
        <v>Africa</v>
      </c>
      <c r="B170" s="64">
        <v>42718</v>
      </c>
      <c r="C170">
        <f t="shared" si="6"/>
        <v>6</v>
      </c>
      <c r="D170">
        <f>SUMIFS(WebVisits!D$2:D$2923,WebVisits!$A$2:$A$2923,$A170,WebVisits!$B$2:$B$2923,$B170)</f>
        <v>41</v>
      </c>
      <c r="E170">
        <f>SUMIFS(WebVisits!E$2:E$2923,WebVisits!$A$2:$A$2923,$A170,WebVisits!$B$2:$B$2923,$B170)</f>
        <v>79</v>
      </c>
      <c r="F170">
        <f>SUMIFS(WebVisits!F$2:F$2923,WebVisits!$A$2:$A$2923,$A170,WebVisits!$B$2:$B$2923,$B170)</f>
        <v>65</v>
      </c>
      <c r="G170">
        <f>SUMIFS(WebVisits!G$2:G$2923,WebVisits!$A$2:$A$2923,$A170,WebVisits!$B$2:$B$2923,$B170)</f>
        <v>18</v>
      </c>
      <c r="H170">
        <f t="shared" si="7"/>
        <v>203</v>
      </c>
      <c r="I170">
        <f>IF(C170&gt;List!$D$2,NA(),INDEX(D170:H170,,MATCH($I$2,$D$2:$H$2,0)))</f>
        <v>203</v>
      </c>
      <c r="J170">
        <f>IF(C170&gt;List!$D$2,NA(),SUMIFS(INDEX($D$4:$H$368,,MATCH(5,$D$2:$H$2,0)),$C$4:$C$368,C170))</f>
        <v>7423</v>
      </c>
      <c r="K170">
        <f t="shared" si="8"/>
        <v>203</v>
      </c>
    </row>
    <row r="171" spans="1:11" x14ac:dyDescent="0.25">
      <c r="A171" t="str">
        <f>List!$T$2</f>
        <v>Africa</v>
      </c>
      <c r="B171" s="64">
        <v>42719</v>
      </c>
      <c r="C171">
        <f t="shared" si="6"/>
        <v>6</v>
      </c>
      <c r="D171">
        <f>SUMIFS(WebVisits!D$2:D$2923,WebVisits!$A$2:$A$2923,$A171,WebVisits!$B$2:$B$2923,$B171)</f>
        <v>66</v>
      </c>
      <c r="E171">
        <f>SUMIFS(WebVisits!E$2:E$2923,WebVisits!$A$2:$A$2923,$A171,WebVisits!$B$2:$B$2923,$B171)</f>
        <v>84</v>
      </c>
      <c r="F171">
        <f>SUMIFS(WebVisits!F$2:F$2923,WebVisits!$A$2:$A$2923,$A171,WebVisits!$B$2:$B$2923,$B171)</f>
        <v>18</v>
      </c>
      <c r="G171">
        <f>SUMIFS(WebVisits!G$2:G$2923,WebVisits!$A$2:$A$2923,$A171,WebVisits!$B$2:$B$2923,$B171)</f>
        <v>68</v>
      </c>
      <c r="H171">
        <f t="shared" si="7"/>
        <v>236</v>
      </c>
      <c r="I171">
        <f>IF(C171&gt;List!$D$2,NA(),INDEX(D171:H171,,MATCH($I$2,$D$2:$H$2,0)))</f>
        <v>236</v>
      </c>
      <c r="J171">
        <f>IF(C171&gt;List!$D$2,NA(),SUMIFS(INDEX($D$4:$H$368,,MATCH(5,$D$2:$H$2,0)),$C$4:$C$368,C171))</f>
        <v>7423</v>
      </c>
      <c r="K171">
        <f t="shared" si="8"/>
        <v>236</v>
      </c>
    </row>
    <row r="172" spans="1:11" x14ac:dyDescent="0.25">
      <c r="A172" t="str">
        <f>List!$T$2</f>
        <v>Africa</v>
      </c>
      <c r="B172" s="64">
        <v>42720</v>
      </c>
      <c r="C172">
        <f t="shared" si="6"/>
        <v>6</v>
      </c>
      <c r="D172">
        <f>SUMIFS(WebVisits!D$2:D$2923,WebVisits!$A$2:$A$2923,$A172,WebVisits!$B$2:$B$2923,$B172)</f>
        <v>85</v>
      </c>
      <c r="E172">
        <f>SUMIFS(WebVisits!E$2:E$2923,WebVisits!$A$2:$A$2923,$A172,WebVisits!$B$2:$B$2923,$B172)</f>
        <v>85</v>
      </c>
      <c r="F172">
        <f>SUMIFS(WebVisits!F$2:F$2923,WebVisits!$A$2:$A$2923,$A172,WebVisits!$B$2:$B$2923,$B172)</f>
        <v>23</v>
      </c>
      <c r="G172">
        <f>SUMIFS(WebVisits!G$2:G$2923,WebVisits!$A$2:$A$2923,$A172,WebVisits!$B$2:$B$2923,$B172)</f>
        <v>40</v>
      </c>
      <c r="H172">
        <f t="shared" si="7"/>
        <v>233</v>
      </c>
      <c r="I172">
        <f>IF(C172&gt;List!$D$2,NA(),INDEX(D172:H172,,MATCH($I$2,$D$2:$H$2,0)))</f>
        <v>233</v>
      </c>
      <c r="J172">
        <f>IF(C172&gt;List!$D$2,NA(),SUMIFS(INDEX($D$4:$H$368,,MATCH(5,$D$2:$H$2,0)),$C$4:$C$368,C172))</f>
        <v>7423</v>
      </c>
      <c r="K172">
        <f t="shared" si="8"/>
        <v>233</v>
      </c>
    </row>
    <row r="173" spans="1:11" x14ac:dyDescent="0.25">
      <c r="A173" t="str">
        <f>List!$T$2</f>
        <v>Africa</v>
      </c>
      <c r="B173" s="64">
        <v>42721</v>
      </c>
      <c r="C173">
        <f t="shared" si="6"/>
        <v>6</v>
      </c>
      <c r="D173">
        <f>SUMIFS(WebVisits!D$2:D$2923,WebVisits!$A$2:$A$2923,$A173,WebVisits!$B$2:$B$2923,$B173)</f>
        <v>81</v>
      </c>
      <c r="E173">
        <f>SUMIFS(WebVisits!E$2:E$2923,WebVisits!$A$2:$A$2923,$A173,WebVisits!$B$2:$B$2923,$B173)</f>
        <v>84</v>
      </c>
      <c r="F173">
        <f>SUMIFS(WebVisits!F$2:F$2923,WebVisits!$A$2:$A$2923,$A173,WebVisits!$B$2:$B$2923,$B173)</f>
        <v>68</v>
      </c>
      <c r="G173">
        <f>SUMIFS(WebVisits!G$2:G$2923,WebVisits!$A$2:$A$2923,$A173,WebVisits!$B$2:$B$2923,$B173)</f>
        <v>61</v>
      </c>
      <c r="H173">
        <f t="shared" si="7"/>
        <v>294</v>
      </c>
      <c r="I173">
        <f>IF(C173&gt;List!$D$2,NA(),INDEX(D173:H173,,MATCH($I$2,$D$2:$H$2,0)))</f>
        <v>294</v>
      </c>
      <c r="J173">
        <f>IF(C173&gt;List!$D$2,NA(),SUMIFS(INDEX($D$4:$H$368,,MATCH(5,$D$2:$H$2,0)),$C$4:$C$368,C173))</f>
        <v>7423</v>
      </c>
      <c r="K173">
        <f t="shared" si="8"/>
        <v>294</v>
      </c>
    </row>
    <row r="174" spans="1:11" x14ac:dyDescent="0.25">
      <c r="A174" t="str">
        <f>List!$T$2</f>
        <v>Africa</v>
      </c>
      <c r="B174" s="64">
        <v>42722</v>
      </c>
      <c r="C174">
        <f t="shared" si="6"/>
        <v>6</v>
      </c>
      <c r="D174">
        <f>SUMIFS(WebVisits!D$2:D$2923,WebVisits!$A$2:$A$2923,$A174,WebVisits!$B$2:$B$2923,$B174)</f>
        <v>55</v>
      </c>
      <c r="E174">
        <f>SUMIFS(WebVisits!E$2:E$2923,WebVisits!$A$2:$A$2923,$A174,WebVisits!$B$2:$B$2923,$B174)</f>
        <v>87</v>
      </c>
      <c r="F174">
        <f>SUMIFS(WebVisits!F$2:F$2923,WebVisits!$A$2:$A$2923,$A174,WebVisits!$B$2:$B$2923,$B174)</f>
        <v>38</v>
      </c>
      <c r="G174">
        <f>SUMIFS(WebVisits!G$2:G$2923,WebVisits!$A$2:$A$2923,$A174,WebVisits!$B$2:$B$2923,$B174)</f>
        <v>57</v>
      </c>
      <c r="H174">
        <f t="shared" si="7"/>
        <v>237</v>
      </c>
      <c r="I174">
        <f>IF(C174&gt;List!$D$2,NA(),INDEX(D174:H174,,MATCH($I$2,$D$2:$H$2,0)))</f>
        <v>237</v>
      </c>
      <c r="J174">
        <f>IF(C174&gt;List!$D$2,NA(),SUMIFS(INDEX($D$4:$H$368,,MATCH(5,$D$2:$H$2,0)),$C$4:$C$368,C174))</f>
        <v>7423</v>
      </c>
      <c r="K174">
        <f t="shared" si="8"/>
        <v>237</v>
      </c>
    </row>
    <row r="175" spans="1:11" x14ac:dyDescent="0.25">
      <c r="A175" t="str">
        <f>List!$T$2</f>
        <v>Africa</v>
      </c>
      <c r="B175" s="64">
        <v>42723</v>
      </c>
      <c r="C175">
        <f t="shared" si="6"/>
        <v>6</v>
      </c>
      <c r="D175">
        <f>SUMIFS(WebVisits!D$2:D$2923,WebVisits!$A$2:$A$2923,$A175,WebVisits!$B$2:$B$2923,$B175)</f>
        <v>98</v>
      </c>
      <c r="E175">
        <f>SUMIFS(WebVisits!E$2:E$2923,WebVisits!$A$2:$A$2923,$A175,WebVisits!$B$2:$B$2923,$B175)</f>
        <v>29</v>
      </c>
      <c r="F175">
        <f>SUMIFS(WebVisits!F$2:F$2923,WebVisits!$A$2:$A$2923,$A175,WebVisits!$B$2:$B$2923,$B175)</f>
        <v>89</v>
      </c>
      <c r="G175">
        <f>SUMIFS(WebVisits!G$2:G$2923,WebVisits!$A$2:$A$2923,$A175,WebVisits!$B$2:$B$2923,$B175)</f>
        <v>21</v>
      </c>
      <c r="H175">
        <f t="shared" si="7"/>
        <v>237</v>
      </c>
      <c r="I175">
        <f>IF(C175&gt;List!$D$2,NA(),INDEX(D175:H175,,MATCH($I$2,$D$2:$H$2,0)))</f>
        <v>237</v>
      </c>
      <c r="J175">
        <f>IF(C175&gt;List!$D$2,NA(),SUMIFS(INDEX($D$4:$H$368,,MATCH(5,$D$2:$H$2,0)),$C$4:$C$368,C175))</f>
        <v>7423</v>
      </c>
      <c r="K175">
        <f t="shared" si="8"/>
        <v>237</v>
      </c>
    </row>
    <row r="176" spans="1:11" x14ac:dyDescent="0.25">
      <c r="A176" t="str">
        <f>List!$T$2</f>
        <v>Africa</v>
      </c>
      <c r="B176" s="64">
        <v>42724</v>
      </c>
      <c r="C176">
        <f t="shared" si="6"/>
        <v>6</v>
      </c>
      <c r="D176">
        <f>SUMIFS(WebVisits!D$2:D$2923,WebVisits!$A$2:$A$2923,$A176,WebVisits!$B$2:$B$2923,$B176)</f>
        <v>32</v>
      </c>
      <c r="E176">
        <f>SUMIFS(WebVisits!E$2:E$2923,WebVisits!$A$2:$A$2923,$A176,WebVisits!$B$2:$B$2923,$B176)</f>
        <v>92</v>
      </c>
      <c r="F176">
        <f>SUMIFS(WebVisits!F$2:F$2923,WebVisits!$A$2:$A$2923,$A176,WebVisits!$B$2:$B$2923,$B176)</f>
        <v>51</v>
      </c>
      <c r="G176">
        <f>SUMIFS(WebVisits!G$2:G$2923,WebVisits!$A$2:$A$2923,$A176,WebVisits!$B$2:$B$2923,$B176)</f>
        <v>77</v>
      </c>
      <c r="H176">
        <f t="shared" si="7"/>
        <v>252</v>
      </c>
      <c r="I176">
        <f>IF(C176&gt;List!$D$2,NA(),INDEX(D176:H176,,MATCH($I$2,$D$2:$H$2,0)))</f>
        <v>252</v>
      </c>
      <c r="J176">
        <f>IF(C176&gt;List!$D$2,NA(),SUMIFS(INDEX($D$4:$H$368,,MATCH(5,$D$2:$H$2,0)),$C$4:$C$368,C176))</f>
        <v>7423</v>
      </c>
      <c r="K176">
        <f t="shared" si="8"/>
        <v>252</v>
      </c>
    </row>
    <row r="177" spans="1:11" x14ac:dyDescent="0.25">
      <c r="A177" t="str">
        <f>List!$T$2</f>
        <v>Africa</v>
      </c>
      <c r="B177" s="64">
        <v>42725</v>
      </c>
      <c r="C177">
        <f t="shared" si="6"/>
        <v>6</v>
      </c>
      <c r="D177">
        <f>SUMIFS(WebVisits!D$2:D$2923,WebVisits!$A$2:$A$2923,$A177,WebVisits!$B$2:$B$2923,$B177)</f>
        <v>21</v>
      </c>
      <c r="E177">
        <f>SUMIFS(WebVisits!E$2:E$2923,WebVisits!$A$2:$A$2923,$A177,WebVisits!$B$2:$B$2923,$B177)</f>
        <v>89</v>
      </c>
      <c r="F177">
        <f>SUMIFS(WebVisits!F$2:F$2923,WebVisits!$A$2:$A$2923,$A177,WebVisits!$B$2:$B$2923,$B177)</f>
        <v>59</v>
      </c>
      <c r="G177">
        <f>SUMIFS(WebVisits!G$2:G$2923,WebVisits!$A$2:$A$2923,$A177,WebVisits!$B$2:$B$2923,$B177)</f>
        <v>13</v>
      </c>
      <c r="H177">
        <f t="shared" si="7"/>
        <v>182</v>
      </c>
      <c r="I177">
        <f>IF(C177&gt;List!$D$2,NA(),INDEX(D177:H177,,MATCH($I$2,$D$2:$H$2,0)))</f>
        <v>182</v>
      </c>
      <c r="J177">
        <f>IF(C177&gt;List!$D$2,NA(),SUMIFS(INDEX($D$4:$H$368,,MATCH(5,$D$2:$H$2,0)),$C$4:$C$368,C177))</f>
        <v>7423</v>
      </c>
      <c r="K177">
        <f t="shared" si="8"/>
        <v>182</v>
      </c>
    </row>
    <row r="178" spans="1:11" x14ac:dyDescent="0.25">
      <c r="A178" t="str">
        <f>List!$T$2</f>
        <v>Africa</v>
      </c>
      <c r="B178" s="64">
        <v>42726</v>
      </c>
      <c r="C178">
        <f t="shared" si="6"/>
        <v>6</v>
      </c>
      <c r="D178">
        <f>SUMIFS(WebVisits!D$2:D$2923,WebVisits!$A$2:$A$2923,$A178,WebVisits!$B$2:$B$2923,$B178)</f>
        <v>60</v>
      </c>
      <c r="E178">
        <f>SUMIFS(WebVisits!E$2:E$2923,WebVisits!$A$2:$A$2923,$A178,WebVisits!$B$2:$B$2923,$B178)</f>
        <v>94</v>
      </c>
      <c r="F178">
        <f>SUMIFS(WebVisits!F$2:F$2923,WebVisits!$A$2:$A$2923,$A178,WebVisits!$B$2:$B$2923,$B178)</f>
        <v>71</v>
      </c>
      <c r="G178">
        <f>SUMIFS(WebVisits!G$2:G$2923,WebVisits!$A$2:$A$2923,$A178,WebVisits!$B$2:$B$2923,$B178)</f>
        <v>95</v>
      </c>
      <c r="H178">
        <f t="shared" si="7"/>
        <v>320</v>
      </c>
      <c r="I178">
        <f>IF(C178&gt;List!$D$2,NA(),INDEX(D178:H178,,MATCH($I$2,$D$2:$H$2,0)))</f>
        <v>320</v>
      </c>
      <c r="J178">
        <f>IF(C178&gt;List!$D$2,NA(),SUMIFS(INDEX($D$4:$H$368,,MATCH(5,$D$2:$H$2,0)),$C$4:$C$368,C178))</f>
        <v>7423</v>
      </c>
      <c r="K178">
        <f t="shared" si="8"/>
        <v>320</v>
      </c>
    </row>
    <row r="179" spans="1:11" x14ac:dyDescent="0.25">
      <c r="A179" t="str">
        <f>List!$T$2</f>
        <v>Africa</v>
      </c>
      <c r="B179" s="64">
        <v>42727</v>
      </c>
      <c r="C179">
        <f t="shared" si="6"/>
        <v>6</v>
      </c>
      <c r="D179">
        <f>SUMIFS(WebVisits!D$2:D$2923,WebVisits!$A$2:$A$2923,$A179,WebVisits!$B$2:$B$2923,$B179)</f>
        <v>35</v>
      </c>
      <c r="E179">
        <f>SUMIFS(WebVisits!E$2:E$2923,WebVisits!$A$2:$A$2923,$A179,WebVisits!$B$2:$B$2923,$B179)</f>
        <v>52</v>
      </c>
      <c r="F179">
        <f>SUMIFS(WebVisits!F$2:F$2923,WebVisits!$A$2:$A$2923,$A179,WebVisits!$B$2:$B$2923,$B179)</f>
        <v>41</v>
      </c>
      <c r="G179">
        <f>SUMIFS(WebVisits!G$2:G$2923,WebVisits!$A$2:$A$2923,$A179,WebVisits!$B$2:$B$2923,$B179)</f>
        <v>72</v>
      </c>
      <c r="H179">
        <f t="shared" si="7"/>
        <v>200</v>
      </c>
      <c r="I179">
        <f>IF(C179&gt;List!$D$2,NA(),INDEX(D179:H179,,MATCH($I$2,$D$2:$H$2,0)))</f>
        <v>200</v>
      </c>
      <c r="J179">
        <f>IF(C179&gt;List!$D$2,NA(),SUMIFS(INDEX($D$4:$H$368,,MATCH(5,$D$2:$H$2,0)),$C$4:$C$368,C179))</f>
        <v>7423</v>
      </c>
      <c r="K179">
        <f t="shared" si="8"/>
        <v>200</v>
      </c>
    </row>
    <row r="180" spans="1:11" x14ac:dyDescent="0.25">
      <c r="A180" t="str">
        <f>List!$T$2</f>
        <v>Africa</v>
      </c>
      <c r="B180" s="64">
        <v>42728</v>
      </c>
      <c r="C180">
        <f t="shared" si="6"/>
        <v>6</v>
      </c>
      <c r="D180">
        <f>SUMIFS(WebVisits!D$2:D$2923,WebVisits!$A$2:$A$2923,$A180,WebVisits!$B$2:$B$2923,$B180)</f>
        <v>77</v>
      </c>
      <c r="E180">
        <f>SUMIFS(WebVisits!E$2:E$2923,WebVisits!$A$2:$A$2923,$A180,WebVisits!$B$2:$B$2923,$B180)</f>
        <v>67</v>
      </c>
      <c r="F180">
        <f>SUMIFS(WebVisits!F$2:F$2923,WebVisits!$A$2:$A$2923,$A180,WebVisits!$B$2:$B$2923,$B180)</f>
        <v>83</v>
      </c>
      <c r="G180">
        <f>SUMIFS(WebVisits!G$2:G$2923,WebVisits!$A$2:$A$2923,$A180,WebVisits!$B$2:$B$2923,$B180)</f>
        <v>90</v>
      </c>
      <c r="H180">
        <f t="shared" si="7"/>
        <v>317</v>
      </c>
      <c r="I180">
        <f>IF(C180&gt;List!$D$2,NA(),INDEX(D180:H180,,MATCH($I$2,$D$2:$H$2,0)))</f>
        <v>317</v>
      </c>
      <c r="J180">
        <f>IF(C180&gt;List!$D$2,NA(),SUMIFS(INDEX($D$4:$H$368,,MATCH(5,$D$2:$H$2,0)),$C$4:$C$368,C180))</f>
        <v>7423</v>
      </c>
      <c r="K180">
        <f t="shared" si="8"/>
        <v>317</v>
      </c>
    </row>
    <row r="181" spans="1:11" x14ac:dyDescent="0.25">
      <c r="A181" t="str">
        <f>List!$T$2</f>
        <v>Africa</v>
      </c>
      <c r="B181" s="64">
        <v>42729</v>
      </c>
      <c r="C181">
        <f t="shared" si="6"/>
        <v>6</v>
      </c>
      <c r="D181">
        <f>SUMIFS(WebVisits!D$2:D$2923,WebVisits!$A$2:$A$2923,$A181,WebVisits!$B$2:$B$2923,$B181)</f>
        <v>86</v>
      </c>
      <c r="E181">
        <f>SUMIFS(WebVisits!E$2:E$2923,WebVisits!$A$2:$A$2923,$A181,WebVisits!$B$2:$B$2923,$B181)</f>
        <v>83</v>
      </c>
      <c r="F181">
        <f>SUMIFS(WebVisits!F$2:F$2923,WebVisits!$A$2:$A$2923,$A181,WebVisits!$B$2:$B$2923,$B181)</f>
        <v>95</v>
      </c>
      <c r="G181">
        <f>SUMIFS(WebVisits!G$2:G$2923,WebVisits!$A$2:$A$2923,$A181,WebVisits!$B$2:$B$2923,$B181)</f>
        <v>89</v>
      </c>
      <c r="H181">
        <f t="shared" si="7"/>
        <v>353</v>
      </c>
      <c r="I181">
        <f>IF(C181&gt;List!$D$2,NA(),INDEX(D181:H181,,MATCH($I$2,$D$2:$H$2,0)))</f>
        <v>353</v>
      </c>
      <c r="J181">
        <f>IF(C181&gt;List!$D$2,NA(),SUMIFS(INDEX($D$4:$H$368,,MATCH(5,$D$2:$H$2,0)),$C$4:$C$368,C181))</f>
        <v>7423</v>
      </c>
      <c r="K181">
        <f t="shared" si="8"/>
        <v>353</v>
      </c>
    </row>
    <row r="182" spans="1:11" x14ac:dyDescent="0.25">
      <c r="A182" t="str">
        <f>List!$T$2</f>
        <v>Africa</v>
      </c>
      <c r="B182" s="64">
        <v>42730</v>
      </c>
      <c r="C182">
        <f t="shared" si="6"/>
        <v>6</v>
      </c>
      <c r="D182">
        <f>SUMIFS(WebVisits!D$2:D$2923,WebVisits!$A$2:$A$2923,$A182,WebVisits!$B$2:$B$2923,$B182)</f>
        <v>75</v>
      </c>
      <c r="E182">
        <f>SUMIFS(WebVisits!E$2:E$2923,WebVisits!$A$2:$A$2923,$A182,WebVisits!$B$2:$B$2923,$B182)</f>
        <v>93</v>
      </c>
      <c r="F182">
        <f>SUMIFS(WebVisits!F$2:F$2923,WebVisits!$A$2:$A$2923,$A182,WebVisits!$B$2:$B$2923,$B182)</f>
        <v>94</v>
      </c>
      <c r="G182">
        <f>SUMIFS(WebVisits!G$2:G$2923,WebVisits!$A$2:$A$2923,$A182,WebVisits!$B$2:$B$2923,$B182)</f>
        <v>20</v>
      </c>
      <c r="H182">
        <f t="shared" si="7"/>
        <v>282</v>
      </c>
      <c r="I182">
        <f>IF(C182&gt;List!$D$2,NA(),INDEX(D182:H182,,MATCH($I$2,$D$2:$H$2,0)))</f>
        <v>282</v>
      </c>
      <c r="J182">
        <f>IF(C182&gt;List!$D$2,NA(),SUMIFS(INDEX($D$4:$H$368,,MATCH(5,$D$2:$H$2,0)),$C$4:$C$368,C182))</f>
        <v>7423</v>
      </c>
      <c r="K182">
        <f t="shared" si="8"/>
        <v>282</v>
      </c>
    </row>
    <row r="183" spans="1:11" x14ac:dyDescent="0.25">
      <c r="A183" t="str">
        <f>List!$T$2</f>
        <v>Africa</v>
      </c>
      <c r="B183" s="64">
        <v>42731</v>
      </c>
      <c r="C183">
        <f t="shared" si="6"/>
        <v>6</v>
      </c>
      <c r="D183">
        <f>SUMIFS(WebVisits!D$2:D$2923,WebVisits!$A$2:$A$2923,$A183,WebVisits!$B$2:$B$2923,$B183)</f>
        <v>19</v>
      </c>
      <c r="E183">
        <f>SUMIFS(WebVisits!E$2:E$2923,WebVisits!$A$2:$A$2923,$A183,WebVisits!$B$2:$B$2923,$B183)</f>
        <v>81</v>
      </c>
      <c r="F183">
        <f>SUMIFS(WebVisits!F$2:F$2923,WebVisits!$A$2:$A$2923,$A183,WebVisits!$B$2:$B$2923,$B183)</f>
        <v>49</v>
      </c>
      <c r="G183">
        <f>SUMIFS(WebVisits!G$2:G$2923,WebVisits!$A$2:$A$2923,$A183,WebVisits!$B$2:$B$2923,$B183)</f>
        <v>90</v>
      </c>
      <c r="H183">
        <f t="shared" si="7"/>
        <v>239</v>
      </c>
      <c r="I183">
        <f>IF(C183&gt;List!$D$2,NA(),INDEX(D183:H183,,MATCH($I$2,$D$2:$H$2,0)))</f>
        <v>239</v>
      </c>
      <c r="J183">
        <f>IF(C183&gt;List!$D$2,NA(),SUMIFS(INDEX($D$4:$H$368,,MATCH(5,$D$2:$H$2,0)),$C$4:$C$368,C183))</f>
        <v>7423</v>
      </c>
      <c r="K183">
        <f t="shared" si="8"/>
        <v>239</v>
      </c>
    </row>
    <row r="184" spans="1:11" x14ac:dyDescent="0.25">
      <c r="A184" t="str">
        <f>List!$T$2</f>
        <v>Africa</v>
      </c>
      <c r="B184" s="64">
        <v>42732</v>
      </c>
      <c r="C184">
        <f t="shared" si="6"/>
        <v>6</v>
      </c>
      <c r="D184">
        <f>SUMIFS(WebVisits!D$2:D$2923,WebVisits!$A$2:$A$2923,$A184,WebVisits!$B$2:$B$2923,$B184)</f>
        <v>73</v>
      </c>
      <c r="E184">
        <f>SUMIFS(WebVisits!E$2:E$2923,WebVisits!$A$2:$A$2923,$A184,WebVisits!$B$2:$B$2923,$B184)</f>
        <v>47</v>
      </c>
      <c r="F184">
        <f>SUMIFS(WebVisits!F$2:F$2923,WebVisits!$A$2:$A$2923,$A184,WebVisits!$B$2:$B$2923,$B184)</f>
        <v>65</v>
      </c>
      <c r="G184">
        <f>SUMIFS(WebVisits!G$2:G$2923,WebVisits!$A$2:$A$2923,$A184,WebVisits!$B$2:$B$2923,$B184)</f>
        <v>96</v>
      </c>
      <c r="H184">
        <f t="shared" si="7"/>
        <v>281</v>
      </c>
      <c r="I184">
        <f>IF(C184&gt;List!$D$2,NA(),INDEX(D184:H184,,MATCH($I$2,$D$2:$H$2,0)))</f>
        <v>281</v>
      </c>
      <c r="J184">
        <f>IF(C184&gt;List!$D$2,NA(),SUMIFS(INDEX($D$4:$H$368,,MATCH(5,$D$2:$H$2,0)),$C$4:$C$368,C184))</f>
        <v>7423</v>
      </c>
      <c r="K184">
        <f t="shared" si="8"/>
        <v>281</v>
      </c>
    </row>
    <row r="185" spans="1:11" x14ac:dyDescent="0.25">
      <c r="A185" t="str">
        <f>List!$T$2</f>
        <v>Africa</v>
      </c>
      <c r="B185" s="64">
        <v>42733</v>
      </c>
      <c r="C185">
        <f t="shared" si="6"/>
        <v>6</v>
      </c>
      <c r="D185">
        <f>SUMIFS(WebVisits!D$2:D$2923,WebVisits!$A$2:$A$2923,$A185,WebVisits!$B$2:$B$2923,$B185)</f>
        <v>45</v>
      </c>
      <c r="E185">
        <f>SUMIFS(WebVisits!E$2:E$2923,WebVisits!$A$2:$A$2923,$A185,WebVisits!$B$2:$B$2923,$B185)</f>
        <v>13</v>
      </c>
      <c r="F185">
        <f>SUMIFS(WebVisits!F$2:F$2923,WebVisits!$A$2:$A$2923,$A185,WebVisits!$B$2:$B$2923,$B185)</f>
        <v>31</v>
      </c>
      <c r="G185">
        <f>SUMIFS(WebVisits!G$2:G$2923,WebVisits!$A$2:$A$2923,$A185,WebVisits!$B$2:$B$2923,$B185)</f>
        <v>69</v>
      </c>
      <c r="H185">
        <f t="shared" si="7"/>
        <v>158</v>
      </c>
      <c r="I185">
        <f>IF(C185&gt;List!$D$2,NA(),INDEX(D185:H185,,MATCH($I$2,$D$2:$H$2,0)))</f>
        <v>158</v>
      </c>
      <c r="J185">
        <f>IF(C185&gt;List!$D$2,NA(),SUMIFS(INDEX($D$4:$H$368,,MATCH(5,$D$2:$H$2,0)),$C$4:$C$368,C185))</f>
        <v>7423</v>
      </c>
      <c r="K185">
        <f t="shared" si="8"/>
        <v>158</v>
      </c>
    </row>
    <row r="186" spans="1:11" x14ac:dyDescent="0.25">
      <c r="A186" t="str">
        <f>List!$T$2</f>
        <v>Africa</v>
      </c>
      <c r="B186" s="64">
        <v>42734</v>
      </c>
      <c r="C186">
        <f t="shared" si="6"/>
        <v>6</v>
      </c>
      <c r="D186">
        <f>SUMIFS(WebVisits!D$2:D$2923,WebVisits!$A$2:$A$2923,$A186,WebVisits!$B$2:$B$2923,$B186)</f>
        <v>82</v>
      </c>
      <c r="E186">
        <f>SUMIFS(WebVisits!E$2:E$2923,WebVisits!$A$2:$A$2923,$A186,WebVisits!$B$2:$B$2923,$B186)</f>
        <v>73</v>
      </c>
      <c r="F186">
        <f>SUMIFS(WebVisits!F$2:F$2923,WebVisits!$A$2:$A$2923,$A186,WebVisits!$B$2:$B$2923,$B186)</f>
        <v>22</v>
      </c>
      <c r="G186">
        <f>SUMIFS(WebVisits!G$2:G$2923,WebVisits!$A$2:$A$2923,$A186,WebVisits!$B$2:$B$2923,$B186)</f>
        <v>62</v>
      </c>
      <c r="H186">
        <f t="shared" si="7"/>
        <v>239</v>
      </c>
      <c r="I186">
        <f>IF(C186&gt;List!$D$2,NA(),INDEX(D186:H186,,MATCH($I$2,$D$2:$H$2,0)))</f>
        <v>239</v>
      </c>
      <c r="J186">
        <f>IF(C186&gt;List!$D$2,NA(),SUMIFS(INDEX($D$4:$H$368,,MATCH(5,$D$2:$H$2,0)),$C$4:$C$368,C186))</f>
        <v>7423</v>
      </c>
      <c r="K186">
        <f t="shared" si="8"/>
        <v>239</v>
      </c>
    </row>
    <row r="187" spans="1:11" x14ac:dyDescent="0.25">
      <c r="A187" t="str">
        <f>List!$T$2</f>
        <v>Africa</v>
      </c>
      <c r="B187" s="64">
        <v>42735</v>
      </c>
      <c r="C187">
        <f t="shared" si="6"/>
        <v>6</v>
      </c>
      <c r="D187">
        <f>SUMIFS(WebVisits!D$2:D$2923,WebVisits!$A$2:$A$2923,$A187,WebVisits!$B$2:$B$2923,$B187)</f>
        <v>46</v>
      </c>
      <c r="E187">
        <f>SUMIFS(WebVisits!E$2:E$2923,WebVisits!$A$2:$A$2923,$A187,WebVisits!$B$2:$B$2923,$B187)</f>
        <v>43</v>
      </c>
      <c r="F187">
        <f>SUMIFS(WebVisits!F$2:F$2923,WebVisits!$A$2:$A$2923,$A187,WebVisits!$B$2:$B$2923,$B187)</f>
        <v>78</v>
      </c>
      <c r="G187">
        <f>SUMIFS(WebVisits!G$2:G$2923,WebVisits!$A$2:$A$2923,$A187,WebVisits!$B$2:$B$2923,$B187)</f>
        <v>39</v>
      </c>
      <c r="H187">
        <f t="shared" si="7"/>
        <v>206</v>
      </c>
      <c r="I187">
        <f>IF(C187&gt;List!$D$2,NA(),INDEX(D187:H187,,MATCH($I$2,$D$2:$H$2,0)))</f>
        <v>206</v>
      </c>
      <c r="J187">
        <f>IF(C187&gt;List!$D$2,NA(),SUMIFS(INDEX($D$4:$H$368,,MATCH(5,$D$2:$H$2,0)),$C$4:$C$368,C187))</f>
        <v>7423</v>
      </c>
      <c r="K187">
        <f t="shared" si="8"/>
        <v>206</v>
      </c>
    </row>
    <row r="188" spans="1:11" x14ac:dyDescent="0.25">
      <c r="A188" t="str">
        <f>List!$T$2</f>
        <v>Africa</v>
      </c>
      <c r="B188" s="64">
        <v>42736</v>
      </c>
      <c r="C188">
        <f t="shared" si="6"/>
        <v>7</v>
      </c>
      <c r="D188">
        <f>SUMIFS(WebVisits!D$2:D$2923,WebVisits!$A$2:$A$2923,$A188,WebVisits!$B$2:$B$2923,$B188)</f>
        <v>12</v>
      </c>
      <c r="E188">
        <f>SUMIFS(WebVisits!E$2:E$2923,WebVisits!$A$2:$A$2923,$A188,WebVisits!$B$2:$B$2923,$B188)</f>
        <v>82</v>
      </c>
      <c r="F188">
        <f>SUMIFS(WebVisits!F$2:F$2923,WebVisits!$A$2:$A$2923,$A188,WebVisits!$B$2:$B$2923,$B188)</f>
        <v>80</v>
      </c>
      <c r="G188">
        <f>SUMIFS(WebVisits!G$2:G$2923,WebVisits!$A$2:$A$2923,$A188,WebVisits!$B$2:$B$2923,$B188)</f>
        <v>78</v>
      </c>
      <c r="H188">
        <f t="shared" si="7"/>
        <v>252</v>
      </c>
      <c r="I188">
        <f>IF(C188&gt;List!$D$2,NA(),INDEX(D188:H188,,MATCH($I$2,$D$2:$H$2,0)))</f>
        <v>252</v>
      </c>
      <c r="J188">
        <f>IF(C188&gt;List!$D$2,NA(),SUMIFS(INDEX($D$4:$H$368,,MATCH(5,$D$2:$H$2,0)),$C$4:$C$368,C188))</f>
        <v>6789</v>
      </c>
      <c r="K188" t="e">
        <f t="shared" si="8"/>
        <v>#N/A</v>
      </c>
    </row>
    <row r="189" spans="1:11" x14ac:dyDescent="0.25">
      <c r="A189" t="str">
        <f>List!$T$2</f>
        <v>Africa</v>
      </c>
      <c r="B189" s="64">
        <v>42737</v>
      </c>
      <c r="C189">
        <f t="shared" si="6"/>
        <v>7</v>
      </c>
      <c r="D189">
        <f>SUMIFS(WebVisits!D$2:D$2923,WebVisits!$A$2:$A$2923,$A189,WebVisits!$B$2:$B$2923,$B189)</f>
        <v>23</v>
      </c>
      <c r="E189">
        <f>SUMIFS(WebVisits!E$2:E$2923,WebVisits!$A$2:$A$2923,$A189,WebVisits!$B$2:$B$2923,$B189)</f>
        <v>80</v>
      </c>
      <c r="F189">
        <f>SUMIFS(WebVisits!F$2:F$2923,WebVisits!$A$2:$A$2923,$A189,WebVisits!$B$2:$B$2923,$B189)</f>
        <v>68</v>
      </c>
      <c r="G189">
        <f>SUMIFS(WebVisits!G$2:G$2923,WebVisits!$A$2:$A$2923,$A189,WebVisits!$B$2:$B$2923,$B189)</f>
        <v>71</v>
      </c>
      <c r="H189">
        <f t="shared" si="7"/>
        <v>242</v>
      </c>
      <c r="I189">
        <f>IF(C189&gt;List!$D$2,NA(),INDEX(D189:H189,,MATCH($I$2,$D$2:$H$2,0)))</f>
        <v>242</v>
      </c>
      <c r="J189">
        <f>IF(C189&gt;List!$D$2,NA(),SUMIFS(INDEX($D$4:$H$368,,MATCH(5,$D$2:$H$2,0)),$C$4:$C$368,C189))</f>
        <v>6789</v>
      </c>
      <c r="K189" t="e">
        <f t="shared" si="8"/>
        <v>#N/A</v>
      </c>
    </row>
    <row r="190" spans="1:11" x14ac:dyDescent="0.25">
      <c r="A190" t="str">
        <f>List!$T$2</f>
        <v>Africa</v>
      </c>
      <c r="B190" s="64">
        <v>42738</v>
      </c>
      <c r="C190">
        <f t="shared" si="6"/>
        <v>7</v>
      </c>
      <c r="D190">
        <f>SUMIFS(WebVisits!D$2:D$2923,WebVisits!$A$2:$A$2923,$A190,WebVisits!$B$2:$B$2923,$B190)</f>
        <v>75</v>
      </c>
      <c r="E190">
        <f>SUMIFS(WebVisits!E$2:E$2923,WebVisits!$A$2:$A$2923,$A190,WebVisits!$B$2:$B$2923,$B190)</f>
        <v>80</v>
      </c>
      <c r="F190">
        <f>SUMIFS(WebVisits!F$2:F$2923,WebVisits!$A$2:$A$2923,$A190,WebVisits!$B$2:$B$2923,$B190)</f>
        <v>10</v>
      </c>
      <c r="G190">
        <f>SUMIFS(WebVisits!G$2:G$2923,WebVisits!$A$2:$A$2923,$A190,WebVisits!$B$2:$B$2923,$B190)</f>
        <v>26</v>
      </c>
      <c r="H190">
        <f t="shared" si="7"/>
        <v>191</v>
      </c>
      <c r="I190">
        <f>IF(C190&gt;List!$D$2,NA(),INDEX(D190:H190,,MATCH($I$2,$D$2:$H$2,0)))</f>
        <v>191</v>
      </c>
      <c r="J190">
        <f>IF(C190&gt;List!$D$2,NA(),SUMIFS(INDEX($D$4:$H$368,,MATCH(5,$D$2:$H$2,0)),$C$4:$C$368,C190))</f>
        <v>6789</v>
      </c>
      <c r="K190" t="e">
        <f t="shared" si="8"/>
        <v>#N/A</v>
      </c>
    </row>
    <row r="191" spans="1:11" x14ac:dyDescent="0.25">
      <c r="A191" t="str">
        <f>List!$T$2</f>
        <v>Africa</v>
      </c>
      <c r="B191" s="64">
        <v>42739</v>
      </c>
      <c r="C191">
        <f t="shared" si="6"/>
        <v>7</v>
      </c>
      <c r="D191">
        <f>SUMIFS(WebVisits!D$2:D$2923,WebVisits!$A$2:$A$2923,$A191,WebVisits!$B$2:$B$2923,$B191)</f>
        <v>43</v>
      </c>
      <c r="E191">
        <f>SUMIFS(WebVisits!E$2:E$2923,WebVisits!$A$2:$A$2923,$A191,WebVisits!$B$2:$B$2923,$B191)</f>
        <v>37</v>
      </c>
      <c r="F191">
        <f>SUMIFS(WebVisits!F$2:F$2923,WebVisits!$A$2:$A$2923,$A191,WebVisits!$B$2:$B$2923,$B191)</f>
        <v>21</v>
      </c>
      <c r="G191">
        <f>SUMIFS(WebVisits!G$2:G$2923,WebVisits!$A$2:$A$2923,$A191,WebVisits!$B$2:$B$2923,$B191)</f>
        <v>21</v>
      </c>
      <c r="H191">
        <f t="shared" si="7"/>
        <v>122</v>
      </c>
      <c r="I191">
        <f>IF(C191&gt;List!$D$2,NA(),INDEX(D191:H191,,MATCH($I$2,$D$2:$H$2,0)))</f>
        <v>122</v>
      </c>
      <c r="J191">
        <f>IF(C191&gt;List!$D$2,NA(),SUMIFS(INDEX($D$4:$H$368,,MATCH(5,$D$2:$H$2,0)),$C$4:$C$368,C191))</f>
        <v>6789</v>
      </c>
      <c r="K191" t="e">
        <f t="shared" si="8"/>
        <v>#N/A</v>
      </c>
    </row>
    <row r="192" spans="1:11" x14ac:dyDescent="0.25">
      <c r="A192" t="str">
        <f>List!$T$2</f>
        <v>Africa</v>
      </c>
      <c r="B192" s="64">
        <v>42740</v>
      </c>
      <c r="C192">
        <f t="shared" si="6"/>
        <v>7</v>
      </c>
      <c r="D192">
        <f>SUMIFS(WebVisits!D$2:D$2923,WebVisits!$A$2:$A$2923,$A192,WebVisits!$B$2:$B$2923,$B192)</f>
        <v>46</v>
      </c>
      <c r="E192">
        <f>SUMIFS(WebVisits!E$2:E$2923,WebVisits!$A$2:$A$2923,$A192,WebVisits!$B$2:$B$2923,$B192)</f>
        <v>50</v>
      </c>
      <c r="F192">
        <f>SUMIFS(WebVisits!F$2:F$2923,WebVisits!$A$2:$A$2923,$A192,WebVisits!$B$2:$B$2923,$B192)</f>
        <v>53</v>
      </c>
      <c r="G192">
        <f>SUMIFS(WebVisits!G$2:G$2923,WebVisits!$A$2:$A$2923,$A192,WebVisits!$B$2:$B$2923,$B192)</f>
        <v>49</v>
      </c>
      <c r="H192">
        <f t="shared" si="7"/>
        <v>198</v>
      </c>
      <c r="I192">
        <f>IF(C192&gt;List!$D$2,NA(),INDEX(D192:H192,,MATCH($I$2,$D$2:$H$2,0)))</f>
        <v>198</v>
      </c>
      <c r="J192">
        <f>IF(C192&gt;List!$D$2,NA(),SUMIFS(INDEX($D$4:$H$368,,MATCH(5,$D$2:$H$2,0)),$C$4:$C$368,C192))</f>
        <v>6789</v>
      </c>
      <c r="K192" t="e">
        <f t="shared" si="8"/>
        <v>#N/A</v>
      </c>
    </row>
    <row r="193" spans="1:11" x14ac:dyDescent="0.25">
      <c r="A193" t="str">
        <f>List!$T$2</f>
        <v>Africa</v>
      </c>
      <c r="B193" s="64">
        <v>42741</v>
      </c>
      <c r="C193">
        <f t="shared" si="6"/>
        <v>7</v>
      </c>
      <c r="D193">
        <f>SUMIFS(WebVisits!D$2:D$2923,WebVisits!$A$2:$A$2923,$A193,WebVisits!$B$2:$B$2923,$B193)</f>
        <v>58</v>
      </c>
      <c r="E193">
        <f>SUMIFS(WebVisits!E$2:E$2923,WebVisits!$A$2:$A$2923,$A193,WebVisits!$B$2:$B$2923,$B193)</f>
        <v>21</v>
      </c>
      <c r="F193">
        <f>SUMIFS(WebVisits!F$2:F$2923,WebVisits!$A$2:$A$2923,$A193,WebVisits!$B$2:$B$2923,$B193)</f>
        <v>63</v>
      </c>
      <c r="G193">
        <f>SUMIFS(WebVisits!G$2:G$2923,WebVisits!$A$2:$A$2923,$A193,WebVisits!$B$2:$B$2923,$B193)</f>
        <v>50</v>
      </c>
      <c r="H193">
        <f t="shared" si="7"/>
        <v>192</v>
      </c>
      <c r="I193">
        <f>IF(C193&gt;List!$D$2,NA(),INDEX(D193:H193,,MATCH($I$2,$D$2:$H$2,0)))</f>
        <v>192</v>
      </c>
      <c r="J193">
        <f>IF(C193&gt;List!$D$2,NA(),SUMIFS(INDEX($D$4:$H$368,,MATCH(5,$D$2:$H$2,0)),$C$4:$C$368,C193))</f>
        <v>6789</v>
      </c>
      <c r="K193" t="e">
        <f t="shared" si="8"/>
        <v>#N/A</v>
      </c>
    </row>
    <row r="194" spans="1:11" x14ac:dyDescent="0.25">
      <c r="A194" t="str">
        <f>List!$T$2</f>
        <v>Africa</v>
      </c>
      <c r="B194" s="64">
        <v>42742</v>
      </c>
      <c r="C194">
        <f t="shared" si="6"/>
        <v>7</v>
      </c>
      <c r="D194">
        <f>SUMIFS(WebVisits!D$2:D$2923,WebVisits!$A$2:$A$2923,$A194,WebVisits!$B$2:$B$2923,$B194)</f>
        <v>94</v>
      </c>
      <c r="E194">
        <f>SUMIFS(WebVisits!E$2:E$2923,WebVisits!$A$2:$A$2923,$A194,WebVisits!$B$2:$B$2923,$B194)</f>
        <v>82</v>
      </c>
      <c r="F194">
        <f>SUMIFS(WebVisits!F$2:F$2923,WebVisits!$A$2:$A$2923,$A194,WebVisits!$B$2:$B$2923,$B194)</f>
        <v>28</v>
      </c>
      <c r="G194">
        <f>SUMIFS(WebVisits!G$2:G$2923,WebVisits!$A$2:$A$2923,$A194,WebVisits!$B$2:$B$2923,$B194)</f>
        <v>77</v>
      </c>
      <c r="H194">
        <f t="shared" si="7"/>
        <v>281</v>
      </c>
      <c r="I194">
        <f>IF(C194&gt;List!$D$2,NA(),INDEX(D194:H194,,MATCH($I$2,$D$2:$H$2,0)))</f>
        <v>281</v>
      </c>
      <c r="J194">
        <f>IF(C194&gt;List!$D$2,NA(),SUMIFS(INDEX($D$4:$H$368,,MATCH(5,$D$2:$H$2,0)),$C$4:$C$368,C194))</f>
        <v>6789</v>
      </c>
      <c r="K194" t="e">
        <f t="shared" si="8"/>
        <v>#N/A</v>
      </c>
    </row>
    <row r="195" spans="1:11" x14ac:dyDescent="0.25">
      <c r="A195" t="str">
        <f>List!$T$2</f>
        <v>Africa</v>
      </c>
      <c r="B195" s="64">
        <v>42743</v>
      </c>
      <c r="C195">
        <f t="shared" si="6"/>
        <v>7</v>
      </c>
      <c r="D195">
        <f>SUMIFS(WebVisits!D$2:D$2923,WebVisits!$A$2:$A$2923,$A195,WebVisits!$B$2:$B$2923,$B195)</f>
        <v>45</v>
      </c>
      <c r="E195">
        <f>SUMIFS(WebVisits!E$2:E$2923,WebVisits!$A$2:$A$2923,$A195,WebVisits!$B$2:$B$2923,$B195)</f>
        <v>78</v>
      </c>
      <c r="F195">
        <f>SUMIFS(WebVisits!F$2:F$2923,WebVisits!$A$2:$A$2923,$A195,WebVisits!$B$2:$B$2923,$B195)</f>
        <v>15</v>
      </c>
      <c r="G195">
        <f>SUMIFS(WebVisits!G$2:G$2923,WebVisits!$A$2:$A$2923,$A195,WebVisits!$B$2:$B$2923,$B195)</f>
        <v>29</v>
      </c>
      <c r="H195">
        <f t="shared" si="7"/>
        <v>167</v>
      </c>
      <c r="I195">
        <f>IF(C195&gt;List!$D$2,NA(),INDEX(D195:H195,,MATCH($I$2,$D$2:$H$2,0)))</f>
        <v>167</v>
      </c>
      <c r="J195">
        <f>IF(C195&gt;List!$D$2,NA(),SUMIFS(INDEX($D$4:$H$368,,MATCH(5,$D$2:$H$2,0)),$C$4:$C$368,C195))</f>
        <v>6789</v>
      </c>
      <c r="K195" t="e">
        <f t="shared" si="8"/>
        <v>#N/A</v>
      </c>
    </row>
    <row r="196" spans="1:11" x14ac:dyDescent="0.25">
      <c r="A196" t="str">
        <f>List!$T$2</f>
        <v>Africa</v>
      </c>
      <c r="B196" s="64">
        <v>42744</v>
      </c>
      <c r="C196">
        <f t="shared" si="6"/>
        <v>7</v>
      </c>
      <c r="D196">
        <f>SUMIFS(WebVisits!D$2:D$2923,WebVisits!$A$2:$A$2923,$A196,WebVisits!$B$2:$B$2923,$B196)</f>
        <v>41</v>
      </c>
      <c r="E196">
        <f>SUMIFS(WebVisits!E$2:E$2923,WebVisits!$A$2:$A$2923,$A196,WebVisits!$B$2:$B$2923,$B196)</f>
        <v>37</v>
      </c>
      <c r="F196">
        <f>SUMIFS(WebVisits!F$2:F$2923,WebVisits!$A$2:$A$2923,$A196,WebVisits!$B$2:$B$2923,$B196)</f>
        <v>53</v>
      </c>
      <c r="G196">
        <f>SUMIFS(WebVisits!G$2:G$2923,WebVisits!$A$2:$A$2923,$A196,WebVisits!$B$2:$B$2923,$B196)</f>
        <v>20</v>
      </c>
      <c r="H196">
        <f t="shared" si="7"/>
        <v>151</v>
      </c>
      <c r="I196">
        <f>IF(C196&gt;List!$D$2,NA(),INDEX(D196:H196,,MATCH($I$2,$D$2:$H$2,0)))</f>
        <v>151</v>
      </c>
      <c r="J196">
        <f>IF(C196&gt;List!$D$2,NA(),SUMIFS(INDEX($D$4:$H$368,,MATCH(5,$D$2:$H$2,0)),$C$4:$C$368,C196))</f>
        <v>6789</v>
      </c>
      <c r="K196" t="e">
        <f t="shared" si="8"/>
        <v>#N/A</v>
      </c>
    </row>
    <row r="197" spans="1:11" x14ac:dyDescent="0.25">
      <c r="A197" t="str">
        <f>List!$T$2</f>
        <v>Africa</v>
      </c>
      <c r="B197" s="64">
        <v>42745</v>
      </c>
      <c r="C197">
        <f t="shared" ref="C197:C260" si="9">CHOOSE(MONTH(B197),7,8,9,10,11,12,1,2,3,4,5,6)</f>
        <v>7</v>
      </c>
      <c r="D197">
        <f>SUMIFS(WebVisits!D$2:D$2923,WebVisits!$A$2:$A$2923,$A197,WebVisits!$B$2:$B$2923,$B197)</f>
        <v>17</v>
      </c>
      <c r="E197">
        <f>SUMIFS(WebVisits!E$2:E$2923,WebVisits!$A$2:$A$2923,$A197,WebVisits!$B$2:$B$2923,$B197)</f>
        <v>39</v>
      </c>
      <c r="F197">
        <f>SUMIFS(WebVisits!F$2:F$2923,WebVisits!$A$2:$A$2923,$A197,WebVisits!$B$2:$B$2923,$B197)</f>
        <v>16</v>
      </c>
      <c r="G197">
        <f>SUMIFS(WebVisits!G$2:G$2923,WebVisits!$A$2:$A$2923,$A197,WebVisits!$B$2:$B$2923,$B197)</f>
        <v>15</v>
      </c>
      <c r="H197">
        <f t="shared" ref="H197:H260" si="10">SUM(D197:G197)</f>
        <v>87</v>
      </c>
      <c r="I197">
        <f>IF(C197&gt;List!$D$2,NA(),INDEX(D197:H197,,MATCH($I$2,$D$2:$H$2,0)))</f>
        <v>87</v>
      </c>
      <c r="J197">
        <f>IF(C197&gt;List!$D$2,NA(),SUMIFS(INDEX($D$4:$H$368,,MATCH(5,$D$2:$H$2,0)),$C$4:$C$368,C197))</f>
        <v>6789</v>
      </c>
      <c r="K197" t="e">
        <f t="shared" ref="K197:K260" si="11">IF(J197=$B$1,I197,NA())</f>
        <v>#N/A</v>
      </c>
    </row>
    <row r="198" spans="1:11" x14ac:dyDescent="0.25">
      <c r="A198" t="str">
        <f>List!$T$2</f>
        <v>Africa</v>
      </c>
      <c r="B198" s="64">
        <v>42746</v>
      </c>
      <c r="C198">
        <f t="shared" si="9"/>
        <v>7</v>
      </c>
      <c r="D198">
        <f>SUMIFS(WebVisits!D$2:D$2923,WebVisits!$A$2:$A$2923,$A198,WebVisits!$B$2:$B$2923,$B198)</f>
        <v>72</v>
      </c>
      <c r="E198">
        <f>SUMIFS(WebVisits!E$2:E$2923,WebVisits!$A$2:$A$2923,$A198,WebVisits!$B$2:$B$2923,$B198)</f>
        <v>61</v>
      </c>
      <c r="F198">
        <f>SUMIFS(WebVisits!F$2:F$2923,WebVisits!$A$2:$A$2923,$A198,WebVisits!$B$2:$B$2923,$B198)</f>
        <v>26</v>
      </c>
      <c r="G198">
        <f>SUMIFS(WebVisits!G$2:G$2923,WebVisits!$A$2:$A$2923,$A198,WebVisits!$B$2:$B$2923,$B198)</f>
        <v>45</v>
      </c>
      <c r="H198">
        <f t="shared" si="10"/>
        <v>204</v>
      </c>
      <c r="I198">
        <f>IF(C198&gt;List!$D$2,NA(),INDEX(D198:H198,,MATCH($I$2,$D$2:$H$2,0)))</f>
        <v>204</v>
      </c>
      <c r="J198">
        <f>IF(C198&gt;List!$D$2,NA(),SUMIFS(INDEX($D$4:$H$368,,MATCH(5,$D$2:$H$2,0)),$C$4:$C$368,C198))</f>
        <v>6789</v>
      </c>
      <c r="K198" t="e">
        <f t="shared" si="11"/>
        <v>#N/A</v>
      </c>
    </row>
    <row r="199" spans="1:11" x14ac:dyDescent="0.25">
      <c r="A199" t="str">
        <f>List!$T$2</f>
        <v>Africa</v>
      </c>
      <c r="B199" s="64">
        <v>42747</v>
      </c>
      <c r="C199">
        <f t="shared" si="9"/>
        <v>7</v>
      </c>
      <c r="D199">
        <f>SUMIFS(WebVisits!D$2:D$2923,WebVisits!$A$2:$A$2923,$A199,WebVisits!$B$2:$B$2923,$B199)</f>
        <v>24</v>
      </c>
      <c r="E199">
        <f>SUMIFS(WebVisits!E$2:E$2923,WebVisits!$A$2:$A$2923,$A199,WebVisits!$B$2:$B$2923,$B199)</f>
        <v>90</v>
      </c>
      <c r="F199">
        <f>SUMIFS(WebVisits!F$2:F$2923,WebVisits!$A$2:$A$2923,$A199,WebVisits!$B$2:$B$2923,$B199)</f>
        <v>51</v>
      </c>
      <c r="G199">
        <f>SUMIFS(WebVisits!G$2:G$2923,WebVisits!$A$2:$A$2923,$A199,WebVisits!$B$2:$B$2923,$B199)</f>
        <v>35</v>
      </c>
      <c r="H199">
        <f t="shared" si="10"/>
        <v>200</v>
      </c>
      <c r="I199">
        <f>IF(C199&gt;List!$D$2,NA(),INDEX(D199:H199,,MATCH($I$2,$D$2:$H$2,0)))</f>
        <v>200</v>
      </c>
      <c r="J199">
        <f>IF(C199&gt;List!$D$2,NA(),SUMIFS(INDEX($D$4:$H$368,,MATCH(5,$D$2:$H$2,0)),$C$4:$C$368,C199))</f>
        <v>6789</v>
      </c>
      <c r="K199" t="e">
        <f t="shared" si="11"/>
        <v>#N/A</v>
      </c>
    </row>
    <row r="200" spans="1:11" x14ac:dyDescent="0.25">
      <c r="A200" t="str">
        <f>List!$T$2</f>
        <v>Africa</v>
      </c>
      <c r="B200" s="64">
        <v>42748</v>
      </c>
      <c r="C200">
        <f t="shared" si="9"/>
        <v>7</v>
      </c>
      <c r="D200">
        <f>SUMIFS(WebVisits!D$2:D$2923,WebVisits!$A$2:$A$2923,$A200,WebVisits!$B$2:$B$2923,$B200)</f>
        <v>51</v>
      </c>
      <c r="E200">
        <f>SUMIFS(WebVisits!E$2:E$2923,WebVisits!$A$2:$A$2923,$A200,WebVisits!$B$2:$B$2923,$B200)</f>
        <v>77</v>
      </c>
      <c r="F200">
        <f>SUMIFS(WebVisits!F$2:F$2923,WebVisits!$A$2:$A$2923,$A200,WebVisits!$B$2:$B$2923,$B200)</f>
        <v>33</v>
      </c>
      <c r="G200">
        <f>SUMIFS(WebVisits!G$2:G$2923,WebVisits!$A$2:$A$2923,$A200,WebVisits!$B$2:$B$2923,$B200)</f>
        <v>40</v>
      </c>
      <c r="H200">
        <f t="shared" si="10"/>
        <v>201</v>
      </c>
      <c r="I200">
        <f>IF(C200&gt;List!$D$2,NA(),INDEX(D200:H200,,MATCH($I$2,$D$2:$H$2,0)))</f>
        <v>201</v>
      </c>
      <c r="J200">
        <f>IF(C200&gt;List!$D$2,NA(),SUMIFS(INDEX($D$4:$H$368,,MATCH(5,$D$2:$H$2,0)),$C$4:$C$368,C200))</f>
        <v>6789</v>
      </c>
      <c r="K200" t="e">
        <f t="shared" si="11"/>
        <v>#N/A</v>
      </c>
    </row>
    <row r="201" spans="1:11" x14ac:dyDescent="0.25">
      <c r="A201" t="str">
        <f>List!$T$2</f>
        <v>Africa</v>
      </c>
      <c r="B201" s="64">
        <v>42749</v>
      </c>
      <c r="C201">
        <f t="shared" si="9"/>
        <v>7</v>
      </c>
      <c r="D201">
        <f>SUMIFS(WebVisits!D$2:D$2923,WebVisits!$A$2:$A$2923,$A201,WebVisits!$B$2:$B$2923,$B201)</f>
        <v>46</v>
      </c>
      <c r="E201">
        <f>SUMIFS(WebVisits!E$2:E$2923,WebVisits!$A$2:$A$2923,$A201,WebVisits!$B$2:$B$2923,$B201)</f>
        <v>48</v>
      </c>
      <c r="F201">
        <f>SUMIFS(WebVisits!F$2:F$2923,WebVisits!$A$2:$A$2923,$A201,WebVisits!$B$2:$B$2923,$B201)</f>
        <v>73</v>
      </c>
      <c r="G201">
        <f>SUMIFS(WebVisits!G$2:G$2923,WebVisits!$A$2:$A$2923,$A201,WebVisits!$B$2:$B$2923,$B201)</f>
        <v>56</v>
      </c>
      <c r="H201">
        <f t="shared" si="10"/>
        <v>223</v>
      </c>
      <c r="I201">
        <f>IF(C201&gt;List!$D$2,NA(),INDEX(D201:H201,,MATCH($I$2,$D$2:$H$2,0)))</f>
        <v>223</v>
      </c>
      <c r="J201">
        <f>IF(C201&gt;List!$D$2,NA(),SUMIFS(INDEX($D$4:$H$368,,MATCH(5,$D$2:$H$2,0)),$C$4:$C$368,C201))</f>
        <v>6789</v>
      </c>
      <c r="K201" t="e">
        <f t="shared" si="11"/>
        <v>#N/A</v>
      </c>
    </row>
    <row r="202" spans="1:11" x14ac:dyDescent="0.25">
      <c r="A202" t="str">
        <f>List!$T$2</f>
        <v>Africa</v>
      </c>
      <c r="B202" s="64">
        <v>42750</v>
      </c>
      <c r="C202">
        <f t="shared" si="9"/>
        <v>7</v>
      </c>
      <c r="D202">
        <f>SUMIFS(WebVisits!D$2:D$2923,WebVisits!$A$2:$A$2923,$A202,WebVisits!$B$2:$B$2923,$B202)</f>
        <v>38</v>
      </c>
      <c r="E202">
        <f>SUMIFS(WebVisits!E$2:E$2923,WebVisits!$A$2:$A$2923,$A202,WebVisits!$B$2:$B$2923,$B202)</f>
        <v>15</v>
      </c>
      <c r="F202">
        <f>SUMIFS(WebVisits!F$2:F$2923,WebVisits!$A$2:$A$2923,$A202,WebVisits!$B$2:$B$2923,$B202)</f>
        <v>54</v>
      </c>
      <c r="G202">
        <f>SUMIFS(WebVisits!G$2:G$2923,WebVisits!$A$2:$A$2923,$A202,WebVisits!$B$2:$B$2923,$B202)</f>
        <v>97</v>
      </c>
      <c r="H202">
        <f t="shared" si="10"/>
        <v>204</v>
      </c>
      <c r="I202">
        <f>IF(C202&gt;List!$D$2,NA(),INDEX(D202:H202,,MATCH($I$2,$D$2:$H$2,0)))</f>
        <v>204</v>
      </c>
      <c r="J202">
        <f>IF(C202&gt;List!$D$2,NA(),SUMIFS(INDEX($D$4:$H$368,,MATCH(5,$D$2:$H$2,0)),$C$4:$C$368,C202))</f>
        <v>6789</v>
      </c>
      <c r="K202" t="e">
        <f t="shared" si="11"/>
        <v>#N/A</v>
      </c>
    </row>
    <row r="203" spans="1:11" x14ac:dyDescent="0.25">
      <c r="A203" t="str">
        <f>List!$T$2</f>
        <v>Africa</v>
      </c>
      <c r="B203" s="64">
        <v>42751</v>
      </c>
      <c r="C203">
        <f t="shared" si="9"/>
        <v>7</v>
      </c>
      <c r="D203">
        <f>SUMIFS(WebVisits!D$2:D$2923,WebVisits!$A$2:$A$2923,$A203,WebVisits!$B$2:$B$2923,$B203)</f>
        <v>43</v>
      </c>
      <c r="E203">
        <f>SUMIFS(WebVisits!E$2:E$2923,WebVisits!$A$2:$A$2923,$A203,WebVisits!$B$2:$B$2923,$B203)</f>
        <v>72</v>
      </c>
      <c r="F203">
        <f>SUMIFS(WebVisits!F$2:F$2923,WebVisits!$A$2:$A$2923,$A203,WebVisits!$B$2:$B$2923,$B203)</f>
        <v>69</v>
      </c>
      <c r="G203">
        <f>SUMIFS(WebVisits!G$2:G$2923,WebVisits!$A$2:$A$2923,$A203,WebVisits!$B$2:$B$2923,$B203)</f>
        <v>93</v>
      </c>
      <c r="H203">
        <f t="shared" si="10"/>
        <v>277</v>
      </c>
      <c r="I203">
        <f>IF(C203&gt;List!$D$2,NA(),INDEX(D203:H203,,MATCH($I$2,$D$2:$H$2,0)))</f>
        <v>277</v>
      </c>
      <c r="J203">
        <f>IF(C203&gt;List!$D$2,NA(),SUMIFS(INDEX($D$4:$H$368,,MATCH(5,$D$2:$H$2,0)),$C$4:$C$368,C203))</f>
        <v>6789</v>
      </c>
      <c r="K203" t="e">
        <f t="shared" si="11"/>
        <v>#N/A</v>
      </c>
    </row>
    <row r="204" spans="1:11" x14ac:dyDescent="0.25">
      <c r="A204" t="str">
        <f>List!$T$2</f>
        <v>Africa</v>
      </c>
      <c r="B204" s="64">
        <v>42752</v>
      </c>
      <c r="C204">
        <f t="shared" si="9"/>
        <v>7</v>
      </c>
      <c r="D204">
        <f>SUMIFS(WebVisits!D$2:D$2923,WebVisits!$A$2:$A$2923,$A204,WebVisits!$B$2:$B$2923,$B204)</f>
        <v>88</v>
      </c>
      <c r="E204">
        <f>SUMIFS(WebVisits!E$2:E$2923,WebVisits!$A$2:$A$2923,$A204,WebVisits!$B$2:$B$2923,$B204)</f>
        <v>66</v>
      </c>
      <c r="F204">
        <f>SUMIFS(WebVisits!F$2:F$2923,WebVisits!$A$2:$A$2923,$A204,WebVisits!$B$2:$B$2923,$B204)</f>
        <v>55</v>
      </c>
      <c r="G204">
        <f>SUMIFS(WebVisits!G$2:G$2923,WebVisits!$A$2:$A$2923,$A204,WebVisits!$B$2:$B$2923,$B204)</f>
        <v>88</v>
      </c>
      <c r="H204">
        <f t="shared" si="10"/>
        <v>297</v>
      </c>
      <c r="I204">
        <f>IF(C204&gt;List!$D$2,NA(),INDEX(D204:H204,,MATCH($I$2,$D$2:$H$2,0)))</f>
        <v>297</v>
      </c>
      <c r="J204">
        <f>IF(C204&gt;List!$D$2,NA(),SUMIFS(INDEX($D$4:$H$368,,MATCH(5,$D$2:$H$2,0)),$C$4:$C$368,C204))</f>
        <v>6789</v>
      </c>
      <c r="K204" t="e">
        <f t="shared" si="11"/>
        <v>#N/A</v>
      </c>
    </row>
    <row r="205" spans="1:11" x14ac:dyDescent="0.25">
      <c r="A205" t="str">
        <f>List!$T$2</f>
        <v>Africa</v>
      </c>
      <c r="B205" s="64">
        <v>42753</v>
      </c>
      <c r="C205">
        <f t="shared" si="9"/>
        <v>7</v>
      </c>
      <c r="D205">
        <f>SUMIFS(WebVisits!D$2:D$2923,WebVisits!$A$2:$A$2923,$A205,WebVisits!$B$2:$B$2923,$B205)</f>
        <v>81</v>
      </c>
      <c r="E205">
        <f>SUMIFS(WebVisits!E$2:E$2923,WebVisits!$A$2:$A$2923,$A205,WebVisits!$B$2:$B$2923,$B205)</f>
        <v>89</v>
      </c>
      <c r="F205">
        <f>SUMIFS(WebVisits!F$2:F$2923,WebVisits!$A$2:$A$2923,$A205,WebVisits!$B$2:$B$2923,$B205)</f>
        <v>89</v>
      </c>
      <c r="G205">
        <f>SUMIFS(WebVisits!G$2:G$2923,WebVisits!$A$2:$A$2923,$A205,WebVisits!$B$2:$B$2923,$B205)</f>
        <v>55</v>
      </c>
      <c r="H205">
        <f t="shared" si="10"/>
        <v>314</v>
      </c>
      <c r="I205">
        <f>IF(C205&gt;List!$D$2,NA(),INDEX(D205:H205,,MATCH($I$2,$D$2:$H$2,0)))</f>
        <v>314</v>
      </c>
      <c r="J205">
        <f>IF(C205&gt;List!$D$2,NA(),SUMIFS(INDEX($D$4:$H$368,,MATCH(5,$D$2:$H$2,0)),$C$4:$C$368,C205))</f>
        <v>6789</v>
      </c>
      <c r="K205" t="e">
        <f t="shared" si="11"/>
        <v>#N/A</v>
      </c>
    </row>
    <row r="206" spans="1:11" x14ac:dyDescent="0.25">
      <c r="A206" t="str">
        <f>List!$T$2</f>
        <v>Africa</v>
      </c>
      <c r="B206" s="64">
        <v>42754</v>
      </c>
      <c r="C206">
        <f t="shared" si="9"/>
        <v>7</v>
      </c>
      <c r="D206">
        <f>SUMIFS(WebVisits!D$2:D$2923,WebVisits!$A$2:$A$2923,$A206,WebVisits!$B$2:$B$2923,$B206)</f>
        <v>33</v>
      </c>
      <c r="E206">
        <f>SUMIFS(WebVisits!E$2:E$2923,WebVisits!$A$2:$A$2923,$A206,WebVisits!$B$2:$B$2923,$B206)</f>
        <v>95</v>
      </c>
      <c r="F206">
        <f>SUMIFS(WebVisits!F$2:F$2923,WebVisits!$A$2:$A$2923,$A206,WebVisits!$B$2:$B$2923,$B206)</f>
        <v>79</v>
      </c>
      <c r="G206">
        <f>SUMIFS(WebVisits!G$2:G$2923,WebVisits!$A$2:$A$2923,$A206,WebVisits!$B$2:$B$2923,$B206)</f>
        <v>98</v>
      </c>
      <c r="H206">
        <f t="shared" si="10"/>
        <v>305</v>
      </c>
      <c r="I206">
        <f>IF(C206&gt;List!$D$2,NA(),INDEX(D206:H206,,MATCH($I$2,$D$2:$H$2,0)))</f>
        <v>305</v>
      </c>
      <c r="J206">
        <f>IF(C206&gt;List!$D$2,NA(),SUMIFS(INDEX($D$4:$H$368,,MATCH(5,$D$2:$H$2,0)),$C$4:$C$368,C206))</f>
        <v>6789</v>
      </c>
      <c r="K206" t="e">
        <f t="shared" si="11"/>
        <v>#N/A</v>
      </c>
    </row>
    <row r="207" spans="1:11" x14ac:dyDescent="0.25">
      <c r="A207" t="str">
        <f>List!$T$2</f>
        <v>Africa</v>
      </c>
      <c r="B207" s="64">
        <v>42755</v>
      </c>
      <c r="C207">
        <f t="shared" si="9"/>
        <v>7</v>
      </c>
      <c r="D207">
        <f>SUMIFS(WebVisits!D$2:D$2923,WebVisits!$A$2:$A$2923,$A207,WebVisits!$B$2:$B$2923,$B207)</f>
        <v>35</v>
      </c>
      <c r="E207">
        <f>SUMIFS(WebVisits!E$2:E$2923,WebVisits!$A$2:$A$2923,$A207,WebVisits!$B$2:$B$2923,$B207)</f>
        <v>88</v>
      </c>
      <c r="F207">
        <f>SUMIFS(WebVisits!F$2:F$2923,WebVisits!$A$2:$A$2923,$A207,WebVisits!$B$2:$B$2923,$B207)</f>
        <v>94</v>
      </c>
      <c r="G207">
        <f>SUMIFS(WebVisits!G$2:G$2923,WebVisits!$A$2:$A$2923,$A207,WebVisits!$B$2:$B$2923,$B207)</f>
        <v>30</v>
      </c>
      <c r="H207">
        <f t="shared" si="10"/>
        <v>247</v>
      </c>
      <c r="I207">
        <f>IF(C207&gt;List!$D$2,NA(),INDEX(D207:H207,,MATCH($I$2,$D$2:$H$2,0)))</f>
        <v>247</v>
      </c>
      <c r="J207">
        <f>IF(C207&gt;List!$D$2,NA(),SUMIFS(INDEX($D$4:$H$368,,MATCH(5,$D$2:$H$2,0)),$C$4:$C$368,C207))</f>
        <v>6789</v>
      </c>
      <c r="K207" t="e">
        <f t="shared" si="11"/>
        <v>#N/A</v>
      </c>
    </row>
    <row r="208" spans="1:11" x14ac:dyDescent="0.25">
      <c r="A208" t="str">
        <f>List!$T$2</f>
        <v>Africa</v>
      </c>
      <c r="B208" s="64">
        <v>42756</v>
      </c>
      <c r="C208">
        <f t="shared" si="9"/>
        <v>7</v>
      </c>
      <c r="D208">
        <f>SUMIFS(WebVisits!D$2:D$2923,WebVisits!$A$2:$A$2923,$A208,WebVisits!$B$2:$B$2923,$B208)</f>
        <v>50</v>
      </c>
      <c r="E208">
        <f>SUMIFS(WebVisits!E$2:E$2923,WebVisits!$A$2:$A$2923,$A208,WebVisits!$B$2:$B$2923,$B208)</f>
        <v>13</v>
      </c>
      <c r="F208">
        <f>SUMIFS(WebVisits!F$2:F$2923,WebVisits!$A$2:$A$2923,$A208,WebVisits!$B$2:$B$2923,$B208)</f>
        <v>15</v>
      </c>
      <c r="G208">
        <f>SUMIFS(WebVisits!G$2:G$2923,WebVisits!$A$2:$A$2923,$A208,WebVisits!$B$2:$B$2923,$B208)</f>
        <v>41</v>
      </c>
      <c r="H208">
        <f t="shared" si="10"/>
        <v>119</v>
      </c>
      <c r="I208">
        <f>IF(C208&gt;List!$D$2,NA(),INDEX(D208:H208,,MATCH($I$2,$D$2:$H$2,0)))</f>
        <v>119</v>
      </c>
      <c r="J208">
        <f>IF(C208&gt;List!$D$2,NA(),SUMIFS(INDEX($D$4:$H$368,,MATCH(5,$D$2:$H$2,0)),$C$4:$C$368,C208))</f>
        <v>6789</v>
      </c>
      <c r="K208" t="e">
        <f t="shared" si="11"/>
        <v>#N/A</v>
      </c>
    </row>
    <row r="209" spans="1:11" x14ac:dyDescent="0.25">
      <c r="A209" t="str">
        <f>List!$T$2</f>
        <v>Africa</v>
      </c>
      <c r="B209" s="64">
        <v>42757</v>
      </c>
      <c r="C209">
        <f t="shared" si="9"/>
        <v>7</v>
      </c>
      <c r="D209">
        <f>SUMIFS(WebVisits!D$2:D$2923,WebVisits!$A$2:$A$2923,$A209,WebVisits!$B$2:$B$2923,$B209)</f>
        <v>62</v>
      </c>
      <c r="E209">
        <f>SUMIFS(WebVisits!E$2:E$2923,WebVisits!$A$2:$A$2923,$A209,WebVisits!$B$2:$B$2923,$B209)</f>
        <v>96</v>
      </c>
      <c r="F209">
        <f>SUMIFS(WebVisits!F$2:F$2923,WebVisits!$A$2:$A$2923,$A209,WebVisits!$B$2:$B$2923,$B209)</f>
        <v>99</v>
      </c>
      <c r="G209">
        <f>SUMIFS(WebVisits!G$2:G$2923,WebVisits!$A$2:$A$2923,$A209,WebVisits!$B$2:$B$2923,$B209)</f>
        <v>32</v>
      </c>
      <c r="H209">
        <f t="shared" si="10"/>
        <v>289</v>
      </c>
      <c r="I209">
        <f>IF(C209&gt;List!$D$2,NA(),INDEX(D209:H209,,MATCH($I$2,$D$2:$H$2,0)))</f>
        <v>289</v>
      </c>
      <c r="J209">
        <f>IF(C209&gt;List!$D$2,NA(),SUMIFS(INDEX($D$4:$H$368,,MATCH(5,$D$2:$H$2,0)),$C$4:$C$368,C209))</f>
        <v>6789</v>
      </c>
      <c r="K209" t="e">
        <f t="shared" si="11"/>
        <v>#N/A</v>
      </c>
    </row>
    <row r="210" spans="1:11" x14ac:dyDescent="0.25">
      <c r="A210" t="str">
        <f>List!$T$2</f>
        <v>Africa</v>
      </c>
      <c r="B210" s="64">
        <v>42758</v>
      </c>
      <c r="C210">
        <f t="shared" si="9"/>
        <v>7</v>
      </c>
      <c r="D210">
        <f>SUMIFS(WebVisits!D$2:D$2923,WebVisits!$A$2:$A$2923,$A210,WebVisits!$B$2:$B$2923,$B210)</f>
        <v>80</v>
      </c>
      <c r="E210">
        <f>SUMIFS(WebVisits!E$2:E$2923,WebVisits!$A$2:$A$2923,$A210,WebVisits!$B$2:$B$2923,$B210)</f>
        <v>56</v>
      </c>
      <c r="F210">
        <f>SUMIFS(WebVisits!F$2:F$2923,WebVisits!$A$2:$A$2923,$A210,WebVisits!$B$2:$B$2923,$B210)</f>
        <v>46</v>
      </c>
      <c r="G210">
        <f>SUMIFS(WebVisits!G$2:G$2923,WebVisits!$A$2:$A$2923,$A210,WebVisits!$B$2:$B$2923,$B210)</f>
        <v>15</v>
      </c>
      <c r="H210">
        <f t="shared" si="10"/>
        <v>197</v>
      </c>
      <c r="I210">
        <f>IF(C210&gt;List!$D$2,NA(),INDEX(D210:H210,,MATCH($I$2,$D$2:$H$2,0)))</f>
        <v>197</v>
      </c>
      <c r="J210">
        <f>IF(C210&gt;List!$D$2,NA(),SUMIFS(INDEX($D$4:$H$368,,MATCH(5,$D$2:$H$2,0)),$C$4:$C$368,C210))</f>
        <v>6789</v>
      </c>
      <c r="K210" t="e">
        <f t="shared" si="11"/>
        <v>#N/A</v>
      </c>
    </row>
    <row r="211" spans="1:11" x14ac:dyDescent="0.25">
      <c r="A211" t="str">
        <f>List!$T$2</f>
        <v>Africa</v>
      </c>
      <c r="B211" s="64">
        <v>42759</v>
      </c>
      <c r="C211">
        <f t="shared" si="9"/>
        <v>7</v>
      </c>
      <c r="D211">
        <f>SUMIFS(WebVisits!D$2:D$2923,WebVisits!$A$2:$A$2923,$A211,WebVisits!$B$2:$B$2923,$B211)</f>
        <v>22</v>
      </c>
      <c r="E211">
        <f>SUMIFS(WebVisits!E$2:E$2923,WebVisits!$A$2:$A$2923,$A211,WebVisits!$B$2:$B$2923,$B211)</f>
        <v>29</v>
      </c>
      <c r="F211">
        <f>SUMIFS(WebVisits!F$2:F$2923,WebVisits!$A$2:$A$2923,$A211,WebVisits!$B$2:$B$2923,$B211)</f>
        <v>17</v>
      </c>
      <c r="G211">
        <f>SUMIFS(WebVisits!G$2:G$2923,WebVisits!$A$2:$A$2923,$A211,WebVisits!$B$2:$B$2923,$B211)</f>
        <v>71</v>
      </c>
      <c r="H211">
        <f t="shared" si="10"/>
        <v>139</v>
      </c>
      <c r="I211">
        <f>IF(C211&gt;List!$D$2,NA(),INDEX(D211:H211,,MATCH($I$2,$D$2:$H$2,0)))</f>
        <v>139</v>
      </c>
      <c r="J211">
        <f>IF(C211&gt;List!$D$2,NA(),SUMIFS(INDEX($D$4:$H$368,,MATCH(5,$D$2:$H$2,0)),$C$4:$C$368,C211))</f>
        <v>6789</v>
      </c>
      <c r="K211" t="e">
        <f t="shared" si="11"/>
        <v>#N/A</v>
      </c>
    </row>
    <row r="212" spans="1:11" x14ac:dyDescent="0.25">
      <c r="A212" t="str">
        <f>List!$T$2</f>
        <v>Africa</v>
      </c>
      <c r="B212" s="64">
        <v>42760</v>
      </c>
      <c r="C212">
        <f t="shared" si="9"/>
        <v>7</v>
      </c>
      <c r="D212">
        <f>SUMIFS(WebVisits!D$2:D$2923,WebVisits!$A$2:$A$2923,$A212,WebVisits!$B$2:$B$2923,$B212)</f>
        <v>25</v>
      </c>
      <c r="E212">
        <f>SUMIFS(WebVisits!E$2:E$2923,WebVisits!$A$2:$A$2923,$A212,WebVisits!$B$2:$B$2923,$B212)</f>
        <v>96</v>
      </c>
      <c r="F212">
        <f>SUMIFS(WebVisits!F$2:F$2923,WebVisits!$A$2:$A$2923,$A212,WebVisits!$B$2:$B$2923,$B212)</f>
        <v>36</v>
      </c>
      <c r="G212">
        <f>SUMIFS(WebVisits!G$2:G$2923,WebVisits!$A$2:$A$2923,$A212,WebVisits!$B$2:$B$2923,$B212)</f>
        <v>62</v>
      </c>
      <c r="H212">
        <f t="shared" si="10"/>
        <v>219</v>
      </c>
      <c r="I212">
        <f>IF(C212&gt;List!$D$2,NA(),INDEX(D212:H212,,MATCH($I$2,$D$2:$H$2,0)))</f>
        <v>219</v>
      </c>
      <c r="J212">
        <f>IF(C212&gt;List!$D$2,NA(),SUMIFS(INDEX($D$4:$H$368,,MATCH(5,$D$2:$H$2,0)),$C$4:$C$368,C212))</f>
        <v>6789</v>
      </c>
      <c r="K212" t="e">
        <f t="shared" si="11"/>
        <v>#N/A</v>
      </c>
    </row>
    <row r="213" spans="1:11" x14ac:dyDescent="0.25">
      <c r="A213" t="str">
        <f>List!$T$2</f>
        <v>Africa</v>
      </c>
      <c r="B213" s="64">
        <v>42761</v>
      </c>
      <c r="C213">
        <f t="shared" si="9"/>
        <v>7</v>
      </c>
      <c r="D213">
        <f>SUMIFS(WebVisits!D$2:D$2923,WebVisits!$A$2:$A$2923,$A213,WebVisits!$B$2:$B$2923,$B213)</f>
        <v>93</v>
      </c>
      <c r="E213">
        <f>SUMIFS(WebVisits!E$2:E$2923,WebVisits!$A$2:$A$2923,$A213,WebVisits!$B$2:$B$2923,$B213)</f>
        <v>27</v>
      </c>
      <c r="F213">
        <f>SUMIFS(WebVisits!F$2:F$2923,WebVisits!$A$2:$A$2923,$A213,WebVisits!$B$2:$B$2923,$B213)</f>
        <v>92</v>
      </c>
      <c r="G213">
        <f>SUMIFS(WebVisits!G$2:G$2923,WebVisits!$A$2:$A$2923,$A213,WebVisits!$B$2:$B$2923,$B213)</f>
        <v>81</v>
      </c>
      <c r="H213">
        <f t="shared" si="10"/>
        <v>293</v>
      </c>
      <c r="I213">
        <f>IF(C213&gt;List!$D$2,NA(),INDEX(D213:H213,,MATCH($I$2,$D$2:$H$2,0)))</f>
        <v>293</v>
      </c>
      <c r="J213">
        <f>IF(C213&gt;List!$D$2,NA(),SUMIFS(INDEX($D$4:$H$368,,MATCH(5,$D$2:$H$2,0)),$C$4:$C$368,C213))</f>
        <v>6789</v>
      </c>
      <c r="K213" t="e">
        <f t="shared" si="11"/>
        <v>#N/A</v>
      </c>
    </row>
    <row r="214" spans="1:11" x14ac:dyDescent="0.25">
      <c r="A214" t="str">
        <f>List!$T$2</f>
        <v>Africa</v>
      </c>
      <c r="B214" s="64">
        <v>42762</v>
      </c>
      <c r="C214">
        <f t="shared" si="9"/>
        <v>7</v>
      </c>
      <c r="D214">
        <f>SUMIFS(WebVisits!D$2:D$2923,WebVisits!$A$2:$A$2923,$A214,WebVisits!$B$2:$B$2923,$B214)</f>
        <v>82</v>
      </c>
      <c r="E214">
        <f>SUMIFS(WebVisits!E$2:E$2923,WebVisits!$A$2:$A$2923,$A214,WebVisits!$B$2:$B$2923,$B214)</f>
        <v>33</v>
      </c>
      <c r="F214">
        <f>SUMIFS(WebVisits!F$2:F$2923,WebVisits!$A$2:$A$2923,$A214,WebVisits!$B$2:$B$2923,$B214)</f>
        <v>54</v>
      </c>
      <c r="G214">
        <f>SUMIFS(WebVisits!G$2:G$2923,WebVisits!$A$2:$A$2923,$A214,WebVisits!$B$2:$B$2923,$B214)</f>
        <v>62</v>
      </c>
      <c r="H214">
        <f t="shared" si="10"/>
        <v>231</v>
      </c>
      <c r="I214">
        <f>IF(C214&gt;List!$D$2,NA(),INDEX(D214:H214,,MATCH($I$2,$D$2:$H$2,0)))</f>
        <v>231</v>
      </c>
      <c r="J214">
        <f>IF(C214&gt;List!$D$2,NA(),SUMIFS(INDEX($D$4:$H$368,,MATCH(5,$D$2:$H$2,0)),$C$4:$C$368,C214))</f>
        <v>6789</v>
      </c>
      <c r="K214" t="e">
        <f t="shared" si="11"/>
        <v>#N/A</v>
      </c>
    </row>
    <row r="215" spans="1:11" x14ac:dyDescent="0.25">
      <c r="A215" t="str">
        <f>List!$T$2</f>
        <v>Africa</v>
      </c>
      <c r="B215" s="64">
        <v>42763</v>
      </c>
      <c r="C215">
        <f t="shared" si="9"/>
        <v>7</v>
      </c>
      <c r="D215">
        <f>SUMIFS(WebVisits!D$2:D$2923,WebVisits!$A$2:$A$2923,$A215,WebVisits!$B$2:$B$2923,$B215)</f>
        <v>61</v>
      </c>
      <c r="E215">
        <f>SUMIFS(WebVisits!E$2:E$2923,WebVisits!$A$2:$A$2923,$A215,WebVisits!$B$2:$B$2923,$B215)</f>
        <v>71</v>
      </c>
      <c r="F215">
        <f>SUMIFS(WebVisits!F$2:F$2923,WebVisits!$A$2:$A$2923,$A215,WebVisits!$B$2:$B$2923,$B215)</f>
        <v>100</v>
      </c>
      <c r="G215">
        <f>SUMIFS(WebVisits!G$2:G$2923,WebVisits!$A$2:$A$2923,$A215,WebVisits!$B$2:$B$2923,$B215)</f>
        <v>86</v>
      </c>
      <c r="H215">
        <f t="shared" si="10"/>
        <v>318</v>
      </c>
      <c r="I215">
        <f>IF(C215&gt;List!$D$2,NA(),INDEX(D215:H215,,MATCH($I$2,$D$2:$H$2,0)))</f>
        <v>318</v>
      </c>
      <c r="J215">
        <f>IF(C215&gt;List!$D$2,NA(),SUMIFS(INDEX($D$4:$H$368,,MATCH(5,$D$2:$H$2,0)),$C$4:$C$368,C215))</f>
        <v>6789</v>
      </c>
      <c r="K215" t="e">
        <f t="shared" si="11"/>
        <v>#N/A</v>
      </c>
    </row>
    <row r="216" spans="1:11" x14ac:dyDescent="0.25">
      <c r="A216" t="str">
        <f>List!$T$2</f>
        <v>Africa</v>
      </c>
      <c r="B216" s="64">
        <v>42764</v>
      </c>
      <c r="C216">
        <f t="shared" si="9"/>
        <v>7</v>
      </c>
      <c r="D216">
        <f>SUMIFS(WebVisits!D$2:D$2923,WebVisits!$A$2:$A$2923,$A216,WebVisits!$B$2:$B$2923,$B216)</f>
        <v>78</v>
      </c>
      <c r="E216">
        <f>SUMIFS(WebVisits!E$2:E$2923,WebVisits!$A$2:$A$2923,$A216,WebVisits!$B$2:$B$2923,$B216)</f>
        <v>79</v>
      </c>
      <c r="F216">
        <f>SUMIFS(WebVisits!F$2:F$2923,WebVisits!$A$2:$A$2923,$A216,WebVisits!$B$2:$B$2923,$B216)</f>
        <v>85</v>
      </c>
      <c r="G216">
        <f>SUMIFS(WebVisits!G$2:G$2923,WebVisits!$A$2:$A$2923,$A216,WebVisits!$B$2:$B$2923,$B216)</f>
        <v>25</v>
      </c>
      <c r="H216">
        <f t="shared" si="10"/>
        <v>267</v>
      </c>
      <c r="I216">
        <f>IF(C216&gt;List!$D$2,NA(),INDEX(D216:H216,,MATCH($I$2,$D$2:$H$2,0)))</f>
        <v>267</v>
      </c>
      <c r="J216">
        <f>IF(C216&gt;List!$D$2,NA(),SUMIFS(INDEX($D$4:$H$368,,MATCH(5,$D$2:$H$2,0)),$C$4:$C$368,C216))</f>
        <v>6789</v>
      </c>
      <c r="K216" t="e">
        <f t="shared" si="11"/>
        <v>#N/A</v>
      </c>
    </row>
    <row r="217" spans="1:11" x14ac:dyDescent="0.25">
      <c r="A217" t="str">
        <f>List!$T$2</f>
        <v>Africa</v>
      </c>
      <c r="B217" s="64">
        <v>42765</v>
      </c>
      <c r="C217">
        <f t="shared" si="9"/>
        <v>7</v>
      </c>
      <c r="D217">
        <f>SUMIFS(WebVisits!D$2:D$2923,WebVisits!$A$2:$A$2923,$A217,WebVisits!$B$2:$B$2923,$B217)</f>
        <v>26</v>
      </c>
      <c r="E217">
        <f>SUMIFS(WebVisits!E$2:E$2923,WebVisits!$A$2:$A$2923,$A217,WebVisits!$B$2:$B$2923,$B217)</f>
        <v>16</v>
      </c>
      <c r="F217">
        <f>SUMIFS(WebVisits!F$2:F$2923,WebVisits!$A$2:$A$2923,$A217,WebVisits!$B$2:$B$2923,$B217)</f>
        <v>80</v>
      </c>
      <c r="G217">
        <f>SUMIFS(WebVisits!G$2:G$2923,WebVisits!$A$2:$A$2923,$A217,WebVisits!$B$2:$B$2923,$B217)</f>
        <v>67</v>
      </c>
      <c r="H217">
        <f t="shared" si="10"/>
        <v>189</v>
      </c>
      <c r="I217">
        <f>IF(C217&gt;List!$D$2,NA(),INDEX(D217:H217,,MATCH($I$2,$D$2:$H$2,0)))</f>
        <v>189</v>
      </c>
      <c r="J217">
        <f>IF(C217&gt;List!$D$2,NA(),SUMIFS(INDEX($D$4:$H$368,,MATCH(5,$D$2:$H$2,0)),$C$4:$C$368,C217))</f>
        <v>6789</v>
      </c>
      <c r="K217" t="e">
        <f t="shared" si="11"/>
        <v>#N/A</v>
      </c>
    </row>
    <row r="218" spans="1:11" x14ac:dyDescent="0.25">
      <c r="A218" t="str">
        <f>List!$T$2</f>
        <v>Africa</v>
      </c>
      <c r="B218" s="64">
        <v>42766</v>
      </c>
      <c r="C218">
        <f t="shared" si="9"/>
        <v>7</v>
      </c>
      <c r="D218">
        <f>SUMIFS(WebVisits!D$2:D$2923,WebVisits!$A$2:$A$2923,$A218,WebVisits!$B$2:$B$2923,$B218)</f>
        <v>82</v>
      </c>
      <c r="E218">
        <f>SUMIFS(WebVisits!E$2:E$2923,WebVisits!$A$2:$A$2923,$A218,WebVisits!$B$2:$B$2923,$B218)</f>
        <v>53</v>
      </c>
      <c r="F218">
        <f>SUMIFS(WebVisits!F$2:F$2923,WebVisits!$A$2:$A$2923,$A218,WebVisits!$B$2:$B$2923,$B218)</f>
        <v>12</v>
      </c>
      <c r="G218">
        <f>SUMIFS(WebVisits!G$2:G$2923,WebVisits!$A$2:$A$2923,$A218,WebVisits!$B$2:$B$2923,$B218)</f>
        <v>26</v>
      </c>
      <c r="H218">
        <f t="shared" si="10"/>
        <v>173</v>
      </c>
      <c r="I218">
        <f>IF(C218&gt;List!$D$2,NA(),INDEX(D218:H218,,MATCH($I$2,$D$2:$H$2,0)))</f>
        <v>173</v>
      </c>
      <c r="J218">
        <f>IF(C218&gt;List!$D$2,NA(),SUMIFS(INDEX($D$4:$H$368,,MATCH(5,$D$2:$H$2,0)),$C$4:$C$368,C218))</f>
        <v>6789</v>
      </c>
      <c r="K218" t="e">
        <f t="shared" si="11"/>
        <v>#N/A</v>
      </c>
    </row>
    <row r="219" spans="1:11" x14ac:dyDescent="0.25">
      <c r="A219" t="str">
        <f>List!$T$2</f>
        <v>Africa</v>
      </c>
      <c r="B219" s="64">
        <v>42767</v>
      </c>
      <c r="C219">
        <f t="shared" si="9"/>
        <v>8</v>
      </c>
      <c r="D219">
        <f>SUMIFS(WebVisits!D$2:D$2923,WebVisits!$A$2:$A$2923,$A219,WebVisits!$B$2:$B$2923,$B219)</f>
        <v>89</v>
      </c>
      <c r="E219">
        <f>SUMIFS(WebVisits!E$2:E$2923,WebVisits!$A$2:$A$2923,$A219,WebVisits!$B$2:$B$2923,$B219)</f>
        <v>63</v>
      </c>
      <c r="F219">
        <f>SUMIFS(WebVisits!F$2:F$2923,WebVisits!$A$2:$A$2923,$A219,WebVisits!$B$2:$B$2923,$B219)</f>
        <v>61</v>
      </c>
      <c r="G219">
        <f>SUMIFS(WebVisits!G$2:G$2923,WebVisits!$A$2:$A$2923,$A219,WebVisits!$B$2:$B$2923,$B219)</f>
        <v>19</v>
      </c>
      <c r="H219">
        <f t="shared" si="10"/>
        <v>232</v>
      </c>
      <c r="I219" t="e">
        <f>IF(C219&gt;List!$D$2,NA(),INDEX(D219:H219,,MATCH($I$2,$D$2:$H$2,0)))</f>
        <v>#N/A</v>
      </c>
      <c r="J219" t="e">
        <f>IF(C219&gt;List!$D$2,NA(),SUMIFS(INDEX($D$4:$H$368,,MATCH(5,$D$2:$H$2,0)),$C$4:$C$368,C219))</f>
        <v>#N/A</v>
      </c>
      <c r="K219" t="e">
        <f t="shared" si="11"/>
        <v>#N/A</v>
      </c>
    </row>
    <row r="220" spans="1:11" x14ac:dyDescent="0.25">
      <c r="A220" t="str">
        <f>List!$T$2</f>
        <v>Africa</v>
      </c>
      <c r="B220" s="64">
        <v>42768</v>
      </c>
      <c r="C220">
        <f t="shared" si="9"/>
        <v>8</v>
      </c>
      <c r="D220">
        <f>SUMIFS(WebVisits!D$2:D$2923,WebVisits!$A$2:$A$2923,$A220,WebVisits!$B$2:$B$2923,$B220)</f>
        <v>65</v>
      </c>
      <c r="E220">
        <f>SUMIFS(WebVisits!E$2:E$2923,WebVisits!$A$2:$A$2923,$A220,WebVisits!$B$2:$B$2923,$B220)</f>
        <v>35</v>
      </c>
      <c r="F220">
        <f>SUMIFS(WebVisits!F$2:F$2923,WebVisits!$A$2:$A$2923,$A220,WebVisits!$B$2:$B$2923,$B220)</f>
        <v>99</v>
      </c>
      <c r="G220">
        <f>SUMIFS(WebVisits!G$2:G$2923,WebVisits!$A$2:$A$2923,$A220,WebVisits!$B$2:$B$2923,$B220)</f>
        <v>34</v>
      </c>
      <c r="H220">
        <f t="shared" si="10"/>
        <v>233</v>
      </c>
      <c r="I220" t="e">
        <f>IF(C220&gt;List!$D$2,NA(),INDEX(D220:H220,,MATCH($I$2,$D$2:$H$2,0)))</f>
        <v>#N/A</v>
      </c>
      <c r="J220" t="e">
        <f>IF(C220&gt;List!$D$2,NA(),SUMIFS(INDEX($D$4:$H$368,,MATCH(5,$D$2:$H$2,0)),$C$4:$C$368,C220))</f>
        <v>#N/A</v>
      </c>
      <c r="K220" t="e">
        <f t="shared" si="11"/>
        <v>#N/A</v>
      </c>
    </row>
    <row r="221" spans="1:11" x14ac:dyDescent="0.25">
      <c r="A221" t="str">
        <f>List!$T$2</f>
        <v>Africa</v>
      </c>
      <c r="B221" s="64">
        <v>42769</v>
      </c>
      <c r="C221">
        <f t="shared" si="9"/>
        <v>8</v>
      </c>
      <c r="D221">
        <f>SUMIFS(WebVisits!D$2:D$2923,WebVisits!$A$2:$A$2923,$A221,WebVisits!$B$2:$B$2923,$B221)</f>
        <v>93</v>
      </c>
      <c r="E221">
        <f>SUMIFS(WebVisits!E$2:E$2923,WebVisits!$A$2:$A$2923,$A221,WebVisits!$B$2:$B$2923,$B221)</f>
        <v>30</v>
      </c>
      <c r="F221">
        <f>SUMIFS(WebVisits!F$2:F$2923,WebVisits!$A$2:$A$2923,$A221,WebVisits!$B$2:$B$2923,$B221)</f>
        <v>70</v>
      </c>
      <c r="G221">
        <f>SUMIFS(WebVisits!G$2:G$2923,WebVisits!$A$2:$A$2923,$A221,WebVisits!$B$2:$B$2923,$B221)</f>
        <v>70</v>
      </c>
      <c r="H221">
        <f t="shared" si="10"/>
        <v>263</v>
      </c>
      <c r="I221" t="e">
        <f>IF(C221&gt;List!$D$2,NA(),INDEX(D221:H221,,MATCH($I$2,$D$2:$H$2,0)))</f>
        <v>#N/A</v>
      </c>
      <c r="J221" t="e">
        <f>IF(C221&gt;List!$D$2,NA(),SUMIFS(INDEX($D$4:$H$368,,MATCH(5,$D$2:$H$2,0)),$C$4:$C$368,C221))</f>
        <v>#N/A</v>
      </c>
      <c r="K221" t="e">
        <f t="shared" si="11"/>
        <v>#N/A</v>
      </c>
    </row>
    <row r="222" spans="1:11" x14ac:dyDescent="0.25">
      <c r="A222" t="str">
        <f>List!$T$2</f>
        <v>Africa</v>
      </c>
      <c r="B222" s="64">
        <v>42770</v>
      </c>
      <c r="C222">
        <f t="shared" si="9"/>
        <v>8</v>
      </c>
      <c r="D222">
        <f>SUMIFS(WebVisits!D$2:D$2923,WebVisits!$A$2:$A$2923,$A222,WebVisits!$B$2:$B$2923,$B222)</f>
        <v>56</v>
      </c>
      <c r="E222">
        <f>SUMIFS(WebVisits!E$2:E$2923,WebVisits!$A$2:$A$2923,$A222,WebVisits!$B$2:$B$2923,$B222)</f>
        <v>75</v>
      </c>
      <c r="F222">
        <f>SUMIFS(WebVisits!F$2:F$2923,WebVisits!$A$2:$A$2923,$A222,WebVisits!$B$2:$B$2923,$B222)</f>
        <v>21</v>
      </c>
      <c r="G222">
        <f>SUMIFS(WebVisits!G$2:G$2923,WebVisits!$A$2:$A$2923,$A222,WebVisits!$B$2:$B$2923,$B222)</f>
        <v>72</v>
      </c>
      <c r="H222">
        <f t="shared" si="10"/>
        <v>224</v>
      </c>
      <c r="I222" t="e">
        <f>IF(C222&gt;List!$D$2,NA(),INDEX(D222:H222,,MATCH($I$2,$D$2:$H$2,0)))</f>
        <v>#N/A</v>
      </c>
      <c r="J222" t="e">
        <f>IF(C222&gt;List!$D$2,NA(),SUMIFS(INDEX($D$4:$H$368,,MATCH(5,$D$2:$H$2,0)),$C$4:$C$368,C222))</f>
        <v>#N/A</v>
      </c>
      <c r="K222" t="e">
        <f t="shared" si="11"/>
        <v>#N/A</v>
      </c>
    </row>
    <row r="223" spans="1:11" x14ac:dyDescent="0.25">
      <c r="A223" t="str">
        <f>List!$T$2</f>
        <v>Africa</v>
      </c>
      <c r="B223" s="64">
        <v>42771</v>
      </c>
      <c r="C223">
        <f t="shared" si="9"/>
        <v>8</v>
      </c>
      <c r="D223">
        <f>SUMIFS(WebVisits!D$2:D$2923,WebVisits!$A$2:$A$2923,$A223,WebVisits!$B$2:$B$2923,$B223)</f>
        <v>17</v>
      </c>
      <c r="E223">
        <f>SUMIFS(WebVisits!E$2:E$2923,WebVisits!$A$2:$A$2923,$A223,WebVisits!$B$2:$B$2923,$B223)</f>
        <v>45</v>
      </c>
      <c r="F223">
        <f>SUMIFS(WebVisits!F$2:F$2923,WebVisits!$A$2:$A$2923,$A223,WebVisits!$B$2:$B$2923,$B223)</f>
        <v>54</v>
      </c>
      <c r="G223">
        <f>SUMIFS(WebVisits!G$2:G$2923,WebVisits!$A$2:$A$2923,$A223,WebVisits!$B$2:$B$2923,$B223)</f>
        <v>52</v>
      </c>
      <c r="H223">
        <f t="shared" si="10"/>
        <v>168</v>
      </c>
      <c r="I223" t="e">
        <f>IF(C223&gt;List!$D$2,NA(),INDEX(D223:H223,,MATCH($I$2,$D$2:$H$2,0)))</f>
        <v>#N/A</v>
      </c>
      <c r="J223" t="e">
        <f>IF(C223&gt;List!$D$2,NA(),SUMIFS(INDEX($D$4:$H$368,,MATCH(5,$D$2:$H$2,0)),$C$4:$C$368,C223))</f>
        <v>#N/A</v>
      </c>
      <c r="K223" t="e">
        <f t="shared" si="11"/>
        <v>#N/A</v>
      </c>
    </row>
    <row r="224" spans="1:11" x14ac:dyDescent="0.25">
      <c r="A224" t="str">
        <f>List!$T$2</f>
        <v>Africa</v>
      </c>
      <c r="B224" s="64">
        <v>42772</v>
      </c>
      <c r="C224">
        <f t="shared" si="9"/>
        <v>8</v>
      </c>
      <c r="D224">
        <f>SUMIFS(WebVisits!D$2:D$2923,WebVisits!$A$2:$A$2923,$A224,WebVisits!$B$2:$B$2923,$B224)</f>
        <v>64</v>
      </c>
      <c r="E224">
        <f>SUMIFS(WebVisits!E$2:E$2923,WebVisits!$A$2:$A$2923,$A224,WebVisits!$B$2:$B$2923,$B224)</f>
        <v>63</v>
      </c>
      <c r="F224">
        <f>SUMIFS(WebVisits!F$2:F$2923,WebVisits!$A$2:$A$2923,$A224,WebVisits!$B$2:$B$2923,$B224)</f>
        <v>63</v>
      </c>
      <c r="G224">
        <f>SUMIFS(WebVisits!G$2:G$2923,WebVisits!$A$2:$A$2923,$A224,WebVisits!$B$2:$B$2923,$B224)</f>
        <v>54</v>
      </c>
      <c r="H224">
        <f t="shared" si="10"/>
        <v>244</v>
      </c>
      <c r="I224" t="e">
        <f>IF(C224&gt;List!$D$2,NA(),INDEX(D224:H224,,MATCH($I$2,$D$2:$H$2,0)))</f>
        <v>#N/A</v>
      </c>
      <c r="J224" t="e">
        <f>IF(C224&gt;List!$D$2,NA(),SUMIFS(INDEX($D$4:$H$368,,MATCH(5,$D$2:$H$2,0)),$C$4:$C$368,C224))</f>
        <v>#N/A</v>
      </c>
      <c r="K224" t="e">
        <f t="shared" si="11"/>
        <v>#N/A</v>
      </c>
    </row>
    <row r="225" spans="1:11" x14ac:dyDescent="0.25">
      <c r="A225" t="str">
        <f>List!$T$2</f>
        <v>Africa</v>
      </c>
      <c r="B225" s="64">
        <v>42773</v>
      </c>
      <c r="C225">
        <f t="shared" si="9"/>
        <v>8</v>
      </c>
      <c r="D225">
        <f>SUMIFS(WebVisits!D$2:D$2923,WebVisits!$A$2:$A$2923,$A225,WebVisits!$B$2:$B$2923,$B225)</f>
        <v>42</v>
      </c>
      <c r="E225">
        <f>SUMIFS(WebVisits!E$2:E$2923,WebVisits!$A$2:$A$2923,$A225,WebVisits!$B$2:$B$2923,$B225)</f>
        <v>41</v>
      </c>
      <c r="F225">
        <f>SUMIFS(WebVisits!F$2:F$2923,WebVisits!$A$2:$A$2923,$A225,WebVisits!$B$2:$B$2923,$B225)</f>
        <v>93</v>
      </c>
      <c r="G225">
        <f>SUMIFS(WebVisits!G$2:G$2923,WebVisits!$A$2:$A$2923,$A225,WebVisits!$B$2:$B$2923,$B225)</f>
        <v>100</v>
      </c>
      <c r="H225">
        <f t="shared" si="10"/>
        <v>276</v>
      </c>
      <c r="I225" t="e">
        <f>IF(C225&gt;List!$D$2,NA(),INDEX(D225:H225,,MATCH($I$2,$D$2:$H$2,0)))</f>
        <v>#N/A</v>
      </c>
      <c r="J225" t="e">
        <f>IF(C225&gt;List!$D$2,NA(),SUMIFS(INDEX($D$4:$H$368,,MATCH(5,$D$2:$H$2,0)),$C$4:$C$368,C225))</f>
        <v>#N/A</v>
      </c>
      <c r="K225" t="e">
        <f t="shared" si="11"/>
        <v>#N/A</v>
      </c>
    </row>
    <row r="226" spans="1:11" x14ac:dyDescent="0.25">
      <c r="A226" t="str">
        <f>List!$T$2</f>
        <v>Africa</v>
      </c>
      <c r="B226" s="64">
        <v>42774</v>
      </c>
      <c r="C226">
        <f t="shared" si="9"/>
        <v>8</v>
      </c>
      <c r="D226">
        <f>SUMIFS(WebVisits!D$2:D$2923,WebVisits!$A$2:$A$2923,$A226,WebVisits!$B$2:$B$2923,$B226)</f>
        <v>98</v>
      </c>
      <c r="E226">
        <f>SUMIFS(WebVisits!E$2:E$2923,WebVisits!$A$2:$A$2923,$A226,WebVisits!$B$2:$B$2923,$B226)</f>
        <v>78</v>
      </c>
      <c r="F226">
        <f>SUMIFS(WebVisits!F$2:F$2923,WebVisits!$A$2:$A$2923,$A226,WebVisits!$B$2:$B$2923,$B226)</f>
        <v>56</v>
      </c>
      <c r="G226">
        <f>SUMIFS(WebVisits!G$2:G$2923,WebVisits!$A$2:$A$2923,$A226,WebVisits!$B$2:$B$2923,$B226)</f>
        <v>37</v>
      </c>
      <c r="H226">
        <f t="shared" si="10"/>
        <v>269</v>
      </c>
      <c r="I226" t="e">
        <f>IF(C226&gt;List!$D$2,NA(),INDEX(D226:H226,,MATCH($I$2,$D$2:$H$2,0)))</f>
        <v>#N/A</v>
      </c>
      <c r="J226" t="e">
        <f>IF(C226&gt;List!$D$2,NA(),SUMIFS(INDEX($D$4:$H$368,,MATCH(5,$D$2:$H$2,0)),$C$4:$C$368,C226))</f>
        <v>#N/A</v>
      </c>
      <c r="K226" t="e">
        <f t="shared" si="11"/>
        <v>#N/A</v>
      </c>
    </row>
    <row r="227" spans="1:11" x14ac:dyDescent="0.25">
      <c r="A227" t="str">
        <f>List!$T$2</f>
        <v>Africa</v>
      </c>
      <c r="B227" s="64">
        <v>42775</v>
      </c>
      <c r="C227">
        <f t="shared" si="9"/>
        <v>8</v>
      </c>
      <c r="D227">
        <f>SUMIFS(WebVisits!D$2:D$2923,WebVisits!$A$2:$A$2923,$A227,WebVisits!$B$2:$B$2923,$B227)</f>
        <v>31</v>
      </c>
      <c r="E227">
        <f>SUMIFS(WebVisits!E$2:E$2923,WebVisits!$A$2:$A$2923,$A227,WebVisits!$B$2:$B$2923,$B227)</f>
        <v>60</v>
      </c>
      <c r="F227">
        <f>SUMIFS(WebVisits!F$2:F$2923,WebVisits!$A$2:$A$2923,$A227,WebVisits!$B$2:$B$2923,$B227)</f>
        <v>12</v>
      </c>
      <c r="G227">
        <f>SUMIFS(WebVisits!G$2:G$2923,WebVisits!$A$2:$A$2923,$A227,WebVisits!$B$2:$B$2923,$B227)</f>
        <v>63</v>
      </c>
      <c r="H227">
        <f t="shared" si="10"/>
        <v>166</v>
      </c>
      <c r="I227" t="e">
        <f>IF(C227&gt;List!$D$2,NA(),INDEX(D227:H227,,MATCH($I$2,$D$2:$H$2,0)))</f>
        <v>#N/A</v>
      </c>
      <c r="J227" t="e">
        <f>IF(C227&gt;List!$D$2,NA(),SUMIFS(INDEX($D$4:$H$368,,MATCH(5,$D$2:$H$2,0)),$C$4:$C$368,C227))</f>
        <v>#N/A</v>
      </c>
      <c r="K227" t="e">
        <f t="shared" si="11"/>
        <v>#N/A</v>
      </c>
    </row>
    <row r="228" spans="1:11" x14ac:dyDescent="0.25">
      <c r="A228" t="str">
        <f>List!$T$2</f>
        <v>Africa</v>
      </c>
      <c r="B228" s="64">
        <v>42776</v>
      </c>
      <c r="C228">
        <f t="shared" si="9"/>
        <v>8</v>
      </c>
      <c r="D228">
        <f>SUMIFS(WebVisits!D$2:D$2923,WebVisits!$A$2:$A$2923,$A228,WebVisits!$B$2:$B$2923,$B228)</f>
        <v>24</v>
      </c>
      <c r="E228">
        <f>SUMIFS(WebVisits!E$2:E$2923,WebVisits!$A$2:$A$2923,$A228,WebVisits!$B$2:$B$2923,$B228)</f>
        <v>33</v>
      </c>
      <c r="F228">
        <f>SUMIFS(WebVisits!F$2:F$2923,WebVisits!$A$2:$A$2923,$A228,WebVisits!$B$2:$B$2923,$B228)</f>
        <v>95</v>
      </c>
      <c r="G228">
        <f>SUMIFS(WebVisits!G$2:G$2923,WebVisits!$A$2:$A$2923,$A228,WebVisits!$B$2:$B$2923,$B228)</f>
        <v>68</v>
      </c>
      <c r="H228">
        <f t="shared" si="10"/>
        <v>220</v>
      </c>
      <c r="I228" t="e">
        <f>IF(C228&gt;List!$D$2,NA(),INDEX(D228:H228,,MATCH($I$2,$D$2:$H$2,0)))</f>
        <v>#N/A</v>
      </c>
      <c r="J228" t="e">
        <f>IF(C228&gt;List!$D$2,NA(),SUMIFS(INDEX($D$4:$H$368,,MATCH(5,$D$2:$H$2,0)),$C$4:$C$368,C228))</f>
        <v>#N/A</v>
      </c>
      <c r="K228" t="e">
        <f t="shared" si="11"/>
        <v>#N/A</v>
      </c>
    </row>
    <row r="229" spans="1:11" x14ac:dyDescent="0.25">
      <c r="A229" t="str">
        <f>List!$T$2</f>
        <v>Africa</v>
      </c>
      <c r="B229" s="64">
        <v>42777</v>
      </c>
      <c r="C229">
        <f t="shared" si="9"/>
        <v>8</v>
      </c>
      <c r="D229">
        <f>SUMIFS(WebVisits!D$2:D$2923,WebVisits!$A$2:$A$2923,$A229,WebVisits!$B$2:$B$2923,$B229)</f>
        <v>75</v>
      </c>
      <c r="E229">
        <f>SUMIFS(WebVisits!E$2:E$2923,WebVisits!$A$2:$A$2923,$A229,WebVisits!$B$2:$B$2923,$B229)</f>
        <v>78</v>
      </c>
      <c r="F229">
        <f>SUMIFS(WebVisits!F$2:F$2923,WebVisits!$A$2:$A$2923,$A229,WebVisits!$B$2:$B$2923,$B229)</f>
        <v>95</v>
      </c>
      <c r="G229">
        <f>SUMIFS(WebVisits!G$2:G$2923,WebVisits!$A$2:$A$2923,$A229,WebVisits!$B$2:$B$2923,$B229)</f>
        <v>25</v>
      </c>
      <c r="H229">
        <f t="shared" si="10"/>
        <v>273</v>
      </c>
      <c r="I229" t="e">
        <f>IF(C229&gt;List!$D$2,NA(),INDEX(D229:H229,,MATCH($I$2,$D$2:$H$2,0)))</f>
        <v>#N/A</v>
      </c>
      <c r="J229" t="e">
        <f>IF(C229&gt;List!$D$2,NA(),SUMIFS(INDEX($D$4:$H$368,,MATCH(5,$D$2:$H$2,0)),$C$4:$C$368,C229))</f>
        <v>#N/A</v>
      </c>
      <c r="K229" t="e">
        <f t="shared" si="11"/>
        <v>#N/A</v>
      </c>
    </row>
    <row r="230" spans="1:11" x14ac:dyDescent="0.25">
      <c r="A230" t="str">
        <f>List!$T$2</f>
        <v>Africa</v>
      </c>
      <c r="B230" s="64">
        <v>42778</v>
      </c>
      <c r="C230">
        <f t="shared" si="9"/>
        <v>8</v>
      </c>
      <c r="D230">
        <f>SUMIFS(WebVisits!D$2:D$2923,WebVisits!$A$2:$A$2923,$A230,WebVisits!$B$2:$B$2923,$B230)</f>
        <v>51</v>
      </c>
      <c r="E230">
        <f>SUMIFS(WebVisits!E$2:E$2923,WebVisits!$A$2:$A$2923,$A230,WebVisits!$B$2:$B$2923,$B230)</f>
        <v>99</v>
      </c>
      <c r="F230">
        <f>SUMIFS(WebVisits!F$2:F$2923,WebVisits!$A$2:$A$2923,$A230,WebVisits!$B$2:$B$2923,$B230)</f>
        <v>47</v>
      </c>
      <c r="G230">
        <f>SUMIFS(WebVisits!G$2:G$2923,WebVisits!$A$2:$A$2923,$A230,WebVisits!$B$2:$B$2923,$B230)</f>
        <v>68</v>
      </c>
      <c r="H230">
        <f t="shared" si="10"/>
        <v>265</v>
      </c>
      <c r="I230" t="e">
        <f>IF(C230&gt;List!$D$2,NA(),INDEX(D230:H230,,MATCH($I$2,$D$2:$H$2,0)))</f>
        <v>#N/A</v>
      </c>
      <c r="J230" t="e">
        <f>IF(C230&gt;List!$D$2,NA(),SUMIFS(INDEX($D$4:$H$368,,MATCH(5,$D$2:$H$2,0)),$C$4:$C$368,C230))</f>
        <v>#N/A</v>
      </c>
      <c r="K230" t="e">
        <f t="shared" si="11"/>
        <v>#N/A</v>
      </c>
    </row>
    <row r="231" spans="1:11" x14ac:dyDescent="0.25">
      <c r="A231" t="str">
        <f>List!$T$2</f>
        <v>Africa</v>
      </c>
      <c r="B231" s="64">
        <v>42779</v>
      </c>
      <c r="C231">
        <f t="shared" si="9"/>
        <v>8</v>
      </c>
      <c r="D231">
        <f>SUMIFS(WebVisits!D$2:D$2923,WebVisits!$A$2:$A$2923,$A231,WebVisits!$B$2:$B$2923,$B231)</f>
        <v>83</v>
      </c>
      <c r="E231">
        <f>SUMIFS(WebVisits!E$2:E$2923,WebVisits!$A$2:$A$2923,$A231,WebVisits!$B$2:$B$2923,$B231)</f>
        <v>72</v>
      </c>
      <c r="F231">
        <f>SUMIFS(WebVisits!F$2:F$2923,WebVisits!$A$2:$A$2923,$A231,WebVisits!$B$2:$B$2923,$B231)</f>
        <v>78</v>
      </c>
      <c r="G231">
        <f>SUMIFS(WebVisits!G$2:G$2923,WebVisits!$A$2:$A$2923,$A231,WebVisits!$B$2:$B$2923,$B231)</f>
        <v>31</v>
      </c>
      <c r="H231">
        <f t="shared" si="10"/>
        <v>264</v>
      </c>
      <c r="I231" t="e">
        <f>IF(C231&gt;List!$D$2,NA(),INDEX(D231:H231,,MATCH($I$2,$D$2:$H$2,0)))</f>
        <v>#N/A</v>
      </c>
      <c r="J231" t="e">
        <f>IF(C231&gt;List!$D$2,NA(),SUMIFS(INDEX($D$4:$H$368,,MATCH(5,$D$2:$H$2,0)),$C$4:$C$368,C231))</f>
        <v>#N/A</v>
      </c>
      <c r="K231" t="e">
        <f t="shared" si="11"/>
        <v>#N/A</v>
      </c>
    </row>
    <row r="232" spans="1:11" x14ac:dyDescent="0.25">
      <c r="A232" t="str">
        <f>List!$T$2</f>
        <v>Africa</v>
      </c>
      <c r="B232" s="64">
        <v>42780</v>
      </c>
      <c r="C232">
        <f t="shared" si="9"/>
        <v>8</v>
      </c>
      <c r="D232">
        <f>SUMIFS(WebVisits!D$2:D$2923,WebVisits!$A$2:$A$2923,$A232,WebVisits!$B$2:$B$2923,$B232)</f>
        <v>23</v>
      </c>
      <c r="E232">
        <f>SUMIFS(WebVisits!E$2:E$2923,WebVisits!$A$2:$A$2923,$A232,WebVisits!$B$2:$B$2923,$B232)</f>
        <v>42</v>
      </c>
      <c r="F232">
        <f>SUMIFS(WebVisits!F$2:F$2923,WebVisits!$A$2:$A$2923,$A232,WebVisits!$B$2:$B$2923,$B232)</f>
        <v>67</v>
      </c>
      <c r="G232">
        <f>SUMIFS(WebVisits!G$2:G$2923,WebVisits!$A$2:$A$2923,$A232,WebVisits!$B$2:$B$2923,$B232)</f>
        <v>58</v>
      </c>
      <c r="H232">
        <f t="shared" si="10"/>
        <v>190</v>
      </c>
      <c r="I232" t="e">
        <f>IF(C232&gt;List!$D$2,NA(),INDEX(D232:H232,,MATCH($I$2,$D$2:$H$2,0)))</f>
        <v>#N/A</v>
      </c>
      <c r="J232" t="e">
        <f>IF(C232&gt;List!$D$2,NA(),SUMIFS(INDEX($D$4:$H$368,,MATCH(5,$D$2:$H$2,0)),$C$4:$C$368,C232))</f>
        <v>#N/A</v>
      </c>
      <c r="K232" t="e">
        <f t="shared" si="11"/>
        <v>#N/A</v>
      </c>
    </row>
    <row r="233" spans="1:11" x14ac:dyDescent="0.25">
      <c r="A233" t="str">
        <f>List!$T$2</f>
        <v>Africa</v>
      </c>
      <c r="B233" s="64">
        <v>42781</v>
      </c>
      <c r="C233">
        <f t="shared" si="9"/>
        <v>8</v>
      </c>
      <c r="D233">
        <f>SUMIFS(WebVisits!D$2:D$2923,WebVisits!$A$2:$A$2923,$A233,WebVisits!$B$2:$B$2923,$B233)</f>
        <v>87</v>
      </c>
      <c r="E233">
        <f>SUMIFS(WebVisits!E$2:E$2923,WebVisits!$A$2:$A$2923,$A233,WebVisits!$B$2:$B$2923,$B233)</f>
        <v>75</v>
      </c>
      <c r="F233">
        <f>SUMIFS(WebVisits!F$2:F$2923,WebVisits!$A$2:$A$2923,$A233,WebVisits!$B$2:$B$2923,$B233)</f>
        <v>68</v>
      </c>
      <c r="G233">
        <f>SUMIFS(WebVisits!G$2:G$2923,WebVisits!$A$2:$A$2923,$A233,WebVisits!$B$2:$B$2923,$B233)</f>
        <v>34</v>
      </c>
      <c r="H233">
        <f t="shared" si="10"/>
        <v>264</v>
      </c>
      <c r="I233" t="e">
        <f>IF(C233&gt;List!$D$2,NA(),INDEX(D233:H233,,MATCH($I$2,$D$2:$H$2,0)))</f>
        <v>#N/A</v>
      </c>
      <c r="J233" t="e">
        <f>IF(C233&gt;List!$D$2,NA(),SUMIFS(INDEX($D$4:$H$368,,MATCH(5,$D$2:$H$2,0)),$C$4:$C$368,C233))</f>
        <v>#N/A</v>
      </c>
      <c r="K233" t="e">
        <f t="shared" si="11"/>
        <v>#N/A</v>
      </c>
    </row>
    <row r="234" spans="1:11" x14ac:dyDescent="0.25">
      <c r="A234" t="str">
        <f>List!$T$2</f>
        <v>Africa</v>
      </c>
      <c r="B234" s="64">
        <v>42782</v>
      </c>
      <c r="C234">
        <f t="shared" si="9"/>
        <v>8</v>
      </c>
      <c r="D234">
        <f>SUMIFS(WebVisits!D$2:D$2923,WebVisits!$A$2:$A$2923,$A234,WebVisits!$B$2:$B$2923,$B234)</f>
        <v>76</v>
      </c>
      <c r="E234">
        <f>SUMIFS(WebVisits!E$2:E$2923,WebVisits!$A$2:$A$2923,$A234,WebVisits!$B$2:$B$2923,$B234)</f>
        <v>80</v>
      </c>
      <c r="F234">
        <f>SUMIFS(WebVisits!F$2:F$2923,WebVisits!$A$2:$A$2923,$A234,WebVisits!$B$2:$B$2923,$B234)</f>
        <v>32</v>
      </c>
      <c r="G234">
        <f>SUMIFS(WebVisits!G$2:G$2923,WebVisits!$A$2:$A$2923,$A234,WebVisits!$B$2:$B$2923,$B234)</f>
        <v>26</v>
      </c>
      <c r="H234">
        <f t="shared" si="10"/>
        <v>214</v>
      </c>
      <c r="I234" t="e">
        <f>IF(C234&gt;List!$D$2,NA(),INDEX(D234:H234,,MATCH($I$2,$D$2:$H$2,0)))</f>
        <v>#N/A</v>
      </c>
      <c r="J234" t="e">
        <f>IF(C234&gt;List!$D$2,NA(),SUMIFS(INDEX($D$4:$H$368,,MATCH(5,$D$2:$H$2,0)),$C$4:$C$368,C234))</f>
        <v>#N/A</v>
      </c>
      <c r="K234" t="e">
        <f t="shared" si="11"/>
        <v>#N/A</v>
      </c>
    </row>
    <row r="235" spans="1:11" x14ac:dyDescent="0.25">
      <c r="A235" t="str">
        <f>List!$T$2</f>
        <v>Africa</v>
      </c>
      <c r="B235" s="64">
        <v>42783</v>
      </c>
      <c r="C235">
        <f t="shared" si="9"/>
        <v>8</v>
      </c>
      <c r="D235">
        <f>SUMIFS(WebVisits!D$2:D$2923,WebVisits!$A$2:$A$2923,$A235,WebVisits!$B$2:$B$2923,$B235)</f>
        <v>74</v>
      </c>
      <c r="E235">
        <f>SUMIFS(WebVisits!E$2:E$2923,WebVisits!$A$2:$A$2923,$A235,WebVisits!$B$2:$B$2923,$B235)</f>
        <v>32</v>
      </c>
      <c r="F235">
        <f>SUMIFS(WebVisits!F$2:F$2923,WebVisits!$A$2:$A$2923,$A235,WebVisits!$B$2:$B$2923,$B235)</f>
        <v>30</v>
      </c>
      <c r="G235">
        <f>SUMIFS(WebVisits!G$2:G$2923,WebVisits!$A$2:$A$2923,$A235,WebVisits!$B$2:$B$2923,$B235)</f>
        <v>53</v>
      </c>
      <c r="H235">
        <f t="shared" si="10"/>
        <v>189</v>
      </c>
      <c r="I235" t="e">
        <f>IF(C235&gt;List!$D$2,NA(),INDEX(D235:H235,,MATCH($I$2,$D$2:$H$2,0)))</f>
        <v>#N/A</v>
      </c>
      <c r="J235" t="e">
        <f>IF(C235&gt;List!$D$2,NA(),SUMIFS(INDEX($D$4:$H$368,,MATCH(5,$D$2:$H$2,0)),$C$4:$C$368,C235))</f>
        <v>#N/A</v>
      </c>
      <c r="K235" t="e">
        <f t="shared" si="11"/>
        <v>#N/A</v>
      </c>
    </row>
    <row r="236" spans="1:11" x14ac:dyDescent="0.25">
      <c r="A236" t="str">
        <f>List!$T$2</f>
        <v>Africa</v>
      </c>
      <c r="B236" s="64">
        <v>42784</v>
      </c>
      <c r="C236">
        <f t="shared" si="9"/>
        <v>8</v>
      </c>
      <c r="D236">
        <f>SUMIFS(WebVisits!D$2:D$2923,WebVisits!$A$2:$A$2923,$A236,WebVisits!$B$2:$B$2923,$B236)</f>
        <v>65</v>
      </c>
      <c r="E236">
        <f>SUMIFS(WebVisits!E$2:E$2923,WebVisits!$A$2:$A$2923,$A236,WebVisits!$B$2:$B$2923,$B236)</f>
        <v>65</v>
      </c>
      <c r="F236">
        <f>SUMIFS(WebVisits!F$2:F$2923,WebVisits!$A$2:$A$2923,$A236,WebVisits!$B$2:$B$2923,$B236)</f>
        <v>57</v>
      </c>
      <c r="G236">
        <f>SUMIFS(WebVisits!G$2:G$2923,WebVisits!$A$2:$A$2923,$A236,WebVisits!$B$2:$B$2923,$B236)</f>
        <v>96</v>
      </c>
      <c r="H236">
        <f t="shared" si="10"/>
        <v>283</v>
      </c>
      <c r="I236" t="e">
        <f>IF(C236&gt;List!$D$2,NA(),INDEX(D236:H236,,MATCH($I$2,$D$2:$H$2,0)))</f>
        <v>#N/A</v>
      </c>
      <c r="J236" t="e">
        <f>IF(C236&gt;List!$D$2,NA(),SUMIFS(INDEX($D$4:$H$368,,MATCH(5,$D$2:$H$2,0)),$C$4:$C$368,C236))</f>
        <v>#N/A</v>
      </c>
      <c r="K236" t="e">
        <f t="shared" si="11"/>
        <v>#N/A</v>
      </c>
    </row>
    <row r="237" spans="1:11" x14ac:dyDescent="0.25">
      <c r="A237" t="str">
        <f>List!$T$2</f>
        <v>Africa</v>
      </c>
      <c r="B237" s="64">
        <v>42785</v>
      </c>
      <c r="C237">
        <f t="shared" si="9"/>
        <v>8</v>
      </c>
      <c r="D237">
        <f>SUMIFS(WebVisits!D$2:D$2923,WebVisits!$A$2:$A$2923,$A237,WebVisits!$B$2:$B$2923,$B237)</f>
        <v>89</v>
      </c>
      <c r="E237">
        <f>SUMIFS(WebVisits!E$2:E$2923,WebVisits!$A$2:$A$2923,$A237,WebVisits!$B$2:$B$2923,$B237)</f>
        <v>86</v>
      </c>
      <c r="F237">
        <f>SUMIFS(WebVisits!F$2:F$2923,WebVisits!$A$2:$A$2923,$A237,WebVisits!$B$2:$B$2923,$B237)</f>
        <v>80</v>
      </c>
      <c r="G237">
        <f>SUMIFS(WebVisits!G$2:G$2923,WebVisits!$A$2:$A$2923,$A237,WebVisits!$B$2:$B$2923,$B237)</f>
        <v>82</v>
      </c>
      <c r="H237">
        <f t="shared" si="10"/>
        <v>337</v>
      </c>
      <c r="I237" t="e">
        <f>IF(C237&gt;List!$D$2,NA(),INDEX(D237:H237,,MATCH($I$2,$D$2:$H$2,0)))</f>
        <v>#N/A</v>
      </c>
      <c r="J237" t="e">
        <f>IF(C237&gt;List!$D$2,NA(),SUMIFS(INDEX($D$4:$H$368,,MATCH(5,$D$2:$H$2,0)),$C$4:$C$368,C237))</f>
        <v>#N/A</v>
      </c>
      <c r="K237" t="e">
        <f t="shared" si="11"/>
        <v>#N/A</v>
      </c>
    </row>
    <row r="238" spans="1:11" x14ac:dyDescent="0.25">
      <c r="A238" t="str">
        <f>List!$T$2</f>
        <v>Africa</v>
      </c>
      <c r="B238" s="64">
        <v>42786</v>
      </c>
      <c r="C238">
        <f t="shared" si="9"/>
        <v>8</v>
      </c>
      <c r="D238">
        <f>SUMIFS(WebVisits!D$2:D$2923,WebVisits!$A$2:$A$2923,$A238,WebVisits!$B$2:$B$2923,$B238)</f>
        <v>75</v>
      </c>
      <c r="E238">
        <f>SUMIFS(WebVisits!E$2:E$2923,WebVisits!$A$2:$A$2923,$A238,WebVisits!$B$2:$B$2923,$B238)</f>
        <v>12</v>
      </c>
      <c r="F238">
        <f>SUMIFS(WebVisits!F$2:F$2923,WebVisits!$A$2:$A$2923,$A238,WebVisits!$B$2:$B$2923,$B238)</f>
        <v>85</v>
      </c>
      <c r="G238">
        <f>SUMIFS(WebVisits!G$2:G$2923,WebVisits!$A$2:$A$2923,$A238,WebVisits!$B$2:$B$2923,$B238)</f>
        <v>81</v>
      </c>
      <c r="H238">
        <f t="shared" si="10"/>
        <v>253</v>
      </c>
      <c r="I238" t="e">
        <f>IF(C238&gt;List!$D$2,NA(),INDEX(D238:H238,,MATCH($I$2,$D$2:$H$2,0)))</f>
        <v>#N/A</v>
      </c>
      <c r="J238" t="e">
        <f>IF(C238&gt;List!$D$2,NA(),SUMIFS(INDEX($D$4:$H$368,,MATCH(5,$D$2:$H$2,0)),$C$4:$C$368,C238))</f>
        <v>#N/A</v>
      </c>
      <c r="K238" t="e">
        <f t="shared" si="11"/>
        <v>#N/A</v>
      </c>
    </row>
    <row r="239" spans="1:11" x14ac:dyDescent="0.25">
      <c r="A239" t="str">
        <f>List!$T$2</f>
        <v>Africa</v>
      </c>
      <c r="B239" s="64">
        <v>42787</v>
      </c>
      <c r="C239">
        <f t="shared" si="9"/>
        <v>8</v>
      </c>
      <c r="D239">
        <f>SUMIFS(WebVisits!D$2:D$2923,WebVisits!$A$2:$A$2923,$A239,WebVisits!$B$2:$B$2923,$B239)</f>
        <v>17</v>
      </c>
      <c r="E239">
        <f>SUMIFS(WebVisits!E$2:E$2923,WebVisits!$A$2:$A$2923,$A239,WebVisits!$B$2:$B$2923,$B239)</f>
        <v>96</v>
      </c>
      <c r="F239">
        <f>SUMIFS(WebVisits!F$2:F$2923,WebVisits!$A$2:$A$2923,$A239,WebVisits!$B$2:$B$2923,$B239)</f>
        <v>84</v>
      </c>
      <c r="G239">
        <f>SUMIFS(WebVisits!G$2:G$2923,WebVisits!$A$2:$A$2923,$A239,WebVisits!$B$2:$B$2923,$B239)</f>
        <v>77</v>
      </c>
      <c r="H239">
        <f t="shared" si="10"/>
        <v>274</v>
      </c>
      <c r="I239" t="e">
        <f>IF(C239&gt;List!$D$2,NA(),INDEX(D239:H239,,MATCH($I$2,$D$2:$H$2,0)))</f>
        <v>#N/A</v>
      </c>
      <c r="J239" t="e">
        <f>IF(C239&gt;List!$D$2,NA(),SUMIFS(INDEX($D$4:$H$368,,MATCH(5,$D$2:$H$2,0)),$C$4:$C$368,C239))</f>
        <v>#N/A</v>
      </c>
      <c r="K239" t="e">
        <f t="shared" si="11"/>
        <v>#N/A</v>
      </c>
    </row>
    <row r="240" spans="1:11" x14ac:dyDescent="0.25">
      <c r="A240" t="str">
        <f>List!$T$2</f>
        <v>Africa</v>
      </c>
      <c r="B240" s="64">
        <v>42788</v>
      </c>
      <c r="C240">
        <f t="shared" si="9"/>
        <v>8</v>
      </c>
      <c r="D240">
        <f>SUMIFS(WebVisits!D$2:D$2923,WebVisits!$A$2:$A$2923,$A240,WebVisits!$B$2:$B$2923,$B240)</f>
        <v>60</v>
      </c>
      <c r="E240">
        <f>SUMIFS(WebVisits!E$2:E$2923,WebVisits!$A$2:$A$2923,$A240,WebVisits!$B$2:$B$2923,$B240)</f>
        <v>43</v>
      </c>
      <c r="F240">
        <f>SUMIFS(WebVisits!F$2:F$2923,WebVisits!$A$2:$A$2923,$A240,WebVisits!$B$2:$B$2923,$B240)</f>
        <v>67</v>
      </c>
      <c r="G240">
        <f>SUMIFS(WebVisits!G$2:G$2923,WebVisits!$A$2:$A$2923,$A240,WebVisits!$B$2:$B$2923,$B240)</f>
        <v>65</v>
      </c>
      <c r="H240">
        <f t="shared" si="10"/>
        <v>235</v>
      </c>
      <c r="I240" t="e">
        <f>IF(C240&gt;List!$D$2,NA(),INDEX(D240:H240,,MATCH($I$2,$D$2:$H$2,0)))</f>
        <v>#N/A</v>
      </c>
      <c r="J240" t="e">
        <f>IF(C240&gt;List!$D$2,NA(),SUMIFS(INDEX($D$4:$H$368,,MATCH(5,$D$2:$H$2,0)),$C$4:$C$368,C240))</f>
        <v>#N/A</v>
      </c>
      <c r="K240" t="e">
        <f t="shared" si="11"/>
        <v>#N/A</v>
      </c>
    </row>
    <row r="241" spans="1:11" x14ac:dyDescent="0.25">
      <c r="A241" t="str">
        <f>List!$T$2</f>
        <v>Africa</v>
      </c>
      <c r="B241" s="64">
        <v>42789</v>
      </c>
      <c r="C241">
        <f t="shared" si="9"/>
        <v>8</v>
      </c>
      <c r="D241">
        <f>SUMIFS(WebVisits!D$2:D$2923,WebVisits!$A$2:$A$2923,$A241,WebVisits!$B$2:$B$2923,$B241)</f>
        <v>61</v>
      </c>
      <c r="E241">
        <f>SUMIFS(WebVisits!E$2:E$2923,WebVisits!$A$2:$A$2923,$A241,WebVisits!$B$2:$B$2923,$B241)</f>
        <v>99</v>
      </c>
      <c r="F241">
        <f>SUMIFS(WebVisits!F$2:F$2923,WebVisits!$A$2:$A$2923,$A241,WebVisits!$B$2:$B$2923,$B241)</f>
        <v>33</v>
      </c>
      <c r="G241">
        <f>SUMIFS(WebVisits!G$2:G$2923,WebVisits!$A$2:$A$2923,$A241,WebVisits!$B$2:$B$2923,$B241)</f>
        <v>34</v>
      </c>
      <c r="H241">
        <f t="shared" si="10"/>
        <v>227</v>
      </c>
      <c r="I241" t="e">
        <f>IF(C241&gt;List!$D$2,NA(),INDEX(D241:H241,,MATCH($I$2,$D$2:$H$2,0)))</f>
        <v>#N/A</v>
      </c>
      <c r="J241" t="e">
        <f>IF(C241&gt;List!$D$2,NA(),SUMIFS(INDEX($D$4:$H$368,,MATCH(5,$D$2:$H$2,0)),$C$4:$C$368,C241))</f>
        <v>#N/A</v>
      </c>
      <c r="K241" t="e">
        <f t="shared" si="11"/>
        <v>#N/A</v>
      </c>
    </row>
    <row r="242" spans="1:11" x14ac:dyDescent="0.25">
      <c r="A242" t="str">
        <f>List!$T$2</f>
        <v>Africa</v>
      </c>
      <c r="B242" s="64">
        <v>42790</v>
      </c>
      <c r="C242">
        <f t="shared" si="9"/>
        <v>8</v>
      </c>
      <c r="D242">
        <f>SUMIFS(WebVisits!D$2:D$2923,WebVisits!$A$2:$A$2923,$A242,WebVisits!$B$2:$B$2923,$B242)</f>
        <v>86</v>
      </c>
      <c r="E242">
        <f>SUMIFS(WebVisits!E$2:E$2923,WebVisits!$A$2:$A$2923,$A242,WebVisits!$B$2:$B$2923,$B242)</f>
        <v>46</v>
      </c>
      <c r="F242">
        <f>SUMIFS(WebVisits!F$2:F$2923,WebVisits!$A$2:$A$2923,$A242,WebVisits!$B$2:$B$2923,$B242)</f>
        <v>98</v>
      </c>
      <c r="G242">
        <f>SUMIFS(WebVisits!G$2:G$2923,WebVisits!$A$2:$A$2923,$A242,WebVisits!$B$2:$B$2923,$B242)</f>
        <v>83</v>
      </c>
      <c r="H242">
        <f t="shared" si="10"/>
        <v>313</v>
      </c>
      <c r="I242" t="e">
        <f>IF(C242&gt;List!$D$2,NA(),INDEX(D242:H242,,MATCH($I$2,$D$2:$H$2,0)))</f>
        <v>#N/A</v>
      </c>
      <c r="J242" t="e">
        <f>IF(C242&gt;List!$D$2,NA(),SUMIFS(INDEX($D$4:$H$368,,MATCH(5,$D$2:$H$2,0)),$C$4:$C$368,C242))</f>
        <v>#N/A</v>
      </c>
      <c r="K242" t="e">
        <f t="shared" si="11"/>
        <v>#N/A</v>
      </c>
    </row>
    <row r="243" spans="1:11" x14ac:dyDescent="0.25">
      <c r="A243" t="str">
        <f>List!$T$2</f>
        <v>Africa</v>
      </c>
      <c r="B243" s="64">
        <v>42791</v>
      </c>
      <c r="C243">
        <f t="shared" si="9"/>
        <v>8</v>
      </c>
      <c r="D243">
        <f>SUMIFS(WebVisits!D$2:D$2923,WebVisits!$A$2:$A$2923,$A243,WebVisits!$B$2:$B$2923,$B243)</f>
        <v>67</v>
      </c>
      <c r="E243">
        <f>SUMIFS(WebVisits!E$2:E$2923,WebVisits!$A$2:$A$2923,$A243,WebVisits!$B$2:$B$2923,$B243)</f>
        <v>23</v>
      </c>
      <c r="F243">
        <f>SUMIFS(WebVisits!F$2:F$2923,WebVisits!$A$2:$A$2923,$A243,WebVisits!$B$2:$B$2923,$B243)</f>
        <v>27</v>
      </c>
      <c r="G243">
        <f>SUMIFS(WebVisits!G$2:G$2923,WebVisits!$A$2:$A$2923,$A243,WebVisits!$B$2:$B$2923,$B243)</f>
        <v>66</v>
      </c>
      <c r="H243">
        <f t="shared" si="10"/>
        <v>183</v>
      </c>
      <c r="I243" t="e">
        <f>IF(C243&gt;List!$D$2,NA(),INDEX(D243:H243,,MATCH($I$2,$D$2:$H$2,0)))</f>
        <v>#N/A</v>
      </c>
      <c r="J243" t="e">
        <f>IF(C243&gt;List!$D$2,NA(),SUMIFS(INDEX($D$4:$H$368,,MATCH(5,$D$2:$H$2,0)),$C$4:$C$368,C243))</f>
        <v>#N/A</v>
      </c>
      <c r="K243" t="e">
        <f t="shared" si="11"/>
        <v>#N/A</v>
      </c>
    </row>
    <row r="244" spans="1:11" x14ac:dyDescent="0.25">
      <c r="A244" t="str">
        <f>List!$T$2</f>
        <v>Africa</v>
      </c>
      <c r="B244" s="64">
        <v>42792</v>
      </c>
      <c r="C244">
        <f t="shared" si="9"/>
        <v>8</v>
      </c>
      <c r="D244">
        <f>SUMIFS(WebVisits!D$2:D$2923,WebVisits!$A$2:$A$2923,$A244,WebVisits!$B$2:$B$2923,$B244)</f>
        <v>40</v>
      </c>
      <c r="E244">
        <f>SUMIFS(WebVisits!E$2:E$2923,WebVisits!$A$2:$A$2923,$A244,WebVisits!$B$2:$B$2923,$B244)</f>
        <v>29</v>
      </c>
      <c r="F244">
        <f>SUMIFS(WebVisits!F$2:F$2923,WebVisits!$A$2:$A$2923,$A244,WebVisits!$B$2:$B$2923,$B244)</f>
        <v>43</v>
      </c>
      <c r="G244">
        <f>SUMIFS(WebVisits!G$2:G$2923,WebVisits!$A$2:$A$2923,$A244,WebVisits!$B$2:$B$2923,$B244)</f>
        <v>49</v>
      </c>
      <c r="H244">
        <f t="shared" si="10"/>
        <v>161</v>
      </c>
      <c r="I244" t="e">
        <f>IF(C244&gt;List!$D$2,NA(),INDEX(D244:H244,,MATCH($I$2,$D$2:$H$2,0)))</f>
        <v>#N/A</v>
      </c>
      <c r="J244" t="e">
        <f>IF(C244&gt;List!$D$2,NA(),SUMIFS(INDEX($D$4:$H$368,,MATCH(5,$D$2:$H$2,0)),$C$4:$C$368,C244))</f>
        <v>#N/A</v>
      </c>
      <c r="K244" t="e">
        <f t="shared" si="11"/>
        <v>#N/A</v>
      </c>
    </row>
    <row r="245" spans="1:11" x14ac:dyDescent="0.25">
      <c r="A245" t="str">
        <f>List!$T$2</f>
        <v>Africa</v>
      </c>
      <c r="B245" s="64">
        <v>42793</v>
      </c>
      <c r="C245">
        <f t="shared" si="9"/>
        <v>8</v>
      </c>
      <c r="D245">
        <f>SUMIFS(WebVisits!D$2:D$2923,WebVisits!$A$2:$A$2923,$A245,WebVisits!$B$2:$B$2923,$B245)</f>
        <v>59</v>
      </c>
      <c r="E245">
        <f>SUMIFS(WebVisits!E$2:E$2923,WebVisits!$A$2:$A$2923,$A245,WebVisits!$B$2:$B$2923,$B245)</f>
        <v>46</v>
      </c>
      <c r="F245">
        <f>SUMIFS(WebVisits!F$2:F$2923,WebVisits!$A$2:$A$2923,$A245,WebVisits!$B$2:$B$2923,$B245)</f>
        <v>25</v>
      </c>
      <c r="G245">
        <f>SUMIFS(WebVisits!G$2:G$2923,WebVisits!$A$2:$A$2923,$A245,WebVisits!$B$2:$B$2923,$B245)</f>
        <v>40</v>
      </c>
      <c r="H245">
        <f t="shared" si="10"/>
        <v>170</v>
      </c>
      <c r="I245" t="e">
        <f>IF(C245&gt;List!$D$2,NA(),INDEX(D245:H245,,MATCH($I$2,$D$2:$H$2,0)))</f>
        <v>#N/A</v>
      </c>
      <c r="J245" t="e">
        <f>IF(C245&gt;List!$D$2,NA(),SUMIFS(INDEX($D$4:$H$368,,MATCH(5,$D$2:$H$2,0)),$C$4:$C$368,C245))</f>
        <v>#N/A</v>
      </c>
      <c r="K245" t="e">
        <f t="shared" si="11"/>
        <v>#N/A</v>
      </c>
    </row>
    <row r="246" spans="1:11" x14ac:dyDescent="0.25">
      <c r="A246" t="str">
        <f>List!$T$2</f>
        <v>Africa</v>
      </c>
      <c r="B246" s="64">
        <v>42794</v>
      </c>
      <c r="C246">
        <f t="shared" si="9"/>
        <v>8</v>
      </c>
      <c r="D246">
        <f>SUMIFS(WebVisits!D$2:D$2923,WebVisits!$A$2:$A$2923,$A246,WebVisits!$B$2:$B$2923,$B246)</f>
        <v>71</v>
      </c>
      <c r="E246">
        <f>SUMIFS(WebVisits!E$2:E$2923,WebVisits!$A$2:$A$2923,$A246,WebVisits!$B$2:$B$2923,$B246)</f>
        <v>45</v>
      </c>
      <c r="F246">
        <f>SUMIFS(WebVisits!F$2:F$2923,WebVisits!$A$2:$A$2923,$A246,WebVisits!$B$2:$B$2923,$B246)</f>
        <v>36</v>
      </c>
      <c r="G246">
        <f>SUMIFS(WebVisits!G$2:G$2923,WebVisits!$A$2:$A$2923,$A246,WebVisits!$B$2:$B$2923,$B246)</f>
        <v>96</v>
      </c>
      <c r="H246">
        <f t="shared" si="10"/>
        <v>248</v>
      </c>
      <c r="I246" t="e">
        <f>IF(C246&gt;List!$D$2,NA(),INDEX(D246:H246,,MATCH($I$2,$D$2:$H$2,0)))</f>
        <v>#N/A</v>
      </c>
      <c r="J246" t="e">
        <f>IF(C246&gt;List!$D$2,NA(),SUMIFS(INDEX($D$4:$H$368,,MATCH(5,$D$2:$H$2,0)),$C$4:$C$368,C246))</f>
        <v>#N/A</v>
      </c>
      <c r="K246" t="e">
        <f t="shared" si="11"/>
        <v>#N/A</v>
      </c>
    </row>
    <row r="247" spans="1:11" x14ac:dyDescent="0.25">
      <c r="A247" t="str">
        <f>List!$T$2</f>
        <v>Africa</v>
      </c>
      <c r="B247" s="64">
        <v>42795</v>
      </c>
      <c r="C247">
        <f t="shared" si="9"/>
        <v>9</v>
      </c>
      <c r="D247">
        <f>SUMIFS(WebVisits!D$2:D$2923,WebVisits!$A$2:$A$2923,$A247,WebVisits!$B$2:$B$2923,$B247)</f>
        <v>86</v>
      </c>
      <c r="E247">
        <f>SUMIFS(WebVisits!E$2:E$2923,WebVisits!$A$2:$A$2923,$A247,WebVisits!$B$2:$B$2923,$B247)</f>
        <v>20</v>
      </c>
      <c r="F247">
        <f>SUMIFS(WebVisits!F$2:F$2923,WebVisits!$A$2:$A$2923,$A247,WebVisits!$B$2:$B$2923,$B247)</f>
        <v>94</v>
      </c>
      <c r="G247">
        <f>SUMIFS(WebVisits!G$2:G$2923,WebVisits!$A$2:$A$2923,$A247,WebVisits!$B$2:$B$2923,$B247)</f>
        <v>68</v>
      </c>
      <c r="H247">
        <f t="shared" si="10"/>
        <v>268</v>
      </c>
      <c r="I247" t="e">
        <f>IF(C247&gt;List!$D$2,NA(),INDEX(D247:H247,,MATCH($I$2,$D$2:$H$2,0)))</f>
        <v>#N/A</v>
      </c>
      <c r="J247" t="e">
        <f>IF(C247&gt;List!$D$2,NA(),SUMIFS(INDEX($D$4:$H$368,,MATCH(5,$D$2:$H$2,0)),$C$4:$C$368,C247))</f>
        <v>#N/A</v>
      </c>
      <c r="K247" t="e">
        <f t="shared" si="11"/>
        <v>#N/A</v>
      </c>
    </row>
    <row r="248" spans="1:11" x14ac:dyDescent="0.25">
      <c r="A248" t="str">
        <f>List!$T$2</f>
        <v>Africa</v>
      </c>
      <c r="B248" s="64">
        <v>42796</v>
      </c>
      <c r="C248">
        <f t="shared" si="9"/>
        <v>9</v>
      </c>
      <c r="D248">
        <f>SUMIFS(WebVisits!D$2:D$2923,WebVisits!$A$2:$A$2923,$A248,WebVisits!$B$2:$B$2923,$B248)</f>
        <v>24</v>
      </c>
      <c r="E248">
        <f>SUMIFS(WebVisits!E$2:E$2923,WebVisits!$A$2:$A$2923,$A248,WebVisits!$B$2:$B$2923,$B248)</f>
        <v>73</v>
      </c>
      <c r="F248">
        <f>SUMIFS(WebVisits!F$2:F$2923,WebVisits!$A$2:$A$2923,$A248,WebVisits!$B$2:$B$2923,$B248)</f>
        <v>82</v>
      </c>
      <c r="G248">
        <f>SUMIFS(WebVisits!G$2:G$2923,WebVisits!$A$2:$A$2923,$A248,WebVisits!$B$2:$B$2923,$B248)</f>
        <v>22</v>
      </c>
      <c r="H248">
        <f t="shared" si="10"/>
        <v>201</v>
      </c>
      <c r="I248" t="e">
        <f>IF(C248&gt;List!$D$2,NA(),INDEX(D248:H248,,MATCH($I$2,$D$2:$H$2,0)))</f>
        <v>#N/A</v>
      </c>
      <c r="J248" t="e">
        <f>IF(C248&gt;List!$D$2,NA(),SUMIFS(INDEX($D$4:$H$368,,MATCH(5,$D$2:$H$2,0)),$C$4:$C$368,C248))</f>
        <v>#N/A</v>
      </c>
      <c r="K248" t="e">
        <f t="shared" si="11"/>
        <v>#N/A</v>
      </c>
    </row>
    <row r="249" spans="1:11" x14ac:dyDescent="0.25">
      <c r="A249" t="str">
        <f>List!$T$2</f>
        <v>Africa</v>
      </c>
      <c r="B249" s="64">
        <v>42797</v>
      </c>
      <c r="C249">
        <f t="shared" si="9"/>
        <v>9</v>
      </c>
      <c r="D249">
        <f>SUMIFS(WebVisits!D$2:D$2923,WebVisits!$A$2:$A$2923,$A249,WebVisits!$B$2:$B$2923,$B249)</f>
        <v>68</v>
      </c>
      <c r="E249">
        <f>SUMIFS(WebVisits!E$2:E$2923,WebVisits!$A$2:$A$2923,$A249,WebVisits!$B$2:$B$2923,$B249)</f>
        <v>55</v>
      </c>
      <c r="F249">
        <f>SUMIFS(WebVisits!F$2:F$2923,WebVisits!$A$2:$A$2923,$A249,WebVisits!$B$2:$B$2923,$B249)</f>
        <v>77</v>
      </c>
      <c r="G249">
        <f>SUMIFS(WebVisits!G$2:G$2923,WebVisits!$A$2:$A$2923,$A249,WebVisits!$B$2:$B$2923,$B249)</f>
        <v>64</v>
      </c>
      <c r="H249">
        <f t="shared" si="10"/>
        <v>264</v>
      </c>
      <c r="I249" t="e">
        <f>IF(C249&gt;List!$D$2,NA(),INDEX(D249:H249,,MATCH($I$2,$D$2:$H$2,0)))</f>
        <v>#N/A</v>
      </c>
      <c r="J249" t="e">
        <f>IF(C249&gt;List!$D$2,NA(),SUMIFS(INDEX($D$4:$H$368,,MATCH(5,$D$2:$H$2,0)),$C$4:$C$368,C249))</f>
        <v>#N/A</v>
      </c>
      <c r="K249" t="e">
        <f t="shared" si="11"/>
        <v>#N/A</v>
      </c>
    </row>
    <row r="250" spans="1:11" x14ac:dyDescent="0.25">
      <c r="A250" t="str">
        <f>List!$T$2</f>
        <v>Africa</v>
      </c>
      <c r="B250" s="64">
        <v>42798</v>
      </c>
      <c r="C250">
        <f t="shared" si="9"/>
        <v>9</v>
      </c>
      <c r="D250">
        <f>SUMIFS(WebVisits!D$2:D$2923,WebVisits!$A$2:$A$2923,$A250,WebVisits!$B$2:$B$2923,$B250)</f>
        <v>82</v>
      </c>
      <c r="E250">
        <f>SUMIFS(WebVisits!E$2:E$2923,WebVisits!$A$2:$A$2923,$A250,WebVisits!$B$2:$B$2923,$B250)</f>
        <v>98</v>
      </c>
      <c r="F250">
        <f>SUMIFS(WebVisits!F$2:F$2923,WebVisits!$A$2:$A$2923,$A250,WebVisits!$B$2:$B$2923,$B250)</f>
        <v>32</v>
      </c>
      <c r="G250">
        <f>SUMIFS(WebVisits!G$2:G$2923,WebVisits!$A$2:$A$2923,$A250,WebVisits!$B$2:$B$2923,$B250)</f>
        <v>38</v>
      </c>
      <c r="H250">
        <f t="shared" si="10"/>
        <v>250</v>
      </c>
      <c r="I250" t="e">
        <f>IF(C250&gt;List!$D$2,NA(),INDEX(D250:H250,,MATCH($I$2,$D$2:$H$2,0)))</f>
        <v>#N/A</v>
      </c>
      <c r="J250" t="e">
        <f>IF(C250&gt;List!$D$2,NA(),SUMIFS(INDEX($D$4:$H$368,,MATCH(5,$D$2:$H$2,0)),$C$4:$C$368,C250))</f>
        <v>#N/A</v>
      </c>
      <c r="K250" t="e">
        <f t="shared" si="11"/>
        <v>#N/A</v>
      </c>
    </row>
    <row r="251" spans="1:11" x14ac:dyDescent="0.25">
      <c r="A251" t="str">
        <f>List!$T$2</f>
        <v>Africa</v>
      </c>
      <c r="B251" s="64">
        <v>42799</v>
      </c>
      <c r="C251">
        <f t="shared" si="9"/>
        <v>9</v>
      </c>
      <c r="D251">
        <f>SUMIFS(WebVisits!D$2:D$2923,WebVisits!$A$2:$A$2923,$A251,WebVisits!$B$2:$B$2923,$B251)</f>
        <v>39</v>
      </c>
      <c r="E251">
        <f>SUMIFS(WebVisits!E$2:E$2923,WebVisits!$A$2:$A$2923,$A251,WebVisits!$B$2:$B$2923,$B251)</f>
        <v>41</v>
      </c>
      <c r="F251">
        <f>SUMIFS(WebVisits!F$2:F$2923,WebVisits!$A$2:$A$2923,$A251,WebVisits!$B$2:$B$2923,$B251)</f>
        <v>30</v>
      </c>
      <c r="G251">
        <f>SUMIFS(WebVisits!G$2:G$2923,WebVisits!$A$2:$A$2923,$A251,WebVisits!$B$2:$B$2923,$B251)</f>
        <v>38</v>
      </c>
      <c r="H251">
        <f t="shared" si="10"/>
        <v>148</v>
      </c>
      <c r="I251" t="e">
        <f>IF(C251&gt;List!$D$2,NA(),INDEX(D251:H251,,MATCH($I$2,$D$2:$H$2,0)))</f>
        <v>#N/A</v>
      </c>
      <c r="J251" t="e">
        <f>IF(C251&gt;List!$D$2,NA(),SUMIFS(INDEX($D$4:$H$368,,MATCH(5,$D$2:$H$2,0)),$C$4:$C$368,C251))</f>
        <v>#N/A</v>
      </c>
      <c r="K251" t="e">
        <f t="shared" si="11"/>
        <v>#N/A</v>
      </c>
    </row>
    <row r="252" spans="1:11" x14ac:dyDescent="0.25">
      <c r="A252" t="str">
        <f>List!$T$2</f>
        <v>Africa</v>
      </c>
      <c r="B252" s="64">
        <v>42800</v>
      </c>
      <c r="C252">
        <f t="shared" si="9"/>
        <v>9</v>
      </c>
      <c r="D252">
        <f>SUMIFS(WebVisits!D$2:D$2923,WebVisits!$A$2:$A$2923,$A252,WebVisits!$B$2:$B$2923,$B252)</f>
        <v>85</v>
      </c>
      <c r="E252">
        <f>SUMIFS(WebVisits!E$2:E$2923,WebVisits!$A$2:$A$2923,$A252,WebVisits!$B$2:$B$2923,$B252)</f>
        <v>69</v>
      </c>
      <c r="F252">
        <f>SUMIFS(WebVisits!F$2:F$2923,WebVisits!$A$2:$A$2923,$A252,WebVisits!$B$2:$B$2923,$B252)</f>
        <v>62</v>
      </c>
      <c r="G252">
        <f>SUMIFS(WebVisits!G$2:G$2923,WebVisits!$A$2:$A$2923,$A252,WebVisits!$B$2:$B$2923,$B252)</f>
        <v>69</v>
      </c>
      <c r="H252">
        <f t="shared" si="10"/>
        <v>285</v>
      </c>
      <c r="I252" t="e">
        <f>IF(C252&gt;List!$D$2,NA(),INDEX(D252:H252,,MATCH($I$2,$D$2:$H$2,0)))</f>
        <v>#N/A</v>
      </c>
      <c r="J252" t="e">
        <f>IF(C252&gt;List!$D$2,NA(),SUMIFS(INDEX($D$4:$H$368,,MATCH(5,$D$2:$H$2,0)),$C$4:$C$368,C252))</f>
        <v>#N/A</v>
      </c>
      <c r="K252" t="e">
        <f t="shared" si="11"/>
        <v>#N/A</v>
      </c>
    </row>
    <row r="253" spans="1:11" x14ac:dyDescent="0.25">
      <c r="A253" t="str">
        <f>List!$T$2</f>
        <v>Africa</v>
      </c>
      <c r="B253" s="64">
        <v>42801</v>
      </c>
      <c r="C253">
        <f t="shared" si="9"/>
        <v>9</v>
      </c>
      <c r="D253">
        <f>SUMIFS(WebVisits!D$2:D$2923,WebVisits!$A$2:$A$2923,$A253,WebVisits!$B$2:$B$2923,$B253)</f>
        <v>60</v>
      </c>
      <c r="E253">
        <f>SUMIFS(WebVisits!E$2:E$2923,WebVisits!$A$2:$A$2923,$A253,WebVisits!$B$2:$B$2923,$B253)</f>
        <v>66</v>
      </c>
      <c r="F253">
        <f>SUMIFS(WebVisits!F$2:F$2923,WebVisits!$A$2:$A$2923,$A253,WebVisits!$B$2:$B$2923,$B253)</f>
        <v>84</v>
      </c>
      <c r="G253">
        <f>SUMIFS(WebVisits!G$2:G$2923,WebVisits!$A$2:$A$2923,$A253,WebVisits!$B$2:$B$2923,$B253)</f>
        <v>97</v>
      </c>
      <c r="H253">
        <f t="shared" si="10"/>
        <v>307</v>
      </c>
      <c r="I253" t="e">
        <f>IF(C253&gt;List!$D$2,NA(),INDEX(D253:H253,,MATCH($I$2,$D$2:$H$2,0)))</f>
        <v>#N/A</v>
      </c>
      <c r="J253" t="e">
        <f>IF(C253&gt;List!$D$2,NA(),SUMIFS(INDEX($D$4:$H$368,,MATCH(5,$D$2:$H$2,0)),$C$4:$C$368,C253))</f>
        <v>#N/A</v>
      </c>
      <c r="K253" t="e">
        <f t="shared" si="11"/>
        <v>#N/A</v>
      </c>
    </row>
    <row r="254" spans="1:11" x14ac:dyDescent="0.25">
      <c r="A254" t="str">
        <f>List!$T$2</f>
        <v>Africa</v>
      </c>
      <c r="B254" s="64">
        <v>42802</v>
      </c>
      <c r="C254">
        <f t="shared" si="9"/>
        <v>9</v>
      </c>
      <c r="D254">
        <f>SUMIFS(WebVisits!D$2:D$2923,WebVisits!$A$2:$A$2923,$A254,WebVisits!$B$2:$B$2923,$B254)</f>
        <v>27</v>
      </c>
      <c r="E254">
        <f>SUMIFS(WebVisits!E$2:E$2923,WebVisits!$A$2:$A$2923,$A254,WebVisits!$B$2:$B$2923,$B254)</f>
        <v>22</v>
      </c>
      <c r="F254">
        <f>SUMIFS(WebVisits!F$2:F$2923,WebVisits!$A$2:$A$2923,$A254,WebVisits!$B$2:$B$2923,$B254)</f>
        <v>31</v>
      </c>
      <c r="G254">
        <f>SUMIFS(WebVisits!G$2:G$2923,WebVisits!$A$2:$A$2923,$A254,WebVisits!$B$2:$B$2923,$B254)</f>
        <v>69</v>
      </c>
      <c r="H254">
        <f t="shared" si="10"/>
        <v>149</v>
      </c>
      <c r="I254" t="e">
        <f>IF(C254&gt;List!$D$2,NA(),INDEX(D254:H254,,MATCH($I$2,$D$2:$H$2,0)))</f>
        <v>#N/A</v>
      </c>
      <c r="J254" t="e">
        <f>IF(C254&gt;List!$D$2,NA(),SUMIFS(INDEX($D$4:$H$368,,MATCH(5,$D$2:$H$2,0)),$C$4:$C$368,C254))</f>
        <v>#N/A</v>
      </c>
      <c r="K254" t="e">
        <f t="shared" si="11"/>
        <v>#N/A</v>
      </c>
    </row>
    <row r="255" spans="1:11" x14ac:dyDescent="0.25">
      <c r="A255" t="str">
        <f>List!$T$2</f>
        <v>Africa</v>
      </c>
      <c r="B255" s="64">
        <v>42803</v>
      </c>
      <c r="C255">
        <f t="shared" si="9"/>
        <v>9</v>
      </c>
      <c r="D255">
        <f>SUMIFS(WebVisits!D$2:D$2923,WebVisits!$A$2:$A$2923,$A255,WebVisits!$B$2:$B$2923,$B255)</f>
        <v>22</v>
      </c>
      <c r="E255">
        <f>SUMIFS(WebVisits!E$2:E$2923,WebVisits!$A$2:$A$2923,$A255,WebVisits!$B$2:$B$2923,$B255)</f>
        <v>73</v>
      </c>
      <c r="F255">
        <f>SUMIFS(WebVisits!F$2:F$2923,WebVisits!$A$2:$A$2923,$A255,WebVisits!$B$2:$B$2923,$B255)</f>
        <v>57</v>
      </c>
      <c r="G255">
        <f>SUMIFS(WebVisits!G$2:G$2923,WebVisits!$A$2:$A$2923,$A255,WebVisits!$B$2:$B$2923,$B255)</f>
        <v>11</v>
      </c>
      <c r="H255">
        <f t="shared" si="10"/>
        <v>163</v>
      </c>
      <c r="I255" t="e">
        <f>IF(C255&gt;List!$D$2,NA(),INDEX(D255:H255,,MATCH($I$2,$D$2:$H$2,0)))</f>
        <v>#N/A</v>
      </c>
      <c r="J255" t="e">
        <f>IF(C255&gt;List!$D$2,NA(),SUMIFS(INDEX($D$4:$H$368,,MATCH(5,$D$2:$H$2,0)),$C$4:$C$368,C255))</f>
        <v>#N/A</v>
      </c>
      <c r="K255" t="e">
        <f t="shared" si="11"/>
        <v>#N/A</v>
      </c>
    </row>
    <row r="256" spans="1:11" x14ac:dyDescent="0.25">
      <c r="A256" t="str">
        <f>List!$T$2</f>
        <v>Africa</v>
      </c>
      <c r="B256" s="64">
        <v>42804</v>
      </c>
      <c r="C256">
        <f t="shared" si="9"/>
        <v>9</v>
      </c>
      <c r="D256">
        <f>SUMIFS(WebVisits!D$2:D$2923,WebVisits!$A$2:$A$2923,$A256,WebVisits!$B$2:$B$2923,$B256)</f>
        <v>44</v>
      </c>
      <c r="E256">
        <f>SUMIFS(WebVisits!E$2:E$2923,WebVisits!$A$2:$A$2923,$A256,WebVisits!$B$2:$B$2923,$B256)</f>
        <v>33</v>
      </c>
      <c r="F256">
        <f>SUMIFS(WebVisits!F$2:F$2923,WebVisits!$A$2:$A$2923,$A256,WebVisits!$B$2:$B$2923,$B256)</f>
        <v>86</v>
      </c>
      <c r="G256">
        <f>SUMIFS(WebVisits!G$2:G$2923,WebVisits!$A$2:$A$2923,$A256,WebVisits!$B$2:$B$2923,$B256)</f>
        <v>51</v>
      </c>
      <c r="H256">
        <f t="shared" si="10"/>
        <v>214</v>
      </c>
      <c r="I256" t="e">
        <f>IF(C256&gt;List!$D$2,NA(),INDEX(D256:H256,,MATCH($I$2,$D$2:$H$2,0)))</f>
        <v>#N/A</v>
      </c>
      <c r="J256" t="e">
        <f>IF(C256&gt;List!$D$2,NA(),SUMIFS(INDEX($D$4:$H$368,,MATCH(5,$D$2:$H$2,0)),$C$4:$C$368,C256))</f>
        <v>#N/A</v>
      </c>
      <c r="K256" t="e">
        <f t="shared" si="11"/>
        <v>#N/A</v>
      </c>
    </row>
    <row r="257" spans="1:11" x14ac:dyDescent="0.25">
      <c r="A257" t="str">
        <f>List!$T$2</f>
        <v>Africa</v>
      </c>
      <c r="B257" s="64">
        <v>42805</v>
      </c>
      <c r="C257">
        <f t="shared" si="9"/>
        <v>9</v>
      </c>
      <c r="D257">
        <f>SUMIFS(WebVisits!D$2:D$2923,WebVisits!$A$2:$A$2923,$A257,WebVisits!$B$2:$B$2923,$B257)</f>
        <v>91</v>
      </c>
      <c r="E257">
        <f>SUMIFS(WebVisits!E$2:E$2923,WebVisits!$A$2:$A$2923,$A257,WebVisits!$B$2:$B$2923,$B257)</f>
        <v>63</v>
      </c>
      <c r="F257">
        <f>SUMIFS(WebVisits!F$2:F$2923,WebVisits!$A$2:$A$2923,$A257,WebVisits!$B$2:$B$2923,$B257)</f>
        <v>65</v>
      </c>
      <c r="G257">
        <f>SUMIFS(WebVisits!G$2:G$2923,WebVisits!$A$2:$A$2923,$A257,WebVisits!$B$2:$B$2923,$B257)</f>
        <v>82</v>
      </c>
      <c r="H257">
        <f t="shared" si="10"/>
        <v>301</v>
      </c>
      <c r="I257" t="e">
        <f>IF(C257&gt;List!$D$2,NA(),INDEX(D257:H257,,MATCH($I$2,$D$2:$H$2,0)))</f>
        <v>#N/A</v>
      </c>
      <c r="J257" t="e">
        <f>IF(C257&gt;List!$D$2,NA(),SUMIFS(INDEX($D$4:$H$368,,MATCH(5,$D$2:$H$2,0)),$C$4:$C$368,C257))</f>
        <v>#N/A</v>
      </c>
      <c r="K257" t="e">
        <f t="shared" si="11"/>
        <v>#N/A</v>
      </c>
    </row>
    <row r="258" spans="1:11" x14ac:dyDescent="0.25">
      <c r="A258" t="str">
        <f>List!$T$2</f>
        <v>Africa</v>
      </c>
      <c r="B258" s="64">
        <v>42806</v>
      </c>
      <c r="C258">
        <f t="shared" si="9"/>
        <v>9</v>
      </c>
      <c r="D258">
        <f>SUMIFS(WebVisits!D$2:D$2923,WebVisits!$A$2:$A$2923,$A258,WebVisits!$B$2:$B$2923,$B258)</f>
        <v>32</v>
      </c>
      <c r="E258">
        <f>SUMIFS(WebVisits!E$2:E$2923,WebVisits!$A$2:$A$2923,$A258,WebVisits!$B$2:$B$2923,$B258)</f>
        <v>71</v>
      </c>
      <c r="F258">
        <f>SUMIFS(WebVisits!F$2:F$2923,WebVisits!$A$2:$A$2923,$A258,WebVisits!$B$2:$B$2923,$B258)</f>
        <v>22</v>
      </c>
      <c r="G258">
        <f>SUMIFS(WebVisits!G$2:G$2923,WebVisits!$A$2:$A$2923,$A258,WebVisits!$B$2:$B$2923,$B258)</f>
        <v>70</v>
      </c>
      <c r="H258">
        <f t="shared" si="10"/>
        <v>195</v>
      </c>
      <c r="I258" t="e">
        <f>IF(C258&gt;List!$D$2,NA(),INDEX(D258:H258,,MATCH($I$2,$D$2:$H$2,0)))</f>
        <v>#N/A</v>
      </c>
      <c r="J258" t="e">
        <f>IF(C258&gt;List!$D$2,NA(),SUMIFS(INDEX($D$4:$H$368,,MATCH(5,$D$2:$H$2,0)),$C$4:$C$368,C258))</f>
        <v>#N/A</v>
      </c>
      <c r="K258" t="e">
        <f t="shared" si="11"/>
        <v>#N/A</v>
      </c>
    </row>
    <row r="259" spans="1:11" x14ac:dyDescent="0.25">
      <c r="A259" t="str">
        <f>List!$T$2</f>
        <v>Africa</v>
      </c>
      <c r="B259" s="64">
        <v>42807</v>
      </c>
      <c r="C259">
        <f t="shared" si="9"/>
        <v>9</v>
      </c>
      <c r="D259">
        <f>SUMIFS(WebVisits!D$2:D$2923,WebVisits!$A$2:$A$2923,$A259,WebVisits!$B$2:$B$2923,$B259)</f>
        <v>72</v>
      </c>
      <c r="E259">
        <f>SUMIFS(WebVisits!E$2:E$2923,WebVisits!$A$2:$A$2923,$A259,WebVisits!$B$2:$B$2923,$B259)</f>
        <v>53</v>
      </c>
      <c r="F259">
        <f>SUMIFS(WebVisits!F$2:F$2923,WebVisits!$A$2:$A$2923,$A259,WebVisits!$B$2:$B$2923,$B259)</f>
        <v>11</v>
      </c>
      <c r="G259">
        <f>SUMIFS(WebVisits!G$2:G$2923,WebVisits!$A$2:$A$2923,$A259,WebVisits!$B$2:$B$2923,$B259)</f>
        <v>82</v>
      </c>
      <c r="H259">
        <f t="shared" si="10"/>
        <v>218</v>
      </c>
      <c r="I259" t="e">
        <f>IF(C259&gt;List!$D$2,NA(),INDEX(D259:H259,,MATCH($I$2,$D$2:$H$2,0)))</f>
        <v>#N/A</v>
      </c>
      <c r="J259" t="e">
        <f>IF(C259&gt;List!$D$2,NA(),SUMIFS(INDEX($D$4:$H$368,,MATCH(5,$D$2:$H$2,0)),$C$4:$C$368,C259))</f>
        <v>#N/A</v>
      </c>
      <c r="K259" t="e">
        <f t="shared" si="11"/>
        <v>#N/A</v>
      </c>
    </row>
    <row r="260" spans="1:11" x14ac:dyDescent="0.25">
      <c r="A260" t="str">
        <f>List!$T$2</f>
        <v>Africa</v>
      </c>
      <c r="B260" s="64">
        <v>42808</v>
      </c>
      <c r="C260">
        <f t="shared" si="9"/>
        <v>9</v>
      </c>
      <c r="D260">
        <f>SUMIFS(WebVisits!D$2:D$2923,WebVisits!$A$2:$A$2923,$A260,WebVisits!$B$2:$B$2923,$B260)</f>
        <v>27</v>
      </c>
      <c r="E260">
        <f>SUMIFS(WebVisits!E$2:E$2923,WebVisits!$A$2:$A$2923,$A260,WebVisits!$B$2:$B$2923,$B260)</f>
        <v>57</v>
      </c>
      <c r="F260">
        <f>SUMIFS(WebVisits!F$2:F$2923,WebVisits!$A$2:$A$2923,$A260,WebVisits!$B$2:$B$2923,$B260)</f>
        <v>69</v>
      </c>
      <c r="G260">
        <f>SUMIFS(WebVisits!G$2:G$2923,WebVisits!$A$2:$A$2923,$A260,WebVisits!$B$2:$B$2923,$B260)</f>
        <v>24</v>
      </c>
      <c r="H260">
        <f t="shared" si="10"/>
        <v>177</v>
      </c>
      <c r="I260" t="e">
        <f>IF(C260&gt;List!$D$2,NA(),INDEX(D260:H260,,MATCH($I$2,$D$2:$H$2,0)))</f>
        <v>#N/A</v>
      </c>
      <c r="J260" t="e">
        <f>IF(C260&gt;List!$D$2,NA(),SUMIFS(INDEX($D$4:$H$368,,MATCH(5,$D$2:$H$2,0)),$C$4:$C$368,C260))</f>
        <v>#N/A</v>
      </c>
      <c r="K260" t="e">
        <f t="shared" si="11"/>
        <v>#N/A</v>
      </c>
    </row>
    <row r="261" spans="1:11" x14ac:dyDescent="0.25">
      <c r="A261" t="str">
        <f>List!$T$2</f>
        <v>Africa</v>
      </c>
      <c r="B261" s="64">
        <v>42809</v>
      </c>
      <c r="C261">
        <f t="shared" ref="C261:C324" si="12">CHOOSE(MONTH(B261),7,8,9,10,11,12,1,2,3,4,5,6)</f>
        <v>9</v>
      </c>
      <c r="D261">
        <f>SUMIFS(WebVisits!D$2:D$2923,WebVisits!$A$2:$A$2923,$A261,WebVisits!$B$2:$B$2923,$B261)</f>
        <v>48</v>
      </c>
      <c r="E261">
        <f>SUMIFS(WebVisits!E$2:E$2923,WebVisits!$A$2:$A$2923,$A261,WebVisits!$B$2:$B$2923,$B261)</f>
        <v>98</v>
      </c>
      <c r="F261">
        <f>SUMIFS(WebVisits!F$2:F$2923,WebVisits!$A$2:$A$2923,$A261,WebVisits!$B$2:$B$2923,$B261)</f>
        <v>85</v>
      </c>
      <c r="G261">
        <f>SUMIFS(WebVisits!G$2:G$2923,WebVisits!$A$2:$A$2923,$A261,WebVisits!$B$2:$B$2923,$B261)</f>
        <v>96</v>
      </c>
      <c r="H261">
        <f t="shared" ref="H261:H324" si="13">SUM(D261:G261)</f>
        <v>327</v>
      </c>
      <c r="I261" t="e">
        <f>IF(C261&gt;List!$D$2,NA(),INDEX(D261:H261,,MATCH($I$2,$D$2:$H$2,0)))</f>
        <v>#N/A</v>
      </c>
      <c r="J261" t="e">
        <f>IF(C261&gt;List!$D$2,NA(),SUMIFS(INDEX($D$4:$H$368,,MATCH(5,$D$2:$H$2,0)),$C$4:$C$368,C261))</f>
        <v>#N/A</v>
      </c>
      <c r="K261" t="e">
        <f t="shared" ref="K261:K324" si="14">IF(J261=$B$1,I261,NA())</f>
        <v>#N/A</v>
      </c>
    </row>
    <row r="262" spans="1:11" x14ac:dyDescent="0.25">
      <c r="A262" t="str">
        <f>List!$T$2</f>
        <v>Africa</v>
      </c>
      <c r="B262" s="64">
        <v>42810</v>
      </c>
      <c r="C262">
        <f t="shared" si="12"/>
        <v>9</v>
      </c>
      <c r="D262">
        <f>SUMIFS(WebVisits!D$2:D$2923,WebVisits!$A$2:$A$2923,$A262,WebVisits!$B$2:$B$2923,$B262)</f>
        <v>28</v>
      </c>
      <c r="E262">
        <f>SUMIFS(WebVisits!E$2:E$2923,WebVisits!$A$2:$A$2923,$A262,WebVisits!$B$2:$B$2923,$B262)</f>
        <v>80</v>
      </c>
      <c r="F262">
        <f>SUMIFS(WebVisits!F$2:F$2923,WebVisits!$A$2:$A$2923,$A262,WebVisits!$B$2:$B$2923,$B262)</f>
        <v>23</v>
      </c>
      <c r="G262">
        <f>SUMIFS(WebVisits!G$2:G$2923,WebVisits!$A$2:$A$2923,$A262,WebVisits!$B$2:$B$2923,$B262)</f>
        <v>58</v>
      </c>
      <c r="H262">
        <f t="shared" si="13"/>
        <v>189</v>
      </c>
      <c r="I262" t="e">
        <f>IF(C262&gt;List!$D$2,NA(),INDEX(D262:H262,,MATCH($I$2,$D$2:$H$2,0)))</f>
        <v>#N/A</v>
      </c>
      <c r="J262" t="e">
        <f>IF(C262&gt;List!$D$2,NA(),SUMIFS(INDEX($D$4:$H$368,,MATCH(5,$D$2:$H$2,0)),$C$4:$C$368,C262))</f>
        <v>#N/A</v>
      </c>
      <c r="K262" t="e">
        <f t="shared" si="14"/>
        <v>#N/A</v>
      </c>
    </row>
    <row r="263" spans="1:11" x14ac:dyDescent="0.25">
      <c r="A263" t="str">
        <f>List!$T$2</f>
        <v>Africa</v>
      </c>
      <c r="B263" s="64">
        <v>42811</v>
      </c>
      <c r="C263">
        <f t="shared" si="12"/>
        <v>9</v>
      </c>
      <c r="D263">
        <f>SUMIFS(WebVisits!D$2:D$2923,WebVisits!$A$2:$A$2923,$A263,WebVisits!$B$2:$B$2923,$B263)</f>
        <v>78</v>
      </c>
      <c r="E263">
        <f>SUMIFS(WebVisits!E$2:E$2923,WebVisits!$A$2:$A$2923,$A263,WebVisits!$B$2:$B$2923,$B263)</f>
        <v>68</v>
      </c>
      <c r="F263">
        <f>SUMIFS(WebVisits!F$2:F$2923,WebVisits!$A$2:$A$2923,$A263,WebVisits!$B$2:$B$2923,$B263)</f>
        <v>29</v>
      </c>
      <c r="G263">
        <f>SUMIFS(WebVisits!G$2:G$2923,WebVisits!$A$2:$A$2923,$A263,WebVisits!$B$2:$B$2923,$B263)</f>
        <v>35</v>
      </c>
      <c r="H263">
        <f t="shared" si="13"/>
        <v>210</v>
      </c>
      <c r="I263" t="e">
        <f>IF(C263&gt;List!$D$2,NA(),INDEX(D263:H263,,MATCH($I$2,$D$2:$H$2,0)))</f>
        <v>#N/A</v>
      </c>
      <c r="J263" t="e">
        <f>IF(C263&gt;List!$D$2,NA(),SUMIFS(INDEX($D$4:$H$368,,MATCH(5,$D$2:$H$2,0)),$C$4:$C$368,C263))</f>
        <v>#N/A</v>
      </c>
      <c r="K263" t="e">
        <f t="shared" si="14"/>
        <v>#N/A</v>
      </c>
    </row>
    <row r="264" spans="1:11" x14ac:dyDescent="0.25">
      <c r="A264" t="str">
        <f>List!$T$2</f>
        <v>Africa</v>
      </c>
      <c r="B264" s="64">
        <v>42812</v>
      </c>
      <c r="C264">
        <f t="shared" si="12"/>
        <v>9</v>
      </c>
      <c r="D264">
        <f>SUMIFS(WebVisits!D$2:D$2923,WebVisits!$A$2:$A$2923,$A264,WebVisits!$B$2:$B$2923,$B264)</f>
        <v>12</v>
      </c>
      <c r="E264">
        <f>SUMIFS(WebVisits!E$2:E$2923,WebVisits!$A$2:$A$2923,$A264,WebVisits!$B$2:$B$2923,$B264)</f>
        <v>71</v>
      </c>
      <c r="F264">
        <f>SUMIFS(WebVisits!F$2:F$2923,WebVisits!$A$2:$A$2923,$A264,WebVisits!$B$2:$B$2923,$B264)</f>
        <v>77</v>
      </c>
      <c r="G264">
        <f>SUMIFS(WebVisits!G$2:G$2923,WebVisits!$A$2:$A$2923,$A264,WebVisits!$B$2:$B$2923,$B264)</f>
        <v>73</v>
      </c>
      <c r="H264">
        <f t="shared" si="13"/>
        <v>233</v>
      </c>
      <c r="I264" t="e">
        <f>IF(C264&gt;List!$D$2,NA(),INDEX(D264:H264,,MATCH($I$2,$D$2:$H$2,0)))</f>
        <v>#N/A</v>
      </c>
      <c r="J264" t="e">
        <f>IF(C264&gt;List!$D$2,NA(),SUMIFS(INDEX($D$4:$H$368,,MATCH(5,$D$2:$H$2,0)),$C$4:$C$368,C264))</f>
        <v>#N/A</v>
      </c>
      <c r="K264" t="e">
        <f t="shared" si="14"/>
        <v>#N/A</v>
      </c>
    </row>
    <row r="265" spans="1:11" x14ac:dyDescent="0.25">
      <c r="A265" t="str">
        <f>List!$T$2</f>
        <v>Africa</v>
      </c>
      <c r="B265" s="64">
        <v>42813</v>
      </c>
      <c r="C265">
        <f t="shared" si="12"/>
        <v>9</v>
      </c>
      <c r="D265">
        <f>SUMIFS(WebVisits!D$2:D$2923,WebVisits!$A$2:$A$2923,$A265,WebVisits!$B$2:$B$2923,$B265)</f>
        <v>44</v>
      </c>
      <c r="E265">
        <f>SUMIFS(WebVisits!E$2:E$2923,WebVisits!$A$2:$A$2923,$A265,WebVisits!$B$2:$B$2923,$B265)</f>
        <v>91</v>
      </c>
      <c r="F265">
        <f>SUMIFS(WebVisits!F$2:F$2923,WebVisits!$A$2:$A$2923,$A265,WebVisits!$B$2:$B$2923,$B265)</f>
        <v>62</v>
      </c>
      <c r="G265">
        <f>SUMIFS(WebVisits!G$2:G$2923,WebVisits!$A$2:$A$2923,$A265,WebVisits!$B$2:$B$2923,$B265)</f>
        <v>74</v>
      </c>
      <c r="H265">
        <f t="shared" si="13"/>
        <v>271</v>
      </c>
      <c r="I265" t="e">
        <f>IF(C265&gt;List!$D$2,NA(),INDEX(D265:H265,,MATCH($I$2,$D$2:$H$2,0)))</f>
        <v>#N/A</v>
      </c>
      <c r="J265" t="e">
        <f>IF(C265&gt;List!$D$2,NA(),SUMIFS(INDEX($D$4:$H$368,,MATCH(5,$D$2:$H$2,0)),$C$4:$C$368,C265))</f>
        <v>#N/A</v>
      </c>
      <c r="K265" t="e">
        <f t="shared" si="14"/>
        <v>#N/A</v>
      </c>
    </row>
    <row r="266" spans="1:11" x14ac:dyDescent="0.25">
      <c r="A266" t="str">
        <f>List!$T$2</f>
        <v>Africa</v>
      </c>
      <c r="B266" s="64">
        <v>42814</v>
      </c>
      <c r="C266">
        <f t="shared" si="12"/>
        <v>9</v>
      </c>
      <c r="D266">
        <f>SUMIFS(WebVisits!D$2:D$2923,WebVisits!$A$2:$A$2923,$A266,WebVisits!$B$2:$B$2923,$B266)</f>
        <v>82</v>
      </c>
      <c r="E266">
        <f>SUMIFS(WebVisits!E$2:E$2923,WebVisits!$A$2:$A$2923,$A266,WebVisits!$B$2:$B$2923,$B266)</f>
        <v>51</v>
      </c>
      <c r="F266">
        <f>SUMIFS(WebVisits!F$2:F$2923,WebVisits!$A$2:$A$2923,$A266,WebVisits!$B$2:$B$2923,$B266)</f>
        <v>46</v>
      </c>
      <c r="G266">
        <f>SUMIFS(WebVisits!G$2:G$2923,WebVisits!$A$2:$A$2923,$A266,WebVisits!$B$2:$B$2923,$B266)</f>
        <v>88</v>
      </c>
      <c r="H266">
        <f t="shared" si="13"/>
        <v>267</v>
      </c>
      <c r="I266" t="e">
        <f>IF(C266&gt;List!$D$2,NA(),INDEX(D266:H266,,MATCH($I$2,$D$2:$H$2,0)))</f>
        <v>#N/A</v>
      </c>
      <c r="J266" t="e">
        <f>IF(C266&gt;List!$D$2,NA(),SUMIFS(INDEX($D$4:$H$368,,MATCH(5,$D$2:$H$2,0)),$C$4:$C$368,C266))</f>
        <v>#N/A</v>
      </c>
      <c r="K266" t="e">
        <f t="shared" si="14"/>
        <v>#N/A</v>
      </c>
    </row>
    <row r="267" spans="1:11" x14ac:dyDescent="0.25">
      <c r="A267" t="str">
        <f>List!$T$2</f>
        <v>Africa</v>
      </c>
      <c r="B267" s="64">
        <v>42815</v>
      </c>
      <c r="C267">
        <f t="shared" si="12"/>
        <v>9</v>
      </c>
      <c r="D267">
        <f>SUMIFS(WebVisits!D$2:D$2923,WebVisits!$A$2:$A$2923,$A267,WebVisits!$B$2:$B$2923,$B267)</f>
        <v>71</v>
      </c>
      <c r="E267">
        <f>SUMIFS(WebVisits!E$2:E$2923,WebVisits!$A$2:$A$2923,$A267,WebVisits!$B$2:$B$2923,$B267)</f>
        <v>59</v>
      </c>
      <c r="F267">
        <f>SUMIFS(WebVisits!F$2:F$2923,WebVisits!$A$2:$A$2923,$A267,WebVisits!$B$2:$B$2923,$B267)</f>
        <v>10</v>
      </c>
      <c r="G267">
        <f>SUMIFS(WebVisits!G$2:G$2923,WebVisits!$A$2:$A$2923,$A267,WebVisits!$B$2:$B$2923,$B267)</f>
        <v>39</v>
      </c>
      <c r="H267">
        <f t="shared" si="13"/>
        <v>179</v>
      </c>
      <c r="I267" t="e">
        <f>IF(C267&gt;List!$D$2,NA(),INDEX(D267:H267,,MATCH($I$2,$D$2:$H$2,0)))</f>
        <v>#N/A</v>
      </c>
      <c r="J267" t="e">
        <f>IF(C267&gt;List!$D$2,NA(),SUMIFS(INDEX($D$4:$H$368,,MATCH(5,$D$2:$H$2,0)),$C$4:$C$368,C267))</f>
        <v>#N/A</v>
      </c>
      <c r="K267" t="e">
        <f t="shared" si="14"/>
        <v>#N/A</v>
      </c>
    </row>
    <row r="268" spans="1:11" x14ac:dyDescent="0.25">
      <c r="A268" t="str">
        <f>List!$T$2</f>
        <v>Africa</v>
      </c>
      <c r="B268" s="64">
        <v>42816</v>
      </c>
      <c r="C268">
        <f t="shared" si="12"/>
        <v>9</v>
      </c>
      <c r="D268">
        <f>SUMIFS(WebVisits!D$2:D$2923,WebVisits!$A$2:$A$2923,$A268,WebVisits!$B$2:$B$2923,$B268)</f>
        <v>16</v>
      </c>
      <c r="E268">
        <f>SUMIFS(WebVisits!E$2:E$2923,WebVisits!$A$2:$A$2923,$A268,WebVisits!$B$2:$B$2923,$B268)</f>
        <v>12</v>
      </c>
      <c r="F268">
        <f>SUMIFS(WebVisits!F$2:F$2923,WebVisits!$A$2:$A$2923,$A268,WebVisits!$B$2:$B$2923,$B268)</f>
        <v>29</v>
      </c>
      <c r="G268">
        <f>SUMIFS(WebVisits!G$2:G$2923,WebVisits!$A$2:$A$2923,$A268,WebVisits!$B$2:$B$2923,$B268)</f>
        <v>16</v>
      </c>
      <c r="H268">
        <f t="shared" si="13"/>
        <v>73</v>
      </c>
      <c r="I268" t="e">
        <f>IF(C268&gt;List!$D$2,NA(),INDEX(D268:H268,,MATCH($I$2,$D$2:$H$2,0)))</f>
        <v>#N/A</v>
      </c>
      <c r="J268" t="e">
        <f>IF(C268&gt;List!$D$2,NA(),SUMIFS(INDEX($D$4:$H$368,,MATCH(5,$D$2:$H$2,0)),$C$4:$C$368,C268))</f>
        <v>#N/A</v>
      </c>
      <c r="K268" t="e">
        <f t="shared" si="14"/>
        <v>#N/A</v>
      </c>
    </row>
    <row r="269" spans="1:11" x14ac:dyDescent="0.25">
      <c r="A269" t="str">
        <f>List!$T$2</f>
        <v>Africa</v>
      </c>
      <c r="B269" s="64">
        <v>42817</v>
      </c>
      <c r="C269">
        <f t="shared" si="12"/>
        <v>9</v>
      </c>
      <c r="D269">
        <f>SUMIFS(WebVisits!D$2:D$2923,WebVisits!$A$2:$A$2923,$A269,WebVisits!$B$2:$B$2923,$B269)</f>
        <v>54</v>
      </c>
      <c r="E269">
        <f>SUMIFS(WebVisits!E$2:E$2923,WebVisits!$A$2:$A$2923,$A269,WebVisits!$B$2:$B$2923,$B269)</f>
        <v>10</v>
      </c>
      <c r="F269">
        <f>SUMIFS(WebVisits!F$2:F$2923,WebVisits!$A$2:$A$2923,$A269,WebVisits!$B$2:$B$2923,$B269)</f>
        <v>79</v>
      </c>
      <c r="G269">
        <f>SUMIFS(WebVisits!G$2:G$2923,WebVisits!$A$2:$A$2923,$A269,WebVisits!$B$2:$B$2923,$B269)</f>
        <v>67</v>
      </c>
      <c r="H269">
        <f t="shared" si="13"/>
        <v>210</v>
      </c>
      <c r="I269" t="e">
        <f>IF(C269&gt;List!$D$2,NA(),INDEX(D269:H269,,MATCH($I$2,$D$2:$H$2,0)))</f>
        <v>#N/A</v>
      </c>
      <c r="J269" t="e">
        <f>IF(C269&gt;List!$D$2,NA(),SUMIFS(INDEX($D$4:$H$368,,MATCH(5,$D$2:$H$2,0)),$C$4:$C$368,C269))</f>
        <v>#N/A</v>
      </c>
      <c r="K269" t="e">
        <f t="shared" si="14"/>
        <v>#N/A</v>
      </c>
    </row>
    <row r="270" spans="1:11" x14ac:dyDescent="0.25">
      <c r="A270" t="str">
        <f>List!$T$2</f>
        <v>Africa</v>
      </c>
      <c r="B270" s="64">
        <v>42818</v>
      </c>
      <c r="C270">
        <f t="shared" si="12"/>
        <v>9</v>
      </c>
      <c r="D270">
        <f>SUMIFS(WebVisits!D$2:D$2923,WebVisits!$A$2:$A$2923,$A270,WebVisits!$B$2:$B$2923,$B270)</f>
        <v>49</v>
      </c>
      <c r="E270">
        <f>SUMIFS(WebVisits!E$2:E$2923,WebVisits!$A$2:$A$2923,$A270,WebVisits!$B$2:$B$2923,$B270)</f>
        <v>21</v>
      </c>
      <c r="F270">
        <f>SUMIFS(WebVisits!F$2:F$2923,WebVisits!$A$2:$A$2923,$A270,WebVisits!$B$2:$B$2923,$B270)</f>
        <v>31</v>
      </c>
      <c r="G270">
        <f>SUMIFS(WebVisits!G$2:G$2923,WebVisits!$A$2:$A$2923,$A270,WebVisits!$B$2:$B$2923,$B270)</f>
        <v>70</v>
      </c>
      <c r="H270">
        <f t="shared" si="13"/>
        <v>171</v>
      </c>
      <c r="I270" t="e">
        <f>IF(C270&gt;List!$D$2,NA(),INDEX(D270:H270,,MATCH($I$2,$D$2:$H$2,0)))</f>
        <v>#N/A</v>
      </c>
      <c r="J270" t="e">
        <f>IF(C270&gt;List!$D$2,NA(),SUMIFS(INDEX($D$4:$H$368,,MATCH(5,$D$2:$H$2,0)),$C$4:$C$368,C270))</f>
        <v>#N/A</v>
      </c>
      <c r="K270" t="e">
        <f t="shared" si="14"/>
        <v>#N/A</v>
      </c>
    </row>
    <row r="271" spans="1:11" x14ac:dyDescent="0.25">
      <c r="A271" t="str">
        <f>List!$T$2</f>
        <v>Africa</v>
      </c>
      <c r="B271" s="64">
        <v>42819</v>
      </c>
      <c r="C271">
        <f t="shared" si="12"/>
        <v>9</v>
      </c>
      <c r="D271">
        <f>SUMIFS(WebVisits!D$2:D$2923,WebVisits!$A$2:$A$2923,$A271,WebVisits!$B$2:$B$2923,$B271)</f>
        <v>73</v>
      </c>
      <c r="E271">
        <f>SUMIFS(WebVisits!E$2:E$2923,WebVisits!$A$2:$A$2923,$A271,WebVisits!$B$2:$B$2923,$B271)</f>
        <v>89</v>
      </c>
      <c r="F271">
        <f>SUMIFS(WebVisits!F$2:F$2923,WebVisits!$A$2:$A$2923,$A271,WebVisits!$B$2:$B$2923,$B271)</f>
        <v>39</v>
      </c>
      <c r="G271">
        <f>SUMIFS(WebVisits!G$2:G$2923,WebVisits!$A$2:$A$2923,$A271,WebVisits!$B$2:$B$2923,$B271)</f>
        <v>52</v>
      </c>
      <c r="H271">
        <f t="shared" si="13"/>
        <v>253</v>
      </c>
      <c r="I271" t="e">
        <f>IF(C271&gt;List!$D$2,NA(),INDEX(D271:H271,,MATCH($I$2,$D$2:$H$2,0)))</f>
        <v>#N/A</v>
      </c>
      <c r="J271" t="e">
        <f>IF(C271&gt;List!$D$2,NA(),SUMIFS(INDEX($D$4:$H$368,,MATCH(5,$D$2:$H$2,0)),$C$4:$C$368,C271))</f>
        <v>#N/A</v>
      </c>
      <c r="K271" t="e">
        <f t="shared" si="14"/>
        <v>#N/A</v>
      </c>
    </row>
    <row r="272" spans="1:11" x14ac:dyDescent="0.25">
      <c r="A272" t="str">
        <f>List!$T$2</f>
        <v>Africa</v>
      </c>
      <c r="B272" s="64">
        <v>42820</v>
      </c>
      <c r="C272">
        <f t="shared" si="12"/>
        <v>9</v>
      </c>
      <c r="D272">
        <f>SUMIFS(WebVisits!D$2:D$2923,WebVisits!$A$2:$A$2923,$A272,WebVisits!$B$2:$B$2923,$B272)</f>
        <v>80</v>
      </c>
      <c r="E272">
        <f>SUMIFS(WebVisits!E$2:E$2923,WebVisits!$A$2:$A$2923,$A272,WebVisits!$B$2:$B$2923,$B272)</f>
        <v>82</v>
      </c>
      <c r="F272">
        <f>SUMIFS(WebVisits!F$2:F$2923,WebVisits!$A$2:$A$2923,$A272,WebVisits!$B$2:$B$2923,$B272)</f>
        <v>87</v>
      </c>
      <c r="G272">
        <f>SUMIFS(WebVisits!G$2:G$2923,WebVisits!$A$2:$A$2923,$A272,WebVisits!$B$2:$B$2923,$B272)</f>
        <v>47</v>
      </c>
      <c r="H272">
        <f t="shared" si="13"/>
        <v>296</v>
      </c>
      <c r="I272" t="e">
        <f>IF(C272&gt;List!$D$2,NA(),INDEX(D272:H272,,MATCH($I$2,$D$2:$H$2,0)))</f>
        <v>#N/A</v>
      </c>
      <c r="J272" t="e">
        <f>IF(C272&gt;List!$D$2,NA(),SUMIFS(INDEX($D$4:$H$368,,MATCH(5,$D$2:$H$2,0)),$C$4:$C$368,C272))</f>
        <v>#N/A</v>
      </c>
      <c r="K272" t="e">
        <f t="shared" si="14"/>
        <v>#N/A</v>
      </c>
    </row>
    <row r="273" spans="1:11" x14ac:dyDescent="0.25">
      <c r="A273" t="str">
        <f>List!$T$2</f>
        <v>Africa</v>
      </c>
      <c r="B273" s="64">
        <v>42821</v>
      </c>
      <c r="C273">
        <f t="shared" si="12"/>
        <v>9</v>
      </c>
      <c r="D273">
        <f>SUMIFS(WebVisits!D$2:D$2923,WebVisits!$A$2:$A$2923,$A273,WebVisits!$B$2:$B$2923,$B273)</f>
        <v>53</v>
      </c>
      <c r="E273">
        <f>SUMIFS(WebVisits!E$2:E$2923,WebVisits!$A$2:$A$2923,$A273,WebVisits!$B$2:$B$2923,$B273)</f>
        <v>36</v>
      </c>
      <c r="F273">
        <f>SUMIFS(WebVisits!F$2:F$2923,WebVisits!$A$2:$A$2923,$A273,WebVisits!$B$2:$B$2923,$B273)</f>
        <v>44</v>
      </c>
      <c r="G273">
        <f>SUMIFS(WebVisits!G$2:G$2923,WebVisits!$A$2:$A$2923,$A273,WebVisits!$B$2:$B$2923,$B273)</f>
        <v>44</v>
      </c>
      <c r="H273">
        <f t="shared" si="13"/>
        <v>177</v>
      </c>
      <c r="I273" t="e">
        <f>IF(C273&gt;List!$D$2,NA(),INDEX(D273:H273,,MATCH($I$2,$D$2:$H$2,0)))</f>
        <v>#N/A</v>
      </c>
      <c r="J273" t="e">
        <f>IF(C273&gt;List!$D$2,NA(),SUMIFS(INDEX($D$4:$H$368,,MATCH(5,$D$2:$H$2,0)),$C$4:$C$368,C273))</f>
        <v>#N/A</v>
      </c>
      <c r="K273" t="e">
        <f t="shared" si="14"/>
        <v>#N/A</v>
      </c>
    </row>
    <row r="274" spans="1:11" x14ac:dyDescent="0.25">
      <c r="A274" t="str">
        <f>List!$T$2</f>
        <v>Africa</v>
      </c>
      <c r="B274" s="64">
        <v>42822</v>
      </c>
      <c r="C274">
        <f t="shared" si="12"/>
        <v>9</v>
      </c>
      <c r="D274">
        <f>SUMIFS(WebVisits!D$2:D$2923,WebVisits!$A$2:$A$2923,$A274,WebVisits!$B$2:$B$2923,$B274)</f>
        <v>55</v>
      </c>
      <c r="E274">
        <f>SUMIFS(WebVisits!E$2:E$2923,WebVisits!$A$2:$A$2923,$A274,WebVisits!$B$2:$B$2923,$B274)</f>
        <v>88</v>
      </c>
      <c r="F274">
        <f>SUMIFS(WebVisits!F$2:F$2923,WebVisits!$A$2:$A$2923,$A274,WebVisits!$B$2:$B$2923,$B274)</f>
        <v>27</v>
      </c>
      <c r="G274">
        <f>SUMIFS(WebVisits!G$2:G$2923,WebVisits!$A$2:$A$2923,$A274,WebVisits!$B$2:$B$2923,$B274)</f>
        <v>86</v>
      </c>
      <c r="H274">
        <f t="shared" si="13"/>
        <v>256</v>
      </c>
      <c r="I274" t="e">
        <f>IF(C274&gt;List!$D$2,NA(),INDEX(D274:H274,,MATCH($I$2,$D$2:$H$2,0)))</f>
        <v>#N/A</v>
      </c>
      <c r="J274" t="e">
        <f>IF(C274&gt;List!$D$2,NA(),SUMIFS(INDEX($D$4:$H$368,,MATCH(5,$D$2:$H$2,0)),$C$4:$C$368,C274))</f>
        <v>#N/A</v>
      </c>
      <c r="K274" t="e">
        <f t="shared" si="14"/>
        <v>#N/A</v>
      </c>
    </row>
    <row r="275" spans="1:11" x14ac:dyDescent="0.25">
      <c r="A275" t="str">
        <f>List!$T$2</f>
        <v>Africa</v>
      </c>
      <c r="B275" s="64">
        <v>42823</v>
      </c>
      <c r="C275">
        <f t="shared" si="12"/>
        <v>9</v>
      </c>
      <c r="D275">
        <f>SUMIFS(WebVisits!D$2:D$2923,WebVisits!$A$2:$A$2923,$A275,WebVisits!$B$2:$B$2923,$B275)</f>
        <v>66</v>
      </c>
      <c r="E275">
        <f>SUMIFS(WebVisits!E$2:E$2923,WebVisits!$A$2:$A$2923,$A275,WebVisits!$B$2:$B$2923,$B275)</f>
        <v>85</v>
      </c>
      <c r="F275">
        <f>SUMIFS(WebVisits!F$2:F$2923,WebVisits!$A$2:$A$2923,$A275,WebVisits!$B$2:$B$2923,$B275)</f>
        <v>16</v>
      </c>
      <c r="G275">
        <f>SUMIFS(WebVisits!G$2:G$2923,WebVisits!$A$2:$A$2923,$A275,WebVisits!$B$2:$B$2923,$B275)</f>
        <v>19</v>
      </c>
      <c r="H275">
        <f t="shared" si="13"/>
        <v>186</v>
      </c>
      <c r="I275" t="e">
        <f>IF(C275&gt;List!$D$2,NA(),INDEX(D275:H275,,MATCH($I$2,$D$2:$H$2,0)))</f>
        <v>#N/A</v>
      </c>
      <c r="J275" t="e">
        <f>IF(C275&gt;List!$D$2,NA(),SUMIFS(INDEX($D$4:$H$368,,MATCH(5,$D$2:$H$2,0)),$C$4:$C$368,C275))</f>
        <v>#N/A</v>
      </c>
      <c r="K275" t="e">
        <f t="shared" si="14"/>
        <v>#N/A</v>
      </c>
    </row>
    <row r="276" spans="1:11" x14ac:dyDescent="0.25">
      <c r="A276" t="str">
        <f>List!$T$2</f>
        <v>Africa</v>
      </c>
      <c r="B276" s="64">
        <v>42824</v>
      </c>
      <c r="C276">
        <f t="shared" si="12"/>
        <v>9</v>
      </c>
      <c r="D276">
        <f>SUMIFS(WebVisits!D$2:D$2923,WebVisits!$A$2:$A$2923,$A276,WebVisits!$B$2:$B$2923,$B276)</f>
        <v>54</v>
      </c>
      <c r="E276">
        <f>SUMIFS(WebVisits!E$2:E$2923,WebVisits!$A$2:$A$2923,$A276,WebVisits!$B$2:$B$2923,$B276)</f>
        <v>71</v>
      </c>
      <c r="F276">
        <f>SUMIFS(WebVisits!F$2:F$2923,WebVisits!$A$2:$A$2923,$A276,WebVisits!$B$2:$B$2923,$B276)</f>
        <v>42</v>
      </c>
      <c r="G276">
        <f>SUMIFS(WebVisits!G$2:G$2923,WebVisits!$A$2:$A$2923,$A276,WebVisits!$B$2:$B$2923,$B276)</f>
        <v>84</v>
      </c>
      <c r="H276">
        <f t="shared" si="13"/>
        <v>251</v>
      </c>
      <c r="I276" t="e">
        <f>IF(C276&gt;List!$D$2,NA(),INDEX(D276:H276,,MATCH($I$2,$D$2:$H$2,0)))</f>
        <v>#N/A</v>
      </c>
      <c r="J276" t="e">
        <f>IF(C276&gt;List!$D$2,NA(),SUMIFS(INDEX($D$4:$H$368,,MATCH(5,$D$2:$H$2,0)),$C$4:$C$368,C276))</f>
        <v>#N/A</v>
      </c>
      <c r="K276" t="e">
        <f t="shared" si="14"/>
        <v>#N/A</v>
      </c>
    </row>
    <row r="277" spans="1:11" x14ac:dyDescent="0.25">
      <c r="A277" t="str">
        <f>List!$T$2</f>
        <v>Africa</v>
      </c>
      <c r="B277" s="64">
        <v>42825</v>
      </c>
      <c r="C277">
        <f t="shared" si="12"/>
        <v>9</v>
      </c>
      <c r="D277">
        <f>SUMIFS(WebVisits!D$2:D$2923,WebVisits!$A$2:$A$2923,$A277,WebVisits!$B$2:$B$2923,$B277)</f>
        <v>42</v>
      </c>
      <c r="E277">
        <f>SUMIFS(WebVisits!E$2:E$2923,WebVisits!$A$2:$A$2923,$A277,WebVisits!$B$2:$B$2923,$B277)</f>
        <v>11</v>
      </c>
      <c r="F277">
        <f>SUMIFS(WebVisits!F$2:F$2923,WebVisits!$A$2:$A$2923,$A277,WebVisits!$B$2:$B$2923,$B277)</f>
        <v>73</v>
      </c>
      <c r="G277">
        <f>SUMIFS(WebVisits!G$2:G$2923,WebVisits!$A$2:$A$2923,$A277,WebVisits!$B$2:$B$2923,$B277)</f>
        <v>73</v>
      </c>
      <c r="H277">
        <f t="shared" si="13"/>
        <v>199</v>
      </c>
      <c r="I277" t="e">
        <f>IF(C277&gt;List!$D$2,NA(),INDEX(D277:H277,,MATCH($I$2,$D$2:$H$2,0)))</f>
        <v>#N/A</v>
      </c>
      <c r="J277" t="e">
        <f>IF(C277&gt;List!$D$2,NA(),SUMIFS(INDEX($D$4:$H$368,,MATCH(5,$D$2:$H$2,0)),$C$4:$C$368,C277))</f>
        <v>#N/A</v>
      </c>
      <c r="K277" t="e">
        <f t="shared" si="14"/>
        <v>#N/A</v>
      </c>
    </row>
    <row r="278" spans="1:11" x14ac:dyDescent="0.25">
      <c r="A278" t="str">
        <f>List!$T$2</f>
        <v>Africa</v>
      </c>
      <c r="B278" s="64">
        <v>42826</v>
      </c>
      <c r="C278">
        <f t="shared" si="12"/>
        <v>10</v>
      </c>
      <c r="D278">
        <f>SUMIFS(WebVisits!D$2:D$2923,WebVisits!$A$2:$A$2923,$A278,WebVisits!$B$2:$B$2923,$B278)</f>
        <v>95</v>
      </c>
      <c r="E278">
        <f>SUMIFS(WebVisits!E$2:E$2923,WebVisits!$A$2:$A$2923,$A278,WebVisits!$B$2:$B$2923,$B278)</f>
        <v>72</v>
      </c>
      <c r="F278">
        <f>SUMIFS(WebVisits!F$2:F$2923,WebVisits!$A$2:$A$2923,$A278,WebVisits!$B$2:$B$2923,$B278)</f>
        <v>18</v>
      </c>
      <c r="G278">
        <f>SUMIFS(WebVisits!G$2:G$2923,WebVisits!$A$2:$A$2923,$A278,WebVisits!$B$2:$B$2923,$B278)</f>
        <v>52</v>
      </c>
      <c r="H278">
        <f t="shared" si="13"/>
        <v>237</v>
      </c>
      <c r="I278" t="e">
        <f>IF(C278&gt;List!$D$2,NA(),INDEX(D278:H278,,MATCH($I$2,$D$2:$H$2,0)))</f>
        <v>#N/A</v>
      </c>
      <c r="J278" t="e">
        <f>IF(C278&gt;List!$D$2,NA(),SUMIFS(INDEX($D$4:$H$368,,MATCH(5,$D$2:$H$2,0)),$C$4:$C$368,C278))</f>
        <v>#N/A</v>
      </c>
      <c r="K278" t="e">
        <f t="shared" si="14"/>
        <v>#N/A</v>
      </c>
    </row>
    <row r="279" spans="1:11" x14ac:dyDescent="0.25">
      <c r="A279" t="str">
        <f>List!$T$2</f>
        <v>Africa</v>
      </c>
      <c r="B279" s="64">
        <v>42827</v>
      </c>
      <c r="C279">
        <f t="shared" si="12"/>
        <v>10</v>
      </c>
      <c r="D279">
        <f>SUMIFS(WebVisits!D$2:D$2923,WebVisits!$A$2:$A$2923,$A279,WebVisits!$B$2:$B$2923,$B279)</f>
        <v>48</v>
      </c>
      <c r="E279">
        <f>SUMIFS(WebVisits!E$2:E$2923,WebVisits!$A$2:$A$2923,$A279,WebVisits!$B$2:$B$2923,$B279)</f>
        <v>44</v>
      </c>
      <c r="F279">
        <f>SUMIFS(WebVisits!F$2:F$2923,WebVisits!$A$2:$A$2923,$A279,WebVisits!$B$2:$B$2923,$B279)</f>
        <v>71</v>
      </c>
      <c r="G279">
        <f>SUMIFS(WebVisits!G$2:G$2923,WebVisits!$A$2:$A$2923,$A279,WebVisits!$B$2:$B$2923,$B279)</f>
        <v>19</v>
      </c>
      <c r="H279">
        <f t="shared" si="13"/>
        <v>182</v>
      </c>
      <c r="I279" t="e">
        <f>IF(C279&gt;List!$D$2,NA(),INDEX(D279:H279,,MATCH($I$2,$D$2:$H$2,0)))</f>
        <v>#N/A</v>
      </c>
      <c r="J279" t="e">
        <f>IF(C279&gt;List!$D$2,NA(),SUMIFS(INDEX($D$4:$H$368,,MATCH(5,$D$2:$H$2,0)),$C$4:$C$368,C279))</f>
        <v>#N/A</v>
      </c>
      <c r="K279" t="e">
        <f t="shared" si="14"/>
        <v>#N/A</v>
      </c>
    </row>
    <row r="280" spans="1:11" x14ac:dyDescent="0.25">
      <c r="A280" t="str">
        <f>List!$T$2</f>
        <v>Africa</v>
      </c>
      <c r="B280" s="64">
        <v>42828</v>
      </c>
      <c r="C280">
        <f t="shared" si="12"/>
        <v>10</v>
      </c>
      <c r="D280">
        <f>SUMIFS(WebVisits!D$2:D$2923,WebVisits!$A$2:$A$2923,$A280,WebVisits!$B$2:$B$2923,$B280)</f>
        <v>78</v>
      </c>
      <c r="E280">
        <f>SUMIFS(WebVisits!E$2:E$2923,WebVisits!$A$2:$A$2923,$A280,WebVisits!$B$2:$B$2923,$B280)</f>
        <v>31</v>
      </c>
      <c r="F280">
        <f>SUMIFS(WebVisits!F$2:F$2923,WebVisits!$A$2:$A$2923,$A280,WebVisits!$B$2:$B$2923,$B280)</f>
        <v>77</v>
      </c>
      <c r="G280">
        <f>SUMIFS(WebVisits!G$2:G$2923,WebVisits!$A$2:$A$2923,$A280,WebVisits!$B$2:$B$2923,$B280)</f>
        <v>52</v>
      </c>
      <c r="H280">
        <f t="shared" si="13"/>
        <v>238</v>
      </c>
      <c r="I280" t="e">
        <f>IF(C280&gt;List!$D$2,NA(),INDEX(D280:H280,,MATCH($I$2,$D$2:$H$2,0)))</f>
        <v>#N/A</v>
      </c>
      <c r="J280" t="e">
        <f>IF(C280&gt;List!$D$2,NA(),SUMIFS(INDEX($D$4:$H$368,,MATCH(5,$D$2:$H$2,0)),$C$4:$C$368,C280))</f>
        <v>#N/A</v>
      </c>
      <c r="K280" t="e">
        <f t="shared" si="14"/>
        <v>#N/A</v>
      </c>
    </row>
    <row r="281" spans="1:11" x14ac:dyDescent="0.25">
      <c r="A281" t="str">
        <f>List!$T$2</f>
        <v>Africa</v>
      </c>
      <c r="B281" s="64">
        <v>42829</v>
      </c>
      <c r="C281">
        <f t="shared" si="12"/>
        <v>10</v>
      </c>
      <c r="D281">
        <f>SUMIFS(WebVisits!D$2:D$2923,WebVisits!$A$2:$A$2923,$A281,WebVisits!$B$2:$B$2923,$B281)</f>
        <v>52</v>
      </c>
      <c r="E281">
        <f>SUMIFS(WebVisits!E$2:E$2923,WebVisits!$A$2:$A$2923,$A281,WebVisits!$B$2:$B$2923,$B281)</f>
        <v>11</v>
      </c>
      <c r="F281">
        <f>SUMIFS(WebVisits!F$2:F$2923,WebVisits!$A$2:$A$2923,$A281,WebVisits!$B$2:$B$2923,$B281)</f>
        <v>91</v>
      </c>
      <c r="G281">
        <f>SUMIFS(WebVisits!G$2:G$2923,WebVisits!$A$2:$A$2923,$A281,WebVisits!$B$2:$B$2923,$B281)</f>
        <v>57</v>
      </c>
      <c r="H281">
        <f t="shared" si="13"/>
        <v>211</v>
      </c>
      <c r="I281" t="e">
        <f>IF(C281&gt;List!$D$2,NA(),INDEX(D281:H281,,MATCH($I$2,$D$2:$H$2,0)))</f>
        <v>#N/A</v>
      </c>
      <c r="J281" t="e">
        <f>IF(C281&gt;List!$D$2,NA(),SUMIFS(INDEX($D$4:$H$368,,MATCH(5,$D$2:$H$2,0)),$C$4:$C$368,C281))</f>
        <v>#N/A</v>
      </c>
      <c r="K281" t="e">
        <f t="shared" si="14"/>
        <v>#N/A</v>
      </c>
    </row>
    <row r="282" spans="1:11" x14ac:dyDescent="0.25">
      <c r="A282" t="str">
        <f>List!$T$2</f>
        <v>Africa</v>
      </c>
      <c r="B282" s="64">
        <v>42830</v>
      </c>
      <c r="C282">
        <f t="shared" si="12"/>
        <v>10</v>
      </c>
      <c r="D282">
        <f>SUMIFS(WebVisits!D$2:D$2923,WebVisits!$A$2:$A$2923,$A282,WebVisits!$B$2:$B$2923,$B282)</f>
        <v>47</v>
      </c>
      <c r="E282">
        <f>SUMIFS(WebVisits!E$2:E$2923,WebVisits!$A$2:$A$2923,$A282,WebVisits!$B$2:$B$2923,$B282)</f>
        <v>76</v>
      </c>
      <c r="F282">
        <f>SUMIFS(WebVisits!F$2:F$2923,WebVisits!$A$2:$A$2923,$A282,WebVisits!$B$2:$B$2923,$B282)</f>
        <v>11</v>
      </c>
      <c r="G282">
        <f>SUMIFS(WebVisits!G$2:G$2923,WebVisits!$A$2:$A$2923,$A282,WebVisits!$B$2:$B$2923,$B282)</f>
        <v>92</v>
      </c>
      <c r="H282">
        <f t="shared" si="13"/>
        <v>226</v>
      </c>
      <c r="I282" t="e">
        <f>IF(C282&gt;List!$D$2,NA(),INDEX(D282:H282,,MATCH($I$2,$D$2:$H$2,0)))</f>
        <v>#N/A</v>
      </c>
      <c r="J282" t="e">
        <f>IF(C282&gt;List!$D$2,NA(),SUMIFS(INDEX($D$4:$H$368,,MATCH(5,$D$2:$H$2,0)),$C$4:$C$368,C282))</f>
        <v>#N/A</v>
      </c>
      <c r="K282" t="e">
        <f t="shared" si="14"/>
        <v>#N/A</v>
      </c>
    </row>
    <row r="283" spans="1:11" x14ac:dyDescent="0.25">
      <c r="A283" t="str">
        <f>List!$T$2</f>
        <v>Africa</v>
      </c>
      <c r="B283" s="64">
        <v>42831</v>
      </c>
      <c r="C283">
        <f t="shared" si="12"/>
        <v>10</v>
      </c>
      <c r="D283">
        <f>SUMIFS(WebVisits!D$2:D$2923,WebVisits!$A$2:$A$2923,$A283,WebVisits!$B$2:$B$2923,$B283)</f>
        <v>76</v>
      </c>
      <c r="E283">
        <f>SUMIFS(WebVisits!E$2:E$2923,WebVisits!$A$2:$A$2923,$A283,WebVisits!$B$2:$B$2923,$B283)</f>
        <v>77</v>
      </c>
      <c r="F283">
        <f>SUMIFS(WebVisits!F$2:F$2923,WebVisits!$A$2:$A$2923,$A283,WebVisits!$B$2:$B$2923,$B283)</f>
        <v>33</v>
      </c>
      <c r="G283">
        <f>SUMIFS(WebVisits!G$2:G$2923,WebVisits!$A$2:$A$2923,$A283,WebVisits!$B$2:$B$2923,$B283)</f>
        <v>30</v>
      </c>
      <c r="H283">
        <f t="shared" si="13"/>
        <v>216</v>
      </c>
      <c r="I283" t="e">
        <f>IF(C283&gt;List!$D$2,NA(),INDEX(D283:H283,,MATCH($I$2,$D$2:$H$2,0)))</f>
        <v>#N/A</v>
      </c>
      <c r="J283" t="e">
        <f>IF(C283&gt;List!$D$2,NA(),SUMIFS(INDEX($D$4:$H$368,,MATCH(5,$D$2:$H$2,0)),$C$4:$C$368,C283))</f>
        <v>#N/A</v>
      </c>
      <c r="K283" t="e">
        <f t="shared" si="14"/>
        <v>#N/A</v>
      </c>
    </row>
    <row r="284" spans="1:11" x14ac:dyDescent="0.25">
      <c r="A284" t="str">
        <f>List!$T$2</f>
        <v>Africa</v>
      </c>
      <c r="B284" s="64">
        <v>42832</v>
      </c>
      <c r="C284">
        <f t="shared" si="12"/>
        <v>10</v>
      </c>
      <c r="D284">
        <f>SUMIFS(WebVisits!D$2:D$2923,WebVisits!$A$2:$A$2923,$A284,WebVisits!$B$2:$B$2923,$B284)</f>
        <v>26</v>
      </c>
      <c r="E284">
        <f>SUMIFS(WebVisits!E$2:E$2923,WebVisits!$A$2:$A$2923,$A284,WebVisits!$B$2:$B$2923,$B284)</f>
        <v>99</v>
      </c>
      <c r="F284">
        <f>SUMIFS(WebVisits!F$2:F$2923,WebVisits!$A$2:$A$2923,$A284,WebVisits!$B$2:$B$2923,$B284)</f>
        <v>38</v>
      </c>
      <c r="G284">
        <f>SUMIFS(WebVisits!G$2:G$2923,WebVisits!$A$2:$A$2923,$A284,WebVisits!$B$2:$B$2923,$B284)</f>
        <v>81</v>
      </c>
      <c r="H284">
        <f t="shared" si="13"/>
        <v>244</v>
      </c>
      <c r="I284" t="e">
        <f>IF(C284&gt;List!$D$2,NA(),INDEX(D284:H284,,MATCH($I$2,$D$2:$H$2,0)))</f>
        <v>#N/A</v>
      </c>
      <c r="J284" t="e">
        <f>IF(C284&gt;List!$D$2,NA(),SUMIFS(INDEX($D$4:$H$368,,MATCH(5,$D$2:$H$2,0)),$C$4:$C$368,C284))</f>
        <v>#N/A</v>
      </c>
      <c r="K284" t="e">
        <f t="shared" si="14"/>
        <v>#N/A</v>
      </c>
    </row>
    <row r="285" spans="1:11" x14ac:dyDescent="0.25">
      <c r="A285" t="str">
        <f>List!$T$2</f>
        <v>Africa</v>
      </c>
      <c r="B285" s="64">
        <v>42833</v>
      </c>
      <c r="C285">
        <f t="shared" si="12"/>
        <v>10</v>
      </c>
      <c r="D285">
        <f>SUMIFS(WebVisits!D$2:D$2923,WebVisits!$A$2:$A$2923,$A285,WebVisits!$B$2:$B$2923,$B285)</f>
        <v>57</v>
      </c>
      <c r="E285">
        <f>SUMIFS(WebVisits!E$2:E$2923,WebVisits!$A$2:$A$2923,$A285,WebVisits!$B$2:$B$2923,$B285)</f>
        <v>56</v>
      </c>
      <c r="F285">
        <f>SUMIFS(WebVisits!F$2:F$2923,WebVisits!$A$2:$A$2923,$A285,WebVisits!$B$2:$B$2923,$B285)</f>
        <v>88</v>
      </c>
      <c r="G285">
        <f>SUMIFS(WebVisits!G$2:G$2923,WebVisits!$A$2:$A$2923,$A285,WebVisits!$B$2:$B$2923,$B285)</f>
        <v>78</v>
      </c>
      <c r="H285">
        <f t="shared" si="13"/>
        <v>279</v>
      </c>
      <c r="I285" t="e">
        <f>IF(C285&gt;List!$D$2,NA(),INDEX(D285:H285,,MATCH($I$2,$D$2:$H$2,0)))</f>
        <v>#N/A</v>
      </c>
      <c r="J285" t="e">
        <f>IF(C285&gt;List!$D$2,NA(),SUMIFS(INDEX($D$4:$H$368,,MATCH(5,$D$2:$H$2,0)),$C$4:$C$368,C285))</f>
        <v>#N/A</v>
      </c>
      <c r="K285" t="e">
        <f t="shared" si="14"/>
        <v>#N/A</v>
      </c>
    </row>
    <row r="286" spans="1:11" x14ac:dyDescent="0.25">
      <c r="A286" t="str">
        <f>List!$T$2</f>
        <v>Africa</v>
      </c>
      <c r="B286" s="64">
        <v>42834</v>
      </c>
      <c r="C286">
        <f t="shared" si="12"/>
        <v>10</v>
      </c>
      <c r="D286">
        <f>SUMIFS(WebVisits!D$2:D$2923,WebVisits!$A$2:$A$2923,$A286,WebVisits!$B$2:$B$2923,$B286)</f>
        <v>69</v>
      </c>
      <c r="E286">
        <f>SUMIFS(WebVisits!E$2:E$2923,WebVisits!$A$2:$A$2923,$A286,WebVisits!$B$2:$B$2923,$B286)</f>
        <v>82</v>
      </c>
      <c r="F286">
        <f>SUMIFS(WebVisits!F$2:F$2923,WebVisits!$A$2:$A$2923,$A286,WebVisits!$B$2:$B$2923,$B286)</f>
        <v>45</v>
      </c>
      <c r="G286">
        <f>SUMIFS(WebVisits!G$2:G$2923,WebVisits!$A$2:$A$2923,$A286,WebVisits!$B$2:$B$2923,$B286)</f>
        <v>61</v>
      </c>
      <c r="H286">
        <f t="shared" si="13"/>
        <v>257</v>
      </c>
      <c r="I286" t="e">
        <f>IF(C286&gt;List!$D$2,NA(),INDEX(D286:H286,,MATCH($I$2,$D$2:$H$2,0)))</f>
        <v>#N/A</v>
      </c>
      <c r="J286" t="e">
        <f>IF(C286&gt;List!$D$2,NA(),SUMIFS(INDEX($D$4:$H$368,,MATCH(5,$D$2:$H$2,0)),$C$4:$C$368,C286))</f>
        <v>#N/A</v>
      </c>
      <c r="K286" t="e">
        <f t="shared" si="14"/>
        <v>#N/A</v>
      </c>
    </row>
    <row r="287" spans="1:11" x14ac:dyDescent="0.25">
      <c r="A287" t="str">
        <f>List!$T$2</f>
        <v>Africa</v>
      </c>
      <c r="B287" s="64">
        <v>42835</v>
      </c>
      <c r="C287">
        <f t="shared" si="12"/>
        <v>10</v>
      </c>
      <c r="D287">
        <f>SUMIFS(WebVisits!D$2:D$2923,WebVisits!$A$2:$A$2923,$A287,WebVisits!$B$2:$B$2923,$B287)</f>
        <v>66</v>
      </c>
      <c r="E287">
        <f>SUMIFS(WebVisits!E$2:E$2923,WebVisits!$A$2:$A$2923,$A287,WebVisits!$B$2:$B$2923,$B287)</f>
        <v>38</v>
      </c>
      <c r="F287">
        <f>SUMIFS(WebVisits!F$2:F$2923,WebVisits!$A$2:$A$2923,$A287,WebVisits!$B$2:$B$2923,$B287)</f>
        <v>28</v>
      </c>
      <c r="G287">
        <f>SUMIFS(WebVisits!G$2:G$2923,WebVisits!$A$2:$A$2923,$A287,WebVisits!$B$2:$B$2923,$B287)</f>
        <v>13</v>
      </c>
      <c r="H287">
        <f t="shared" si="13"/>
        <v>145</v>
      </c>
      <c r="I287" t="e">
        <f>IF(C287&gt;List!$D$2,NA(),INDEX(D287:H287,,MATCH($I$2,$D$2:$H$2,0)))</f>
        <v>#N/A</v>
      </c>
      <c r="J287" t="e">
        <f>IF(C287&gt;List!$D$2,NA(),SUMIFS(INDEX($D$4:$H$368,,MATCH(5,$D$2:$H$2,0)),$C$4:$C$368,C287))</f>
        <v>#N/A</v>
      </c>
      <c r="K287" t="e">
        <f t="shared" si="14"/>
        <v>#N/A</v>
      </c>
    </row>
    <row r="288" spans="1:11" x14ac:dyDescent="0.25">
      <c r="A288" t="str">
        <f>List!$T$2</f>
        <v>Africa</v>
      </c>
      <c r="B288" s="64">
        <v>42836</v>
      </c>
      <c r="C288">
        <f t="shared" si="12"/>
        <v>10</v>
      </c>
      <c r="D288">
        <f>SUMIFS(WebVisits!D$2:D$2923,WebVisits!$A$2:$A$2923,$A288,WebVisits!$B$2:$B$2923,$B288)</f>
        <v>100</v>
      </c>
      <c r="E288">
        <f>SUMIFS(WebVisits!E$2:E$2923,WebVisits!$A$2:$A$2923,$A288,WebVisits!$B$2:$B$2923,$B288)</f>
        <v>78</v>
      </c>
      <c r="F288">
        <f>SUMIFS(WebVisits!F$2:F$2923,WebVisits!$A$2:$A$2923,$A288,WebVisits!$B$2:$B$2923,$B288)</f>
        <v>98</v>
      </c>
      <c r="G288">
        <f>SUMIFS(WebVisits!G$2:G$2923,WebVisits!$A$2:$A$2923,$A288,WebVisits!$B$2:$B$2923,$B288)</f>
        <v>88</v>
      </c>
      <c r="H288">
        <f t="shared" si="13"/>
        <v>364</v>
      </c>
      <c r="I288" t="e">
        <f>IF(C288&gt;List!$D$2,NA(),INDEX(D288:H288,,MATCH($I$2,$D$2:$H$2,0)))</f>
        <v>#N/A</v>
      </c>
      <c r="J288" t="e">
        <f>IF(C288&gt;List!$D$2,NA(),SUMIFS(INDEX($D$4:$H$368,,MATCH(5,$D$2:$H$2,0)),$C$4:$C$368,C288))</f>
        <v>#N/A</v>
      </c>
      <c r="K288" t="e">
        <f t="shared" si="14"/>
        <v>#N/A</v>
      </c>
    </row>
    <row r="289" spans="1:11" x14ac:dyDescent="0.25">
      <c r="A289" t="str">
        <f>List!$T$2</f>
        <v>Africa</v>
      </c>
      <c r="B289" s="64">
        <v>42837</v>
      </c>
      <c r="C289">
        <f t="shared" si="12"/>
        <v>10</v>
      </c>
      <c r="D289">
        <f>SUMIFS(WebVisits!D$2:D$2923,WebVisits!$A$2:$A$2923,$A289,WebVisits!$B$2:$B$2923,$B289)</f>
        <v>40</v>
      </c>
      <c r="E289">
        <f>SUMIFS(WebVisits!E$2:E$2923,WebVisits!$A$2:$A$2923,$A289,WebVisits!$B$2:$B$2923,$B289)</f>
        <v>82</v>
      </c>
      <c r="F289">
        <f>SUMIFS(WebVisits!F$2:F$2923,WebVisits!$A$2:$A$2923,$A289,WebVisits!$B$2:$B$2923,$B289)</f>
        <v>19</v>
      </c>
      <c r="G289">
        <f>SUMIFS(WebVisits!G$2:G$2923,WebVisits!$A$2:$A$2923,$A289,WebVisits!$B$2:$B$2923,$B289)</f>
        <v>69</v>
      </c>
      <c r="H289">
        <f t="shared" si="13"/>
        <v>210</v>
      </c>
      <c r="I289" t="e">
        <f>IF(C289&gt;List!$D$2,NA(),INDEX(D289:H289,,MATCH($I$2,$D$2:$H$2,0)))</f>
        <v>#N/A</v>
      </c>
      <c r="J289" t="e">
        <f>IF(C289&gt;List!$D$2,NA(),SUMIFS(INDEX($D$4:$H$368,,MATCH(5,$D$2:$H$2,0)),$C$4:$C$368,C289))</f>
        <v>#N/A</v>
      </c>
      <c r="K289" t="e">
        <f t="shared" si="14"/>
        <v>#N/A</v>
      </c>
    </row>
    <row r="290" spans="1:11" x14ac:dyDescent="0.25">
      <c r="A290" t="str">
        <f>List!$T$2</f>
        <v>Africa</v>
      </c>
      <c r="B290" s="64">
        <v>42838</v>
      </c>
      <c r="C290">
        <f t="shared" si="12"/>
        <v>10</v>
      </c>
      <c r="D290">
        <f>SUMIFS(WebVisits!D$2:D$2923,WebVisits!$A$2:$A$2923,$A290,WebVisits!$B$2:$B$2923,$B290)</f>
        <v>56</v>
      </c>
      <c r="E290">
        <f>SUMIFS(WebVisits!E$2:E$2923,WebVisits!$A$2:$A$2923,$A290,WebVisits!$B$2:$B$2923,$B290)</f>
        <v>22</v>
      </c>
      <c r="F290">
        <f>SUMIFS(WebVisits!F$2:F$2923,WebVisits!$A$2:$A$2923,$A290,WebVisits!$B$2:$B$2923,$B290)</f>
        <v>53</v>
      </c>
      <c r="G290">
        <f>SUMIFS(WebVisits!G$2:G$2923,WebVisits!$A$2:$A$2923,$A290,WebVisits!$B$2:$B$2923,$B290)</f>
        <v>21</v>
      </c>
      <c r="H290">
        <f t="shared" si="13"/>
        <v>152</v>
      </c>
      <c r="I290" t="e">
        <f>IF(C290&gt;List!$D$2,NA(),INDEX(D290:H290,,MATCH($I$2,$D$2:$H$2,0)))</f>
        <v>#N/A</v>
      </c>
      <c r="J290" t="e">
        <f>IF(C290&gt;List!$D$2,NA(),SUMIFS(INDEX($D$4:$H$368,,MATCH(5,$D$2:$H$2,0)),$C$4:$C$368,C290))</f>
        <v>#N/A</v>
      </c>
      <c r="K290" t="e">
        <f t="shared" si="14"/>
        <v>#N/A</v>
      </c>
    </row>
    <row r="291" spans="1:11" x14ac:dyDescent="0.25">
      <c r="A291" t="str">
        <f>List!$T$2</f>
        <v>Africa</v>
      </c>
      <c r="B291" s="64">
        <v>42839</v>
      </c>
      <c r="C291">
        <f t="shared" si="12"/>
        <v>10</v>
      </c>
      <c r="D291">
        <f>SUMIFS(WebVisits!D$2:D$2923,WebVisits!$A$2:$A$2923,$A291,WebVisits!$B$2:$B$2923,$B291)</f>
        <v>83</v>
      </c>
      <c r="E291">
        <f>SUMIFS(WebVisits!E$2:E$2923,WebVisits!$A$2:$A$2923,$A291,WebVisits!$B$2:$B$2923,$B291)</f>
        <v>55</v>
      </c>
      <c r="F291">
        <f>SUMIFS(WebVisits!F$2:F$2923,WebVisits!$A$2:$A$2923,$A291,WebVisits!$B$2:$B$2923,$B291)</f>
        <v>82</v>
      </c>
      <c r="G291">
        <f>SUMIFS(WebVisits!G$2:G$2923,WebVisits!$A$2:$A$2923,$A291,WebVisits!$B$2:$B$2923,$B291)</f>
        <v>29</v>
      </c>
      <c r="H291">
        <f t="shared" si="13"/>
        <v>249</v>
      </c>
      <c r="I291" t="e">
        <f>IF(C291&gt;List!$D$2,NA(),INDEX(D291:H291,,MATCH($I$2,$D$2:$H$2,0)))</f>
        <v>#N/A</v>
      </c>
      <c r="J291" t="e">
        <f>IF(C291&gt;List!$D$2,NA(),SUMIFS(INDEX($D$4:$H$368,,MATCH(5,$D$2:$H$2,0)),$C$4:$C$368,C291))</f>
        <v>#N/A</v>
      </c>
      <c r="K291" t="e">
        <f t="shared" si="14"/>
        <v>#N/A</v>
      </c>
    </row>
    <row r="292" spans="1:11" x14ac:dyDescent="0.25">
      <c r="A292" t="str">
        <f>List!$T$2</f>
        <v>Africa</v>
      </c>
      <c r="B292" s="64">
        <v>42840</v>
      </c>
      <c r="C292">
        <f t="shared" si="12"/>
        <v>10</v>
      </c>
      <c r="D292">
        <f>SUMIFS(WebVisits!D$2:D$2923,WebVisits!$A$2:$A$2923,$A292,WebVisits!$B$2:$B$2923,$B292)</f>
        <v>63</v>
      </c>
      <c r="E292">
        <f>SUMIFS(WebVisits!E$2:E$2923,WebVisits!$A$2:$A$2923,$A292,WebVisits!$B$2:$B$2923,$B292)</f>
        <v>47</v>
      </c>
      <c r="F292">
        <f>SUMIFS(WebVisits!F$2:F$2923,WebVisits!$A$2:$A$2923,$A292,WebVisits!$B$2:$B$2923,$B292)</f>
        <v>63</v>
      </c>
      <c r="G292">
        <f>SUMIFS(WebVisits!G$2:G$2923,WebVisits!$A$2:$A$2923,$A292,WebVisits!$B$2:$B$2923,$B292)</f>
        <v>91</v>
      </c>
      <c r="H292">
        <f t="shared" si="13"/>
        <v>264</v>
      </c>
      <c r="I292" t="e">
        <f>IF(C292&gt;List!$D$2,NA(),INDEX(D292:H292,,MATCH($I$2,$D$2:$H$2,0)))</f>
        <v>#N/A</v>
      </c>
      <c r="J292" t="e">
        <f>IF(C292&gt;List!$D$2,NA(),SUMIFS(INDEX($D$4:$H$368,,MATCH(5,$D$2:$H$2,0)),$C$4:$C$368,C292))</f>
        <v>#N/A</v>
      </c>
      <c r="K292" t="e">
        <f t="shared" si="14"/>
        <v>#N/A</v>
      </c>
    </row>
    <row r="293" spans="1:11" x14ac:dyDescent="0.25">
      <c r="A293" t="str">
        <f>List!$T$2</f>
        <v>Africa</v>
      </c>
      <c r="B293" s="64">
        <v>42841</v>
      </c>
      <c r="C293">
        <f t="shared" si="12"/>
        <v>10</v>
      </c>
      <c r="D293">
        <f>SUMIFS(WebVisits!D$2:D$2923,WebVisits!$A$2:$A$2923,$A293,WebVisits!$B$2:$B$2923,$B293)</f>
        <v>35</v>
      </c>
      <c r="E293">
        <f>SUMIFS(WebVisits!E$2:E$2923,WebVisits!$A$2:$A$2923,$A293,WebVisits!$B$2:$B$2923,$B293)</f>
        <v>23</v>
      </c>
      <c r="F293">
        <f>SUMIFS(WebVisits!F$2:F$2923,WebVisits!$A$2:$A$2923,$A293,WebVisits!$B$2:$B$2923,$B293)</f>
        <v>66</v>
      </c>
      <c r="G293">
        <f>SUMIFS(WebVisits!G$2:G$2923,WebVisits!$A$2:$A$2923,$A293,WebVisits!$B$2:$B$2923,$B293)</f>
        <v>25</v>
      </c>
      <c r="H293">
        <f t="shared" si="13"/>
        <v>149</v>
      </c>
      <c r="I293" t="e">
        <f>IF(C293&gt;List!$D$2,NA(),INDEX(D293:H293,,MATCH($I$2,$D$2:$H$2,0)))</f>
        <v>#N/A</v>
      </c>
      <c r="J293" t="e">
        <f>IF(C293&gt;List!$D$2,NA(),SUMIFS(INDEX($D$4:$H$368,,MATCH(5,$D$2:$H$2,0)),$C$4:$C$368,C293))</f>
        <v>#N/A</v>
      </c>
      <c r="K293" t="e">
        <f t="shared" si="14"/>
        <v>#N/A</v>
      </c>
    </row>
    <row r="294" spans="1:11" x14ac:dyDescent="0.25">
      <c r="A294" t="str">
        <f>List!$T$2</f>
        <v>Africa</v>
      </c>
      <c r="B294" s="64">
        <v>42842</v>
      </c>
      <c r="C294">
        <f t="shared" si="12"/>
        <v>10</v>
      </c>
      <c r="D294">
        <f>SUMIFS(WebVisits!D$2:D$2923,WebVisits!$A$2:$A$2923,$A294,WebVisits!$B$2:$B$2923,$B294)</f>
        <v>34</v>
      </c>
      <c r="E294">
        <f>SUMIFS(WebVisits!E$2:E$2923,WebVisits!$A$2:$A$2923,$A294,WebVisits!$B$2:$B$2923,$B294)</f>
        <v>84</v>
      </c>
      <c r="F294">
        <f>SUMIFS(WebVisits!F$2:F$2923,WebVisits!$A$2:$A$2923,$A294,WebVisits!$B$2:$B$2923,$B294)</f>
        <v>38</v>
      </c>
      <c r="G294">
        <f>SUMIFS(WebVisits!G$2:G$2923,WebVisits!$A$2:$A$2923,$A294,WebVisits!$B$2:$B$2923,$B294)</f>
        <v>28</v>
      </c>
      <c r="H294">
        <f t="shared" si="13"/>
        <v>184</v>
      </c>
      <c r="I294" t="e">
        <f>IF(C294&gt;List!$D$2,NA(),INDEX(D294:H294,,MATCH($I$2,$D$2:$H$2,0)))</f>
        <v>#N/A</v>
      </c>
      <c r="J294" t="e">
        <f>IF(C294&gt;List!$D$2,NA(),SUMIFS(INDEX($D$4:$H$368,,MATCH(5,$D$2:$H$2,0)),$C$4:$C$368,C294))</f>
        <v>#N/A</v>
      </c>
      <c r="K294" t="e">
        <f t="shared" si="14"/>
        <v>#N/A</v>
      </c>
    </row>
    <row r="295" spans="1:11" x14ac:dyDescent="0.25">
      <c r="A295" t="str">
        <f>List!$T$2</f>
        <v>Africa</v>
      </c>
      <c r="B295" s="64">
        <v>42843</v>
      </c>
      <c r="C295">
        <f t="shared" si="12"/>
        <v>10</v>
      </c>
      <c r="D295">
        <f>SUMIFS(WebVisits!D$2:D$2923,WebVisits!$A$2:$A$2923,$A295,WebVisits!$B$2:$B$2923,$B295)</f>
        <v>32</v>
      </c>
      <c r="E295">
        <f>SUMIFS(WebVisits!E$2:E$2923,WebVisits!$A$2:$A$2923,$A295,WebVisits!$B$2:$B$2923,$B295)</f>
        <v>17</v>
      </c>
      <c r="F295">
        <f>SUMIFS(WebVisits!F$2:F$2923,WebVisits!$A$2:$A$2923,$A295,WebVisits!$B$2:$B$2923,$B295)</f>
        <v>23</v>
      </c>
      <c r="G295">
        <f>SUMIFS(WebVisits!G$2:G$2923,WebVisits!$A$2:$A$2923,$A295,WebVisits!$B$2:$B$2923,$B295)</f>
        <v>85</v>
      </c>
      <c r="H295">
        <f t="shared" si="13"/>
        <v>157</v>
      </c>
      <c r="I295" t="e">
        <f>IF(C295&gt;List!$D$2,NA(),INDEX(D295:H295,,MATCH($I$2,$D$2:$H$2,0)))</f>
        <v>#N/A</v>
      </c>
      <c r="J295" t="e">
        <f>IF(C295&gt;List!$D$2,NA(),SUMIFS(INDEX($D$4:$H$368,,MATCH(5,$D$2:$H$2,0)),$C$4:$C$368,C295))</f>
        <v>#N/A</v>
      </c>
      <c r="K295" t="e">
        <f t="shared" si="14"/>
        <v>#N/A</v>
      </c>
    </row>
    <row r="296" spans="1:11" x14ac:dyDescent="0.25">
      <c r="A296" t="str">
        <f>List!$T$2</f>
        <v>Africa</v>
      </c>
      <c r="B296" s="64">
        <v>42844</v>
      </c>
      <c r="C296">
        <f t="shared" si="12"/>
        <v>10</v>
      </c>
      <c r="D296">
        <f>SUMIFS(WebVisits!D$2:D$2923,WebVisits!$A$2:$A$2923,$A296,WebVisits!$B$2:$B$2923,$B296)</f>
        <v>14</v>
      </c>
      <c r="E296">
        <f>SUMIFS(WebVisits!E$2:E$2923,WebVisits!$A$2:$A$2923,$A296,WebVisits!$B$2:$B$2923,$B296)</f>
        <v>12</v>
      </c>
      <c r="F296">
        <f>SUMIFS(WebVisits!F$2:F$2923,WebVisits!$A$2:$A$2923,$A296,WebVisits!$B$2:$B$2923,$B296)</f>
        <v>37</v>
      </c>
      <c r="G296">
        <f>SUMIFS(WebVisits!G$2:G$2923,WebVisits!$A$2:$A$2923,$A296,WebVisits!$B$2:$B$2923,$B296)</f>
        <v>15</v>
      </c>
      <c r="H296">
        <f t="shared" si="13"/>
        <v>78</v>
      </c>
      <c r="I296" t="e">
        <f>IF(C296&gt;List!$D$2,NA(),INDEX(D296:H296,,MATCH($I$2,$D$2:$H$2,0)))</f>
        <v>#N/A</v>
      </c>
      <c r="J296" t="e">
        <f>IF(C296&gt;List!$D$2,NA(),SUMIFS(INDEX($D$4:$H$368,,MATCH(5,$D$2:$H$2,0)),$C$4:$C$368,C296))</f>
        <v>#N/A</v>
      </c>
      <c r="K296" t="e">
        <f t="shared" si="14"/>
        <v>#N/A</v>
      </c>
    </row>
    <row r="297" spans="1:11" x14ac:dyDescent="0.25">
      <c r="A297" t="str">
        <f>List!$T$2</f>
        <v>Africa</v>
      </c>
      <c r="B297" s="64">
        <v>42845</v>
      </c>
      <c r="C297">
        <f t="shared" si="12"/>
        <v>10</v>
      </c>
      <c r="D297">
        <f>SUMIFS(WebVisits!D$2:D$2923,WebVisits!$A$2:$A$2923,$A297,WebVisits!$B$2:$B$2923,$B297)</f>
        <v>39</v>
      </c>
      <c r="E297">
        <f>SUMIFS(WebVisits!E$2:E$2923,WebVisits!$A$2:$A$2923,$A297,WebVisits!$B$2:$B$2923,$B297)</f>
        <v>34</v>
      </c>
      <c r="F297">
        <f>SUMIFS(WebVisits!F$2:F$2923,WebVisits!$A$2:$A$2923,$A297,WebVisits!$B$2:$B$2923,$B297)</f>
        <v>29</v>
      </c>
      <c r="G297">
        <f>SUMIFS(WebVisits!G$2:G$2923,WebVisits!$A$2:$A$2923,$A297,WebVisits!$B$2:$B$2923,$B297)</f>
        <v>69</v>
      </c>
      <c r="H297">
        <f t="shared" si="13"/>
        <v>171</v>
      </c>
      <c r="I297" t="e">
        <f>IF(C297&gt;List!$D$2,NA(),INDEX(D297:H297,,MATCH($I$2,$D$2:$H$2,0)))</f>
        <v>#N/A</v>
      </c>
      <c r="J297" t="e">
        <f>IF(C297&gt;List!$D$2,NA(),SUMIFS(INDEX($D$4:$H$368,,MATCH(5,$D$2:$H$2,0)),$C$4:$C$368,C297))</f>
        <v>#N/A</v>
      </c>
      <c r="K297" t="e">
        <f t="shared" si="14"/>
        <v>#N/A</v>
      </c>
    </row>
    <row r="298" spans="1:11" x14ac:dyDescent="0.25">
      <c r="A298" t="str">
        <f>List!$T$2</f>
        <v>Africa</v>
      </c>
      <c r="B298" s="64">
        <v>42846</v>
      </c>
      <c r="C298">
        <f t="shared" si="12"/>
        <v>10</v>
      </c>
      <c r="D298">
        <f>SUMIFS(WebVisits!D$2:D$2923,WebVisits!$A$2:$A$2923,$A298,WebVisits!$B$2:$B$2923,$B298)</f>
        <v>73</v>
      </c>
      <c r="E298">
        <f>SUMIFS(WebVisits!E$2:E$2923,WebVisits!$A$2:$A$2923,$A298,WebVisits!$B$2:$B$2923,$B298)</f>
        <v>83</v>
      </c>
      <c r="F298">
        <f>SUMIFS(WebVisits!F$2:F$2923,WebVisits!$A$2:$A$2923,$A298,WebVisits!$B$2:$B$2923,$B298)</f>
        <v>26</v>
      </c>
      <c r="G298">
        <f>SUMIFS(WebVisits!G$2:G$2923,WebVisits!$A$2:$A$2923,$A298,WebVisits!$B$2:$B$2923,$B298)</f>
        <v>81</v>
      </c>
      <c r="H298">
        <f t="shared" si="13"/>
        <v>263</v>
      </c>
      <c r="I298" t="e">
        <f>IF(C298&gt;List!$D$2,NA(),INDEX(D298:H298,,MATCH($I$2,$D$2:$H$2,0)))</f>
        <v>#N/A</v>
      </c>
      <c r="J298" t="e">
        <f>IF(C298&gt;List!$D$2,NA(),SUMIFS(INDEX($D$4:$H$368,,MATCH(5,$D$2:$H$2,0)),$C$4:$C$368,C298))</f>
        <v>#N/A</v>
      </c>
      <c r="K298" t="e">
        <f t="shared" si="14"/>
        <v>#N/A</v>
      </c>
    </row>
    <row r="299" spans="1:11" x14ac:dyDescent="0.25">
      <c r="A299" t="str">
        <f>List!$T$2</f>
        <v>Africa</v>
      </c>
      <c r="B299" s="64">
        <v>42847</v>
      </c>
      <c r="C299">
        <f t="shared" si="12"/>
        <v>10</v>
      </c>
      <c r="D299">
        <f>SUMIFS(WebVisits!D$2:D$2923,WebVisits!$A$2:$A$2923,$A299,WebVisits!$B$2:$B$2923,$B299)</f>
        <v>65</v>
      </c>
      <c r="E299">
        <f>SUMIFS(WebVisits!E$2:E$2923,WebVisits!$A$2:$A$2923,$A299,WebVisits!$B$2:$B$2923,$B299)</f>
        <v>12</v>
      </c>
      <c r="F299">
        <f>SUMIFS(WebVisits!F$2:F$2923,WebVisits!$A$2:$A$2923,$A299,WebVisits!$B$2:$B$2923,$B299)</f>
        <v>34</v>
      </c>
      <c r="G299">
        <f>SUMIFS(WebVisits!G$2:G$2923,WebVisits!$A$2:$A$2923,$A299,WebVisits!$B$2:$B$2923,$B299)</f>
        <v>50</v>
      </c>
      <c r="H299">
        <f t="shared" si="13"/>
        <v>161</v>
      </c>
      <c r="I299" t="e">
        <f>IF(C299&gt;List!$D$2,NA(),INDEX(D299:H299,,MATCH($I$2,$D$2:$H$2,0)))</f>
        <v>#N/A</v>
      </c>
      <c r="J299" t="e">
        <f>IF(C299&gt;List!$D$2,NA(),SUMIFS(INDEX($D$4:$H$368,,MATCH(5,$D$2:$H$2,0)),$C$4:$C$368,C299))</f>
        <v>#N/A</v>
      </c>
      <c r="K299" t="e">
        <f t="shared" si="14"/>
        <v>#N/A</v>
      </c>
    </row>
    <row r="300" spans="1:11" x14ac:dyDescent="0.25">
      <c r="A300" t="str">
        <f>List!$T$2</f>
        <v>Africa</v>
      </c>
      <c r="B300" s="64">
        <v>42848</v>
      </c>
      <c r="C300">
        <f t="shared" si="12"/>
        <v>10</v>
      </c>
      <c r="D300">
        <f>SUMIFS(WebVisits!D$2:D$2923,WebVisits!$A$2:$A$2923,$A300,WebVisits!$B$2:$B$2923,$B300)</f>
        <v>16</v>
      </c>
      <c r="E300">
        <f>SUMIFS(WebVisits!E$2:E$2923,WebVisits!$A$2:$A$2923,$A300,WebVisits!$B$2:$B$2923,$B300)</f>
        <v>41</v>
      </c>
      <c r="F300">
        <f>SUMIFS(WebVisits!F$2:F$2923,WebVisits!$A$2:$A$2923,$A300,WebVisits!$B$2:$B$2923,$B300)</f>
        <v>31</v>
      </c>
      <c r="G300">
        <f>SUMIFS(WebVisits!G$2:G$2923,WebVisits!$A$2:$A$2923,$A300,WebVisits!$B$2:$B$2923,$B300)</f>
        <v>67</v>
      </c>
      <c r="H300">
        <f t="shared" si="13"/>
        <v>155</v>
      </c>
      <c r="I300" t="e">
        <f>IF(C300&gt;List!$D$2,NA(),INDEX(D300:H300,,MATCH($I$2,$D$2:$H$2,0)))</f>
        <v>#N/A</v>
      </c>
      <c r="J300" t="e">
        <f>IF(C300&gt;List!$D$2,NA(),SUMIFS(INDEX($D$4:$H$368,,MATCH(5,$D$2:$H$2,0)),$C$4:$C$368,C300))</f>
        <v>#N/A</v>
      </c>
      <c r="K300" t="e">
        <f t="shared" si="14"/>
        <v>#N/A</v>
      </c>
    </row>
    <row r="301" spans="1:11" x14ac:dyDescent="0.25">
      <c r="A301" t="str">
        <f>List!$T$2</f>
        <v>Africa</v>
      </c>
      <c r="B301" s="64">
        <v>42849</v>
      </c>
      <c r="C301">
        <f t="shared" si="12"/>
        <v>10</v>
      </c>
      <c r="D301">
        <f>SUMIFS(WebVisits!D$2:D$2923,WebVisits!$A$2:$A$2923,$A301,WebVisits!$B$2:$B$2923,$B301)</f>
        <v>61</v>
      </c>
      <c r="E301">
        <f>SUMIFS(WebVisits!E$2:E$2923,WebVisits!$A$2:$A$2923,$A301,WebVisits!$B$2:$B$2923,$B301)</f>
        <v>44</v>
      </c>
      <c r="F301">
        <f>SUMIFS(WebVisits!F$2:F$2923,WebVisits!$A$2:$A$2923,$A301,WebVisits!$B$2:$B$2923,$B301)</f>
        <v>99</v>
      </c>
      <c r="G301">
        <f>SUMIFS(WebVisits!G$2:G$2923,WebVisits!$A$2:$A$2923,$A301,WebVisits!$B$2:$B$2923,$B301)</f>
        <v>23</v>
      </c>
      <c r="H301">
        <f t="shared" si="13"/>
        <v>227</v>
      </c>
      <c r="I301" t="e">
        <f>IF(C301&gt;List!$D$2,NA(),INDEX(D301:H301,,MATCH($I$2,$D$2:$H$2,0)))</f>
        <v>#N/A</v>
      </c>
      <c r="J301" t="e">
        <f>IF(C301&gt;List!$D$2,NA(),SUMIFS(INDEX($D$4:$H$368,,MATCH(5,$D$2:$H$2,0)),$C$4:$C$368,C301))</f>
        <v>#N/A</v>
      </c>
      <c r="K301" t="e">
        <f t="shared" si="14"/>
        <v>#N/A</v>
      </c>
    </row>
    <row r="302" spans="1:11" x14ac:dyDescent="0.25">
      <c r="A302" t="str">
        <f>List!$T$2</f>
        <v>Africa</v>
      </c>
      <c r="B302" s="64">
        <v>42850</v>
      </c>
      <c r="C302">
        <f t="shared" si="12"/>
        <v>10</v>
      </c>
      <c r="D302">
        <f>SUMIFS(WebVisits!D$2:D$2923,WebVisits!$A$2:$A$2923,$A302,WebVisits!$B$2:$B$2923,$B302)</f>
        <v>45</v>
      </c>
      <c r="E302">
        <f>SUMIFS(WebVisits!E$2:E$2923,WebVisits!$A$2:$A$2923,$A302,WebVisits!$B$2:$B$2923,$B302)</f>
        <v>33</v>
      </c>
      <c r="F302">
        <f>SUMIFS(WebVisits!F$2:F$2923,WebVisits!$A$2:$A$2923,$A302,WebVisits!$B$2:$B$2923,$B302)</f>
        <v>17</v>
      </c>
      <c r="G302">
        <f>SUMIFS(WebVisits!G$2:G$2923,WebVisits!$A$2:$A$2923,$A302,WebVisits!$B$2:$B$2923,$B302)</f>
        <v>86</v>
      </c>
      <c r="H302">
        <f t="shared" si="13"/>
        <v>181</v>
      </c>
      <c r="I302" t="e">
        <f>IF(C302&gt;List!$D$2,NA(),INDEX(D302:H302,,MATCH($I$2,$D$2:$H$2,0)))</f>
        <v>#N/A</v>
      </c>
      <c r="J302" t="e">
        <f>IF(C302&gt;List!$D$2,NA(),SUMIFS(INDEX($D$4:$H$368,,MATCH(5,$D$2:$H$2,0)),$C$4:$C$368,C302))</f>
        <v>#N/A</v>
      </c>
      <c r="K302" t="e">
        <f t="shared" si="14"/>
        <v>#N/A</v>
      </c>
    </row>
    <row r="303" spans="1:11" x14ac:dyDescent="0.25">
      <c r="A303" t="str">
        <f>List!$T$2</f>
        <v>Africa</v>
      </c>
      <c r="B303" s="64">
        <v>42851</v>
      </c>
      <c r="C303">
        <f t="shared" si="12"/>
        <v>10</v>
      </c>
      <c r="D303">
        <f>SUMIFS(WebVisits!D$2:D$2923,WebVisits!$A$2:$A$2923,$A303,WebVisits!$B$2:$B$2923,$B303)</f>
        <v>49</v>
      </c>
      <c r="E303">
        <f>SUMIFS(WebVisits!E$2:E$2923,WebVisits!$A$2:$A$2923,$A303,WebVisits!$B$2:$B$2923,$B303)</f>
        <v>45</v>
      </c>
      <c r="F303">
        <f>SUMIFS(WebVisits!F$2:F$2923,WebVisits!$A$2:$A$2923,$A303,WebVisits!$B$2:$B$2923,$B303)</f>
        <v>62</v>
      </c>
      <c r="G303">
        <f>SUMIFS(WebVisits!G$2:G$2923,WebVisits!$A$2:$A$2923,$A303,WebVisits!$B$2:$B$2923,$B303)</f>
        <v>18</v>
      </c>
      <c r="H303">
        <f t="shared" si="13"/>
        <v>174</v>
      </c>
      <c r="I303" t="e">
        <f>IF(C303&gt;List!$D$2,NA(),INDEX(D303:H303,,MATCH($I$2,$D$2:$H$2,0)))</f>
        <v>#N/A</v>
      </c>
      <c r="J303" t="e">
        <f>IF(C303&gt;List!$D$2,NA(),SUMIFS(INDEX($D$4:$H$368,,MATCH(5,$D$2:$H$2,0)),$C$4:$C$368,C303))</f>
        <v>#N/A</v>
      </c>
      <c r="K303" t="e">
        <f t="shared" si="14"/>
        <v>#N/A</v>
      </c>
    </row>
    <row r="304" spans="1:11" x14ac:dyDescent="0.25">
      <c r="A304" t="str">
        <f>List!$T$2</f>
        <v>Africa</v>
      </c>
      <c r="B304" s="64">
        <v>42852</v>
      </c>
      <c r="C304">
        <f t="shared" si="12"/>
        <v>10</v>
      </c>
      <c r="D304">
        <f>SUMIFS(WebVisits!D$2:D$2923,WebVisits!$A$2:$A$2923,$A304,WebVisits!$B$2:$B$2923,$B304)</f>
        <v>47</v>
      </c>
      <c r="E304">
        <f>SUMIFS(WebVisits!E$2:E$2923,WebVisits!$A$2:$A$2923,$A304,WebVisits!$B$2:$B$2923,$B304)</f>
        <v>69</v>
      </c>
      <c r="F304">
        <f>SUMIFS(WebVisits!F$2:F$2923,WebVisits!$A$2:$A$2923,$A304,WebVisits!$B$2:$B$2923,$B304)</f>
        <v>98</v>
      </c>
      <c r="G304">
        <f>SUMIFS(WebVisits!G$2:G$2923,WebVisits!$A$2:$A$2923,$A304,WebVisits!$B$2:$B$2923,$B304)</f>
        <v>30</v>
      </c>
      <c r="H304">
        <f t="shared" si="13"/>
        <v>244</v>
      </c>
      <c r="I304" t="e">
        <f>IF(C304&gt;List!$D$2,NA(),INDEX(D304:H304,,MATCH($I$2,$D$2:$H$2,0)))</f>
        <v>#N/A</v>
      </c>
      <c r="J304" t="e">
        <f>IF(C304&gt;List!$D$2,NA(),SUMIFS(INDEX($D$4:$H$368,,MATCH(5,$D$2:$H$2,0)),$C$4:$C$368,C304))</f>
        <v>#N/A</v>
      </c>
      <c r="K304" t="e">
        <f t="shared" si="14"/>
        <v>#N/A</v>
      </c>
    </row>
    <row r="305" spans="1:11" x14ac:dyDescent="0.25">
      <c r="A305" t="str">
        <f>List!$T$2</f>
        <v>Africa</v>
      </c>
      <c r="B305" s="64">
        <v>42853</v>
      </c>
      <c r="C305">
        <f t="shared" si="12"/>
        <v>10</v>
      </c>
      <c r="D305">
        <f>SUMIFS(WebVisits!D$2:D$2923,WebVisits!$A$2:$A$2923,$A305,WebVisits!$B$2:$B$2923,$B305)</f>
        <v>68</v>
      </c>
      <c r="E305">
        <f>SUMIFS(WebVisits!E$2:E$2923,WebVisits!$A$2:$A$2923,$A305,WebVisits!$B$2:$B$2923,$B305)</f>
        <v>18</v>
      </c>
      <c r="F305">
        <f>SUMIFS(WebVisits!F$2:F$2923,WebVisits!$A$2:$A$2923,$A305,WebVisits!$B$2:$B$2923,$B305)</f>
        <v>13</v>
      </c>
      <c r="G305">
        <f>SUMIFS(WebVisits!G$2:G$2923,WebVisits!$A$2:$A$2923,$A305,WebVisits!$B$2:$B$2923,$B305)</f>
        <v>53</v>
      </c>
      <c r="H305">
        <f t="shared" si="13"/>
        <v>152</v>
      </c>
      <c r="I305" t="e">
        <f>IF(C305&gt;List!$D$2,NA(),INDEX(D305:H305,,MATCH($I$2,$D$2:$H$2,0)))</f>
        <v>#N/A</v>
      </c>
      <c r="J305" t="e">
        <f>IF(C305&gt;List!$D$2,NA(),SUMIFS(INDEX($D$4:$H$368,,MATCH(5,$D$2:$H$2,0)),$C$4:$C$368,C305))</f>
        <v>#N/A</v>
      </c>
      <c r="K305" t="e">
        <f t="shared" si="14"/>
        <v>#N/A</v>
      </c>
    </row>
    <row r="306" spans="1:11" x14ac:dyDescent="0.25">
      <c r="A306" t="str">
        <f>List!$T$2</f>
        <v>Africa</v>
      </c>
      <c r="B306" s="64">
        <v>42854</v>
      </c>
      <c r="C306">
        <f t="shared" si="12"/>
        <v>10</v>
      </c>
      <c r="D306">
        <f>SUMIFS(WebVisits!D$2:D$2923,WebVisits!$A$2:$A$2923,$A306,WebVisits!$B$2:$B$2923,$B306)</f>
        <v>55</v>
      </c>
      <c r="E306">
        <f>SUMIFS(WebVisits!E$2:E$2923,WebVisits!$A$2:$A$2923,$A306,WebVisits!$B$2:$B$2923,$B306)</f>
        <v>28</v>
      </c>
      <c r="F306">
        <f>SUMIFS(WebVisits!F$2:F$2923,WebVisits!$A$2:$A$2923,$A306,WebVisits!$B$2:$B$2923,$B306)</f>
        <v>26</v>
      </c>
      <c r="G306">
        <f>SUMIFS(WebVisits!G$2:G$2923,WebVisits!$A$2:$A$2923,$A306,WebVisits!$B$2:$B$2923,$B306)</f>
        <v>82</v>
      </c>
      <c r="H306">
        <f t="shared" si="13"/>
        <v>191</v>
      </c>
      <c r="I306" t="e">
        <f>IF(C306&gt;List!$D$2,NA(),INDEX(D306:H306,,MATCH($I$2,$D$2:$H$2,0)))</f>
        <v>#N/A</v>
      </c>
      <c r="J306" t="e">
        <f>IF(C306&gt;List!$D$2,NA(),SUMIFS(INDEX($D$4:$H$368,,MATCH(5,$D$2:$H$2,0)),$C$4:$C$368,C306))</f>
        <v>#N/A</v>
      </c>
      <c r="K306" t="e">
        <f t="shared" si="14"/>
        <v>#N/A</v>
      </c>
    </row>
    <row r="307" spans="1:11" x14ac:dyDescent="0.25">
      <c r="A307" t="str">
        <f>List!$T$2</f>
        <v>Africa</v>
      </c>
      <c r="B307" s="64">
        <v>42855</v>
      </c>
      <c r="C307">
        <f t="shared" si="12"/>
        <v>10</v>
      </c>
      <c r="D307">
        <f>SUMIFS(WebVisits!D$2:D$2923,WebVisits!$A$2:$A$2923,$A307,WebVisits!$B$2:$B$2923,$B307)</f>
        <v>34</v>
      </c>
      <c r="E307">
        <f>SUMIFS(WebVisits!E$2:E$2923,WebVisits!$A$2:$A$2923,$A307,WebVisits!$B$2:$B$2923,$B307)</f>
        <v>10</v>
      </c>
      <c r="F307">
        <f>SUMIFS(WebVisits!F$2:F$2923,WebVisits!$A$2:$A$2923,$A307,WebVisits!$B$2:$B$2923,$B307)</f>
        <v>73</v>
      </c>
      <c r="G307">
        <f>SUMIFS(WebVisits!G$2:G$2923,WebVisits!$A$2:$A$2923,$A307,WebVisits!$B$2:$B$2923,$B307)</f>
        <v>51</v>
      </c>
      <c r="H307">
        <f t="shared" si="13"/>
        <v>168</v>
      </c>
      <c r="I307" t="e">
        <f>IF(C307&gt;List!$D$2,NA(),INDEX(D307:H307,,MATCH($I$2,$D$2:$H$2,0)))</f>
        <v>#N/A</v>
      </c>
      <c r="J307" t="e">
        <f>IF(C307&gt;List!$D$2,NA(),SUMIFS(INDEX($D$4:$H$368,,MATCH(5,$D$2:$H$2,0)),$C$4:$C$368,C307))</f>
        <v>#N/A</v>
      </c>
      <c r="K307" t="e">
        <f t="shared" si="14"/>
        <v>#N/A</v>
      </c>
    </row>
    <row r="308" spans="1:11" x14ac:dyDescent="0.25">
      <c r="A308" t="str">
        <f>List!$T$2</f>
        <v>Africa</v>
      </c>
      <c r="B308" s="64">
        <v>42856</v>
      </c>
      <c r="C308">
        <f t="shared" si="12"/>
        <v>11</v>
      </c>
      <c r="D308">
        <f>SUMIFS(WebVisits!D$2:D$2923,WebVisits!$A$2:$A$2923,$A308,WebVisits!$B$2:$B$2923,$B308)</f>
        <v>57</v>
      </c>
      <c r="E308">
        <f>SUMIFS(WebVisits!E$2:E$2923,WebVisits!$A$2:$A$2923,$A308,WebVisits!$B$2:$B$2923,$B308)</f>
        <v>25</v>
      </c>
      <c r="F308">
        <f>SUMIFS(WebVisits!F$2:F$2923,WebVisits!$A$2:$A$2923,$A308,WebVisits!$B$2:$B$2923,$B308)</f>
        <v>65</v>
      </c>
      <c r="G308">
        <f>SUMIFS(WebVisits!G$2:G$2923,WebVisits!$A$2:$A$2923,$A308,WebVisits!$B$2:$B$2923,$B308)</f>
        <v>24</v>
      </c>
      <c r="H308">
        <f t="shared" si="13"/>
        <v>171</v>
      </c>
      <c r="I308" t="e">
        <f>IF(C308&gt;List!$D$2,NA(),INDEX(D308:H308,,MATCH($I$2,$D$2:$H$2,0)))</f>
        <v>#N/A</v>
      </c>
      <c r="J308" t="e">
        <f>IF(C308&gt;List!$D$2,NA(),SUMIFS(INDEX($D$4:$H$368,,MATCH(5,$D$2:$H$2,0)),$C$4:$C$368,C308))</f>
        <v>#N/A</v>
      </c>
      <c r="K308" t="e">
        <f t="shared" si="14"/>
        <v>#N/A</v>
      </c>
    </row>
    <row r="309" spans="1:11" x14ac:dyDescent="0.25">
      <c r="A309" t="str">
        <f>List!$T$2</f>
        <v>Africa</v>
      </c>
      <c r="B309" s="64">
        <v>42857</v>
      </c>
      <c r="C309">
        <f t="shared" si="12"/>
        <v>11</v>
      </c>
      <c r="D309">
        <f>SUMIFS(WebVisits!D$2:D$2923,WebVisits!$A$2:$A$2923,$A309,WebVisits!$B$2:$B$2923,$B309)</f>
        <v>99</v>
      </c>
      <c r="E309">
        <f>SUMIFS(WebVisits!E$2:E$2923,WebVisits!$A$2:$A$2923,$A309,WebVisits!$B$2:$B$2923,$B309)</f>
        <v>70</v>
      </c>
      <c r="F309">
        <f>SUMIFS(WebVisits!F$2:F$2923,WebVisits!$A$2:$A$2923,$A309,WebVisits!$B$2:$B$2923,$B309)</f>
        <v>49</v>
      </c>
      <c r="G309">
        <f>SUMIFS(WebVisits!G$2:G$2923,WebVisits!$A$2:$A$2923,$A309,WebVisits!$B$2:$B$2923,$B309)</f>
        <v>48</v>
      </c>
      <c r="H309">
        <f t="shared" si="13"/>
        <v>266</v>
      </c>
      <c r="I309" t="e">
        <f>IF(C309&gt;List!$D$2,NA(),INDEX(D309:H309,,MATCH($I$2,$D$2:$H$2,0)))</f>
        <v>#N/A</v>
      </c>
      <c r="J309" t="e">
        <f>IF(C309&gt;List!$D$2,NA(),SUMIFS(INDEX($D$4:$H$368,,MATCH(5,$D$2:$H$2,0)),$C$4:$C$368,C309))</f>
        <v>#N/A</v>
      </c>
      <c r="K309" t="e">
        <f t="shared" si="14"/>
        <v>#N/A</v>
      </c>
    </row>
    <row r="310" spans="1:11" x14ac:dyDescent="0.25">
      <c r="A310" t="str">
        <f>List!$T$2</f>
        <v>Africa</v>
      </c>
      <c r="B310" s="64">
        <v>42858</v>
      </c>
      <c r="C310">
        <f t="shared" si="12"/>
        <v>11</v>
      </c>
      <c r="D310">
        <f>SUMIFS(WebVisits!D$2:D$2923,WebVisits!$A$2:$A$2923,$A310,WebVisits!$B$2:$B$2923,$B310)</f>
        <v>20</v>
      </c>
      <c r="E310">
        <f>SUMIFS(WebVisits!E$2:E$2923,WebVisits!$A$2:$A$2923,$A310,WebVisits!$B$2:$B$2923,$B310)</f>
        <v>31</v>
      </c>
      <c r="F310">
        <f>SUMIFS(WebVisits!F$2:F$2923,WebVisits!$A$2:$A$2923,$A310,WebVisits!$B$2:$B$2923,$B310)</f>
        <v>52</v>
      </c>
      <c r="G310">
        <f>SUMIFS(WebVisits!G$2:G$2923,WebVisits!$A$2:$A$2923,$A310,WebVisits!$B$2:$B$2923,$B310)</f>
        <v>92</v>
      </c>
      <c r="H310">
        <f t="shared" si="13"/>
        <v>195</v>
      </c>
      <c r="I310" t="e">
        <f>IF(C310&gt;List!$D$2,NA(),INDEX(D310:H310,,MATCH($I$2,$D$2:$H$2,0)))</f>
        <v>#N/A</v>
      </c>
      <c r="J310" t="e">
        <f>IF(C310&gt;List!$D$2,NA(),SUMIFS(INDEX($D$4:$H$368,,MATCH(5,$D$2:$H$2,0)),$C$4:$C$368,C310))</f>
        <v>#N/A</v>
      </c>
      <c r="K310" t="e">
        <f t="shared" si="14"/>
        <v>#N/A</v>
      </c>
    </row>
    <row r="311" spans="1:11" x14ac:dyDescent="0.25">
      <c r="A311" t="str">
        <f>List!$T$2</f>
        <v>Africa</v>
      </c>
      <c r="B311" s="64">
        <v>42859</v>
      </c>
      <c r="C311">
        <f t="shared" si="12"/>
        <v>11</v>
      </c>
      <c r="D311">
        <f>SUMIFS(WebVisits!D$2:D$2923,WebVisits!$A$2:$A$2923,$A311,WebVisits!$B$2:$B$2923,$B311)</f>
        <v>44</v>
      </c>
      <c r="E311">
        <f>SUMIFS(WebVisits!E$2:E$2923,WebVisits!$A$2:$A$2923,$A311,WebVisits!$B$2:$B$2923,$B311)</f>
        <v>47</v>
      </c>
      <c r="F311">
        <f>SUMIFS(WebVisits!F$2:F$2923,WebVisits!$A$2:$A$2923,$A311,WebVisits!$B$2:$B$2923,$B311)</f>
        <v>90</v>
      </c>
      <c r="G311">
        <f>SUMIFS(WebVisits!G$2:G$2923,WebVisits!$A$2:$A$2923,$A311,WebVisits!$B$2:$B$2923,$B311)</f>
        <v>85</v>
      </c>
      <c r="H311">
        <f t="shared" si="13"/>
        <v>266</v>
      </c>
      <c r="I311" t="e">
        <f>IF(C311&gt;List!$D$2,NA(),INDEX(D311:H311,,MATCH($I$2,$D$2:$H$2,0)))</f>
        <v>#N/A</v>
      </c>
      <c r="J311" t="e">
        <f>IF(C311&gt;List!$D$2,NA(),SUMIFS(INDEX($D$4:$H$368,,MATCH(5,$D$2:$H$2,0)),$C$4:$C$368,C311))</f>
        <v>#N/A</v>
      </c>
      <c r="K311" t="e">
        <f t="shared" si="14"/>
        <v>#N/A</v>
      </c>
    </row>
    <row r="312" spans="1:11" x14ac:dyDescent="0.25">
      <c r="A312" t="str">
        <f>List!$T$2</f>
        <v>Africa</v>
      </c>
      <c r="B312" s="64">
        <v>42860</v>
      </c>
      <c r="C312">
        <f t="shared" si="12"/>
        <v>11</v>
      </c>
      <c r="D312">
        <f>SUMIFS(WebVisits!D$2:D$2923,WebVisits!$A$2:$A$2923,$A312,WebVisits!$B$2:$B$2923,$B312)</f>
        <v>18</v>
      </c>
      <c r="E312">
        <f>SUMIFS(WebVisits!E$2:E$2923,WebVisits!$A$2:$A$2923,$A312,WebVisits!$B$2:$B$2923,$B312)</f>
        <v>81</v>
      </c>
      <c r="F312">
        <f>SUMIFS(WebVisits!F$2:F$2923,WebVisits!$A$2:$A$2923,$A312,WebVisits!$B$2:$B$2923,$B312)</f>
        <v>39</v>
      </c>
      <c r="G312">
        <f>SUMIFS(WebVisits!G$2:G$2923,WebVisits!$A$2:$A$2923,$A312,WebVisits!$B$2:$B$2923,$B312)</f>
        <v>83</v>
      </c>
      <c r="H312">
        <f t="shared" si="13"/>
        <v>221</v>
      </c>
      <c r="I312" t="e">
        <f>IF(C312&gt;List!$D$2,NA(),INDEX(D312:H312,,MATCH($I$2,$D$2:$H$2,0)))</f>
        <v>#N/A</v>
      </c>
      <c r="J312" t="e">
        <f>IF(C312&gt;List!$D$2,NA(),SUMIFS(INDEX($D$4:$H$368,,MATCH(5,$D$2:$H$2,0)),$C$4:$C$368,C312))</f>
        <v>#N/A</v>
      </c>
      <c r="K312" t="e">
        <f t="shared" si="14"/>
        <v>#N/A</v>
      </c>
    </row>
    <row r="313" spans="1:11" x14ac:dyDescent="0.25">
      <c r="A313" t="str">
        <f>List!$T$2</f>
        <v>Africa</v>
      </c>
      <c r="B313" s="64">
        <v>42861</v>
      </c>
      <c r="C313">
        <f t="shared" si="12"/>
        <v>11</v>
      </c>
      <c r="D313">
        <f>SUMIFS(WebVisits!D$2:D$2923,WebVisits!$A$2:$A$2923,$A313,WebVisits!$B$2:$B$2923,$B313)</f>
        <v>17</v>
      </c>
      <c r="E313">
        <f>SUMIFS(WebVisits!E$2:E$2923,WebVisits!$A$2:$A$2923,$A313,WebVisits!$B$2:$B$2923,$B313)</f>
        <v>81</v>
      </c>
      <c r="F313">
        <f>SUMIFS(WebVisits!F$2:F$2923,WebVisits!$A$2:$A$2923,$A313,WebVisits!$B$2:$B$2923,$B313)</f>
        <v>33</v>
      </c>
      <c r="G313">
        <f>SUMIFS(WebVisits!G$2:G$2923,WebVisits!$A$2:$A$2923,$A313,WebVisits!$B$2:$B$2923,$B313)</f>
        <v>65</v>
      </c>
      <c r="H313">
        <f t="shared" si="13"/>
        <v>196</v>
      </c>
      <c r="I313" t="e">
        <f>IF(C313&gt;List!$D$2,NA(),INDEX(D313:H313,,MATCH($I$2,$D$2:$H$2,0)))</f>
        <v>#N/A</v>
      </c>
      <c r="J313" t="e">
        <f>IF(C313&gt;List!$D$2,NA(),SUMIFS(INDEX($D$4:$H$368,,MATCH(5,$D$2:$H$2,0)),$C$4:$C$368,C313))</f>
        <v>#N/A</v>
      </c>
      <c r="K313" t="e">
        <f t="shared" si="14"/>
        <v>#N/A</v>
      </c>
    </row>
    <row r="314" spans="1:11" x14ac:dyDescent="0.25">
      <c r="A314" t="str">
        <f>List!$T$2</f>
        <v>Africa</v>
      </c>
      <c r="B314" s="64">
        <v>42862</v>
      </c>
      <c r="C314">
        <f t="shared" si="12"/>
        <v>11</v>
      </c>
      <c r="D314">
        <f>SUMIFS(WebVisits!D$2:D$2923,WebVisits!$A$2:$A$2923,$A314,WebVisits!$B$2:$B$2923,$B314)</f>
        <v>50</v>
      </c>
      <c r="E314">
        <f>SUMIFS(WebVisits!E$2:E$2923,WebVisits!$A$2:$A$2923,$A314,WebVisits!$B$2:$B$2923,$B314)</f>
        <v>60</v>
      </c>
      <c r="F314">
        <f>SUMIFS(WebVisits!F$2:F$2923,WebVisits!$A$2:$A$2923,$A314,WebVisits!$B$2:$B$2923,$B314)</f>
        <v>45</v>
      </c>
      <c r="G314">
        <f>SUMIFS(WebVisits!G$2:G$2923,WebVisits!$A$2:$A$2923,$A314,WebVisits!$B$2:$B$2923,$B314)</f>
        <v>69</v>
      </c>
      <c r="H314">
        <f t="shared" si="13"/>
        <v>224</v>
      </c>
      <c r="I314" t="e">
        <f>IF(C314&gt;List!$D$2,NA(),INDEX(D314:H314,,MATCH($I$2,$D$2:$H$2,0)))</f>
        <v>#N/A</v>
      </c>
      <c r="J314" t="e">
        <f>IF(C314&gt;List!$D$2,NA(),SUMIFS(INDEX($D$4:$H$368,,MATCH(5,$D$2:$H$2,0)),$C$4:$C$368,C314))</f>
        <v>#N/A</v>
      </c>
      <c r="K314" t="e">
        <f t="shared" si="14"/>
        <v>#N/A</v>
      </c>
    </row>
    <row r="315" spans="1:11" x14ac:dyDescent="0.25">
      <c r="A315" t="str">
        <f>List!$T$2</f>
        <v>Africa</v>
      </c>
      <c r="B315" s="64">
        <v>42863</v>
      </c>
      <c r="C315">
        <f t="shared" si="12"/>
        <v>11</v>
      </c>
      <c r="D315">
        <f>SUMIFS(WebVisits!D$2:D$2923,WebVisits!$A$2:$A$2923,$A315,WebVisits!$B$2:$B$2923,$B315)</f>
        <v>38</v>
      </c>
      <c r="E315">
        <f>SUMIFS(WebVisits!E$2:E$2923,WebVisits!$A$2:$A$2923,$A315,WebVisits!$B$2:$B$2923,$B315)</f>
        <v>33</v>
      </c>
      <c r="F315">
        <f>SUMIFS(WebVisits!F$2:F$2923,WebVisits!$A$2:$A$2923,$A315,WebVisits!$B$2:$B$2923,$B315)</f>
        <v>39</v>
      </c>
      <c r="G315">
        <f>SUMIFS(WebVisits!G$2:G$2923,WebVisits!$A$2:$A$2923,$A315,WebVisits!$B$2:$B$2923,$B315)</f>
        <v>21</v>
      </c>
      <c r="H315">
        <f t="shared" si="13"/>
        <v>131</v>
      </c>
      <c r="I315" t="e">
        <f>IF(C315&gt;List!$D$2,NA(),INDEX(D315:H315,,MATCH($I$2,$D$2:$H$2,0)))</f>
        <v>#N/A</v>
      </c>
      <c r="J315" t="e">
        <f>IF(C315&gt;List!$D$2,NA(),SUMIFS(INDEX($D$4:$H$368,,MATCH(5,$D$2:$H$2,0)),$C$4:$C$368,C315))</f>
        <v>#N/A</v>
      </c>
      <c r="K315" t="e">
        <f t="shared" si="14"/>
        <v>#N/A</v>
      </c>
    </row>
    <row r="316" spans="1:11" x14ac:dyDescent="0.25">
      <c r="A316" t="str">
        <f>List!$T$2</f>
        <v>Africa</v>
      </c>
      <c r="B316" s="64">
        <v>42864</v>
      </c>
      <c r="C316">
        <f t="shared" si="12"/>
        <v>11</v>
      </c>
      <c r="D316">
        <f>SUMIFS(WebVisits!D$2:D$2923,WebVisits!$A$2:$A$2923,$A316,WebVisits!$B$2:$B$2923,$B316)</f>
        <v>90</v>
      </c>
      <c r="E316">
        <f>SUMIFS(WebVisits!E$2:E$2923,WebVisits!$A$2:$A$2923,$A316,WebVisits!$B$2:$B$2923,$B316)</f>
        <v>16</v>
      </c>
      <c r="F316">
        <f>SUMIFS(WebVisits!F$2:F$2923,WebVisits!$A$2:$A$2923,$A316,WebVisits!$B$2:$B$2923,$B316)</f>
        <v>89</v>
      </c>
      <c r="G316">
        <f>SUMIFS(WebVisits!G$2:G$2923,WebVisits!$A$2:$A$2923,$A316,WebVisits!$B$2:$B$2923,$B316)</f>
        <v>57</v>
      </c>
      <c r="H316">
        <f t="shared" si="13"/>
        <v>252</v>
      </c>
      <c r="I316" t="e">
        <f>IF(C316&gt;List!$D$2,NA(),INDEX(D316:H316,,MATCH($I$2,$D$2:$H$2,0)))</f>
        <v>#N/A</v>
      </c>
      <c r="J316" t="e">
        <f>IF(C316&gt;List!$D$2,NA(),SUMIFS(INDEX($D$4:$H$368,,MATCH(5,$D$2:$H$2,0)),$C$4:$C$368,C316))</f>
        <v>#N/A</v>
      </c>
      <c r="K316" t="e">
        <f t="shared" si="14"/>
        <v>#N/A</v>
      </c>
    </row>
    <row r="317" spans="1:11" x14ac:dyDescent="0.25">
      <c r="A317" t="str">
        <f>List!$T$2</f>
        <v>Africa</v>
      </c>
      <c r="B317" s="64">
        <v>42865</v>
      </c>
      <c r="C317">
        <f t="shared" si="12"/>
        <v>11</v>
      </c>
      <c r="D317">
        <f>SUMIFS(WebVisits!D$2:D$2923,WebVisits!$A$2:$A$2923,$A317,WebVisits!$B$2:$B$2923,$B317)</f>
        <v>15</v>
      </c>
      <c r="E317">
        <f>SUMIFS(WebVisits!E$2:E$2923,WebVisits!$A$2:$A$2923,$A317,WebVisits!$B$2:$B$2923,$B317)</f>
        <v>26</v>
      </c>
      <c r="F317">
        <f>SUMIFS(WebVisits!F$2:F$2923,WebVisits!$A$2:$A$2923,$A317,WebVisits!$B$2:$B$2923,$B317)</f>
        <v>45</v>
      </c>
      <c r="G317">
        <f>SUMIFS(WebVisits!G$2:G$2923,WebVisits!$A$2:$A$2923,$A317,WebVisits!$B$2:$B$2923,$B317)</f>
        <v>57</v>
      </c>
      <c r="H317">
        <f t="shared" si="13"/>
        <v>143</v>
      </c>
      <c r="I317" t="e">
        <f>IF(C317&gt;List!$D$2,NA(),INDEX(D317:H317,,MATCH($I$2,$D$2:$H$2,0)))</f>
        <v>#N/A</v>
      </c>
      <c r="J317" t="e">
        <f>IF(C317&gt;List!$D$2,NA(),SUMIFS(INDEX($D$4:$H$368,,MATCH(5,$D$2:$H$2,0)),$C$4:$C$368,C317))</f>
        <v>#N/A</v>
      </c>
      <c r="K317" t="e">
        <f t="shared" si="14"/>
        <v>#N/A</v>
      </c>
    </row>
    <row r="318" spans="1:11" x14ac:dyDescent="0.25">
      <c r="A318" t="str">
        <f>List!$T$2</f>
        <v>Africa</v>
      </c>
      <c r="B318" s="64">
        <v>42866</v>
      </c>
      <c r="C318">
        <f t="shared" si="12"/>
        <v>11</v>
      </c>
      <c r="D318">
        <f>SUMIFS(WebVisits!D$2:D$2923,WebVisits!$A$2:$A$2923,$A318,WebVisits!$B$2:$B$2923,$B318)</f>
        <v>55</v>
      </c>
      <c r="E318">
        <f>SUMIFS(WebVisits!E$2:E$2923,WebVisits!$A$2:$A$2923,$A318,WebVisits!$B$2:$B$2923,$B318)</f>
        <v>81</v>
      </c>
      <c r="F318">
        <f>SUMIFS(WebVisits!F$2:F$2923,WebVisits!$A$2:$A$2923,$A318,WebVisits!$B$2:$B$2923,$B318)</f>
        <v>29</v>
      </c>
      <c r="G318">
        <f>SUMIFS(WebVisits!G$2:G$2923,WebVisits!$A$2:$A$2923,$A318,WebVisits!$B$2:$B$2923,$B318)</f>
        <v>74</v>
      </c>
      <c r="H318">
        <f t="shared" si="13"/>
        <v>239</v>
      </c>
      <c r="I318" t="e">
        <f>IF(C318&gt;List!$D$2,NA(),INDEX(D318:H318,,MATCH($I$2,$D$2:$H$2,0)))</f>
        <v>#N/A</v>
      </c>
      <c r="J318" t="e">
        <f>IF(C318&gt;List!$D$2,NA(),SUMIFS(INDEX($D$4:$H$368,,MATCH(5,$D$2:$H$2,0)),$C$4:$C$368,C318))</f>
        <v>#N/A</v>
      </c>
      <c r="K318" t="e">
        <f t="shared" si="14"/>
        <v>#N/A</v>
      </c>
    </row>
    <row r="319" spans="1:11" x14ac:dyDescent="0.25">
      <c r="A319" t="str">
        <f>List!$T$2</f>
        <v>Africa</v>
      </c>
      <c r="B319" s="64">
        <v>42867</v>
      </c>
      <c r="C319">
        <f t="shared" si="12"/>
        <v>11</v>
      </c>
      <c r="D319">
        <f>SUMIFS(WebVisits!D$2:D$2923,WebVisits!$A$2:$A$2923,$A319,WebVisits!$B$2:$B$2923,$B319)</f>
        <v>18</v>
      </c>
      <c r="E319">
        <f>SUMIFS(WebVisits!E$2:E$2923,WebVisits!$A$2:$A$2923,$A319,WebVisits!$B$2:$B$2923,$B319)</f>
        <v>28</v>
      </c>
      <c r="F319">
        <f>SUMIFS(WebVisits!F$2:F$2923,WebVisits!$A$2:$A$2923,$A319,WebVisits!$B$2:$B$2923,$B319)</f>
        <v>44</v>
      </c>
      <c r="G319">
        <f>SUMIFS(WebVisits!G$2:G$2923,WebVisits!$A$2:$A$2923,$A319,WebVisits!$B$2:$B$2923,$B319)</f>
        <v>17</v>
      </c>
      <c r="H319">
        <f t="shared" si="13"/>
        <v>107</v>
      </c>
      <c r="I319" t="e">
        <f>IF(C319&gt;List!$D$2,NA(),INDEX(D319:H319,,MATCH($I$2,$D$2:$H$2,0)))</f>
        <v>#N/A</v>
      </c>
      <c r="J319" t="e">
        <f>IF(C319&gt;List!$D$2,NA(),SUMIFS(INDEX($D$4:$H$368,,MATCH(5,$D$2:$H$2,0)),$C$4:$C$368,C319))</f>
        <v>#N/A</v>
      </c>
      <c r="K319" t="e">
        <f t="shared" si="14"/>
        <v>#N/A</v>
      </c>
    </row>
    <row r="320" spans="1:11" x14ac:dyDescent="0.25">
      <c r="A320" t="str">
        <f>List!$T$2</f>
        <v>Africa</v>
      </c>
      <c r="B320" s="64">
        <v>42868</v>
      </c>
      <c r="C320">
        <f t="shared" si="12"/>
        <v>11</v>
      </c>
      <c r="D320">
        <f>SUMIFS(WebVisits!D$2:D$2923,WebVisits!$A$2:$A$2923,$A320,WebVisits!$B$2:$B$2923,$B320)</f>
        <v>73</v>
      </c>
      <c r="E320">
        <f>SUMIFS(WebVisits!E$2:E$2923,WebVisits!$A$2:$A$2923,$A320,WebVisits!$B$2:$B$2923,$B320)</f>
        <v>76</v>
      </c>
      <c r="F320">
        <f>SUMIFS(WebVisits!F$2:F$2923,WebVisits!$A$2:$A$2923,$A320,WebVisits!$B$2:$B$2923,$B320)</f>
        <v>15</v>
      </c>
      <c r="G320">
        <f>SUMIFS(WebVisits!G$2:G$2923,WebVisits!$A$2:$A$2923,$A320,WebVisits!$B$2:$B$2923,$B320)</f>
        <v>29</v>
      </c>
      <c r="H320">
        <f t="shared" si="13"/>
        <v>193</v>
      </c>
      <c r="I320" t="e">
        <f>IF(C320&gt;List!$D$2,NA(),INDEX(D320:H320,,MATCH($I$2,$D$2:$H$2,0)))</f>
        <v>#N/A</v>
      </c>
      <c r="J320" t="e">
        <f>IF(C320&gt;List!$D$2,NA(),SUMIFS(INDEX($D$4:$H$368,,MATCH(5,$D$2:$H$2,0)),$C$4:$C$368,C320))</f>
        <v>#N/A</v>
      </c>
      <c r="K320" t="e">
        <f t="shared" si="14"/>
        <v>#N/A</v>
      </c>
    </row>
    <row r="321" spans="1:11" x14ac:dyDescent="0.25">
      <c r="A321" t="str">
        <f>List!$T$2</f>
        <v>Africa</v>
      </c>
      <c r="B321" s="64">
        <v>42869</v>
      </c>
      <c r="C321">
        <f t="shared" si="12"/>
        <v>11</v>
      </c>
      <c r="D321">
        <f>SUMIFS(WebVisits!D$2:D$2923,WebVisits!$A$2:$A$2923,$A321,WebVisits!$B$2:$B$2923,$B321)</f>
        <v>43</v>
      </c>
      <c r="E321">
        <f>SUMIFS(WebVisits!E$2:E$2923,WebVisits!$A$2:$A$2923,$A321,WebVisits!$B$2:$B$2923,$B321)</f>
        <v>23</v>
      </c>
      <c r="F321">
        <f>SUMIFS(WebVisits!F$2:F$2923,WebVisits!$A$2:$A$2923,$A321,WebVisits!$B$2:$B$2923,$B321)</f>
        <v>58</v>
      </c>
      <c r="G321">
        <f>SUMIFS(WebVisits!G$2:G$2923,WebVisits!$A$2:$A$2923,$A321,WebVisits!$B$2:$B$2923,$B321)</f>
        <v>54</v>
      </c>
      <c r="H321">
        <f t="shared" si="13"/>
        <v>178</v>
      </c>
      <c r="I321" t="e">
        <f>IF(C321&gt;List!$D$2,NA(),INDEX(D321:H321,,MATCH($I$2,$D$2:$H$2,0)))</f>
        <v>#N/A</v>
      </c>
      <c r="J321" t="e">
        <f>IF(C321&gt;List!$D$2,NA(),SUMIFS(INDEX($D$4:$H$368,,MATCH(5,$D$2:$H$2,0)),$C$4:$C$368,C321))</f>
        <v>#N/A</v>
      </c>
      <c r="K321" t="e">
        <f t="shared" si="14"/>
        <v>#N/A</v>
      </c>
    </row>
    <row r="322" spans="1:11" x14ac:dyDescent="0.25">
      <c r="A322" t="str">
        <f>List!$T$2</f>
        <v>Africa</v>
      </c>
      <c r="B322" s="64">
        <v>42870</v>
      </c>
      <c r="C322">
        <f t="shared" si="12"/>
        <v>11</v>
      </c>
      <c r="D322">
        <f>SUMIFS(WebVisits!D$2:D$2923,WebVisits!$A$2:$A$2923,$A322,WebVisits!$B$2:$B$2923,$B322)</f>
        <v>52</v>
      </c>
      <c r="E322">
        <f>SUMIFS(WebVisits!E$2:E$2923,WebVisits!$A$2:$A$2923,$A322,WebVisits!$B$2:$B$2923,$B322)</f>
        <v>65</v>
      </c>
      <c r="F322">
        <f>SUMIFS(WebVisits!F$2:F$2923,WebVisits!$A$2:$A$2923,$A322,WebVisits!$B$2:$B$2923,$B322)</f>
        <v>92</v>
      </c>
      <c r="G322">
        <f>SUMIFS(WebVisits!G$2:G$2923,WebVisits!$A$2:$A$2923,$A322,WebVisits!$B$2:$B$2923,$B322)</f>
        <v>84</v>
      </c>
      <c r="H322">
        <f t="shared" si="13"/>
        <v>293</v>
      </c>
      <c r="I322" t="e">
        <f>IF(C322&gt;List!$D$2,NA(),INDEX(D322:H322,,MATCH($I$2,$D$2:$H$2,0)))</f>
        <v>#N/A</v>
      </c>
      <c r="J322" t="e">
        <f>IF(C322&gt;List!$D$2,NA(),SUMIFS(INDEX($D$4:$H$368,,MATCH(5,$D$2:$H$2,0)),$C$4:$C$368,C322))</f>
        <v>#N/A</v>
      </c>
      <c r="K322" t="e">
        <f t="shared" si="14"/>
        <v>#N/A</v>
      </c>
    </row>
    <row r="323" spans="1:11" x14ac:dyDescent="0.25">
      <c r="A323" t="str">
        <f>List!$T$2</f>
        <v>Africa</v>
      </c>
      <c r="B323" s="64">
        <v>42871</v>
      </c>
      <c r="C323">
        <f t="shared" si="12"/>
        <v>11</v>
      </c>
      <c r="D323">
        <f>SUMIFS(WebVisits!D$2:D$2923,WebVisits!$A$2:$A$2923,$A323,WebVisits!$B$2:$B$2923,$B323)</f>
        <v>65</v>
      </c>
      <c r="E323">
        <f>SUMIFS(WebVisits!E$2:E$2923,WebVisits!$A$2:$A$2923,$A323,WebVisits!$B$2:$B$2923,$B323)</f>
        <v>56</v>
      </c>
      <c r="F323">
        <f>SUMIFS(WebVisits!F$2:F$2923,WebVisits!$A$2:$A$2923,$A323,WebVisits!$B$2:$B$2923,$B323)</f>
        <v>15</v>
      </c>
      <c r="G323">
        <f>SUMIFS(WebVisits!G$2:G$2923,WebVisits!$A$2:$A$2923,$A323,WebVisits!$B$2:$B$2923,$B323)</f>
        <v>53</v>
      </c>
      <c r="H323">
        <f t="shared" si="13"/>
        <v>189</v>
      </c>
      <c r="I323" t="e">
        <f>IF(C323&gt;List!$D$2,NA(),INDEX(D323:H323,,MATCH($I$2,$D$2:$H$2,0)))</f>
        <v>#N/A</v>
      </c>
      <c r="J323" t="e">
        <f>IF(C323&gt;List!$D$2,NA(),SUMIFS(INDEX($D$4:$H$368,,MATCH(5,$D$2:$H$2,0)),$C$4:$C$368,C323))</f>
        <v>#N/A</v>
      </c>
      <c r="K323" t="e">
        <f t="shared" si="14"/>
        <v>#N/A</v>
      </c>
    </row>
    <row r="324" spans="1:11" x14ac:dyDescent="0.25">
      <c r="A324" t="str">
        <f>List!$T$2</f>
        <v>Africa</v>
      </c>
      <c r="B324" s="64">
        <v>42872</v>
      </c>
      <c r="C324">
        <f t="shared" si="12"/>
        <v>11</v>
      </c>
      <c r="D324">
        <f>SUMIFS(WebVisits!D$2:D$2923,WebVisits!$A$2:$A$2923,$A324,WebVisits!$B$2:$B$2923,$B324)</f>
        <v>46</v>
      </c>
      <c r="E324">
        <f>SUMIFS(WebVisits!E$2:E$2923,WebVisits!$A$2:$A$2923,$A324,WebVisits!$B$2:$B$2923,$B324)</f>
        <v>81</v>
      </c>
      <c r="F324">
        <f>SUMIFS(WebVisits!F$2:F$2923,WebVisits!$A$2:$A$2923,$A324,WebVisits!$B$2:$B$2923,$B324)</f>
        <v>12</v>
      </c>
      <c r="G324">
        <f>SUMIFS(WebVisits!G$2:G$2923,WebVisits!$A$2:$A$2923,$A324,WebVisits!$B$2:$B$2923,$B324)</f>
        <v>27</v>
      </c>
      <c r="H324">
        <f t="shared" si="13"/>
        <v>166</v>
      </c>
      <c r="I324" t="e">
        <f>IF(C324&gt;List!$D$2,NA(),INDEX(D324:H324,,MATCH($I$2,$D$2:$H$2,0)))</f>
        <v>#N/A</v>
      </c>
      <c r="J324" t="e">
        <f>IF(C324&gt;List!$D$2,NA(),SUMIFS(INDEX($D$4:$H$368,,MATCH(5,$D$2:$H$2,0)),$C$4:$C$368,C324))</f>
        <v>#N/A</v>
      </c>
      <c r="K324" t="e">
        <f t="shared" si="14"/>
        <v>#N/A</v>
      </c>
    </row>
    <row r="325" spans="1:11" x14ac:dyDescent="0.25">
      <c r="A325" t="str">
        <f>List!$T$2</f>
        <v>Africa</v>
      </c>
      <c r="B325" s="64">
        <v>42873</v>
      </c>
      <c r="C325">
        <f t="shared" ref="C325:C368" si="15">CHOOSE(MONTH(B325),7,8,9,10,11,12,1,2,3,4,5,6)</f>
        <v>11</v>
      </c>
      <c r="D325">
        <f>SUMIFS(WebVisits!D$2:D$2923,WebVisits!$A$2:$A$2923,$A325,WebVisits!$B$2:$B$2923,$B325)</f>
        <v>53</v>
      </c>
      <c r="E325">
        <f>SUMIFS(WebVisits!E$2:E$2923,WebVisits!$A$2:$A$2923,$A325,WebVisits!$B$2:$B$2923,$B325)</f>
        <v>70</v>
      </c>
      <c r="F325">
        <f>SUMIFS(WebVisits!F$2:F$2923,WebVisits!$A$2:$A$2923,$A325,WebVisits!$B$2:$B$2923,$B325)</f>
        <v>98</v>
      </c>
      <c r="G325">
        <f>SUMIFS(WebVisits!G$2:G$2923,WebVisits!$A$2:$A$2923,$A325,WebVisits!$B$2:$B$2923,$B325)</f>
        <v>31</v>
      </c>
      <c r="H325">
        <f t="shared" ref="H325:H368" si="16">SUM(D325:G325)</f>
        <v>252</v>
      </c>
      <c r="I325" t="e">
        <f>IF(C325&gt;List!$D$2,NA(),INDEX(D325:H325,,MATCH($I$2,$D$2:$H$2,0)))</f>
        <v>#N/A</v>
      </c>
      <c r="J325" t="e">
        <f>IF(C325&gt;List!$D$2,NA(),SUMIFS(INDEX($D$4:$H$368,,MATCH(5,$D$2:$H$2,0)),$C$4:$C$368,C325))</f>
        <v>#N/A</v>
      </c>
      <c r="K325" t="e">
        <f t="shared" ref="K325:K368" si="17">IF(J325=$B$1,I325,NA())</f>
        <v>#N/A</v>
      </c>
    </row>
    <row r="326" spans="1:11" x14ac:dyDescent="0.25">
      <c r="A326" t="str">
        <f>List!$T$2</f>
        <v>Africa</v>
      </c>
      <c r="B326" s="64">
        <v>42874</v>
      </c>
      <c r="C326">
        <f t="shared" si="15"/>
        <v>11</v>
      </c>
      <c r="D326">
        <f>SUMIFS(WebVisits!D$2:D$2923,WebVisits!$A$2:$A$2923,$A326,WebVisits!$B$2:$B$2923,$B326)</f>
        <v>98</v>
      </c>
      <c r="E326">
        <f>SUMIFS(WebVisits!E$2:E$2923,WebVisits!$A$2:$A$2923,$A326,WebVisits!$B$2:$B$2923,$B326)</f>
        <v>13</v>
      </c>
      <c r="F326">
        <f>SUMIFS(WebVisits!F$2:F$2923,WebVisits!$A$2:$A$2923,$A326,WebVisits!$B$2:$B$2923,$B326)</f>
        <v>52</v>
      </c>
      <c r="G326">
        <f>SUMIFS(WebVisits!G$2:G$2923,WebVisits!$A$2:$A$2923,$A326,WebVisits!$B$2:$B$2923,$B326)</f>
        <v>68</v>
      </c>
      <c r="H326">
        <f t="shared" si="16"/>
        <v>231</v>
      </c>
      <c r="I326" t="e">
        <f>IF(C326&gt;List!$D$2,NA(),INDEX(D326:H326,,MATCH($I$2,$D$2:$H$2,0)))</f>
        <v>#N/A</v>
      </c>
      <c r="J326" t="e">
        <f>IF(C326&gt;List!$D$2,NA(),SUMIFS(INDEX($D$4:$H$368,,MATCH(5,$D$2:$H$2,0)),$C$4:$C$368,C326))</f>
        <v>#N/A</v>
      </c>
      <c r="K326" t="e">
        <f t="shared" si="17"/>
        <v>#N/A</v>
      </c>
    </row>
    <row r="327" spans="1:11" x14ac:dyDescent="0.25">
      <c r="A327" t="str">
        <f>List!$T$2</f>
        <v>Africa</v>
      </c>
      <c r="B327" s="64">
        <v>42875</v>
      </c>
      <c r="C327">
        <f t="shared" si="15"/>
        <v>11</v>
      </c>
      <c r="D327">
        <f>SUMIFS(WebVisits!D$2:D$2923,WebVisits!$A$2:$A$2923,$A327,WebVisits!$B$2:$B$2923,$B327)</f>
        <v>81</v>
      </c>
      <c r="E327">
        <f>SUMIFS(WebVisits!E$2:E$2923,WebVisits!$A$2:$A$2923,$A327,WebVisits!$B$2:$B$2923,$B327)</f>
        <v>26</v>
      </c>
      <c r="F327">
        <f>SUMIFS(WebVisits!F$2:F$2923,WebVisits!$A$2:$A$2923,$A327,WebVisits!$B$2:$B$2923,$B327)</f>
        <v>61</v>
      </c>
      <c r="G327">
        <f>SUMIFS(WebVisits!G$2:G$2923,WebVisits!$A$2:$A$2923,$A327,WebVisits!$B$2:$B$2923,$B327)</f>
        <v>66</v>
      </c>
      <c r="H327">
        <f t="shared" si="16"/>
        <v>234</v>
      </c>
      <c r="I327" t="e">
        <f>IF(C327&gt;List!$D$2,NA(),INDEX(D327:H327,,MATCH($I$2,$D$2:$H$2,0)))</f>
        <v>#N/A</v>
      </c>
      <c r="J327" t="e">
        <f>IF(C327&gt;List!$D$2,NA(),SUMIFS(INDEX($D$4:$H$368,,MATCH(5,$D$2:$H$2,0)),$C$4:$C$368,C327))</f>
        <v>#N/A</v>
      </c>
      <c r="K327" t="e">
        <f t="shared" si="17"/>
        <v>#N/A</v>
      </c>
    </row>
    <row r="328" spans="1:11" x14ac:dyDescent="0.25">
      <c r="A328" t="str">
        <f>List!$T$2</f>
        <v>Africa</v>
      </c>
      <c r="B328" s="64">
        <v>42876</v>
      </c>
      <c r="C328">
        <f t="shared" si="15"/>
        <v>11</v>
      </c>
      <c r="D328">
        <f>SUMIFS(WebVisits!D$2:D$2923,WebVisits!$A$2:$A$2923,$A328,WebVisits!$B$2:$B$2923,$B328)</f>
        <v>54</v>
      </c>
      <c r="E328">
        <f>SUMIFS(WebVisits!E$2:E$2923,WebVisits!$A$2:$A$2923,$A328,WebVisits!$B$2:$B$2923,$B328)</f>
        <v>50</v>
      </c>
      <c r="F328">
        <f>SUMIFS(WebVisits!F$2:F$2923,WebVisits!$A$2:$A$2923,$A328,WebVisits!$B$2:$B$2923,$B328)</f>
        <v>36</v>
      </c>
      <c r="G328">
        <f>SUMIFS(WebVisits!G$2:G$2923,WebVisits!$A$2:$A$2923,$A328,WebVisits!$B$2:$B$2923,$B328)</f>
        <v>71</v>
      </c>
      <c r="H328">
        <f t="shared" si="16"/>
        <v>211</v>
      </c>
      <c r="I328" t="e">
        <f>IF(C328&gt;List!$D$2,NA(),INDEX(D328:H328,,MATCH($I$2,$D$2:$H$2,0)))</f>
        <v>#N/A</v>
      </c>
      <c r="J328" t="e">
        <f>IF(C328&gt;List!$D$2,NA(),SUMIFS(INDEX($D$4:$H$368,,MATCH(5,$D$2:$H$2,0)),$C$4:$C$368,C328))</f>
        <v>#N/A</v>
      </c>
      <c r="K328" t="e">
        <f t="shared" si="17"/>
        <v>#N/A</v>
      </c>
    </row>
    <row r="329" spans="1:11" x14ac:dyDescent="0.25">
      <c r="A329" t="str">
        <f>List!$T$2</f>
        <v>Africa</v>
      </c>
      <c r="B329" s="64">
        <v>42877</v>
      </c>
      <c r="C329">
        <f t="shared" si="15"/>
        <v>11</v>
      </c>
      <c r="D329">
        <f>SUMIFS(WebVisits!D$2:D$2923,WebVisits!$A$2:$A$2923,$A329,WebVisits!$B$2:$B$2923,$B329)</f>
        <v>61</v>
      </c>
      <c r="E329">
        <f>SUMIFS(WebVisits!E$2:E$2923,WebVisits!$A$2:$A$2923,$A329,WebVisits!$B$2:$B$2923,$B329)</f>
        <v>14</v>
      </c>
      <c r="F329">
        <f>SUMIFS(WebVisits!F$2:F$2923,WebVisits!$A$2:$A$2923,$A329,WebVisits!$B$2:$B$2923,$B329)</f>
        <v>43</v>
      </c>
      <c r="G329">
        <f>SUMIFS(WebVisits!G$2:G$2923,WebVisits!$A$2:$A$2923,$A329,WebVisits!$B$2:$B$2923,$B329)</f>
        <v>44</v>
      </c>
      <c r="H329">
        <f t="shared" si="16"/>
        <v>162</v>
      </c>
      <c r="I329" t="e">
        <f>IF(C329&gt;List!$D$2,NA(),INDEX(D329:H329,,MATCH($I$2,$D$2:$H$2,0)))</f>
        <v>#N/A</v>
      </c>
      <c r="J329" t="e">
        <f>IF(C329&gt;List!$D$2,NA(),SUMIFS(INDEX($D$4:$H$368,,MATCH(5,$D$2:$H$2,0)),$C$4:$C$368,C329))</f>
        <v>#N/A</v>
      </c>
      <c r="K329" t="e">
        <f t="shared" si="17"/>
        <v>#N/A</v>
      </c>
    </row>
    <row r="330" spans="1:11" x14ac:dyDescent="0.25">
      <c r="A330" t="str">
        <f>List!$T$2</f>
        <v>Africa</v>
      </c>
      <c r="B330" s="64">
        <v>42878</v>
      </c>
      <c r="C330">
        <f t="shared" si="15"/>
        <v>11</v>
      </c>
      <c r="D330">
        <f>SUMIFS(WebVisits!D$2:D$2923,WebVisits!$A$2:$A$2923,$A330,WebVisits!$B$2:$B$2923,$B330)</f>
        <v>84</v>
      </c>
      <c r="E330">
        <f>SUMIFS(WebVisits!E$2:E$2923,WebVisits!$A$2:$A$2923,$A330,WebVisits!$B$2:$B$2923,$B330)</f>
        <v>57</v>
      </c>
      <c r="F330">
        <f>SUMIFS(WebVisits!F$2:F$2923,WebVisits!$A$2:$A$2923,$A330,WebVisits!$B$2:$B$2923,$B330)</f>
        <v>71</v>
      </c>
      <c r="G330">
        <f>SUMIFS(WebVisits!G$2:G$2923,WebVisits!$A$2:$A$2923,$A330,WebVisits!$B$2:$B$2923,$B330)</f>
        <v>65</v>
      </c>
      <c r="H330">
        <f t="shared" si="16"/>
        <v>277</v>
      </c>
      <c r="I330" t="e">
        <f>IF(C330&gt;List!$D$2,NA(),INDEX(D330:H330,,MATCH($I$2,$D$2:$H$2,0)))</f>
        <v>#N/A</v>
      </c>
      <c r="J330" t="e">
        <f>IF(C330&gt;List!$D$2,NA(),SUMIFS(INDEX($D$4:$H$368,,MATCH(5,$D$2:$H$2,0)),$C$4:$C$368,C330))</f>
        <v>#N/A</v>
      </c>
      <c r="K330" t="e">
        <f t="shared" si="17"/>
        <v>#N/A</v>
      </c>
    </row>
    <row r="331" spans="1:11" x14ac:dyDescent="0.25">
      <c r="A331" t="str">
        <f>List!$T$2</f>
        <v>Africa</v>
      </c>
      <c r="B331" s="64">
        <v>42879</v>
      </c>
      <c r="C331">
        <f t="shared" si="15"/>
        <v>11</v>
      </c>
      <c r="D331">
        <f>SUMIFS(WebVisits!D$2:D$2923,WebVisits!$A$2:$A$2923,$A331,WebVisits!$B$2:$B$2923,$B331)</f>
        <v>90</v>
      </c>
      <c r="E331">
        <f>SUMIFS(WebVisits!E$2:E$2923,WebVisits!$A$2:$A$2923,$A331,WebVisits!$B$2:$B$2923,$B331)</f>
        <v>62</v>
      </c>
      <c r="F331">
        <f>SUMIFS(WebVisits!F$2:F$2923,WebVisits!$A$2:$A$2923,$A331,WebVisits!$B$2:$B$2923,$B331)</f>
        <v>48</v>
      </c>
      <c r="G331">
        <f>SUMIFS(WebVisits!G$2:G$2923,WebVisits!$A$2:$A$2923,$A331,WebVisits!$B$2:$B$2923,$B331)</f>
        <v>47</v>
      </c>
      <c r="H331">
        <f t="shared" si="16"/>
        <v>247</v>
      </c>
      <c r="I331" t="e">
        <f>IF(C331&gt;List!$D$2,NA(),INDEX(D331:H331,,MATCH($I$2,$D$2:$H$2,0)))</f>
        <v>#N/A</v>
      </c>
      <c r="J331" t="e">
        <f>IF(C331&gt;List!$D$2,NA(),SUMIFS(INDEX($D$4:$H$368,,MATCH(5,$D$2:$H$2,0)),$C$4:$C$368,C331))</f>
        <v>#N/A</v>
      </c>
      <c r="K331" t="e">
        <f t="shared" si="17"/>
        <v>#N/A</v>
      </c>
    </row>
    <row r="332" spans="1:11" x14ac:dyDescent="0.25">
      <c r="A332" t="str">
        <f>List!$T$2</f>
        <v>Africa</v>
      </c>
      <c r="B332" s="64">
        <v>42880</v>
      </c>
      <c r="C332">
        <f t="shared" si="15"/>
        <v>11</v>
      </c>
      <c r="D332">
        <f>SUMIFS(WebVisits!D$2:D$2923,WebVisits!$A$2:$A$2923,$A332,WebVisits!$B$2:$B$2923,$B332)</f>
        <v>16</v>
      </c>
      <c r="E332">
        <f>SUMIFS(WebVisits!E$2:E$2923,WebVisits!$A$2:$A$2923,$A332,WebVisits!$B$2:$B$2923,$B332)</f>
        <v>48</v>
      </c>
      <c r="F332">
        <f>SUMIFS(WebVisits!F$2:F$2923,WebVisits!$A$2:$A$2923,$A332,WebVisits!$B$2:$B$2923,$B332)</f>
        <v>90</v>
      </c>
      <c r="G332">
        <f>SUMIFS(WebVisits!G$2:G$2923,WebVisits!$A$2:$A$2923,$A332,WebVisits!$B$2:$B$2923,$B332)</f>
        <v>81</v>
      </c>
      <c r="H332">
        <f t="shared" si="16"/>
        <v>235</v>
      </c>
      <c r="I332" t="e">
        <f>IF(C332&gt;List!$D$2,NA(),INDEX(D332:H332,,MATCH($I$2,$D$2:$H$2,0)))</f>
        <v>#N/A</v>
      </c>
      <c r="J332" t="e">
        <f>IF(C332&gt;List!$D$2,NA(),SUMIFS(INDEX($D$4:$H$368,,MATCH(5,$D$2:$H$2,0)),$C$4:$C$368,C332))</f>
        <v>#N/A</v>
      </c>
      <c r="K332" t="e">
        <f t="shared" si="17"/>
        <v>#N/A</v>
      </c>
    </row>
    <row r="333" spans="1:11" x14ac:dyDescent="0.25">
      <c r="A333" t="str">
        <f>List!$T$2</f>
        <v>Africa</v>
      </c>
      <c r="B333" s="64">
        <v>42881</v>
      </c>
      <c r="C333">
        <f t="shared" si="15"/>
        <v>11</v>
      </c>
      <c r="D333">
        <f>SUMIFS(WebVisits!D$2:D$2923,WebVisits!$A$2:$A$2923,$A333,WebVisits!$B$2:$B$2923,$B333)</f>
        <v>85</v>
      </c>
      <c r="E333">
        <f>SUMIFS(WebVisits!E$2:E$2923,WebVisits!$A$2:$A$2923,$A333,WebVisits!$B$2:$B$2923,$B333)</f>
        <v>47</v>
      </c>
      <c r="F333">
        <f>SUMIFS(WebVisits!F$2:F$2923,WebVisits!$A$2:$A$2923,$A333,WebVisits!$B$2:$B$2923,$B333)</f>
        <v>35</v>
      </c>
      <c r="G333">
        <f>SUMIFS(WebVisits!G$2:G$2923,WebVisits!$A$2:$A$2923,$A333,WebVisits!$B$2:$B$2923,$B333)</f>
        <v>48</v>
      </c>
      <c r="H333">
        <f t="shared" si="16"/>
        <v>215</v>
      </c>
      <c r="I333" t="e">
        <f>IF(C333&gt;List!$D$2,NA(),INDEX(D333:H333,,MATCH($I$2,$D$2:$H$2,0)))</f>
        <v>#N/A</v>
      </c>
      <c r="J333" t="e">
        <f>IF(C333&gt;List!$D$2,NA(),SUMIFS(INDEX($D$4:$H$368,,MATCH(5,$D$2:$H$2,0)),$C$4:$C$368,C333))</f>
        <v>#N/A</v>
      </c>
      <c r="K333" t="e">
        <f t="shared" si="17"/>
        <v>#N/A</v>
      </c>
    </row>
    <row r="334" spans="1:11" x14ac:dyDescent="0.25">
      <c r="A334" t="str">
        <f>List!$T$2</f>
        <v>Africa</v>
      </c>
      <c r="B334" s="64">
        <v>42882</v>
      </c>
      <c r="C334">
        <f t="shared" si="15"/>
        <v>11</v>
      </c>
      <c r="D334">
        <f>SUMIFS(WebVisits!D$2:D$2923,WebVisits!$A$2:$A$2923,$A334,WebVisits!$B$2:$B$2923,$B334)</f>
        <v>31</v>
      </c>
      <c r="E334">
        <f>SUMIFS(WebVisits!E$2:E$2923,WebVisits!$A$2:$A$2923,$A334,WebVisits!$B$2:$B$2923,$B334)</f>
        <v>17</v>
      </c>
      <c r="F334">
        <f>SUMIFS(WebVisits!F$2:F$2923,WebVisits!$A$2:$A$2923,$A334,WebVisits!$B$2:$B$2923,$B334)</f>
        <v>69</v>
      </c>
      <c r="G334">
        <f>SUMIFS(WebVisits!G$2:G$2923,WebVisits!$A$2:$A$2923,$A334,WebVisits!$B$2:$B$2923,$B334)</f>
        <v>100</v>
      </c>
      <c r="H334">
        <f t="shared" si="16"/>
        <v>217</v>
      </c>
      <c r="I334" t="e">
        <f>IF(C334&gt;List!$D$2,NA(),INDEX(D334:H334,,MATCH($I$2,$D$2:$H$2,0)))</f>
        <v>#N/A</v>
      </c>
      <c r="J334" t="e">
        <f>IF(C334&gt;List!$D$2,NA(),SUMIFS(INDEX($D$4:$H$368,,MATCH(5,$D$2:$H$2,0)),$C$4:$C$368,C334))</f>
        <v>#N/A</v>
      </c>
      <c r="K334" t="e">
        <f t="shared" si="17"/>
        <v>#N/A</v>
      </c>
    </row>
    <row r="335" spans="1:11" x14ac:dyDescent="0.25">
      <c r="A335" t="str">
        <f>List!$T$2</f>
        <v>Africa</v>
      </c>
      <c r="B335" s="64">
        <v>42883</v>
      </c>
      <c r="C335">
        <f t="shared" si="15"/>
        <v>11</v>
      </c>
      <c r="D335">
        <f>SUMIFS(WebVisits!D$2:D$2923,WebVisits!$A$2:$A$2923,$A335,WebVisits!$B$2:$B$2923,$B335)</f>
        <v>20</v>
      </c>
      <c r="E335">
        <f>SUMIFS(WebVisits!E$2:E$2923,WebVisits!$A$2:$A$2923,$A335,WebVisits!$B$2:$B$2923,$B335)</f>
        <v>94</v>
      </c>
      <c r="F335">
        <f>SUMIFS(WebVisits!F$2:F$2923,WebVisits!$A$2:$A$2923,$A335,WebVisits!$B$2:$B$2923,$B335)</f>
        <v>31</v>
      </c>
      <c r="G335">
        <f>SUMIFS(WebVisits!G$2:G$2923,WebVisits!$A$2:$A$2923,$A335,WebVisits!$B$2:$B$2923,$B335)</f>
        <v>55</v>
      </c>
      <c r="H335">
        <f t="shared" si="16"/>
        <v>200</v>
      </c>
      <c r="I335" t="e">
        <f>IF(C335&gt;List!$D$2,NA(),INDEX(D335:H335,,MATCH($I$2,$D$2:$H$2,0)))</f>
        <v>#N/A</v>
      </c>
      <c r="J335" t="e">
        <f>IF(C335&gt;List!$D$2,NA(),SUMIFS(INDEX($D$4:$H$368,,MATCH(5,$D$2:$H$2,0)),$C$4:$C$368,C335))</f>
        <v>#N/A</v>
      </c>
      <c r="K335" t="e">
        <f t="shared" si="17"/>
        <v>#N/A</v>
      </c>
    </row>
    <row r="336" spans="1:11" x14ac:dyDescent="0.25">
      <c r="A336" t="str">
        <f>List!$T$2</f>
        <v>Africa</v>
      </c>
      <c r="B336" s="64">
        <v>42884</v>
      </c>
      <c r="C336">
        <f t="shared" si="15"/>
        <v>11</v>
      </c>
      <c r="D336">
        <f>SUMIFS(WebVisits!D$2:D$2923,WebVisits!$A$2:$A$2923,$A336,WebVisits!$B$2:$B$2923,$B336)</f>
        <v>67</v>
      </c>
      <c r="E336">
        <f>SUMIFS(WebVisits!E$2:E$2923,WebVisits!$A$2:$A$2923,$A336,WebVisits!$B$2:$B$2923,$B336)</f>
        <v>41</v>
      </c>
      <c r="F336">
        <f>SUMIFS(WebVisits!F$2:F$2923,WebVisits!$A$2:$A$2923,$A336,WebVisits!$B$2:$B$2923,$B336)</f>
        <v>99</v>
      </c>
      <c r="G336">
        <f>SUMIFS(WebVisits!G$2:G$2923,WebVisits!$A$2:$A$2923,$A336,WebVisits!$B$2:$B$2923,$B336)</f>
        <v>61</v>
      </c>
      <c r="H336">
        <f t="shared" si="16"/>
        <v>268</v>
      </c>
      <c r="I336" t="e">
        <f>IF(C336&gt;List!$D$2,NA(),INDEX(D336:H336,,MATCH($I$2,$D$2:$H$2,0)))</f>
        <v>#N/A</v>
      </c>
      <c r="J336" t="e">
        <f>IF(C336&gt;List!$D$2,NA(),SUMIFS(INDEX($D$4:$H$368,,MATCH(5,$D$2:$H$2,0)),$C$4:$C$368,C336))</f>
        <v>#N/A</v>
      </c>
      <c r="K336" t="e">
        <f t="shared" si="17"/>
        <v>#N/A</v>
      </c>
    </row>
    <row r="337" spans="1:11" x14ac:dyDescent="0.25">
      <c r="A337" t="str">
        <f>List!$T$2</f>
        <v>Africa</v>
      </c>
      <c r="B337" s="64">
        <v>42885</v>
      </c>
      <c r="C337">
        <f t="shared" si="15"/>
        <v>11</v>
      </c>
      <c r="D337">
        <f>SUMIFS(WebVisits!D$2:D$2923,WebVisits!$A$2:$A$2923,$A337,WebVisits!$B$2:$B$2923,$B337)</f>
        <v>76</v>
      </c>
      <c r="E337">
        <f>SUMIFS(WebVisits!E$2:E$2923,WebVisits!$A$2:$A$2923,$A337,WebVisits!$B$2:$B$2923,$B337)</f>
        <v>99</v>
      </c>
      <c r="F337">
        <f>SUMIFS(WebVisits!F$2:F$2923,WebVisits!$A$2:$A$2923,$A337,WebVisits!$B$2:$B$2923,$B337)</f>
        <v>70</v>
      </c>
      <c r="G337">
        <f>SUMIFS(WebVisits!G$2:G$2923,WebVisits!$A$2:$A$2923,$A337,WebVisits!$B$2:$B$2923,$B337)</f>
        <v>87</v>
      </c>
      <c r="H337">
        <f t="shared" si="16"/>
        <v>332</v>
      </c>
      <c r="I337" t="e">
        <f>IF(C337&gt;List!$D$2,NA(),INDEX(D337:H337,,MATCH($I$2,$D$2:$H$2,0)))</f>
        <v>#N/A</v>
      </c>
      <c r="J337" t="e">
        <f>IF(C337&gt;List!$D$2,NA(),SUMIFS(INDEX($D$4:$H$368,,MATCH(5,$D$2:$H$2,0)),$C$4:$C$368,C337))</f>
        <v>#N/A</v>
      </c>
      <c r="K337" t="e">
        <f t="shared" si="17"/>
        <v>#N/A</v>
      </c>
    </row>
    <row r="338" spans="1:11" x14ac:dyDescent="0.25">
      <c r="A338" t="str">
        <f>List!$T$2</f>
        <v>Africa</v>
      </c>
      <c r="B338" s="64">
        <v>42886</v>
      </c>
      <c r="C338">
        <f t="shared" si="15"/>
        <v>11</v>
      </c>
      <c r="D338">
        <f>SUMIFS(WebVisits!D$2:D$2923,WebVisits!$A$2:$A$2923,$A338,WebVisits!$B$2:$B$2923,$B338)</f>
        <v>73</v>
      </c>
      <c r="E338">
        <f>SUMIFS(WebVisits!E$2:E$2923,WebVisits!$A$2:$A$2923,$A338,WebVisits!$B$2:$B$2923,$B338)</f>
        <v>26</v>
      </c>
      <c r="F338">
        <f>SUMIFS(WebVisits!F$2:F$2923,WebVisits!$A$2:$A$2923,$A338,WebVisits!$B$2:$B$2923,$B338)</f>
        <v>20</v>
      </c>
      <c r="G338">
        <f>SUMIFS(WebVisits!G$2:G$2923,WebVisits!$A$2:$A$2923,$A338,WebVisits!$B$2:$B$2923,$B338)</f>
        <v>32</v>
      </c>
      <c r="H338">
        <f t="shared" si="16"/>
        <v>151</v>
      </c>
      <c r="I338" t="e">
        <f>IF(C338&gt;List!$D$2,NA(),INDEX(D338:H338,,MATCH($I$2,$D$2:$H$2,0)))</f>
        <v>#N/A</v>
      </c>
      <c r="J338" t="e">
        <f>IF(C338&gt;List!$D$2,NA(),SUMIFS(INDEX($D$4:$H$368,,MATCH(5,$D$2:$H$2,0)),$C$4:$C$368,C338))</f>
        <v>#N/A</v>
      </c>
      <c r="K338" t="e">
        <f t="shared" si="17"/>
        <v>#N/A</v>
      </c>
    </row>
    <row r="339" spans="1:11" x14ac:dyDescent="0.25">
      <c r="A339" t="str">
        <f>List!$T$2</f>
        <v>Africa</v>
      </c>
      <c r="B339" s="64">
        <v>42887</v>
      </c>
      <c r="C339">
        <f t="shared" si="15"/>
        <v>12</v>
      </c>
      <c r="D339">
        <f>SUMIFS(WebVisits!D$2:D$2923,WebVisits!$A$2:$A$2923,$A339,WebVisits!$B$2:$B$2923,$B339)</f>
        <v>40</v>
      </c>
      <c r="E339">
        <f>SUMIFS(WebVisits!E$2:E$2923,WebVisits!$A$2:$A$2923,$A339,WebVisits!$B$2:$B$2923,$B339)</f>
        <v>96</v>
      </c>
      <c r="F339">
        <f>SUMIFS(WebVisits!F$2:F$2923,WebVisits!$A$2:$A$2923,$A339,WebVisits!$B$2:$B$2923,$B339)</f>
        <v>74</v>
      </c>
      <c r="G339">
        <f>SUMIFS(WebVisits!G$2:G$2923,WebVisits!$A$2:$A$2923,$A339,WebVisits!$B$2:$B$2923,$B339)</f>
        <v>71</v>
      </c>
      <c r="H339">
        <f t="shared" si="16"/>
        <v>281</v>
      </c>
      <c r="I339" t="e">
        <f>IF(C339&gt;List!$D$2,NA(),INDEX(D339:H339,,MATCH($I$2,$D$2:$H$2,0)))</f>
        <v>#N/A</v>
      </c>
      <c r="J339" t="e">
        <f>IF(C339&gt;List!$D$2,NA(),SUMIFS(INDEX($D$4:$H$368,,MATCH(5,$D$2:$H$2,0)),$C$4:$C$368,C339))</f>
        <v>#N/A</v>
      </c>
      <c r="K339" t="e">
        <f t="shared" si="17"/>
        <v>#N/A</v>
      </c>
    </row>
    <row r="340" spans="1:11" x14ac:dyDescent="0.25">
      <c r="A340" t="str">
        <f>List!$T$2</f>
        <v>Africa</v>
      </c>
      <c r="B340" s="64">
        <v>42888</v>
      </c>
      <c r="C340">
        <f t="shared" si="15"/>
        <v>12</v>
      </c>
      <c r="D340">
        <f>SUMIFS(WebVisits!D$2:D$2923,WebVisits!$A$2:$A$2923,$A340,WebVisits!$B$2:$B$2923,$B340)</f>
        <v>44</v>
      </c>
      <c r="E340">
        <f>SUMIFS(WebVisits!E$2:E$2923,WebVisits!$A$2:$A$2923,$A340,WebVisits!$B$2:$B$2923,$B340)</f>
        <v>49</v>
      </c>
      <c r="F340">
        <f>SUMIFS(WebVisits!F$2:F$2923,WebVisits!$A$2:$A$2923,$A340,WebVisits!$B$2:$B$2923,$B340)</f>
        <v>83</v>
      </c>
      <c r="G340">
        <f>SUMIFS(WebVisits!G$2:G$2923,WebVisits!$A$2:$A$2923,$A340,WebVisits!$B$2:$B$2923,$B340)</f>
        <v>43</v>
      </c>
      <c r="H340">
        <f t="shared" si="16"/>
        <v>219</v>
      </c>
      <c r="I340" t="e">
        <f>IF(C340&gt;List!$D$2,NA(),INDEX(D340:H340,,MATCH($I$2,$D$2:$H$2,0)))</f>
        <v>#N/A</v>
      </c>
      <c r="J340" t="e">
        <f>IF(C340&gt;List!$D$2,NA(),SUMIFS(INDEX($D$4:$H$368,,MATCH(5,$D$2:$H$2,0)),$C$4:$C$368,C340))</f>
        <v>#N/A</v>
      </c>
      <c r="K340" t="e">
        <f t="shared" si="17"/>
        <v>#N/A</v>
      </c>
    </row>
    <row r="341" spans="1:11" x14ac:dyDescent="0.25">
      <c r="A341" t="str">
        <f>List!$T$2</f>
        <v>Africa</v>
      </c>
      <c r="B341" s="64">
        <v>42889</v>
      </c>
      <c r="C341">
        <f t="shared" si="15"/>
        <v>12</v>
      </c>
      <c r="D341">
        <f>SUMIFS(WebVisits!D$2:D$2923,WebVisits!$A$2:$A$2923,$A341,WebVisits!$B$2:$B$2923,$B341)</f>
        <v>56</v>
      </c>
      <c r="E341">
        <f>SUMIFS(WebVisits!E$2:E$2923,WebVisits!$A$2:$A$2923,$A341,WebVisits!$B$2:$B$2923,$B341)</f>
        <v>23</v>
      </c>
      <c r="F341">
        <f>SUMIFS(WebVisits!F$2:F$2923,WebVisits!$A$2:$A$2923,$A341,WebVisits!$B$2:$B$2923,$B341)</f>
        <v>96</v>
      </c>
      <c r="G341">
        <f>SUMIFS(WebVisits!G$2:G$2923,WebVisits!$A$2:$A$2923,$A341,WebVisits!$B$2:$B$2923,$B341)</f>
        <v>83</v>
      </c>
      <c r="H341">
        <f t="shared" si="16"/>
        <v>258</v>
      </c>
      <c r="I341" t="e">
        <f>IF(C341&gt;List!$D$2,NA(),INDEX(D341:H341,,MATCH($I$2,$D$2:$H$2,0)))</f>
        <v>#N/A</v>
      </c>
      <c r="J341" t="e">
        <f>IF(C341&gt;List!$D$2,NA(),SUMIFS(INDEX($D$4:$H$368,,MATCH(5,$D$2:$H$2,0)),$C$4:$C$368,C341))</f>
        <v>#N/A</v>
      </c>
      <c r="K341" t="e">
        <f t="shared" si="17"/>
        <v>#N/A</v>
      </c>
    </row>
    <row r="342" spans="1:11" x14ac:dyDescent="0.25">
      <c r="A342" t="str">
        <f>List!$T$2</f>
        <v>Africa</v>
      </c>
      <c r="B342" s="64">
        <v>42890</v>
      </c>
      <c r="C342">
        <f t="shared" si="15"/>
        <v>12</v>
      </c>
      <c r="D342">
        <f>SUMIFS(WebVisits!D$2:D$2923,WebVisits!$A$2:$A$2923,$A342,WebVisits!$B$2:$B$2923,$B342)</f>
        <v>49</v>
      </c>
      <c r="E342">
        <f>SUMIFS(WebVisits!E$2:E$2923,WebVisits!$A$2:$A$2923,$A342,WebVisits!$B$2:$B$2923,$B342)</f>
        <v>24</v>
      </c>
      <c r="F342">
        <f>SUMIFS(WebVisits!F$2:F$2923,WebVisits!$A$2:$A$2923,$A342,WebVisits!$B$2:$B$2923,$B342)</f>
        <v>12</v>
      </c>
      <c r="G342">
        <f>SUMIFS(WebVisits!G$2:G$2923,WebVisits!$A$2:$A$2923,$A342,WebVisits!$B$2:$B$2923,$B342)</f>
        <v>56</v>
      </c>
      <c r="H342">
        <f t="shared" si="16"/>
        <v>141</v>
      </c>
      <c r="I342" t="e">
        <f>IF(C342&gt;List!$D$2,NA(),INDEX(D342:H342,,MATCH($I$2,$D$2:$H$2,0)))</f>
        <v>#N/A</v>
      </c>
      <c r="J342" t="e">
        <f>IF(C342&gt;List!$D$2,NA(),SUMIFS(INDEX($D$4:$H$368,,MATCH(5,$D$2:$H$2,0)),$C$4:$C$368,C342))</f>
        <v>#N/A</v>
      </c>
      <c r="K342" t="e">
        <f t="shared" si="17"/>
        <v>#N/A</v>
      </c>
    </row>
    <row r="343" spans="1:11" x14ac:dyDescent="0.25">
      <c r="A343" t="str">
        <f>List!$T$2</f>
        <v>Africa</v>
      </c>
      <c r="B343" s="64">
        <v>42891</v>
      </c>
      <c r="C343">
        <f t="shared" si="15"/>
        <v>12</v>
      </c>
      <c r="D343">
        <f>SUMIFS(WebVisits!D$2:D$2923,WebVisits!$A$2:$A$2923,$A343,WebVisits!$B$2:$B$2923,$B343)</f>
        <v>18</v>
      </c>
      <c r="E343">
        <f>SUMIFS(WebVisits!E$2:E$2923,WebVisits!$A$2:$A$2923,$A343,WebVisits!$B$2:$B$2923,$B343)</f>
        <v>98</v>
      </c>
      <c r="F343">
        <f>SUMIFS(WebVisits!F$2:F$2923,WebVisits!$A$2:$A$2923,$A343,WebVisits!$B$2:$B$2923,$B343)</f>
        <v>69</v>
      </c>
      <c r="G343">
        <f>SUMIFS(WebVisits!G$2:G$2923,WebVisits!$A$2:$A$2923,$A343,WebVisits!$B$2:$B$2923,$B343)</f>
        <v>23</v>
      </c>
      <c r="H343">
        <f t="shared" si="16"/>
        <v>208</v>
      </c>
      <c r="I343" t="e">
        <f>IF(C343&gt;List!$D$2,NA(),INDEX(D343:H343,,MATCH($I$2,$D$2:$H$2,0)))</f>
        <v>#N/A</v>
      </c>
      <c r="J343" t="e">
        <f>IF(C343&gt;List!$D$2,NA(),SUMIFS(INDEX($D$4:$H$368,,MATCH(5,$D$2:$H$2,0)),$C$4:$C$368,C343))</f>
        <v>#N/A</v>
      </c>
      <c r="K343" t="e">
        <f t="shared" si="17"/>
        <v>#N/A</v>
      </c>
    </row>
    <row r="344" spans="1:11" x14ac:dyDescent="0.25">
      <c r="A344" t="str">
        <f>List!$T$2</f>
        <v>Africa</v>
      </c>
      <c r="B344" s="64">
        <v>42892</v>
      </c>
      <c r="C344">
        <f t="shared" si="15"/>
        <v>12</v>
      </c>
      <c r="D344">
        <f>SUMIFS(WebVisits!D$2:D$2923,WebVisits!$A$2:$A$2923,$A344,WebVisits!$B$2:$B$2923,$B344)</f>
        <v>28</v>
      </c>
      <c r="E344">
        <f>SUMIFS(WebVisits!E$2:E$2923,WebVisits!$A$2:$A$2923,$A344,WebVisits!$B$2:$B$2923,$B344)</f>
        <v>61</v>
      </c>
      <c r="F344">
        <f>SUMIFS(WebVisits!F$2:F$2923,WebVisits!$A$2:$A$2923,$A344,WebVisits!$B$2:$B$2923,$B344)</f>
        <v>32</v>
      </c>
      <c r="G344">
        <f>SUMIFS(WebVisits!G$2:G$2923,WebVisits!$A$2:$A$2923,$A344,WebVisits!$B$2:$B$2923,$B344)</f>
        <v>89</v>
      </c>
      <c r="H344">
        <f t="shared" si="16"/>
        <v>210</v>
      </c>
      <c r="I344" t="e">
        <f>IF(C344&gt;List!$D$2,NA(),INDEX(D344:H344,,MATCH($I$2,$D$2:$H$2,0)))</f>
        <v>#N/A</v>
      </c>
      <c r="J344" t="e">
        <f>IF(C344&gt;List!$D$2,NA(),SUMIFS(INDEX($D$4:$H$368,,MATCH(5,$D$2:$H$2,0)),$C$4:$C$368,C344))</f>
        <v>#N/A</v>
      </c>
      <c r="K344" t="e">
        <f t="shared" si="17"/>
        <v>#N/A</v>
      </c>
    </row>
    <row r="345" spans="1:11" x14ac:dyDescent="0.25">
      <c r="A345" t="str">
        <f>List!$T$2</f>
        <v>Africa</v>
      </c>
      <c r="B345" s="64">
        <v>42893</v>
      </c>
      <c r="C345">
        <f t="shared" si="15"/>
        <v>12</v>
      </c>
      <c r="D345">
        <f>SUMIFS(WebVisits!D$2:D$2923,WebVisits!$A$2:$A$2923,$A345,WebVisits!$B$2:$B$2923,$B345)</f>
        <v>34</v>
      </c>
      <c r="E345">
        <f>SUMIFS(WebVisits!E$2:E$2923,WebVisits!$A$2:$A$2923,$A345,WebVisits!$B$2:$B$2923,$B345)</f>
        <v>48</v>
      </c>
      <c r="F345">
        <f>SUMIFS(WebVisits!F$2:F$2923,WebVisits!$A$2:$A$2923,$A345,WebVisits!$B$2:$B$2923,$B345)</f>
        <v>74</v>
      </c>
      <c r="G345">
        <f>SUMIFS(WebVisits!G$2:G$2923,WebVisits!$A$2:$A$2923,$A345,WebVisits!$B$2:$B$2923,$B345)</f>
        <v>70</v>
      </c>
      <c r="H345">
        <f t="shared" si="16"/>
        <v>226</v>
      </c>
      <c r="I345" t="e">
        <f>IF(C345&gt;List!$D$2,NA(),INDEX(D345:H345,,MATCH($I$2,$D$2:$H$2,0)))</f>
        <v>#N/A</v>
      </c>
      <c r="J345" t="e">
        <f>IF(C345&gt;List!$D$2,NA(),SUMIFS(INDEX($D$4:$H$368,,MATCH(5,$D$2:$H$2,0)),$C$4:$C$368,C345))</f>
        <v>#N/A</v>
      </c>
      <c r="K345" t="e">
        <f t="shared" si="17"/>
        <v>#N/A</v>
      </c>
    </row>
    <row r="346" spans="1:11" x14ac:dyDescent="0.25">
      <c r="A346" t="str">
        <f>List!$T$2</f>
        <v>Africa</v>
      </c>
      <c r="B346" s="64">
        <v>42894</v>
      </c>
      <c r="C346">
        <f t="shared" si="15"/>
        <v>12</v>
      </c>
      <c r="D346">
        <f>SUMIFS(WebVisits!D$2:D$2923,WebVisits!$A$2:$A$2923,$A346,WebVisits!$B$2:$B$2923,$B346)</f>
        <v>48</v>
      </c>
      <c r="E346">
        <f>SUMIFS(WebVisits!E$2:E$2923,WebVisits!$A$2:$A$2923,$A346,WebVisits!$B$2:$B$2923,$B346)</f>
        <v>93</v>
      </c>
      <c r="F346">
        <f>SUMIFS(WebVisits!F$2:F$2923,WebVisits!$A$2:$A$2923,$A346,WebVisits!$B$2:$B$2923,$B346)</f>
        <v>100</v>
      </c>
      <c r="G346">
        <f>SUMIFS(WebVisits!G$2:G$2923,WebVisits!$A$2:$A$2923,$A346,WebVisits!$B$2:$B$2923,$B346)</f>
        <v>43</v>
      </c>
      <c r="H346">
        <f t="shared" si="16"/>
        <v>284</v>
      </c>
      <c r="I346" t="e">
        <f>IF(C346&gt;List!$D$2,NA(),INDEX(D346:H346,,MATCH($I$2,$D$2:$H$2,0)))</f>
        <v>#N/A</v>
      </c>
      <c r="J346" t="e">
        <f>IF(C346&gt;List!$D$2,NA(),SUMIFS(INDEX($D$4:$H$368,,MATCH(5,$D$2:$H$2,0)),$C$4:$C$368,C346))</f>
        <v>#N/A</v>
      </c>
      <c r="K346" t="e">
        <f t="shared" si="17"/>
        <v>#N/A</v>
      </c>
    </row>
    <row r="347" spans="1:11" x14ac:dyDescent="0.25">
      <c r="A347" t="str">
        <f>List!$T$2</f>
        <v>Africa</v>
      </c>
      <c r="B347" s="64">
        <v>42895</v>
      </c>
      <c r="C347">
        <f t="shared" si="15"/>
        <v>12</v>
      </c>
      <c r="D347">
        <f>SUMIFS(WebVisits!D$2:D$2923,WebVisits!$A$2:$A$2923,$A347,WebVisits!$B$2:$B$2923,$B347)</f>
        <v>28</v>
      </c>
      <c r="E347">
        <f>SUMIFS(WebVisits!E$2:E$2923,WebVisits!$A$2:$A$2923,$A347,WebVisits!$B$2:$B$2923,$B347)</f>
        <v>38</v>
      </c>
      <c r="F347">
        <f>SUMIFS(WebVisits!F$2:F$2923,WebVisits!$A$2:$A$2923,$A347,WebVisits!$B$2:$B$2923,$B347)</f>
        <v>83</v>
      </c>
      <c r="G347">
        <f>SUMIFS(WebVisits!G$2:G$2923,WebVisits!$A$2:$A$2923,$A347,WebVisits!$B$2:$B$2923,$B347)</f>
        <v>43</v>
      </c>
      <c r="H347">
        <f t="shared" si="16"/>
        <v>192</v>
      </c>
      <c r="I347" t="e">
        <f>IF(C347&gt;List!$D$2,NA(),INDEX(D347:H347,,MATCH($I$2,$D$2:$H$2,0)))</f>
        <v>#N/A</v>
      </c>
      <c r="J347" t="e">
        <f>IF(C347&gt;List!$D$2,NA(),SUMIFS(INDEX($D$4:$H$368,,MATCH(5,$D$2:$H$2,0)),$C$4:$C$368,C347))</f>
        <v>#N/A</v>
      </c>
      <c r="K347" t="e">
        <f t="shared" si="17"/>
        <v>#N/A</v>
      </c>
    </row>
    <row r="348" spans="1:11" x14ac:dyDescent="0.25">
      <c r="A348" t="str">
        <f>List!$T$2</f>
        <v>Africa</v>
      </c>
      <c r="B348" s="64">
        <v>42896</v>
      </c>
      <c r="C348">
        <f t="shared" si="15"/>
        <v>12</v>
      </c>
      <c r="D348">
        <f>SUMIFS(WebVisits!D$2:D$2923,WebVisits!$A$2:$A$2923,$A348,WebVisits!$B$2:$B$2923,$B348)</f>
        <v>97</v>
      </c>
      <c r="E348">
        <f>SUMIFS(WebVisits!E$2:E$2923,WebVisits!$A$2:$A$2923,$A348,WebVisits!$B$2:$B$2923,$B348)</f>
        <v>57</v>
      </c>
      <c r="F348">
        <f>SUMIFS(WebVisits!F$2:F$2923,WebVisits!$A$2:$A$2923,$A348,WebVisits!$B$2:$B$2923,$B348)</f>
        <v>45</v>
      </c>
      <c r="G348">
        <f>SUMIFS(WebVisits!G$2:G$2923,WebVisits!$A$2:$A$2923,$A348,WebVisits!$B$2:$B$2923,$B348)</f>
        <v>12</v>
      </c>
      <c r="H348">
        <f t="shared" si="16"/>
        <v>211</v>
      </c>
      <c r="I348" t="e">
        <f>IF(C348&gt;List!$D$2,NA(),INDEX(D348:H348,,MATCH($I$2,$D$2:$H$2,0)))</f>
        <v>#N/A</v>
      </c>
      <c r="J348" t="e">
        <f>IF(C348&gt;List!$D$2,NA(),SUMIFS(INDEX($D$4:$H$368,,MATCH(5,$D$2:$H$2,0)),$C$4:$C$368,C348))</f>
        <v>#N/A</v>
      </c>
      <c r="K348" t="e">
        <f t="shared" si="17"/>
        <v>#N/A</v>
      </c>
    </row>
    <row r="349" spans="1:11" x14ac:dyDescent="0.25">
      <c r="A349" t="str">
        <f>List!$T$2</f>
        <v>Africa</v>
      </c>
      <c r="B349" s="64">
        <v>42897</v>
      </c>
      <c r="C349">
        <f t="shared" si="15"/>
        <v>12</v>
      </c>
      <c r="D349">
        <f>SUMIFS(WebVisits!D$2:D$2923,WebVisits!$A$2:$A$2923,$A349,WebVisits!$B$2:$B$2923,$B349)</f>
        <v>76</v>
      </c>
      <c r="E349">
        <f>SUMIFS(WebVisits!E$2:E$2923,WebVisits!$A$2:$A$2923,$A349,WebVisits!$B$2:$B$2923,$B349)</f>
        <v>32</v>
      </c>
      <c r="F349">
        <f>SUMIFS(WebVisits!F$2:F$2923,WebVisits!$A$2:$A$2923,$A349,WebVisits!$B$2:$B$2923,$B349)</f>
        <v>59</v>
      </c>
      <c r="G349">
        <f>SUMIFS(WebVisits!G$2:G$2923,WebVisits!$A$2:$A$2923,$A349,WebVisits!$B$2:$B$2923,$B349)</f>
        <v>99</v>
      </c>
      <c r="H349">
        <f t="shared" si="16"/>
        <v>266</v>
      </c>
      <c r="I349" t="e">
        <f>IF(C349&gt;List!$D$2,NA(),INDEX(D349:H349,,MATCH($I$2,$D$2:$H$2,0)))</f>
        <v>#N/A</v>
      </c>
      <c r="J349" t="e">
        <f>IF(C349&gt;List!$D$2,NA(),SUMIFS(INDEX($D$4:$H$368,,MATCH(5,$D$2:$H$2,0)),$C$4:$C$368,C349))</f>
        <v>#N/A</v>
      </c>
      <c r="K349" t="e">
        <f t="shared" si="17"/>
        <v>#N/A</v>
      </c>
    </row>
    <row r="350" spans="1:11" x14ac:dyDescent="0.25">
      <c r="A350" t="str">
        <f>List!$T$2</f>
        <v>Africa</v>
      </c>
      <c r="B350" s="64">
        <v>42898</v>
      </c>
      <c r="C350">
        <f t="shared" si="15"/>
        <v>12</v>
      </c>
      <c r="D350">
        <f>SUMIFS(WebVisits!D$2:D$2923,WebVisits!$A$2:$A$2923,$A350,WebVisits!$B$2:$B$2923,$B350)</f>
        <v>37</v>
      </c>
      <c r="E350">
        <f>SUMIFS(WebVisits!E$2:E$2923,WebVisits!$A$2:$A$2923,$A350,WebVisits!$B$2:$B$2923,$B350)</f>
        <v>42</v>
      </c>
      <c r="F350">
        <f>SUMIFS(WebVisits!F$2:F$2923,WebVisits!$A$2:$A$2923,$A350,WebVisits!$B$2:$B$2923,$B350)</f>
        <v>59</v>
      </c>
      <c r="G350">
        <f>SUMIFS(WebVisits!G$2:G$2923,WebVisits!$A$2:$A$2923,$A350,WebVisits!$B$2:$B$2923,$B350)</f>
        <v>78</v>
      </c>
      <c r="H350">
        <f t="shared" si="16"/>
        <v>216</v>
      </c>
      <c r="I350" t="e">
        <f>IF(C350&gt;List!$D$2,NA(),INDEX(D350:H350,,MATCH($I$2,$D$2:$H$2,0)))</f>
        <v>#N/A</v>
      </c>
      <c r="J350" t="e">
        <f>IF(C350&gt;List!$D$2,NA(),SUMIFS(INDEX($D$4:$H$368,,MATCH(5,$D$2:$H$2,0)),$C$4:$C$368,C350))</f>
        <v>#N/A</v>
      </c>
      <c r="K350" t="e">
        <f t="shared" si="17"/>
        <v>#N/A</v>
      </c>
    </row>
    <row r="351" spans="1:11" x14ac:dyDescent="0.25">
      <c r="A351" t="str">
        <f>List!$T$2</f>
        <v>Africa</v>
      </c>
      <c r="B351" s="64">
        <v>42899</v>
      </c>
      <c r="C351">
        <f t="shared" si="15"/>
        <v>12</v>
      </c>
      <c r="D351">
        <f>SUMIFS(WebVisits!D$2:D$2923,WebVisits!$A$2:$A$2923,$A351,WebVisits!$B$2:$B$2923,$B351)</f>
        <v>87</v>
      </c>
      <c r="E351">
        <f>SUMIFS(WebVisits!E$2:E$2923,WebVisits!$A$2:$A$2923,$A351,WebVisits!$B$2:$B$2923,$B351)</f>
        <v>45</v>
      </c>
      <c r="F351">
        <f>SUMIFS(WebVisits!F$2:F$2923,WebVisits!$A$2:$A$2923,$A351,WebVisits!$B$2:$B$2923,$B351)</f>
        <v>55</v>
      </c>
      <c r="G351">
        <f>SUMIFS(WebVisits!G$2:G$2923,WebVisits!$A$2:$A$2923,$A351,WebVisits!$B$2:$B$2923,$B351)</f>
        <v>86</v>
      </c>
      <c r="H351">
        <f t="shared" si="16"/>
        <v>273</v>
      </c>
      <c r="I351" t="e">
        <f>IF(C351&gt;List!$D$2,NA(),INDEX(D351:H351,,MATCH($I$2,$D$2:$H$2,0)))</f>
        <v>#N/A</v>
      </c>
      <c r="J351" t="e">
        <f>IF(C351&gt;List!$D$2,NA(),SUMIFS(INDEX($D$4:$H$368,,MATCH(5,$D$2:$H$2,0)),$C$4:$C$368,C351))</f>
        <v>#N/A</v>
      </c>
      <c r="K351" t="e">
        <f t="shared" si="17"/>
        <v>#N/A</v>
      </c>
    </row>
    <row r="352" spans="1:11" x14ac:dyDescent="0.25">
      <c r="A352" t="str">
        <f>List!$T$2</f>
        <v>Africa</v>
      </c>
      <c r="B352" s="64">
        <v>42900</v>
      </c>
      <c r="C352">
        <f t="shared" si="15"/>
        <v>12</v>
      </c>
      <c r="D352">
        <f>SUMIFS(WebVisits!D$2:D$2923,WebVisits!$A$2:$A$2923,$A352,WebVisits!$B$2:$B$2923,$B352)</f>
        <v>58</v>
      </c>
      <c r="E352">
        <f>SUMIFS(WebVisits!E$2:E$2923,WebVisits!$A$2:$A$2923,$A352,WebVisits!$B$2:$B$2923,$B352)</f>
        <v>50</v>
      </c>
      <c r="F352">
        <f>SUMIFS(WebVisits!F$2:F$2923,WebVisits!$A$2:$A$2923,$A352,WebVisits!$B$2:$B$2923,$B352)</f>
        <v>78</v>
      </c>
      <c r="G352">
        <f>SUMIFS(WebVisits!G$2:G$2923,WebVisits!$A$2:$A$2923,$A352,WebVisits!$B$2:$B$2923,$B352)</f>
        <v>68</v>
      </c>
      <c r="H352">
        <f t="shared" si="16"/>
        <v>254</v>
      </c>
      <c r="I352" t="e">
        <f>IF(C352&gt;List!$D$2,NA(),INDEX(D352:H352,,MATCH($I$2,$D$2:$H$2,0)))</f>
        <v>#N/A</v>
      </c>
      <c r="J352" t="e">
        <f>IF(C352&gt;List!$D$2,NA(),SUMIFS(INDEX($D$4:$H$368,,MATCH(5,$D$2:$H$2,0)),$C$4:$C$368,C352))</f>
        <v>#N/A</v>
      </c>
      <c r="K352" t="e">
        <f t="shared" si="17"/>
        <v>#N/A</v>
      </c>
    </row>
    <row r="353" spans="1:11" x14ac:dyDescent="0.25">
      <c r="A353" t="str">
        <f>List!$T$2</f>
        <v>Africa</v>
      </c>
      <c r="B353" s="64">
        <v>42901</v>
      </c>
      <c r="C353">
        <f t="shared" si="15"/>
        <v>12</v>
      </c>
      <c r="D353">
        <f>SUMIFS(WebVisits!D$2:D$2923,WebVisits!$A$2:$A$2923,$A353,WebVisits!$B$2:$B$2923,$B353)</f>
        <v>76</v>
      </c>
      <c r="E353">
        <f>SUMIFS(WebVisits!E$2:E$2923,WebVisits!$A$2:$A$2923,$A353,WebVisits!$B$2:$B$2923,$B353)</f>
        <v>88</v>
      </c>
      <c r="F353">
        <f>SUMIFS(WebVisits!F$2:F$2923,WebVisits!$A$2:$A$2923,$A353,WebVisits!$B$2:$B$2923,$B353)</f>
        <v>71</v>
      </c>
      <c r="G353">
        <f>SUMIFS(WebVisits!G$2:G$2923,WebVisits!$A$2:$A$2923,$A353,WebVisits!$B$2:$B$2923,$B353)</f>
        <v>66</v>
      </c>
      <c r="H353">
        <f t="shared" si="16"/>
        <v>301</v>
      </c>
      <c r="I353" t="e">
        <f>IF(C353&gt;List!$D$2,NA(),INDEX(D353:H353,,MATCH($I$2,$D$2:$H$2,0)))</f>
        <v>#N/A</v>
      </c>
      <c r="J353" t="e">
        <f>IF(C353&gt;List!$D$2,NA(),SUMIFS(INDEX($D$4:$H$368,,MATCH(5,$D$2:$H$2,0)),$C$4:$C$368,C353))</f>
        <v>#N/A</v>
      </c>
      <c r="K353" t="e">
        <f t="shared" si="17"/>
        <v>#N/A</v>
      </c>
    </row>
    <row r="354" spans="1:11" x14ac:dyDescent="0.25">
      <c r="A354" t="str">
        <f>List!$T$2</f>
        <v>Africa</v>
      </c>
      <c r="B354" s="64">
        <v>42902</v>
      </c>
      <c r="C354">
        <f t="shared" si="15"/>
        <v>12</v>
      </c>
      <c r="D354">
        <f>SUMIFS(WebVisits!D$2:D$2923,WebVisits!$A$2:$A$2923,$A354,WebVisits!$B$2:$B$2923,$B354)</f>
        <v>96</v>
      </c>
      <c r="E354">
        <f>SUMIFS(WebVisits!E$2:E$2923,WebVisits!$A$2:$A$2923,$A354,WebVisits!$B$2:$B$2923,$B354)</f>
        <v>76</v>
      </c>
      <c r="F354">
        <f>SUMIFS(WebVisits!F$2:F$2923,WebVisits!$A$2:$A$2923,$A354,WebVisits!$B$2:$B$2923,$B354)</f>
        <v>64</v>
      </c>
      <c r="G354">
        <f>SUMIFS(WebVisits!G$2:G$2923,WebVisits!$A$2:$A$2923,$A354,WebVisits!$B$2:$B$2923,$B354)</f>
        <v>43</v>
      </c>
      <c r="H354">
        <f t="shared" si="16"/>
        <v>279</v>
      </c>
      <c r="I354" t="e">
        <f>IF(C354&gt;List!$D$2,NA(),INDEX(D354:H354,,MATCH($I$2,$D$2:$H$2,0)))</f>
        <v>#N/A</v>
      </c>
      <c r="J354" t="e">
        <f>IF(C354&gt;List!$D$2,NA(),SUMIFS(INDEX($D$4:$H$368,,MATCH(5,$D$2:$H$2,0)),$C$4:$C$368,C354))</f>
        <v>#N/A</v>
      </c>
      <c r="K354" t="e">
        <f t="shared" si="17"/>
        <v>#N/A</v>
      </c>
    </row>
    <row r="355" spans="1:11" x14ac:dyDescent="0.25">
      <c r="A355" t="str">
        <f>List!$T$2</f>
        <v>Africa</v>
      </c>
      <c r="B355" s="64">
        <v>42903</v>
      </c>
      <c r="C355">
        <f t="shared" si="15"/>
        <v>12</v>
      </c>
      <c r="D355">
        <f>SUMIFS(WebVisits!D$2:D$2923,WebVisits!$A$2:$A$2923,$A355,WebVisits!$B$2:$B$2923,$B355)</f>
        <v>34</v>
      </c>
      <c r="E355">
        <f>SUMIFS(WebVisits!E$2:E$2923,WebVisits!$A$2:$A$2923,$A355,WebVisits!$B$2:$B$2923,$B355)</f>
        <v>100</v>
      </c>
      <c r="F355">
        <f>SUMIFS(WebVisits!F$2:F$2923,WebVisits!$A$2:$A$2923,$A355,WebVisits!$B$2:$B$2923,$B355)</f>
        <v>26</v>
      </c>
      <c r="G355">
        <f>SUMIFS(WebVisits!G$2:G$2923,WebVisits!$A$2:$A$2923,$A355,WebVisits!$B$2:$B$2923,$B355)</f>
        <v>41</v>
      </c>
      <c r="H355">
        <f t="shared" si="16"/>
        <v>201</v>
      </c>
      <c r="I355" t="e">
        <f>IF(C355&gt;List!$D$2,NA(),INDEX(D355:H355,,MATCH($I$2,$D$2:$H$2,0)))</f>
        <v>#N/A</v>
      </c>
      <c r="J355" t="e">
        <f>IF(C355&gt;List!$D$2,NA(),SUMIFS(INDEX($D$4:$H$368,,MATCH(5,$D$2:$H$2,0)),$C$4:$C$368,C355))</f>
        <v>#N/A</v>
      </c>
      <c r="K355" t="e">
        <f t="shared" si="17"/>
        <v>#N/A</v>
      </c>
    </row>
    <row r="356" spans="1:11" x14ac:dyDescent="0.25">
      <c r="A356" t="str">
        <f>List!$T$2</f>
        <v>Africa</v>
      </c>
      <c r="B356" s="64">
        <v>42904</v>
      </c>
      <c r="C356">
        <f t="shared" si="15"/>
        <v>12</v>
      </c>
      <c r="D356">
        <f>SUMIFS(WebVisits!D$2:D$2923,WebVisits!$A$2:$A$2923,$A356,WebVisits!$B$2:$B$2923,$B356)</f>
        <v>43</v>
      </c>
      <c r="E356">
        <f>SUMIFS(WebVisits!E$2:E$2923,WebVisits!$A$2:$A$2923,$A356,WebVisits!$B$2:$B$2923,$B356)</f>
        <v>28</v>
      </c>
      <c r="F356">
        <f>SUMIFS(WebVisits!F$2:F$2923,WebVisits!$A$2:$A$2923,$A356,WebVisits!$B$2:$B$2923,$B356)</f>
        <v>92</v>
      </c>
      <c r="G356">
        <f>SUMIFS(WebVisits!G$2:G$2923,WebVisits!$A$2:$A$2923,$A356,WebVisits!$B$2:$B$2923,$B356)</f>
        <v>38</v>
      </c>
      <c r="H356">
        <f t="shared" si="16"/>
        <v>201</v>
      </c>
      <c r="I356" t="e">
        <f>IF(C356&gt;List!$D$2,NA(),INDEX(D356:H356,,MATCH($I$2,$D$2:$H$2,0)))</f>
        <v>#N/A</v>
      </c>
      <c r="J356" t="e">
        <f>IF(C356&gt;List!$D$2,NA(),SUMIFS(INDEX($D$4:$H$368,,MATCH(5,$D$2:$H$2,0)),$C$4:$C$368,C356))</f>
        <v>#N/A</v>
      </c>
      <c r="K356" t="e">
        <f t="shared" si="17"/>
        <v>#N/A</v>
      </c>
    </row>
    <row r="357" spans="1:11" x14ac:dyDescent="0.25">
      <c r="A357" t="str">
        <f>List!$T$2</f>
        <v>Africa</v>
      </c>
      <c r="B357" s="64">
        <v>42905</v>
      </c>
      <c r="C357">
        <f t="shared" si="15"/>
        <v>12</v>
      </c>
      <c r="D357">
        <f>SUMIFS(WebVisits!D$2:D$2923,WebVisits!$A$2:$A$2923,$A357,WebVisits!$B$2:$B$2923,$B357)</f>
        <v>95</v>
      </c>
      <c r="E357">
        <f>SUMIFS(WebVisits!E$2:E$2923,WebVisits!$A$2:$A$2923,$A357,WebVisits!$B$2:$B$2923,$B357)</f>
        <v>61</v>
      </c>
      <c r="F357">
        <f>SUMIFS(WebVisits!F$2:F$2923,WebVisits!$A$2:$A$2923,$A357,WebVisits!$B$2:$B$2923,$B357)</f>
        <v>38</v>
      </c>
      <c r="G357">
        <f>SUMIFS(WebVisits!G$2:G$2923,WebVisits!$A$2:$A$2923,$A357,WebVisits!$B$2:$B$2923,$B357)</f>
        <v>70</v>
      </c>
      <c r="H357">
        <f t="shared" si="16"/>
        <v>264</v>
      </c>
      <c r="I357" t="e">
        <f>IF(C357&gt;List!$D$2,NA(),INDEX(D357:H357,,MATCH($I$2,$D$2:$H$2,0)))</f>
        <v>#N/A</v>
      </c>
      <c r="J357" t="e">
        <f>IF(C357&gt;List!$D$2,NA(),SUMIFS(INDEX($D$4:$H$368,,MATCH(5,$D$2:$H$2,0)),$C$4:$C$368,C357))</f>
        <v>#N/A</v>
      </c>
      <c r="K357" t="e">
        <f t="shared" si="17"/>
        <v>#N/A</v>
      </c>
    </row>
    <row r="358" spans="1:11" x14ac:dyDescent="0.25">
      <c r="A358" t="str">
        <f>List!$T$2</f>
        <v>Africa</v>
      </c>
      <c r="B358" s="64">
        <v>42906</v>
      </c>
      <c r="C358">
        <f t="shared" si="15"/>
        <v>12</v>
      </c>
      <c r="D358">
        <f>SUMIFS(WebVisits!D$2:D$2923,WebVisits!$A$2:$A$2923,$A358,WebVisits!$B$2:$B$2923,$B358)</f>
        <v>16</v>
      </c>
      <c r="E358">
        <f>SUMIFS(WebVisits!E$2:E$2923,WebVisits!$A$2:$A$2923,$A358,WebVisits!$B$2:$B$2923,$B358)</f>
        <v>69</v>
      </c>
      <c r="F358">
        <f>SUMIFS(WebVisits!F$2:F$2923,WebVisits!$A$2:$A$2923,$A358,WebVisits!$B$2:$B$2923,$B358)</f>
        <v>52</v>
      </c>
      <c r="G358">
        <f>SUMIFS(WebVisits!G$2:G$2923,WebVisits!$A$2:$A$2923,$A358,WebVisits!$B$2:$B$2923,$B358)</f>
        <v>87</v>
      </c>
      <c r="H358">
        <f t="shared" si="16"/>
        <v>224</v>
      </c>
      <c r="I358" t="e">
        <f>IF(C358&gt;List!$D$2,NA(),INDEX(D358:H358,,MATCH($I$2,$D$2:$H$2,0)))</f>
        <v>#N/A</v>
      </c>
      <c r="J358" t="e">
        <f>IF(C358&gt;List!$D$2,NA(),SUMIFS(INDEX($D$4:$H$368,,MATCH(5,$D$2:$H$2,0)),$C$4:$C$368,C358))</f>
        <v>#N/A</v>
      </c>
      <c r="K358" t="e">
        <f t="shared" si="17"/>
        <v>#N/A</v>
      </c>
    </row>
    <row r="359" spans="1:11" x14ac:dyDescent="0.25">
      <c r="A359" t="str">
        <f>List!$T$2</f>
        <v>Africa</v>
      </c>
      <c r="B359" s="64">
        <v>42907</v>
      </c>
      <c r="C359">
        <f t="shared" si="15"/>
        <v>12</v>
      </c>
      <c r="D359">
        <f>SUMIFS(WebVisits!D$2:D$2923,WebVisits!$A$2:$A$2923,$A359,WebVisits!$B$2:$B$2923,$B359)</f>
        <v>32</v>
      </c>
      <c r="E359">
        <f>SUMIFS(WebVisits!E$2:E$2923,WebVisits!$A$2:$A$2923,$A359,WebVisits!$B$2:$B$2923,$B359)</f>
        <v>73</v>
      </c>
      <c r="F359">
        <f>SUMIFS(WebVisits!F$2:F$2923,WebVisits!$A$2:$A$2923,$A359,WebVisits!$B$2:$B$2923,$B359)</f>
        <v>66</v>
      </c>
      <c r="G359">
        <f>SUMIFS(WebVisits!G$2:G$2923,WebVisits!$A$2:$A$2923,$A359,WebVisits!$B$2:$B$2923,$B359)</f>
        <v>21</v>
      </c>
      <c r="H359">
        <f t="shared" si="16"/>
        <v>192</v>
      </c>
      <c r="I359" t="e">
        <f>IF(C359&gt;List!$D$2,NA(),INDEX(D359:H359,,MATCH($I$2,$D$2:$H$2,0)))</f>
        <v>#N/A</v>
      </c>
      <c r="J359" t="e">
        <f>IF(C359&gt;List!$D$2,NA(),SUMIFS(INDEX($D$4:$H$368,,MATCH(5,$D$2:$H$2,0)),$C$4:$C$368,C359))</f>
        <v>#N/A</v>
      </c>
      <c r="K359" t="e">
        <f t="shared" si="17"/>
        <v>#N/A</v>
      </c>
    </row>
    <row r="360" spans="1:11" x14ac:dyDescent="0.25">
      <c r="A360" t="str">
        <f>List!$T$2</f>
        <v>Africa</v>
      </c>
      <c r="B360" s="64">
        <v>42908</v>
      </c>
      <c r="C360">
        <f t="shared" si="15"/>
        <v>12</v>
      </c>
      <c r="D360">
        <f>SUMIFS(WebVisits!D$2:D$2923,WebVisits!$A$2:$A$2923,$A360,WebVisits!$B$2:$B$2923,$B360)</f>
        <v>90</v>
      </c>
      <c r="E360">
        <f>SUMIFS(WebVisits!E$2:E$2923,WebVisits!$A$2:$A$2923,$A360,WebVisits!$B$2:$B$2923,$B360)</f>
        <v>82</v>
      </c>
      <c r="F360">
        <f>SUMIFS(WebVisits!F$2:F$2923,WebVisits!$A$2:$A$2923,$A360,WebVisits!$B$2:$B$2923,$B360)</f>
        <v>45</v>
      </c>
      <c r="G360">
        <f>SUMIFS(WebVisits!G$2:G$2923,WebVisits!$A$2:$A$2923,$A360,WebVisits!$B$2:$B$2923,$B360)</f>
        <v>30</v>
      </c>
      <c r="H360">
        <f t="shared" si="16"/>
        <v>247</v>
      </c>
      <c r="I360" t="e">
        <f>IF(C360&gt;List!$D$2,NA(),INDEX(D360:H360,,MATCH($I$2,$D$2:$H$2,0)))</f>
        <v>#N/A</v>
      </c>
      <c r="J360" t="e">
        <f>IF(C360&gt;List!$D$2,NA(),SUMIFS(INDEX($D$4:$H$368,,MATCH(5,$D$2:$H$2,0)),$C$4:$C$368,C360))</f>
        <v>#N/A</v>
      </c>
      <c r="K360" t="e">
        <f t="shared" si="17"/>
        <v>#N/A</v>
      </c>
    </row>
    <row r="361" spans="1:11" x14ac:dyDescent="0.25">
      <c r="A361" t="str">
        <f>List!$T$2</f>
        <v>Africa</v>
      </c>
      <c r="B361" s="64">
        <v>42909</v>
      </c>
      <c r="C361">
        <f t="shared" si="15"/>
        <v>12</v>
      </c>
      <c r="D361">
        <f>SUMIFS(WebVisits!D$2:D$2923,WebVisits!$A$2:$A$2923,$A361,WebVisits!$B$2:$B$2923,$B361)</f>
        <v>83</v>
      </c>
      <c r="E361">
        <f>SUMIFS(WebVisits!E$2:E$2923,WebVisits!$A$2:$A$2923,$A361,WebVisits!$B$2:$B$2923,$B361)</f>
        <v>27</v>
      </c>
      <c r="F361">
        <f>SUMIFS(WebVisits!F$2:F$2923,WebVisits!$A$2:$A$2923,$A361,WebVisits!$B$2:$B$2923,$B361)</f>
        <v>100</v>
      </c>
      <c r="G361">
        <f>SUMIFS(WebVisits!G$2:G$2923,WebVisits!$A$2:$A$2923,$A361,WebVisits!$B$2:$B$2923,$B361)</f>
        <v>57</v>
      </c>
      <c r="H361">
        <f t="shared" si="16"/>
        <v>267</v>
      </c>
      <c r="I361" t="e">
        <f>IF(C361&gt;List!$D$2,NA(),INDEX(D361:H361,,MATCH($I$2,$D$2:$H$2,0)))</f>
        <v>#N/A</v>
      </c>
      <c r="J361" t="e">
        <f>IF(C361&gt;List!$D$2,NA(),SUMIFS(INDEX($D$4:$H$368,,MATCH(5,$D$2:$H$2,0)),$C$4:$C$368,C361))</f>
        <v>#N/A</v>
      </c>
      <c r="K361" t="e">
        <f t="shared" si="17"/>
        <v>#N/A</v>
      </c>
    </row>
    <row r="362" spans="1:11" x14ac:dyDescent="0.25">
      <c r="A362" t="str">
        <f>List!$T$2</f>
        <v>Africa</v>
      </c>
      <c r="B362" s="64">
        <v>42910</v>
      </c>
      <c r="C362">
        <f t="shared" si="15"/>
        <v>12</v>
      </c>
      <c r="D362">
        <f>SUMIFS(WebVisits!D$2:D$2923,WebVisits!$A$2:$A$2923,$A362,WebVisits!$B$2:$B$2923,$B362)</f>
        <v>22</v>
      </c>
      <c r="E362">
        <f>SUMIFS(WebVisits!E$2:E$2923,WebVisits!$A$2:$A$2923,$A362,WebVisits!$B$2:$B$2923,$B362)</f>
        <v>49</v>
      </c>
      <c r="F362">
        <f>SUMIFS(WebVisits!F$2:F$2923,WebVisits!$A$2:$A$2923,$A362,WebVisits!$B$2:$B$2923,$B362)</f>
        <v>40</v>
      </c>
      <c r="G362">
        <f>SUMIFS(WebVisits!G$2:G$2923,WebVisits!$A$2:$A$2923,$A362,WebVisits!$B$2:$B$2923,$B362)</f>
        <v>26</v>
      </c>
      <c r="H362">
        <f t="shared" si="16"/>
        <v>137</v>
      </c>
      <c r="I362" t="e">
        <f>IF(C362&gt;List!$D$2,NA(),INDEX(D362:H362,,MATCH($I$2,$D$2:$H$2,0)))</f>
        <v>#N/A</v>
      </c>
      <c r="J362" t="e">
        <f>IF(C362&gt;List!$D$2,NA(),SUMIFS(INDEX($D$4:$H$368,,MATCH(5,$D$2:$H$2,0)),$C$4:$C$368,C362))</f>
        <v>#N/A</v>
      </c>
      <c r="K362" t="e">
        <f t="shared" si="17"/>
        <v>#N/A</v>
      </c>
    </row>
    <row r="363" spans="1:11" x14ac:dyDescent="0.25">
      <c r="A363" t="str">
        <f>List!$T$2</f>
        <v>Africa</v>
      </c>
      <c r="B363" s="64">
        <v>42911</v>
      </c>
      <c r="C363">
        <f t="shared" si="15"/>
        <v>12</v>
      </c>
      <c r="D363">
        <f>SUMIFS(WebVisits!D$2:D$2923,WebVisits!$A$2:$A$2923,$A363,WebVisits!$B$2:$B$2923,$B363)</f>
        <v>89</v>
      </c>
      <c r="E363">
        <f>SUMIFS(WebVisits!E$2:E$2923,WebVisits!$A$2:$A$2923,$A363,WebVisits!$B$2:$B$2923,$B363)</f>
        <v>37</v>
      </c>
      <c r="F363">
        <f>SUMIFS(WebVisits!F$2:F$2923,WebVisits!$A$2:$A$2923,$A363,WebVisits!$B$2:$B$2923,$B363)</f>
        <v>56</v>
      </c>
      <c r="G363">
        <f>SUMIFS(WebVisits!G$2:G$2923,WebVisits!$A$2:$A$2923,$A363,WebVisits!$B$2:$B$2923,$B363)</f>
        <v>83</v>
      </c>
      <c r="H363">
        <f t="shared" si="16"/>
        <v>265</v>
      </c>
      <c r="I363" t="e">
        <f>IF(C363&gt;List!$D$2,NA(),INDEX(D363:H363,,MATCH($I$2,$D$2:$H$2,0)))</f>
        <v>#N/A</v>
      </c>
      <c r="J363" t="e">
        <f>IF(C363&gt;List!$D$2,NA(),SUMIFS(INDEX($D$4:$H$368,,MATCH(5,$D$2:$H$2,0)),$C$4:$C$368,C363))</f>
        <v>#N/A</v>
      </c>
      <c r="K363" t="e">
        <f t="shared" si="17"/>
        <v>#N/A</v>
      </c>
    </row>
    <row r="364" spans="1:11" x14ac:dyDescent="0.25">
      <c r="A364" t="str">
        <f>List!$T$2</f>
        <v>Africa</v>
      </c>
      <c r="B364" s="64">
        <v>42912</v>
      </c>
      <c r="C364">
        <f t="shared" si="15"/>
        <v>12</v>
      </c>
      <c r="D364">
        <f>SUMIFS(WebVisits!D$2:D$2923,WebVisits!$A$2:$A$2923,$A364,WebVisits!$B$2:$B$2923,$B364)</f>
        <v>55</v>
      </c>
      <c r="E364">
        <f>SUMIFS(WebVisits!E$2:E$2923,WebVisits!$A$2:$A$2923,$A364,WebVisits!$B$2:$B$2923,$B364)</f>
        <v>46</v>
      </c>
      <c r="F364">
        <f>SUMIFS(WebVisits!F$2:F$2923,WebVisits!$A$2:$A$2923,$A364,WebVisits!$B$2:$B$2923,$B364)</f>
        <v>97</v>
      </c>
      <c r="G364">
        <f>SUMIFS(WebVisits!G$2:G$2923,WebVisits!$A$2:$A$2923,$A364,WebVisits!$B$2:$B$2923,$B364)</f>
        <v>23</v>
      </c>
      <c r="H364">
        <f t="shared" si="16"/>
        <v>221</v>
      </c>
      <c r="I364" t="e">
        <f>IF(C364&gt;List!$D$2,NA(),INDEX(D364:H364,,MATCH($I$2,$D$2:$H$2,0)))</f>
        <v>#N/A</v>
      </c>
      <c r="J364" t="e">
        <f>IF(C364&gt;List!$D$2,NA(),SUMIFS(INDEX($D$4:$H$368,,MATCH(5,$D$2:$H$2,0)),$C$4:$C$368,C364))</f>
        <v>#N/A</v>
      </c>
      <c r="K364" t="e">
        <f t="shared" si="17"/>
        <v>#N/A</v>
      </c>
    </row>
    <row r="365" spans="1:11" x14ac:dyDescent="0.25">
      <c r="A365" t="str">
        <f>List!$T$2</f>
        <v>Africa</v>
      </c>
      <c r="B365" s="64">
        <v>42913</v>
      </c>
      <c r="C365">
        <f t="shared" si="15"/>
        <v>12</v>
      </c>
      <c r="D365">
        <f>SUMIFS(WebVisits!D$2:D$2923,WebVisits!$A$2:$A$2923,$A365,WebVisits!$B$2:$B$2923,$B365)</f>
        <v>50</v>
      </c>
      <c r="E365">
        <f>SUMIFS(WebVisits!E$2:E$2923,WebVisits!$A$2:$A$2923,$A365,WebVisits!$B$2:$B$2923,$B365)</f>
        <v>50</v>
      </c>
      <c r="F365">
        <f>SUMIFS(WebVisits!F$2:F$2923,WebVisits!$A$2:$A$2923,$A365,WebVisits!$B$2:$B$2923,$B365)</f>
        <v>78</v>
      </c>
      <c r="G365">
        <f>SUMIFS(WebVisits!G$2:G$2923,WebVisits!$A$2:$A$2923,$A365,WebVisits!$B$2:$B$2923,$B365)</f>
        <v>37</v>
      </c>
      <c r="H365">
        <f t="shared" si="16"/>
        <v>215</v>
      </c>
      <c r="I365" t="e">
        <f>IF(C365&gt;List!$D$2,NA(),INDEX(D365:H365,,MATCH($I$2,$D$2:$H$2,0)))</f>
        <v>#N/A</v>
      </c>
      <c r="J365" t="e">
        <f>IF(C365&gt;List!$D$2,NA(),SUMIFS(INDEX($D$4:$H$368,,MATCH(5,$D$2:$H$2,0)),$C$4:$C$368,C365))</f>
        <v>#N/A</v>
      </c>
      <c r="K365" t="e">
        <f t="shared" si="17"/>
        <v>#N/A</v>
      </c>
    </row>
    <row r="366" spans="1:11" x14ac:dyDescent="0.25">
      <c r="A366" t="str">
        <f>List!$T$2</f>
        <v>Africa</v>
      </c>
      <c r="B366" s="64">
        <v>42914</v>
      </c>
      <c r="C366">
        <f t="shared" si="15"/>
        <v>12</v>
      </c>
      <c r="D366">
        <f>SUMIFS(WebVisits!D$2:D$2923,WebVisits!$A$2:$A$2923,$A366,WebVisits!$B$2:$B$2923,$B366)</f>
        <v>77</v>
      </c>
      <c r="E366">
        <f>SUMIFS(WebVisits!E$2:E$2923,WebVisits!$A$2:$A$2923,$A366,WebVisits!$B$2:$B$2923,$B366)</f>
        <v>53</v>
      </c>
      <c r="F366">
        <f>SUMIFS(WebVisits!F$2:F$2923,WebVisits!$A$2:$A$2923,$A366,WebVisits!$B$2:$B$2923,$B366)</f>
        <v>59</v>
      </c>
      <c r="G366">
        <f>SUMIFS(WebVisits!G$2:G$2923,WebVisits!$A$2:$A$2923,$A366,WebVisits!$B$2:$B$2923,$B366)</f>
        <v>65</v>
      </c>
      <c r="H366">
        <f t="shared" si="16"/>
        <v>254</v>
      </c>
      <c r="I366" t="e">
        <f>IF(C366&gt;List!$D$2,NA(),INDEX(D366:H366,,MATCH($I$2,$D$2:$H$2,0)))</f>
        <v>#N/A</v>
      </c>
      <c r="J366" t="e">
        <f>IF(C366&gt;List!$D$2,NA(),SUMIFS(INDEX($D$4:$H$368,,MATCH(5,$D$2:$H$2,0)),$C$4:$C$368,C366))</f>
        <v>#N/A</v>
      </c>
      <c r="K366" t="e">
        <f t="shared" si="17"/>
        <v>#N/A</v>
      </c>
    </row>
    <row r="367" spans="1:11" x14ac:dyDescent="0.25">
      <c r="A367" t="str">
        <f>List!$T$2</f>
        <v>Africa</v>
      </c>
      <c r="B367" s="64">
        <v>42915</v>
      </c>
      <c r="C367">
        <f t="shared" si="15"/>
        <v>12</v>
      </c>
      <c r="D367">
        <f>SUMIFS(WebVisits!D$2:D$2923,WebVisits!$A$2:$A$2923,$A367,WebVisits!$B$2:$B$2923,$B367)</f>
        <v>22</v>
      </c>
      <c r="E367">
        <f>SUMIFS(WebVisits!E$2:E$2923,WebVisits!$A$2:$A$2923,$A367,WebVisits!$B$2:$B$2923,$B367)</f>
        <v>66</v>
      </c>
      <c r="F367">
        <f>SUMIFS(WebVisits!F$2:F$2923,WebVisits!$A$2:$A$2923,$A367,WebVisits!$B$2:$B$2923,$B367)</f>
        <v>57</v>
      </c>
      <c r="G367">
        <f>SUMIFS(WebVisits!G$2:G$2923,WebVisits!$A$2:$A$2923,$A367,WebVisits!$B$2:$B$2923,$B367)</f>
        <v>100</v>
      </c>
      <c r="H367">
        <f t="shared" si="16"/>
        <v>245</v>
      </c>
      <c r="I367" t="e">
        <f>IF(C367&gt;List!$D$2,NA(),INDEX(D367:H367,,MATCH($I$2,$D$2:$H$2,0)))</f>
        <v>#N/A</v>
      </c>
      <c r="J367" t="e">
        <f>IF(C367&gt;List!$D$2,NA(),SUMIFS(INDEX($D$4:$H$368,,MATCH(5,$D$2:$H$2,0)),$C$4:$C$368,C367))</f>
        <v>#N/A</v>
      </c>
      <c r="K367" t="e">
        <f t="shared" si="17"/>
        <v>#N/A</v>
      </c>
    </row>
    <row r="368" spans="1:11" x14ac:dyDescent="0.25">
      <c r="A368" t="str">
        <f>List!$T$2</f>
        <v>Africa</v>
      </c>
      <c r="B368" s="64">
        <v>42916</v>
      </c>
      <c r="C368">
        <f t="shared" si="15"/>
        <v>12</v>
      </c>
      <c r="D368">
        <f>SUMIFS(WebVisits!D$2:D$2923,WebVisits!$A$2:$A$2923,$A368,WebVisits!$B$2:$B$2923,$B368)</f>
        <v>96</v>
      </c>
      <c r="E368">
        <f>SUMIFS(WebVisits!E$2:E$2923,WebVisits!$A$2:$A$2923,$A368,WebVisits!$B$2:$B$2923,$B368)</f>
        <v>25</v>
      </c>
      <c r="F368">
        <f>SUMIFS(WebVisits!F$2:F$2923,WebVisits!$A$2:$A$2923,$A368,WebVisits!$B$2:$B$2923,$B368)</f>
        <v>69</v>
      </c>
      <c r="G368">
        <f>SUMIFS(WebVisits!G$2:G$2923,WebVisits!$A$2:$A$2923,$A368,WebVisits!$B$2:$B$2923,$B368)</f>
        <v>50</v>
      </c>
      <c r="H368">
        <f t="shared" si="16"/>
        <v>240</v>
      </c>
      <c r="I368" t="e">
        <f>IF(C368&gt;List!$D$2,NA(),INDEX(D368:H368,,MATCH($I$2,$D$2:$H$2,0)))</f>
        <v>#N/A</v>
      </c>
      <c r="J368" t="e">
        <f>IF(C368&gt;List!$D$2,NA(),SUMIFS(INDEX($D$4:$H$368,,MATCH(5,$D$2:$H$2,0)),$C$4:$C$368,C368))</f>
        <v>#N/A</v>
      </c>
      <c r="K368" t="e">
        <f t="shared" si="17"/>
        <v>#N/A</v>
      </c>
    </row>
    <row r="371" spans="1:8" x14ac:dyDescent="0.25">
      <c r="A371" t="s">
        <v>155</v>
      </c>
      <c r="B371" t="s">
        <v>156</v>
      </c>
      <c r="C371" t="s">
        <v>157</v>
      </c>
      <c r="D371" t="s">
        <v>70</v>
      </c>
      <c r="E371" t="s">
        <v>72</v>
      </c>
      <c r="F371" t="s">
        <v>73</v>
      </c>
      <c r="G371" t="s">
        <v>71</v>
      </c>
      <c r="H371" t="s">
        <v>158</v>
      </c>
    </row>
    <row r="372" spans="1:8" x14ac:dyDescent="0.25">
      <c r="A372" t="s">
        <v>75</v>
      </c>
      <c r="D372">
        <f>SUMIFS(WebVisits!D$2:D$2923,WebVisits!$A$2:$A$2923,$A372)</f>
        <v>19846</v>
      </c>
      <c r="E372">
        <f>SUMIFS(WebVisits!E$2:E$2923,WebVisits!$A$2:$A$2923,$A372)</f>
        <v>20574</v>
      </c>
      <c r="F372">
        <f>SUMIFS(WebVisits!F$2:F$2923,WebVisits!$A$2:$A$2923,$A372)</f>
        <v>20171</v>
      </c>
      <c r="G372">
        <f>SUMIFS(WebVisits!G$2:G$2923,WebVisits!$A$2:$A$2923,$A372)</f>
        <v>20613</v>
      </c>
      <c r="H372" s="18">
        <f t="shared" ref="H372:H375" si="18">SUM(D372:G372)</f>
        <v>81204</v>
      </c>
    </row>
    <row r="373" spans="1:8" x14ac:dyDescent="0.25">
      <c r="A373" t="s">
        <v>99</v>
      </c>
      <c r="D373">
        <f>SUMIFS(WebVisits!D$2:D$2923,WebVisits!$A$2:$A$2923,$A373)</f>
        <v>35426</v>
      </c>
      <c r="E373">
        <f>SUMIFS(WebVisits!E$2:E$2923,WebVisits!$A$2:$A$2923,$A373)</f>
        <v>33677</v>
      </c>
      <c r="F373">
        <f>SUMIFS(WebVisits!F$2:F$2923,WebVisits!$A$2:$A$2923,$A373)</f>
        <v>34785</v>
      </c>
      <c r="G373">
        <f>SUMIFS(WebVisits!G$2:G$2923,WebVisits!$A$2:$A$2923,$A373)</f>
        <v>34119</v>
      </c>
      <c r="H373" s="18">
        <f t="shared" si="18"/>
        <v>138007</v>
      </c>
    </row>
    <row r="374" spans="1:8" x14ac:dyDescent="0.25">
      <c r="A374" t="s">
        <v>76</v>
      </c>
      <c r="D374">
        <f>SUMIFS(WebVisits!D$2:D$2923,WebVisits!$A$2:$A$2923,$A374)</f>
        <v>19599</v>
      </c>
      <c r="E374">
        <f>SUMIFS(WebVisits!E$2:E$2923,WebVisits!$A$2:$A$2923,$A374)</f>
        <v>20047</v>
      </c>
      <c r="F374">
        <f>SUMIFS(WebVisits!F$2:F$2923,WebVisits!$A$2:$A$2923,$A374)</f>
        <v>20203</v>
      </c>
      <c r="G374">
        <f>SUMIFS(WebVisits!G$2:G$2923,WebVisits!$A$2:$A$2923,$A374)</f>
        <v>19740</v>
      </c>
      <c r="H374" s="18">
        <f t="shared" si="18"/>
        <v>79589</v>
      </c>
    </row>
    <row r="375" spans="1:8" x14ac:dyDescent="0.25">
      <c r="A375" t="s">
        <v>74</v>
      </c>
      <c r="D375">
        <f>SUMIFS(WebVisits!D$2:D$2923,WebVisits!$A$2:$A$2923,$A375)</f>
        <v>34902</v>
      </c>
      <c r="E375">
        <f>SUMIFS(WebVisits!E$2:E$2923,WebVisits!$A$2:$A$2923,$A375)</f>
        <v>35400</v>
      </c>
      <c r="F375">
        <f>SUMIFS(WebVisits!F$2:F$2923,WebVisits!$A$2:$A$2923,$A375)</f>
        <v>35210</v>
      </c>
      <c r="G375">
        <f>SUMIFS(WebVisits!G$2:G$2923,WebVisits!$A$2:$A$2923,$A375)</f>
        <v>33914</v>
      </c>
      <c r="H375" s="18">
        <f t="shared" si="18"/>
        <v>139426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1:T421"/>
  <sheetViews>
    <sheetView zoomScaleNormal="100" workbookViewId="0">
      <selection activeCell="B3" sqref="B3"/>
    </sheetView>
  </sheetViews>
  <sheetFormatPr defaultRowHeight="15" x14ac:dyDescent="0.25"/>
  <cols>
    <col min="2" max="2" width="13.5703125" bestFit="1" customWidth="1"/>
    <col min="3" max="3" width="11.28515625" style="15" customWidth="1"/>
    <col min="4" max="4" width="15.5703125" style="5" bestFit="1" customWidth="1"/>
    <col min="5" max="13" width="14.5703125" bestFit="1" customWidth="1"/>
    <col min="14" max="15" width="12.7109375" bestFit="1" customWidth="1"/>
    <col min="16" max="16" width="12.5703125" customWidth="1"/>
    <col min="17" max="17" width="16.28515625" bestFit="1" customWidth="1"/>
    <col min="18" max="18" width="18" bestFit="1" customWidth="1"/>
    <col min="19" max="19" width="10.42578125" customWidth="1"/>
    <col min="20" max="20" width="9.140625" customWidth="1"/>
    <col min="21" max="21" width="12.140625" customWidth="1"/>
    <col min="22" max="22" width="9.140625" customWidth="1"/>
  </cols>
  <sheetData>
    <row r="1" spans="1:18" x14ac:dyDescent="0.25">
      <c r="B1" s="15"/>
      <c r="E1">
        <v>1</v>
      </c>
      <c r="F1">
        <v>2</v>
      </c>
      <c r="G1">
        <v>3</v>
      </c>
      <c r="H1">
        <v>4</v>
      </c>
      <c r="I1">
        <v>5</v>
      </c>
      <c r="J1">
        <v>6</v>
      </c>
      <c r="K1">
        <v>7</v>
      </c>
      <c r="L1">
        <v>8</v>
      </c>
      <c r="M1">
        <v>9</v>
      </c>
      <c r="N1">
        <v>10</v>
      </c>
      <c r="O1">
        <v>11</v>
      </c>
      <c r="P1">
        <v>12</v>
      </c>
    </row>
    <row r="2" spans="1:18" x14ac:dyDescent="0.25">
      <c r="A2" s="16" t="s">
        <v>41</v>
      </c>
      <c r="B2" s="16" t="s">
        <v>54</v>
      </c>
      <c r="C2" s="16" t="s">
        <v>55</v>
      </c>
      <c r="D2" s="16" t="s">
        <v>124</v>
      </c>
      <c r="E2" s="9" t="s">
        <v>42</v>
      </c>
      <c r="F2" s="9" t="s">
        <v>43</v>
      </c>
      <c r="G2" s="9" t="s">
        <v>44</v>
      </c>
      <c r="H2" s="9" t="s">
        <v>45</v>
      </c>
      <c r="I2" s="9" t="s">
        <v>46</v>
      </c>
      <c r="J2" s="9" t="s">
        <v>47</v>
      </c>
      <c r="K2" s="9" t="s">
        <v>48</v>
      </c>
      <c r="L2" s="9" t="s">
        <v>49</v>
      </c>
      <c r="M2" s="9" t="s">
        <v>50</v>
      </c>
      <c r="N2" s="9" t="s">
        <v>51</v>
      </c>
      <c r="O2" s="9" t="s">
        <v>6</v>
      </c>
      <c r="P2" s="9" t="s">
        <v>52</v>
      </c>
      <c r="Q2" s="9" t="s">
        <v>15</v>
      </c>
      <c r="R2" s="9" t="s">
        <v>40</v>
      </c>
    </row>
    <row r="3" spans="1:18" x14ac:dyDescent="0.25">
      <c r="A3" t="s">
        <v>20</v>
      </c>
      <c r="B3" s="15" t="s">
        <v>0</v>
      </c>
      <c r="C3" s="15" t="str">
        <f>List!$T$2</f>
        <v>Africa</v>
      </c>
      <c r="D3" s="5" t="str">
        <f>List!U$2</f>
        <v>Algeria</v>
      </c>
      <c r="E3" s="41">
        <f>IF(List!$D$2&gt;=E$1,SUMIFS(Finances!E$3:E$271,Finances!$A$3:$A$271,$A3,Finances!$B$3:$B$271,$B3,Finances!$D$3:$D$271,$D3),NA())</f>
        <v>1636917.7463999998</v>
      </c>
      <c r="F3" s="41">
        <f>IF(List!$D$2&gt;=F$1,SUMIFS(Finances!F$3:F$249,Finances!$A$3:$A$249,$A3,Finances!$B$3:$B$249,$B3,Finances!$D$3:$D$249,$D3),NA())</f>
        <v>1789291.3075199998</v>
      </c>
      <c r="G3" s="41">
        <f>IF(List!$D$2&gt;=G$1,SUMIFS(Finances!G$3:G$249,Finances!$A$3:$A$249,$A3,Finances!$B$3:$B$249,$B3,Finances!$D$3:$D$249,$D3),NA())</f>
        <v>1730842.0257599996</v>
      </c>
      <c r="H3" s="41">
        <f>IF(List!$D$2&gt;=H$1,SUMIFS(Finances!H$3:H$249,Finances!$A$3:$A$249,$A3,Finances!$B$3:$B$249,$B3,Finances!$D$3:$D$249,$D3),NA())</f>
        <v>1711809.4079999998</v>
      </c>
      <c r="I3" s="41">
        <f>IF(List!$D$2&gt;=I$1,SUMIFS(Finances!I$3:I$249,Finances!$A$3:$A$249,$A3,Finances!$B$3:$B$249,$B3,Finances!$D$3:$D$249,$D3),NA())</f>
        <v>1930956.7200000004</v>
      </c>
      <c r="J3" s="41">
        <f>IF(List!$D$2&gt;=J$1,SUMIFS(Finances!J$3:J$249,Finances!$A$3:$A$249,$A3,Finances!$B$3:$B$249,$B3,Finances!$D$3:$D$249,$D3),NA())</f>
        <v>1930021.6320000002</v>
      </c>
      <c r="K3" s="41">
        <f>IF(List!$D$2&gt;=K$1,SUMIFS(Finances!K$3:K$249,Finances!$A$3:$A$249,$A3,Finances!$B$3:$B$249,$B3,Finances!$D$3:$D$249,$D3),NA())</f>
        <v>1831637.0160000001</v>
      </c>
      <c r="L3" s="41" t="e">
        <f>IF(List!$D$2&gt;=L$1,SUMIFS(Finances!L$3:L$249,Finances!$A$3:$A$249,$A3,Finances!$B$3:$B$249,$B3,Finances!$D$3:$D$249,$D3),NA())</f>
        <v>#N/A</v>
      </c>
      <c r="M3" s="41" t="e">
        <f>IF(List!$D$2&gt;=M$1,SUMIFS(Finances!M$3:M$249,Finances!$A$3:$A$249,$A3,Finances!$B$3:$B$249,$B3,Finances!$D$3:$D$249,$D3),NA())</f>
        <v>#N/A</v>
      </c>
      <c r="N3" s="41" t="e">
        <f>IF(List!$D$2&gt;=N$1,SUMIFS(Finances!N$3:N$249,Finances!$A$3:$A$249,$A3,Finances!$B$3:$B$249,$B3,Finances!$D$3:$D$249,$D3),NA())</f>
        <v>#N/A</v>
      </c>
      <c r="O3" s="41" t="e">
        <f>IF(List!$D$2&gt;=O$1,SUMIFS(Finances!O$3:O$249,Finances!$A$3:$A$249,$A3,Finances!$B$3:$B$249,$B3,Finances!$D$3:$D$249,$D3),NA())</f>
        <v>#N/A</v>
      </c>
      <c r="P3" s="41" t="e">
        <f>IF(List!$D$2&gt;=P$1,SUMIFS(Finances!P$3:P$249,Finances!$A$3:$A$249,$A3,Finances!$B$3:$B$249,$B3,Finances!$D$3:$D$249,$D3),NA())</f>
        <v>#N/A</v>
      </c>
      <c r="Q3" s="41"/>
      <c r="R3" s="26">
        <f ca="1">SUM(OFFSET(E3,,,,List!$D$2))</f>
        <v>12561475.855680002</v>
      </c>
    </row>
    <row r="4" spans="1:18" x14ac:dyDescent="0.25">
      <c r="A4" t="s">
        <v>20</v>
      </c>
      <c r="B4" s="15" t="s">
        <v>0</v>
      </c>
      <c r="C4" s="15" t="str">
        <f>List!$T$2</f>
        <v>Africa</v>
      </c>
      <c r="D4" s="5" t="str">
        <f>List!U$3</f>
        <v>Egypt</v>
      </c>
      <c r="E4" s="41">
        <f>IF(List!$D$2&gt;=E$1,SUMIFS(Finances!E$3:E$249,Finances!$A$3:$A$249,$A4,Finances!$B$3:$B$249,$B4,Finances!$D$3:$D$249,$D4),NA())</f>
        <v>1462878.3839999998</v>
      </c>
      <c r="F4" s="41">
        <f>IF(List!$D$2&gt;=F$1,SUMIFS(Finances!F$3:F$249,Finances!$A$3:$A$249,$A4,Finances!$B$3:$B$249,$B4,Finances!$D$3:$D$249,$D4),NA())</f>
        <v>1453059.96</v>
      </c>
      <c r="G4" s="41">
        <f>IF(List!$D$2&gt;=G$1,SUMIFS(Finances!G$3:G$249,Finances!$A$3:$A$249,$A4,Finances!$B$3:$B$249,$B4,Finances!$D$3:$D$249,$D4),NA())</f>
        <v>1427852.0519999999</v>
      </c>
      <c r="H4" s="41">
        <f>IF(List!$D$2&gt;=H$1,SUMIFS(Finances!H$3:H$249,Finances!$A$3:$A$249,$A4,Finances!$B$3:$B$249,$B4,Finances!$D$3:$D$249,$D4),NA())</f>
        <v>1356144.7679999999</v>
      </c>
      <c r="I4" s="41">
        <f>IF(List!$D$2&gt;=I$1,SUMIFS(Finances!I$3:I$249,Finances!$A$3:$A$249,$A4,Finances!$B$3:$B$249,$B4,Finances!$D$3:$D$249,$D4),NA())</f>
        <v>1425493.0799999998</v>
      </c>
      <c r="J4" s="41">
        <f>IF(List!$D$2&gt;=J$1,SUMIFS(Finances!J$3:J$249,Finances!$A$3:$A$249,$A4,Finances!$B$3:$B$249,$B4,Finances!$D$3:$D$249,$D4),NA())</f>
        <v>1451698.6175999998</v>
      </c>
      <c r="K4" s="41">
        <f>IF(List!$D$2&gt;=K$1,SUMIFS(Finances!K$3:K$249,Finances!$A$3:$A$249,$A4,Finances!$B$3:$B$249,$B4,Finances!$D$3:$D$249,$D4),NA())</f>
        <v>1255242.7008</v>
      </c>
      <c r="L4" s="41" t="e">
        <f>IF(List!$D$2&gt;=L$1,SUMIFS(Finances!L$3:L$249,Finances!$A$3:$A$249,$A4,Finances!$B$3:$B$249,$B4,Finances!$D$3:$D$249,$D4),NA())</f>
        <v>#N/A</v>
      </c>
      <c r="M4" s="41" t="e">
        <f>IF(List!$D$2&gt;=M$1,SUMIFS(Finances!M$3:M$249,Finances!$A$3:$A$249,$A4,Finances!$B$3:$B$249,$B4,Finances!$D$3:$D$249,$D4),NA())</f>
        <v>#N/A</v>
      </c>
      <c r="N4" s="41" t="e">
        <f>IF(List!$D$2&gt;=N$1,SUMIFS(Finances!N$3:N$249,Finances!$A$3:$A$249,$A4,Finances!$B$3:$B$249,$B4,Finances!$D$3:$D$249,$D4),NA())</f>
        <v>#N/A</v>
      </c>
      <c r="O4" s="41" t="e">
        <f>IF(List!$D$2&gt;=O$1,SUMIFS(Finances!O$3:O$249,Finances!$A$3:$A$249,$A4,Finances!$B$3:$B$249,$B4,Finances!$D$3:$D$249,$D4),NA())</f>
        <v>#N/A</v>
      </c>
      <c r="P4" s="41" t="e">
        <f>IF(List!$D$2&gt;=P$1,SUMIFS(Finances!P$3:P$249,Finances!$A$3:$A$249,$A4,Finances!$B$3:$B$249,$B4,Finances!$D$3:$D$249,$D4),NA())</f>
        <v>#N/A</v>
      </c>
      <c r="Q4" s="41"/>
      <c r="R4" s="26">
        <f ca="1">SUM(OFFSET(E4,,,,List!$D$2))</f>
        <v>9832369.5624000002</v>
      </c>
    </row>
    <row r="5" spans="1:18" x14ac:dyDescent="0.25">
      <c r="A5" t="s">
        <v>20</v>
      </c>
      <c r="B5" s="15" t="s">
        <v>0</v>
      </c>
      <c r="C5" s="15" t="str">
        <f>List!$T$2</f>
        <v>Africa</v>
      </c>
      <c r="D5" s="5" t="str">
        <f>List!U$4</f>
        <v>Ethiopia</v>
      </c>
      <c r="E5" s="41">
        <f>IF(List!$D$2&gt;=E$1,SUMIFS(Finances!E$3:E$249,Finances!$A$3:$A$249,$A5,Finances!$B$3:$B$249,$B5,Finances!$D$3:$D$249,$D5),NA())</f>
        <v>1229361.4080000001</v>
      </c>
      <c r="F5" s="41">
        <f>IF(List!$D$2&gt;=F$1,SUMIFS(Finances!F$3:F$249,Finances!$A$3:$A$249,$A5,Finances!$B$3:$B$249,$B5,Finances!$D$3:$D$249,$D5),NA())</f>
        <v>1148488.4400000002</v>
      </c>
      <c r="G5" s="41">
        <f>IF(List!$D$2&gt;=G$1,SUMIFS(Finances!G$3:G$249,Finances!$A$3:$A$249,$A5,Finances!$B$3:$B$249,$B5,Finances!$D$3:$D$249,$D5),NA())</f>
        <v>1140273.0240000002</v>
      </c>
      <c r="H5" s="41">
        <f>IF(List!$D$2&gt;=H$1,SUMIFS(Finances!H$3:H$249,Finances!$A$3:$A$249,$A5,Finances!$B$3:$B$249,$B5,Finances!$D$3:$D$249,$D5),NA())</f>
        <v>1186225.9200000002</v>
      </c>
      <c r="I5" s="41">
        <f>IF(List!$D$2&gt;=I$1,SUMIFS(Finances!I$3:I$249,Finances!$A$3:$A$249,$A5,Finances!$B$3:$B$249,$B5,Finances!$D$3:$D$249,$D5),NA())</f>
        <v>1281393.5904000003</v>
      </c>
      <c r="J5" s="41">
        <f>IF(List!$D$2&gt;=J$1,SUMIFS(Finances!J$3:J$249,Finances!$A$3:$A$249,$A5,Finances!$B$3:$B$249,$B5,Finances!$D$3:$D$249,$D5),NA())</f>
        <v>1178210.8800000001</v>
      </c>
      <c r="K5" s="41">
        <f>IF(List!$D$2&gt;=K$1,SUMIFS(Finances!K$3:K$249,Finances!$A$3:$A$249,$A5,Finances!$B$3:$B$249,$B5,Finances!$D$3:$D$249,$D5),NA())</f>
        <v>1073481.0240000002</v>
      </c>
      <c r="L5" s="41" t="e">
        <f>IF(List!$D$2&gt;=L$1,SUMIFS(Finances!L$3:L$249,Finances!$A$3:$A$249,$A5,Finances!$B$3:$B$249,$B5,Finances!$D$3:$D$249,$D5),NA())</f>
        <v>#N/A</v>
      </c>
      <c r="M5" s="41" t="e">
        <f>IF(List!$D$2&gt;=M$1,SUMIFS(Finances!M$3:M$249,Finances!$A$3:$A$249,$A5,Finances!$B$3:$B$249,$B5,Finances!$D$3:$D$249,$D5),NA())</f>
        <v>#N/A</v>
      </c>
      <c r="N5" s="41" t="e">
        <f>IF(List!$D$2&gt;=N$1,SUMIFS(Finances!N$3:N$249,Finances!$A$3:$A$249,$A5,Finances!$B$3:$B$249,$B5,Finances!$D$3:$D$249,$D5),NA())</f>
        <v>#N/A</v>
      </c>
      <c r="O5" s="41" t="e">
        <f>IF(List!$D$2&gt;=O$1,SUMIFS(Finances!O$3:O$249,Finances!$A$3:$A$249,$A5,Finances!$B$3:$B$249,$B5,Finances!$D$3:$D$249,$D5),NA())</f>
        <v>#N/A</v>
      </c>
      <c r="P5" s="41" t="e">
        <f>IF(List!$D$2&gt;=P$1,SUMIFS(Finances!P$3:P$249,Finances!$A$3:$A$249,$A5,Finances!$B$3:$B$249,$B5,Finances!$D$3:$D$249,$D5),NA())</f>
        <v>#N/A</v>
      </c>
      <c r="Q5" s="41"/>
      <c r="R5" s="26">
        <f ca="1">SUM(OFFSET(E5,,,,List!$D$2))</f>
        <v>8237434.2864000006</v>
      </c>
    </row>
    <row r="6" spans="1:18" x14ac:dyDescent="0.25">
      <c r="A6" t="s">
        <v>20</v>
      </c>
      <c r="B6" s="15" t="s">
        <v>0</v>
      </c>
      <c r="C6" s="15" t="str">
        <f>List!$T$2</f>
        <v>Africa</v>
      </c>
      <c r="D6" s="5" t="str">
        <f>List!U$5</f>
        <v>Kenya</v>
      </c>
      <c r="E6" s="41">
        <f>IF(List!$D$2&gt;=E$1,SUMIFS(Finances!E$3:E$249,Finances!$A$3:$A$249,$A6,Finances!$B$3:$B$249,$B6,Finances!$D$3:$D$249,$D6),NA())</f>
        <v>1800609.52104</v>
      </c>
      <c r="F6" s="41">
        <f>IF(List!$D$2&gt;=F$1,SUMIFS(Finances!F$3:F$249,Finances!$A$3:$A$249,$A6,Finances!$B$3:$B$249,$B6,Finances!$D$3:$D$249,$D6),NA())</f>
        <v>1854159.8745599999</v>
      </c>
      <c r="G6" s="41">
        <f>IF(List!$D$2&gt;=G$1,SUMIFS(Finances!G$3:G$249,Finances!$A$3:$A$249,$A6,Finances!$B$3:$B$249,$B6,Finances!$D$3:$D$249,$D6),NA())</f>
        <v>1846163.9227199997</v>
      </c>
      <c r="H6" s="41">
        <f>IF(List!$D$2&gt;=H$1,SUMIFS(Finances!H$3:H$249,Finances!$A$3:$A$249,$A6,Finances!$B$3:$B$249,$B6,Finances!$D$3:$D$249,$D6),NA())</f>
        <v>1516550.2934399999</v>
      </c>
      <c r="I6" s="41">
        <f>IF(List!$D$2&gt;=I$1,SUMIFS(Finances!I$3:I$249,Finances!$A$3:$A$249,$A6,Finances!$B$3:$B$249,$B6,Finances!$D$3:$D$249,$D6),NA())</f>
        <v>1767668.4518399998</v>
      </c>
      <c r="J6" s="41">
        <f>IF(List!$D$2&gt;=J$1,SUMIFS(Finances!J$3:J$249,Finances!$A$3:$A$249,$A6,Finances!$B$3:$B$249,$B6,Finances!$D$3:$D$249,$D6),NA())</f>
        <v>1898306.5382399997</v>
      </c>
      <c r="K6" s="41">
        <f>IF(List!$D$2&gt;=K$1,SUMIFS(Finances!K$3:K$249,Finances!$A$3:$A$249,$A6,Finances!$B$3:$B$249,$B6,Finances!$D$3:$D$249,$D6),NA())</f>
        <v>1791327.37056</v>
      </c>
      <c r="L6" s="41" t="e">
        <f>IF(List!$D$2&gt;=L$1,SUMIFS(Finances!L$3:L$249,Finances!$A$3:$A$249,$A6,Finances!$B$3:$B$249,$B6,Finances!$D$3:$D$249,$D6),NA())</f>
        <v>#N/A</v>
      </c>
      <c r="M6" s="41" t="e">
        <f>IF(List!$D$2&gt;=M$1,SUMIFS(Finances!M$3:M$249,Finances!$A$3:$A$249,$A6,Finances!$B$3:$B$249,$B6,Finances!$D$3:$D$249,$D6),NA())</f>
        <v>#N/A</v>
      </c>
      <c r="N6" s="41" t="e">
        <f>IF(List!$D$2&gt;=N$1,SUMIFS(Finances!N$3:N$249,Finances!$A$3:$A$249,$A6,Finances!$B$3:$B$249,$B6,Finances!$D$3:$D$249,$D6),NA())</f>
        <v>#N/A</v>
      </c>
      <c r="O6" s="41" t="e">
        <f>IF(List!$D$2&gt;=O$1,SUMIFS(Finances!O$3:O$249,Finances!$A$3:$A$249,$A6,Finances!$B$3:$B$249,$B6,Finances!$D$3:$D$249,$D6),NA())</f>
        <v>#N/A</v>
      </c>
      <c r="P6" s="41" t="e">
        <f>IF(List!$D$2&gt;=P$1,SUMIFS(Finances!P$3:P$249,Finances!$A$3:$A$249,$A6,Finances!$B$3:$B$249,$B6,Finances!$D$3:$D$249,$D6),NA())</f>
        <v>#N/A</v>
      </c>
      <c r="Q6" s="41"/>
      <c r="R6" s="26">
        <f ca="1">SUM(OFFSET(E6,,,,List!$D$2))</f>
        <v>12474785.9724</v>
      </c>
    </row>
    <row r="7" spans="1:18" x14ac:dyDescent="0.25">
      <c r="A7" t="s">
        <v>20</v>
      </c>
      <c r="B7" s="15" t="s">
        <v>0</v>
      </c>
      <c r="C7" s="15" t="str">
        <f>List!$T$2</f>
        <v>Africa</v>
      </c>
      <c r="D7" s="5" t="str">
        <f>List!U$6</f>
        <v>Libya</v>
      </c>
      <c r="E7" s="41">
        <f>IF(List!$D$2&gt;=E$1,SUMIFS(Finances!E$3:E$249,Finances!$A$3:$A$249,$A7,Finances!$B$3:$B$249,$B7,Finances!$D$3:$D$249,$D7),NA())</f>
        <v>2587946.6894400003</v>
      </c>
      <c r="F7" s="41">
        <f>IF(List!$D$2&gt;=F$1,SUMIFS(Finances!F$3:F$249,Finances!$A$3:$A$249,$A7,Finances!$B$3:$B$249,$B7,Finances!$D$3:$D$249,$D7),NA())</f>
        <v>2678335.2432000004</v>
      </c>
      <c r="G7" s="41">
        <f>IF(List!$D$2&gt;=G$1,SUMIFS(Finances!G$3:G$249,Finances!$A$3:$A$249,$A7,Finances!$B$3:$B$249,$B7,Finances!$D$3:$D$249,$D7),NA())</f>
        <v>2974102.8931200001</v>
      </c>
      <c r="H7" s="41">
        <f>IF(List!$D$2&gt;=H$1,SUMIFS(Finances!H$3:H$249,Finances!$A$3:$A$249,$A7,Finances!$B$3:$B$249,$B7,Finances!$D$3:$D$249,$D7),NA())</f>
        <v>2916602.5600800002</v>
      </c>
      <c r="I7" s="41">
        <f>IF(List!$D$2&gt;=I$1,SUMIFS(Finances!I$3:I$249,Finances!$A$3:$A$249,$A7,Finances!$B$3:$B$249,$B7,Finances!$D$3:$D$249,$D7),NA())</f>
        <v>2956293.8937599994</v>
      </c>
      <c r="J7" s="41">
        <f>IF(List!$D$2&gt;=J$1,SUMIFS(Finances!J$3:J$249,Finances!$A$3:$A$249,$A7,Finances!$B$3:$B$249,$B7,Finances!$D$3:$D$249,$D7),NA())</f>
        <v>2868575.0990399998</v>
      </c>
      <c r="K7" s="41">
        <f>IF(List!$D$2&gt;=K$1,SUMIFS(Finances!K$3:K$249,Finances!$A$3:$A$249,$A7,Finances!$B$3:$B$249,$B7,Finances!$D$3:$D$249,$D7),NA())</f>
        <v>1897971.4908</v>
      </c>
      <c r="L7" s="41" t="e">
        <f>IF(List!$D$2&gt;=L$1,SUMIFS(Finances!L$3:L$249,Finances!$A$3:$A$249,$A7,Finances!$B$3:$B$249,$B7,Finances!$D$3:$D$249,$D7),NA())</f>
        <v>#N/A</v>
      </c>
      <c r="M7" s="41" t="e">
        <f>IF(List!$D$2&gt;=M$1,SUMIFS(Finances!M$3:M$249,Finances!$A$3:$A$249,$A7,Finances!$B$3:$B$249,$B7,Finances!$D$3:$D$249,$D7),NA())</f>
        <v>#N/A</v>
      </c>
      <c r="N7" s="41" t="e">
        <f>IF(List!$D$2&gt;=N$1,SUMIFS(Finances!N$3:N$249,Finances!$A$3:$A$249,$A7,Finances!$B$3:$B$249,$B7,Finances!$D$3:$D$249,$D7),NA())</f>
        <v>#N/A</v>
      </c>
      <c r="O7" s="41" t="e">
        <f>IF(List!$D$2&gt;=O$1,SUMIFS(Finances!O$3:O$249,Finances!$A$3:$A$249,$A7,Finances!$B$3:$B$249,$B7,Finances!$D$3:$D$249,$D7),NA())</f>
        <v>#N/A</v>
      </c>
      <c r="P7" s="41" t="e">
        <f>IF(List!$D$2&gt;=P$1,SUMIFS(Finances!P$3:P$249,Finances!$A$3:$A$249,$A7,Finances!$B$3:$B$249,$B7,Finances!$D$3:$D$249,$D7),NA())</f>
        <v>#N/A</v>
      </c>
      <c r="Q7" s="41"/>
      <c r="R7" s="26">
        <f ca="1">SUM(OFFSET(E7,,,,List!$D$2))</f>
        <v>18879827.869440004</v>
      </c>
    </row>
    <row r="8" spans="1:18" x14ac:dyDescent="0.25">
      <c r="A8" t="s">
        <v>20</v>
      </c>
      <c r="B8" s="15" t="s">
        <v>0</v>
      </c>
      <c r="C8" s="15" t="str">
        <f>List!$T$2</f>
        <v>Africa</v>
      </c>
      <c r="D8" s="5" t="str">
        <f>List!U$7</f>
        <v>Mauritius</v>
      </c>
      <c r="E8" s="41">
        <f>IF(List!$D$2&gt;=E$1,SUMIFS(Finances!E$3:E$249,Finances!$A$3:$A$249,$A8,Finances!$B$3:$B$249,$B8,Finances!$D$3:$D$249,$D8),NA())</f>
        <v>1957882.0104</v>
      </c>
      <c r="F8" s="41">
        <f>IF(List!$D$2&gt;=F$1,SUMIFS(Finances!F$3:F$249,Finances!$A$3:$A$249,$A8,Finances!$B$3:$B$249,$B8,Finances!$D$3:$D$249,$D8),NA())</f>
        <v>2021737.00608</v>
      </c>
      <c r="G8" s="41">
        <f>IF(List!$D$2&gt;=G$1,SUMIFS(Finances!G$3:G$249,Finances!$A$3:$A$249,$A8,Finances!$B$3:$B$249,$B8,Finances!$D$3:$D$249,$D8),NA())</f>
        <v>2080918.3115999997</v>
      </c>
      <c r="H8" s="41">
        <f>IF(List!$D$2&gt;=H$1,SUMIFS(Finances!H$3:H$249,Finances!$A$3:$A$249,$A8,Finances!$B$3:$B$249,$B8,Finances!$D$3:$D$249,$D8),NA())</f>
        <v>1762048.6502399999</v>
      </c>
      <c r="I8" s="41">
        <f>IF(List!$D$2&gt;=I$1,SUMIFS(Finances!I$3:I$249,Finances!$A$3:$A$249,$A8,Finances!$B$3:$B$249,$B8,Finances!$D$3:$D$249,$D8),NA())</f>
        <v>1763396.7335999999</v>
      </c>
      <c r="J8" s="41">
        <f>IF(List!$D$2&gt;=J$1,SUMIFS(Finances!J$3:J$249,Finances!$A$3:$A$249,$A8,Finances!$B$3:$B$249,$B8,Finances!$D$3:$D$249,$D8),NA())</f>
        <v>1926255.5733599998</v>
      </c>
      <c r="K8" s="41">
        <f>IF(List!$D$2&gt;=K$1,SUMIFS(Finances!K$3:K$249,Finances!$A$3:$A$249,$A8,Finances!$B$3:$B$249,$B8,Finances!$D$3:$D$249,$D8),NA())</f>
        <v>1788384.7799999998</v>
      </c>
      <c r="L8" s="41" t="e">
        <f>IF(List!$D$2&gt;=L$1,SUMIFS(Finances!L$3:L$249,Finances!$A$3:$A$249,$A8,Finances!$B$3:$B$249,$B8,Finances!$D$3:$D$249,$D8),NA())</f>
        <v>#N/A</v>
      </c>
      <c r="M8" s="41" t="e">
        <f>IF(List!$D$2&gt;=M$1,SUMIFS(Finances!M$3:M$249,Finances!$A$3:$A$249,$A8,Finances!$B$3:$B$249,$B8,Finances!$D$3:$D$249,$D8),NA())</f>
        <v>#N/A</v>
      </c>
      <c r="N8" s="41" t="e">
        <f>IF(List!$D$2&gt;=N$1,SUMIFS(Finances!N$3:N$249,Finances!$A$3:$A$249,$A8,Finances!$B$3:$B$249,$B8,Finances!$D$3:$D$249,$D8),NA())</f>
        <v>#N/A</v>
      </c>
      <c r="O8" s="41" t="e">
        <f>IF(List!$D$2&gt;=O$1,SUMIFS(Finances!O$3:O$249,Finances!$A$3:$A$249,$A8,Finances!$B$3:$B$249,$B8,Finances!$D$3:$D$249,$D8),NA())</f>
        <v>#N/A</v>
      </c>
      <c r="P8" s="41" t="e">
        <f>IF(List!$D$2&gt;=P$1,SUMIFS(Finances!P$3:P$249,Finances!$A$3:$A$249,$A8,Finances!$B$3:$B$249,$B8,Finances!$D$3:$D$249,$D8),NA())</f>
        <v>#N/A</v>
      </c>
      <c r="Q8" s="41"/>
      <c r="R8" s="26">
        <f ca="1">SUM(OFFSET(E8,,,,List!$D$2))</f>
        <v>13300623.065279998</v>
      </c>
    </row>
    <row r="9" spans="1:18" x14ac:dyDescent="0.25">
      <c r="A9" t="s">
        <v>20</v>
      </c>
      <c r="B9" s="15" t="s">
        <v>0</v>
      </c>
      <c r="C9" s="15" t="str">
        <f>List!$T$2</f>
        <v>Africa</v>
      </c>
      <c r="D9" s="5" t="str">
        <f>List!U$8</f>
        <v>Nigeria</v>
      </c>
      <c r="E9" s="41">
        <f>IF(List!$D$2&gt;=E$1,SUMIFS(Finances!E$3:E$249,Finances!$A$3:$A$249,$A9,Finances!$B$3:$B$249,$B9,Finances!$D$3:$D$249,$D9),NA())</f>
        <v>820272.48575999984</v>
      </c>
      <c r="F9" s="41">
        <f>IF(List!$D$2&gt;=F$1,SUMIFS(Finances!F$3:F$249,Finances!$A$3:$A$249,$A9,Finances!$B$3:$B$249,$B9,Finances!$D$3:$D$249,$D9),NA())</f>
        <v>987680.13120000006</v>
      </c>
      <c r="G9" s="41">
        <f>IF(List!$D$2&gt;=G$1,SUMIFS(Finances!G$3:G$249,Finances!$A$3:$A$249,$A9,Finances!$B$3:$B$249,$B9,Finances!$D$3:$D$249,$D9),NA())</f>
        <v>952405.84080000001</v>
      </c>
      <c r="H9" s="41">
        <f>IF(List!$D$2&gt;=H$1,SUMIFS(Finances!H$3:H$249,Finances!$A$3:$A$249,$A9,Finances!$B$3:$B$249,$B9,Finances!$D$3:$D$249,$D9),NA())</f>
        <v>895843.20672000002</v>
      </c>
      <c r="I9" s="41">
        <f>IF(List!$D$2&gt;=I$1,SUMIFS(Finances!I$3:I$249,Finances!$A$3:$A$249,$A9,Finances!$B$3:$B$249,$B9,Finances!$D$3:$D$249,$D9),NA())</f>
        <v>900422.67600000009</v>
      </c>
      <c r="J9" s="41">
        <f>IF(List!$D$2&gt;=J$1,SUMIFS(Finances!J$3:J$249,Finances!$A$3:$A$249,$A9,Finances!$B$3:$B$249,$B9,Finances!$D$3:$D$249,$D9),NA())</f>
        <v>833215.87008000002</v>
      </c>
      <c r="K9" s="41">
        <f>IF(List!$D$2&gt;=K$1,SUMIFS(Finances!K$3:K$249,Finances!$A$3:$A$249,$A9,Finances!$B$3:$B$249,$B9,Finances!$D$3:$D$249,$D9),NA())</f>
        <v>805676.6121599999</v>
      </c>
      <c r="L9" s="41" t="e">
        <f>IF(List!$D$2&gt;=L$1,SUMIFS(Finances!L$3:L$249,Finances!$A$3:$A$249,$A9,Finances!$B$3:$B$249,$B9,Finances!$D$3:$D$249,$D9),NA())</f>
        <v>#N/A</v>
      </c>
      <c r="M9" s="41" t="e">
        <f>IF(List!$D$2&gt;=M$1,SUMIFS(Finances!M$3:M$249,Finances!$A$3:$A$249,$A9,Finances!$B$3:$B$249,$B9,Finances!$D$3:$D$249,$D9),NA())</f>
        <v>#N/A</v>
      </c>
      <c r="N9" s="41" t="e">
        <f>IF(List!$D$2&gt;=N$1,SUMIFS(Finances!N$3:N$249,Finances!$A$3:$A$249,$A9,Finances!$B$3:$B$249,$B9,Finances!$D$3:$D$249,$D9),NA())</f>
        <v>#N/A</v>
      </c>
      <c r="O9" s="41" t="e">
        <f>IF(List!$D$2&gt;=O$1,SUMIFS(Finances!O$3:O$249,Finances!$A$3:$A$249,$A9,Finances!$B$3:$B$249,$B9,Finances!$D$3:$D$249,$D9),NA())</f>
        <v>#N/A</v>
      </c>
      <c r="P9" s="41" t="e">
        <f>IF(List!$D$2&gt;=P$1,SUMIFS(Finances!P$3:P$249,Finances!$A$3:$A$249,$A9,Finances!$B$3:$B$249,$B9,Finances!$D$3:$D$249,$D9),NA())</f>
        <v>#N/A</v>
      </c>
      <c r="Q9" s="41"/>
      <c r="R9" s="26">
        <f ca="1">SUM(OFFSET(E9,,,,List!$D$2))</f>
        <v>6195516.8227199996</v>
      </c>
    </row>
    <row r="10" spans="1:18" x14ac:dyDescent="0.25">
      <c r="A10" t="s">
        <v>20</v>
      </c>
      <c r="B10" s="15" t="s">
        <v>0</v>
      </c>
      <c r="C10" s="15" t="str">
        <f>List!$T$2</f>
        <v>Africa</v>
      </c>
      <c r="D10" s="5" t="str">
        <f>List!U$9</f>
        <v>South Africa</v>
      </c>
      <c r="E10" s="41">
        <f>IF(List!$D$2&gt;=E$1,SUMIFS(Finances!E$3:E$249,Finances!$A$3:$A$249,$A10,Finances!$B$3:$B$249,$B10,Finances!$D$3:$D$249,$D10),NA())</f>
        <v>2781690.2879999997</v>
      </c>
      <c r="F10" s="41">
        <f>IF(List!$D$2&gt;=F$1,SUMIFS(Finances!F$3:F$249,Finances!$A$3:$A$249,$A10,Finances!$B$3:$B$249,$B10,Finances!$D$3:$D$249,$D10),NA())</f>
        <v>2856638.2591200001</v>
      </c>
      <c r="G10" s="41">
        <f>IF(List!$D$2&gt;=G$1,SUMIFS(Finances!G$3:G$249,Finances!$A$3:$A$249,$A10,Finances!$B$3:$B$249,$B10,Finances!$D$3:$D$249,$D10),NA())</f>
        <v>2963344.7995199999</v>
      </c>
      <c r="H10" s="41">
        <f>IF(List!$D$2&gt;=H$1,SUMIFS(Finances!H$3:H$249,Finances!$A$3:$A$249,$A10,Finances!$B$3:$B$249,$B10,Finances!$D$3:$D$249,$D10),NA())</f>
        <v>2753648.1470399997</v>
      </c>
      <c r="I10" s="41">
        <f>IF(List!$D$2&gt;=I$1,SUMIFS(Finances!I$3:I$249,Finances!$A$3:$A$249,$A10,Finances!$B$3:$B$249,$B10,Finances!$D$3:$D$249,$D10),NA())</f>
        <v>2560943.5891200001</v>
      </c>
      <c r="J10" s="41">
        <f>IF(List!$D$2&gt;=J$1,SUMIFS(Finances!J$3:J$249,Finances!$A$3:$A$249,$A10,Finances!$B$3:$B$249,$B10,Finances!$D$3:$D$249,$D10),NA())</f>
        <v>3000171.2255999995</v>
      </c>
      <c r="K10" s="41">
        <f>IF(List!$D$2&gt;=K$1,SUMIFS(Finances!K$3:K$249,Finances!$A$3:$A$249,$A10,Finances!$B$3:$B$249,$B10,Finances!$D$3:$D$249,$D10),NA())</f>
        <v>2877979.5671999999</v>
      </c>
      <c r="L10" s="41" t="e">
        <f>IF(List!$D$2&gt;=L$1,SUMIFS(Finances!L$3:L$249,Finances!$A$3:$A$249,$A10,Finances!$B$3:$B$249,$B10,Finances!$D$3:$D$249,$D10),NA())</f>
        <v>#N/A</v>
      </c>
      <c r="M10" s="41" t="e">
        <f>IF(List!$D$2&gt;=M$1,SUMIFS(Finances!M$3:M$249,Finances!$A$3:$A$249,$A10,Finances!$B$3:$B$249,$B10,Finances!$D$3:$D$249,$D10),NA())</f>
        <v>#N/A</v>
      </c>
      <c r="N10" s="41" t="e">
        <f>IF(List!$D$2&gt;=N$1,SUMIFS(Finances!N$3:N$249,Finances!$A$3:$A$249,$A10,Finances!$B$3:$B$249,$B10,Finances!$D$3:$D$249,$D10),NA())</f>
        <v>#N/A</v>
      </c>
      <c r="O10" s="41" t="e">
        <f>IF(List!$D$2&gt;=O$1,SUMIFS(Finances!O$3:O$249,Finances!$A$3:$A$249,$A10,Finances!$B$3:$B$249,$B10,Finances!$D$3:$D$249,$D10),NA())</f>
        <v>#N/A</v>
      </c>
      <c r="P10" s="41" t="e">
        <f>IF(List!$D$2&gt;=P$1,SUMIFS(Finances!P$3:P$249,Finances!$A$3:$A$249,$A10,Finances!$B$3:$B$249,$B10,Finances!$D$3:$D$249,$D10),NA())</f>
        <v>#N/A</v>
      </c>
      <c r="Q10" s="41"/>
      <c r="R10" s="26">
        <f ca="1">SUM(OFFSET(E10,,,,List!$D$2))</f>
        <v>19794415.875599999</v>
      </c>
    </row>
    <row r="11" spans="1:18" x14ac:dyDescent="0.25">
      <c r="A11" t="s">
        <v>20</v>
      </c>
      <c r="B11" s="15" t="s">
        <v>0</v>
      </c>
      <c r="C11" s="15" t="str">
        <f>List!$T$2</f>
        <v>Africa</v>
      </c>
      <c r="D11" s="5" t="str">
        <f>List!U$10</f>
        <v>Tunisia</v>
      </c>
      <c r="E11" s="41">
        <f>IF(List!$D$2&gt;=E$1,SUMIFS(Finances!E$3:E$249,Finances!$A$3:$A$249,$A11,Finances!$B$3:$B$249,$B11,Finances!$D$3:$D$249,$D11),NA())</f>
        <v>2632244.8219199996</v>
      </c>
      <c r="F11" s="41">
        <f>IF(List!$D$2&gt;=F$1,SUMIFS(Finances!F$3:F$249,Finances!$A$3:$A$249,$A11,Finances!$B$3:$B$249,$B11,Finances!$D$3:$D$249,$D11),NA())</f>
        <v>2692946.4844799996</v>
      </c>
      <c r="G11" s="41">
        <f>IF(List!$D$2&gt;=G$1,SUMIFS(Finances!G$3:G$249,Finances!$A$3:$A$249,$A11,Finances!$B$3:$B$249,$B11,Finances!$D$3:$D$249,$D11),NA())</f>
        <v>2670422.6764799999</v>
      </c>
      <c r="H11" s="41">
        <f>IF(List!$D$2&gt;=H$1,SUMIFS(Finances!H$3:H$249,Finances!$A$3:$A$249,$A11,Finances!$B$3:$B$249,$B11,Finances!$D$3:$D$249,$D11),NA())</f>
        <v>2862100.2825599997</v>
      </c>
      <c r="I11" s="41">
        <f>IF(List!$D$2&gt;=I$1,SUMIFS(Finances!I$3:I$249,Finances!$A$3:$A$249,$A11,Finances!$B$3:$B$249,$B11,Finances!$D$3:$D$249,$D11),NA())</f>
        <v>3113691.2179199997</v>
      </c>
      <c r="J11" s="41">
        <f>IF(List!$D$2&gt;=J$1,SUMIFS(Finances!J$3:J$249,Finances!$A$3:$A$249,$A11,Finances!$B$3:$B$249,$B11,Finances!$D$3:$D$249,$D11),NA())</f>
        <v>2605308.80064</v>
      </c>
      <c r="K11" s="41">
        <f>IF(List!$D$2&gt;=K$1,SUMIFS(Finances!K$3:K$249,Finances!$A$3:$A$249,$A11,Finances!$B$3:$B$249,$B11,Finances!$D$3:$D$249,$D11),NA())</f>
        <v>3600187.6521599996</v>
      </c>
      <c r="L11" s="41" t="e">
        <f>IF(List!$D$2&gt;=L$1,SUMIFS(Finances!L$3:L$249,Finances!$A$3:$A$249,$A11,Finances!$B$3:$B$249,$B11,Finances!$D$3:$D$249,$D11),NA())</f>
        <v>#N/A</v>
      </c>
      <c r="M11" s="41" t="e">
        <f>IF(List!$D$2&gt;=M$1,SUMIFS(Finances!M$3:M$249,Finances!$A$3:$A$249,$A11,Finances!$B$3:$B$249,$B11,Finances!$D$3:$D$249,$D11),NA())</f>
        <v>#N/A</v>
      </c>
      <c r="N11" s="41" t="e">
        <f>IF(List!$D$2&gt;=N$1,SUMIFS(Finances!N$3:N$249,Finances!$A$3:$A$249,$A11,Finances!$B$3:$B$249,$B11,Finances!$D$3:$D$249,$D11),NA())</f>
        <v>#N/A</v>
      </c>
      <c r="O11" s="41" t="e">
        <f>IF(List!$D$2&gt;=O$1,SUMIFS(Finances!O$3:O$249,Finances!$A$3:$A$249,$A11,Finances!$B$3:$B$249,$B11,Finances!$D$3:$D$249,$D11),NA())</f>
        <v>#N/A</v>
      </c>
      <c r="P11" s="41" t="e">
        <f>IF(List!$D$2&gt;=P$1,SUMIFS(Finances!P$3:P$249,Finances!$A$3:$A$249,$A11,Finances!$B$3:$B$249,$B11,Finances!$D$3:$D$249,$D11),NA())</f>
        <v>#N/A</v>
      </c>
      <c r="Q11" s="41"/>
      <c r="R11" s="26">
        <f ca="1">SUM(OFFSET(E11,,,,List!$D$2))</f>
        <v>20176901.936159998</v>
      </c>
    </row>
    <row r="12" spans="1:18" x14ac:dyDescent="0.25">
      <c r="A12" t="s">
        <v>20</v>
      </c>
      <c r="B12" s="15" t="s">
        <v>0</v>
      </c>
      <c r="C12" s="15" t="str">
        <f>List!$T$2</f>
        <v>Africa</v>
      </c>
      <c r="D12" s="5" t="str">
        <f>List!U$11</f>
        <v>Zimbabwe</v>
      </c>
      <c r="E12" s="41">
        <f>IF(List!$D$2&gt;=E$1,SUMIFS(Finances!E$3:E$249,Finances!$A$3:$A$249,$A12,Finances!$B$3:$B$249,$B12,Finances!$D$3:$D$249,$D12),NA())</f>
        <v>891210.77304</v>
      </c>
      <c r="F12" s="41">
        <f>IF(List!$D$2&gt;=F$1,SUMIFS(Finances!F$3:F$249,Finances!$A$3:$A$249,$A12,Finances!$B$3:$B$249,$B12,Finances!$D$3:$D$249,$D12),NA())</f>
        <v>936539.93663999997</v>
      </c>
      <c r="G12" s="41">
        <f>IF(List!$D$2&gt;=G$1,SUMIFS(Finances!G$3:G$249,Finances!$A$3:$A$249,$A12,Finances!$B$3:$B$249,$B12,Finances!$D$3:$D$249,$D12),NA())</f>
        <v>894533.03471999988</v>
      </c>
      <c r="H12" s="41">
        <f>IF(List!$D$2&gt;=H$1,SUMIFS(Finances!H$3:H$249,Finances!$A$3:$A$249,$A12,Finances!$B$3:$B$249,$B12,Finances!$D$3:$D$249,$D12),NA())</f>
        <v>790542.17423999996</v>
      </c>
      <c r="I12" s="41">
        <f>IF(List!$D$2&gt;=I$1,SUMIFS(Finances!I$3:I$249,Finances!$A$3:$A$249,$A12,Finances!$B$3:$B$249,$B12,Finances!$D$3:$D$249,$D12),NA())</f>
        <v>911454.04547999986</v>
      </c>
      <c r="J12" s="41">
        <f>IF(List!$D$2&gt;=J$1,SUMIFS(Finances!J$3:J$249,Finances!$A$3:$A$249,$A12,Finances!$B$3:$B$249,$B12,Finances!$D$3:$D$249,$D12),NA())</f>
        <v>929782.79423999984</v>
      </c>
      <c r="K12" s="41">
        <f>IF(List!$D$2&gt;=K$1,SUMIFS(Finances!K$3:K$249,Finances!$A$3:$A$249,$A12,Finances!$B$3:$B$249,$B12,Finances!$D$3:$D$249,$D12),NA())</f>
        <v>914130.97775999992</v>
      </c>
      <c r="L12" s="41" t="e">
        <f>IF(List!$D$2&gt;=L$1,SUMIFS(Finances!L$3:L$249,Finances!$A$3:$A$249,$A12,Finances!$B$3:$B$249,$B12,Finances!$D$3:$D$249,$D12),NA())</f>
        <v>#N/A</v>
      </c>
      <c r="M12" s="41" t="e">
        <f>IF(List!$D$2&gt;=M$1,SUMIFS(Finances!M$3:M$249,Finances!$A$3:$A$249,$A12,Finances!$B$3:$B$249,$B12,Finances!$D$3:$D$249,$D12),NA())</f>
        <v>#N/A</v>
      </c>
      <c r="N12" s="41" t="e">
        <f>IF(List!$D$2&gt;=N$1,SUMIFS(Finances!N$3:N$249,Finances!$A$3:$A$249,$A12,Finances!$B$3:$B$249,$B12,Finances!$D$3:$D$249,$D12),NA())</f>
        <v>#N/A</v>
      </c>
      <c r="O12" s="41" t="e">
        <f>IF(List!$D$2&gt;=O$1,SUMIFS(Finances!O$3:O$249,Finances!$A$3:$A$249,$A12,Finances!$B$3:$B$249,$B12,Finances!$D$3:$D$249,$D12),NA())</f>
        <v>#N/A</v>
      </c>
      <c r="P12" s="41" t="e">
        <f>IF(List!$D$2&gt;=P$1,SUMIFS(Finances!P$3:P$249,Finances!$A$3:$A$249,$A12,Finances!$B$3:$B$249,$B12,Finances!$D$3:$D$249,$D12),NA())</f>
        <v>#N/A</v>
      </c>
      <c r="Q12" s="41"/>
      <c r="R12" s="26">
        <f ca="1">SUM(OFFSET(E12,,,,List!$D$2))</f>
        <v>6268193.7361199996</v>
      </c>
    </row>
    <row r="13" spans="1:18" x14ac:dyDescent="0.25">
      <c r="A13" t="s">
        <v>20</v>
      </c>
      <c r="B13" s="15" t="s">
        <v>0</v>
      </c>
      <c r="C13" s="15" t="str">
        <f>List!$T$2</f>
        <v>Africa</v>
      </c>
      <c r="D13" s="15" t="s">
        <v>15</v>
      </c>
      <c r="E13" s="18">
        <f>SUM(E3:E12)</f>
        <v>17801014.127999999</v>
      </c>
      <c r="F13" s="18">
        <f t="shared" ref="F13:P13" si="0">SUM(F3:F12)</f>
        <v>18418876.642800003</v>
      </c>
      <c r="G13" s="18">
        <f t="shared" si="0"/>
        <v>18680858.58072</v>
      </c>
      <c r="H13" s="18">
        <f t="shared" si="0"/>
        <v>17751515.410319999</v>
      </c>
      <c r="I13" s="18">
        <f t="shared" si="0"/>
        <v>18611713.998120002</v>
      </c>
      <c r="J13" s="18">
        <f t="shared" si="0"/>
        <v>18621547.030799996</v>
      </c>
      <c r="K13" s="18">
        <f t="shared" si="0"/>
        <v>17836019.191439997</v>
      </c>
      <c r="L13" s="18" t="e">
        <f t="shared" si="0"/>
        <v>#N/A</v>
      </c>
      <c r="M13" s="18" t="e">
        <f t="shared" si="0"/>
        <v>#N/A</v>
      </c>
      <c r="N13" s="18" t="e">
        <f t="shared" si="0"/>
        <v>#N/A</v>
      </c>
      <c r="O13" s="18" t="e">
        <f t="shared" si="0"/>
        <v>#N/A</v>
      </c>
      <c r="P13" s="18" t="e">
        <f t="shared" si="0"/>
        <v>#N/A</v>
      </c>
      <c r="Q13" s="18"/>
      <c r="R13" s="18"/>
    </row>
    <row r="14" spans="1:18" x14ac:dyDescent="0.25">
      <c r="B14" s="15"/>
      <c r="D14" s="14"/>
      <c r="E14" s="18"/>
      <c r="F14" s="18"/>
      <c r="G14" s="18"/>
      <c r="H14" s="18"/>
      <c r="I14" s="18"/>
      <c r="J14" s="18"/>
      <c r="K14" s="18"/>
      <c r="L14" s="18"/>
      <c r="M14" s="18"/>
      <c r="N14" s="18"/>
      <c r="O14" s="18"/>
      <c r="P14" s="18"/>
      <c r="Q14" s="18"/>
      <c r="R14" s="18"/>
    </row>
    <row r="15" spans="1:18" x14ac:dyDescent="0.25">
      <c r="A15" s="16" t="s">
        <v>41</v>
      </c>
      <c r="B15" s="16" t="s">
        <v>54</v>
      </c>
      <c r="C15" s="16" t="s">
        <v>55</v>
      </c>
      <c r="D15" s="16" t="s">
        <v>124</v>
      </c>
      <c r="E15" s="43" t="s">
        <v>42</v>
      </c>
      <c r="F15" s="43" t="s">
        <v>43</v>
      </c>
      <c r="G15" s="43" t="s">
        <v>44</v>
      </c>
      <c r="H15" s="43" t="s">
        <v>45</v>
      </c>
      <c r="I15" s="43" t="s">
        <v>46</v>
      </c>
      <c r="J15" s="43" t="s">
        <v>47</v>
      </c>
      <c r="K15" s="43" t="s">
        <v>48</v>
      </c>
      <c r="L15" s="43" t="s">
        <v>49</v>
      </c>
      <c r="M15" s="43" t="s">
        <v>50</v>
      </c>
      <c r="N15" s="43" t="s">
        <v>51</v>
      </c>
      <c r="O15" s="43" t="s">
        <v>6</v>
      </c>
      <c r="P15" s="43" t="s">
        <v>52</v>
      </c>
      <c r="Q15" s="43" t="s">
        <v>15</v>
      </c>
      <c r="R15" s="44" t="s">
        <v>40</v>
      </c>
    </row>
    <row r="16" spans="1:18" x14ac:dyDescent="0.25">
      <c r="A16" t="s">
        <v>19</v>
      </c>
      <c r="B16" s="15" t="s">
        <v>0</v>
      </c>
      <c r="C16" s="15" t="str">
        <f>List!$T$2</f>
        <v>Africa</v>
      </c>
      <c r="D16" s="5" t="str">
        <f>List!U$2</f>
        <v>Algeria</v>
      </c>
      <c r="E16" s="41">
        <f>IF(List!$D$2&gt;=E$1,SUMIFS(Finances!E$3:E$249,Finances!$A$3:$A$249,$A16,Finances!$B$3:$B$249,$B16,Finances!$D$3:$D$249,$D16),NA())</f>
        <v>1316388.348</v>
      </c>
      <c r="F16" s="41">
        <f>IF(List!$D$2&gt;=F$1,SUMIFS(Finances!F$3:F$249,Finances!$A$3:$A$249,$A16,Finances!$B$3:$B$249,$B16,Finances!$D$3:$D$249,$D16),NA())</f>
        <v>1319538.3359999999</v>
      </c>
      <c r="G16" s="41">
        <f>IF(List!$D$2&gt;=G$1,SUMIFS(Finances!G$3:G$249,Finances!$A$3:$A$249,$A16,Finances!$B$3:$B$249,$B16,Finances!$D$3:$D$249,$D16),NA())</f>
        <v>1294449.9359999998</v>
      </c>
      <c r="H16" s="41">
        <f>IF(List!$D$2&gt;=H$1,SUMIFS(Finances!H$3:H$249,Finances!$A$3:$A$249,$A16,Finances!$B$3:$B$249,$B16,Finances!$D$3:$D$249,$D16),NA())</f>
        <v>1387667.2799999998</v>
      </c>
      <c r="I16" s="41">
        <f>IF(List!$D$2&gt;=I$1,SUMIFS(Finances!I$3:I$249,Finances!$A$3:$A$249,$A16,Finances!$B$3:$B$249,$B16,Finances!$D$3:$D$249,$D16),NA())</f>
        <v>1557487.8719999997</v>
      </c>
      <c r="J16" s="41">
        <f>IF(List!$D$2&gt;=J$1,SUMIFS(Finances!J$3:J$249,Finances!$A$3:$A$249,$A16,Finances!$B$3:$B$249,$B16,Finances!$D$3:$D$249,$D16),NA())</f>
        <v>1387667.2799999998</v>
      </c>
      <c r="K16" s="41">
        <f>IF(List!$D$2&gt;=K$1,SUMIFS(Finances!K$3:K$249,Finances!$A$3:$A$249,$A16,Finances!$B$3:$B$249,$B16,Finances!$D$3:$D$249,$D16),NA())</f>
        <v>1612626.048</v>
      </c>
      <c r="L16" s="41" t="e">
        <f>IF(List!$D$2&gt;=L$1,SUMIFS(Finances!L$3:L$249,Finances!$A$3:$A$249,$A16,Finances!$B$3:$B$249,$B16,Finances!$D$3:$D$249,$D16),NA())</f>
        <v>#N/A</v>
      </c>
      <c r="M16" s="41" t="e">
        <f>IF(List!$D$2&gt;=M$1,SUMIFS(Finances!M$3:M$249,Finances!$A$3:$A$249,$A16,Finances!$B$3:$B$249,$B16,Finances!$D$3:$D$249,$D16),NA())</f>
        <v>#N/A</v>
      </c>
      <c r="N16" s="41" t="e">
        <f>IF(List!$D$2&gt;=N$1,SUMIFS(Finances!N$3:N$249,Finances!$A$3:$A$249,$A16,Finances!$B$3:$B$249,$B16,Finances!$D$3:$D$249,$D16),NA())</f>
        <v>#N/A</v>
      </c>
      <c r="O16" s="41" t="e">
        <f>IF(List!$D$2&gt;=O$1,SUMIFS(Finances!O$3:O$249,Finances!$A$3:$A$249,$A16,Finances!$B$3:$B$249,$B16,Finances!$D$3:$D$249,$D16),NA())</f>
        <v>#N/A</v>
      </c>
      <c r="P16" s="41" t="e">
        <f>IF(List!$D$2&gt;=P$1,SUMIFS(Finances!P$3:P$249,Finances!$A$3:$A$249,$A16,Finances!$B$3:$B$249,$B16,Finances!$D$3:$D$249,$D16),NA())</f>
        <v>#N/A</v>
      </c>
      <c r="Q16" s="41"/>
      <c r="R16" s="26">
        <f ca="1">SUM(OFFSET(E16,,,,List!$D$2))</f>
        <v>9875825.0999999996</v>
      </c>
    </row>
    <row r="17" spans="1:18" x14ac:dyDescent="0.25">
      <c r="A17" t="s">
        <v>19</v>
      </c>
      <c r="B17" s="15" t="s">
        <v>0</v>
      </c>
      <c r="C17" s="15" t="str">
        <f>List!$T$2</f>
        <v>Africa</v>
      </c>
      <c r="D17" s="5" t="str">
        <f>List!U$3</f>
        <v>Egypt</v>
      </c>
      <c r="E17" s="41">
        <f>IF(List!$D$2&gt;=E$1,SUMIFS(Finances!E$3:E$249,Finances!$A$3:$A$249,$A17,Finances!$B$3:$B$249,$B17,Finances!$D$3:$D$249,$D17),NA())</f>
        <v>1386621.9576000001</v>
      </c>
      <c r="F17" s="41">
        <f>IF(List!$D$2&gt;=F$1,SUMIFS(Finances!F$3:F$249,Finances!$A$3:$A$249,$A17,Finances!$B$3:$B$249,$B17,Finances!$D$3:$D$249,$D17),NA())</f>
        <v>1307753.9640000002</v>
      </c>
      <c r="G17" s="41">
        <f>IF(List!$D$2&gt;=G$1,SUMIFS(Finances!G$3:G$249,Finances!$A$3:$A$249,$A17,Finances!$B$3:$B$249,$B17,Finances!$D$3:$D$249,$D17),NA())</f>
        <v>1312120.8856800001</v>
      </c>
      <c r="H17" s="41">
        <f>IF(List!$D$2&gt;=H$1,SUMIFS(Finances!H$3:H$249,Finances!$A$3:$A$249,$A17,Finances!$B$3:$B$249,$B17,Finances!$D$3:$D$249,$D17),NA())</f>
        <v>1272467.7504000003</v>
      </c>
      <c r="I17" s="41">
        <f>IF(List!$D$2&gt;=I$1,SUMIFS(Finances!I$3:I$249,Finances!$A$3:$A$249,$A17,Finances!$B$3:$B$249,$B17,Finances!$D$3:$D$249,$D17),NA())</f>
        <v>1310240.4480000001</v>
      </c>
      <c r="J17" s="41">
        <f>IF(List!$D$2&gt;=J$1,SUMIFS(Finances!J$3:J$249,Finances!$A$3:$A$249,$A17,Finances!$B$3:$B$249,$B17,Finances!$D$3:$D$249,$D17),NA())</f>
        <v>1279864.9036799998</v>
      </c>
      <c r="K17" s="41">
        <f>IF(List!$D$2&gt;=K$1,SUMIFS(Finances!K$3:K$249,Finances!$A$3:$A$249,$A17,Finances!$B$3:$B$249,$B17,Finances!$D$3:$D$249,$D17),NA())</f>
        <v>1118071.8489600001</v>
      </c>
      <c r="L17" s="41" t="e">
        <f>IF(List!$D$2&gt;=L$1,SUMIFS(Finances!L$3:L$249,Finances!$A$3:$A$249,$A17,Finances!$B$3:$B$249,$B17,Finances!$D$3:$D$249,$D17),NA())</f>
        <v>#N/A</v>
      </c>
      <c r="M17" s="41" t="e">
        <f>IF(List!$D$2&gt;=M$1,SUMIFS(Finances!M$3:M$249,Finances!$A$3:$A$249,$A17,Finances!$B$3:$B$249,$B17,Finances!$D$3:$D$249,$D17),NA())</f>
        <v>#N/A</v>
      </c>
      <c r="N17" s="41" t="e">
        <f>IF(List!$D$2&gt;=N$1,SUMIFS(Finances!N$3:N$249,Finances!$A$3:$A$249,$A17,Finances!$B$3:$B$249,$B17,Finances!$D$3:$D$249,$D17),NA())</f>
        <v>#N/A</v>
      </c>
      <c r="O17" s="41" t="e">
        <f>IF(List!$D$2&gt;=O$1,SUMIFS(Finances!O$3:O$249,Finances!$A$3:$A$249,$A17,Finances!$B$3:$B$249,$B17,Finances!$D$3:$D$249,$D17),NA())</f>
        <v>#N/A</v>
      </c>
      <c r="P17" s="41" t="e">
        <f>IF(List!$D$2&gt;=P$1,SUMIFS(Finances!P$3:P$249,Finances!$A$3:$A$249,$A17,Finances!$B$3:$B$249,$B17,Finances!$D$3:$D$249,$D17),NA())</f>
        <v>#N/A</v>
      </c>
      <c r="Q17" s="41"/>
      <c r="R17" s="26">
        <f ca="1">SUM(OFFSET(E17,,,,List!$D$2))</f>
        <v>8987141.75832</v>
      </c>
    </row>
    <row r="18" spans="1:18" x14ac:dyDescent="0.25">
      <c r="A18" t="s">
        <v>19</v>
      </c>
      <c r="B18" s="15" t="s">
        <v>0</v>
      </c>
      <c r="C18" s="15" t="str">
        <f>List!$T$2</f>
        <v>Africa</v>
      </c>
      <c r="D18" s="5" t="str">
        <f>List!U$4</f>
        <v>Ethiopia</v>
      </c>
      <c r="E18" s="41">
        <f>IF(List!$D$2&gt;=E$1,SUMIFS(Finances!E$3:E$249,Finances!$A$3:$A$249,$A18,Finances!$B$3:$B$249,$B18,Finances!$D$3:$D$249,$D18),NA())</f>
        <v>1094900.0039999997</v>
      </c>
      <c r="F18" s="41">
        <f>IF(List!$D$2&gt;=F$1,SUMIFS(Finances!F$3:F$249,Finances!$A$3:$A$249,$A18,Finances!$B$3:$B$249,$B18,Finances!$D$3:$D$249,$D18),NA())</f>
        <v>1044520.0128000001</v>
      </c>
      <c r="G18" s="41">
        <f>IF(List!$D$2&gt;=G$1,SUMIFS(Finances!G$3:G$249,Finances!$A$3:$A$249,$A18,Finances!$B$3:$B$249,$B18,Finances!$D$3:$D$249,$D18),NA())</f>
        <v>1026245.7216000003</v>
      </c>
      <c r="H18" s="41">
        <f>IF(List!$D$2&gt;=H$1,SUMIFS(Finances!H$3:H$249,Finances!$A$3:$A$249,$A18,Finances!$B$3:$B$249,$B18,Finances!$D$3:$D$249,$D18),NA())</f>
        <v>1056482.4600000002</v>
      </c>
      <c r="I18" s="41">
        <f>IF(List!$D$2&gt;=I$1,SUMIFS(Finances!I$3:I$249,Finances!$A$3:$A$249,$A18,Finances!$B$3:$B$249,$B18,Finances!$D$3:$D$249,$D18),NA())</f>
        <v>1165143.4502400002</v>
      </c>
      <c r="J18" s="41">
        <f>IF(List!$D$2&gt;=J$1,SUMIFS(Finances!J$3:J$249,Finances!$A$3:$A$249,$A18,Finances!$B$3:$B$249,$B18,Finances!$D$3:$D$249,$D18),NA())</f>
        <v>1049569.4880000001</v>
      </c>
      <c r="K18" s="41">
        <f>IF(List!$D$2&gt;=K$1,SUMIFS(Finances!K$3:K$249,Finances!$A$3:$A$249,$A18,Finances!$B$3:$B$249,$B18,Finances!$D$3:$D$249,$D18),NA())</f>
        <v>966132.92160000012</v>
      </c>
      <c r="L18" s="41" t="e">
        <f>IF(List!$D$2&gt;=L$1,SUMIFS(Finances!L$3:L$249,Finances!$A$3:$A$249,$A18,Finances!$B$3:$B$249,$B18,Finances!$D$3:$D$249,$D18),NA())</f>
        <v>#N/A</v>
      </c>
      <c r="M18" s="41" t="e">
        <f>IF(List!$D$2&gt;=M$1,SUMIFS(Finances!M$3:M$249,Finances!$A$3:$A$249,$A18,Finances!$B$3:$B$249,$B18,Finances!$D$3:$D$249,$D18),NA())</f>
        <v>#N/A</v>
      </c>
      <c r="N18" s="41" t="e">
        <f>IF(List!$D$2&gt;=N$1,SUMIFS(Finances!N$3:N$249,Finances!$A$3:$A$249,$A18,Finances!$B$3:$B$249,$B18,Finances!$D$3:$D$249,$D18),NA())</f>
        <v>#N/A</v>
      </c>
      <c r="O18" s="41" t="e">
        <f>IF(List!$D$2&gt;=O$1,SUMIFS(Finances!O$3:O$249,Finances!$A$3:$A$249,$A18,Finances!$B$3:$B$249,$B18,Finances!$D$3:$D$249,$D18),NA())</f>
        <v>#N/A</v>
      </c>
      <c r="P18" s="41" t="e">
        <f>IF(List!$D$2&gt;=P$1,SUMIFS(Finances!P$3:P$249,Finances!$A$3:$A$249,$A18,Finances!$B$3:$B$249,$B18,Finances!$D$3:$D$249,$D18),NA())</f>
        <v>#N/A</v>
      </c>
      <c r="Q18" s="41"/>
      <c r="R18" s="26">
        <f ca="1">SUM(OFFSET(E18,,,,List!$D$2))</f>
        <v>7402994.0582400002</v>
      </c>
    </row>
    <row r="19" spans="1:18" x14ac:dyDescent="0.25">
      <c r="A19" t="s">
        <v>19</v>
      </c>
      <c r="B19" s="15" t="s">
        <v>0</v>
      </c>
      <c r="C19" s="15" t="str">
        <f>List!$T$2</f>
        <v>Africa</v>
      </c>
      <c r="D19" s="5" t="str">
        <f>List!U$5</f>
        <v>Kenya</v>
      </c>
      <c r="E19" s="41">
        <f>IF(List!$D$2&gt;=E$1,SUMIFS(Finances!E$3:E$249,Finances!$A$3:$A$249,$A19,Finances!$B$3:$B$249,$B19,Finances!$D$3:$D$249,$D19),NA())</f>
        <v>1555071.8590800003</v>
      </c>
      <c r="F19" s="41">
        <f>IF(List!$D$2&gt;=F$1,SUMIFS(Finances!F$3:F$249,Finances!$A$3:$A$249,$A19,Finances!$B$3:$B$249,$B19,Finances!$D$3:$D$249,$D19),NA())</f>
        <v>1617659.89056</v>
      </c>
      <c r="G19" s="41">
        <f>IF(List!$D$2&gt;=G$1,SUMIFS(Finances!G$3:G$249,Finances!$A$3:$A$249,$A19,Finances!$B$3:$B$249,$B19,Finances!$D$3:$D$249,$D19),NA())</f>
        <v>1661547.5304479997</v>
      </c>
      <c r="H19" s="41">
        <f>IF(List!$D$2&gt;=H$1,SUMIFS(Finances!H$3:H$249,Finances!$A$3:$A$249,$A19,Finances!$B$3:$B$249,$B19,Finances!$D$3:$D$249,$D19),NA())</f>
        <v>1379415.4264800001</v>
      </c>
      <c r="I19" s="41">
        <f>IF(List!$D$2&gt;=I$1,SUMIFS(Finances!I$3:I$249,Finances!$A$3:$A$249,$A19,Finances!$B$3:$B$249,$B19,Finances!$D$3:$D$249,$D19),NA())</f>
        <v>1574329.7149199997</v>
      </c>
      <c r="J19" s="41">
        <f>IF(List!$D$2&gt;=J$1,SUMIFS(Finances!J$3:J$249,Finances!$A$3:$A$249,$A19,Finances!$B$3:$B$249,$B19,Finances!$D$3:$D$249,$D19),NA())</f>
        <v>1673609.0296319998</v>
      </c>
      <c r="K19" s="41">
        <f>IF(List!$D$2&gt;=K$1,SUMIFS(Finances!K$3:K$249,Finances!$A$3:$A$249,$A19,Finances!$B$3:$B$249,$B19,Finances!$D$3:$D$249,$D19),NA())</f>
        <v>1562332.9438079998</v>
      </c>
      <c r="L19" s="41" t="e">
        <f>IF(List!$D$2&gt;=L$1,SUMIFS(Finances!L$3:L$249,Finances!$A$3:$A$249,$A19,Finances!$B$3:$B$249,$B19,Finances!$D$3:$D$249,$D19),NA())</f>
        <v>#N/A</v>
      </c>
      <c r="M19" s="41" t="e">
        <f>IF(List!$D$2&gt;=M$1,SUMIFS(Finances!M$3:M$249,Finances!$A$3:$A$249,$A19,Finances!$B$3:$B$249,$B19,Finances!$D$3:$D$249,$D19),NA())</f>
        <v>#N/A</v>
      </c>
      <c r="N19" s="41" t="e">
        <f>IF(List!$D$2&gt;=N$1,SUMIFS(Finances!N$3:N$249,Finances!$A$3:$A$249,$A19,Finances!$B$3:$B$249,$B19,Finances!$D$3:$D$249,$D19),NA())</f>
        <v>#N/A</v>
      </c>
      <c r="O19" s="41" t="e">
        <f>IF(List!$D$2&gt;=O$1,SUMIFS(Finances!O$3:O$249,Finances!$A$3:$A$249,$A19,Finances!$B$3:$B$249,$B19,Finances!$D$3:$D$249,$D19),NA())</f>
        <v>#N/A</v>
      </c>
      <c r="P19" s="41" t="e">
        <f>IF(List!$D$2&gt;=P$1,SUMIFS(Finances!P$3:P$249,Finances!$A$3:$A$249,$A19,Finances!$B$3:$B$249,$B19,Finances!$D$3:$D$249,$D19),NA())</f>
        <v>#N/A</v>
      </c>
      <c r="Q19" s="41"/>
      <c r="R19" s="26">
        <f ca="1">SUM(OFFSET(E19,,,,List!$D$2))</f>
        <v>11023966.394928001</v>
      </c>
    </row>
    <row r="20" spans="1:18" x14ac:dyDescent="0.25">
      <c r="A20" t="s">
        <v>19</v>
      </c>
      <c r="B20" s="15" t="s">
        <v>0</v>
      </c>
      <c r="C20" s="15" t="str">
        <f>List!$T$2</f>
        <v>Africa</v>
      </c>
      <c r="D20" s="5" t="str">
        <f>List!U$6</f>
        <v>Libya</v>
      </c>
      <c r="E20" s="41">
        <f>IF(List!$D$2&gt;=E$1,SUMIFS(Finances!E$3:E$249,Finances!$A$3:$A$249,$A20,Finances!$B$3:$B$249,$B20,Finances!$D$3:$D$249,$D20),NA())</f>
        <v>2305385.1631440003</v>
      </c>
      <c r="F20" s="41">
        <f>IF(List!$D$2&gt;=F$1,SUMIFS(Finances!F$3:F$249,Finances!$A$3:$A$249,$A20,Finances!$B$3:$B$249,$B20,Finances!$D$3:$D$249,$D20),NA())</f>
        <v>2511996.5280960002</v>
      </c>
      <c r="G20" s="41">
        <f>IF(List!$D$2&gt;=G$1,SUMIFS(Finances!G$3:G$249,Finances!$A$3:$A$249,$A20,Finances!$B$3:$B$249,$B20,Finances!$D$3:$D$249,$D20),NA())</f>
        <v>2762118.9635040001</v>
      </c>
      <c r="H20" s="41">
        <f>IF(List!$D$2&gt;=H$1,SUMIFS(Finances!H$3:H$249,Finances!$A$3:$A$249,$A20,Finances!$B$3:$B$249,$B20,Finances!$D$3:$D$249,$D20),NA())</f>
        <v>2571913.1666160002</v>
      </c>
      <c r="I20" s="41">
        <f>IF(List!$D$2&gt;=I$1,SUMIFS(Finances!I$3:I$249,Finances!$A$3:$A$249,$A20,Finances!$B$3:$B$249,$B20,Finances!$D$3:$D$249,$D20),NA())</f>
        <v>2773884.2705279998</v>
      </c>
      <c r="J20" s="41">
        <f>IF(List!$D$2&gt;=J$1,SUMIFS(Finances!J$3:J$249,Finances!$A$3:$A$249,$A20,Finances!$B$3:$B$249,$B20,Finances!$D$3:$D$249,$D20),NA())</f>
        <v>2529029.4750719997</v>
      </c>
      <c r="K20" s="41">
        <f>IF(List!$D$2&gt;=K$1,SUMIFS(Finances!K$3:K$249,Finances!$A$3:$A$249,$A20,Finances!$B$3:$B$249,$B20,Finances!$D$3:$D$249,$D20),NA())</f>
        <v>1725784.3864800003</v>
      </c>
      <c r="L20" s="41" t="e">
        <f>IF(List!$D$2&gt;=L$1,SUMIFS(Finances!L$3:L$249,Finances!$A$3:$A$249,$A20,Finances!$B$3:$B$249,$B20,Finances!$D$3:$D$249,$D20),NA())</f>
        <v>#N/A</v>
      </c>
      <c r="M20" s="41" t="e">
        <f>IF(List!$D$2&gt;=M$1,SUMIFS(Finances!M$3:M$249,Finances!$A$3:$A$249,$A20,Finances!$B$3:$B$249,$B20,Finances!$D$3:$D$249,$D20),NA())</f>
        <v>#N/A</v>
      </c>
      <c r="N20" s="41" t="e">
        <f>IF(List!$D$2&gt;=N$1,SUMIFS(Finances!N$3:N$249,Finances!$A$3:$A$249,$A20,Finances!$B$3:$B$249,$B20,Finances!$D$3:$D$249,$D20),NA())</f>
        <v>#N/A</v>
      </c>
      <c r="O20" s="41" t="e">
        <f>IF(List!$D$2&gt;=O$1,SUMIFS(Finances!O$3:O$249,Finances!$A$3:$A$249,$A20,Finances!$B$3:$B$249,$B20,Finances!$D$3:$D$249,$D20),NA())</f>
        <v>#N/A</v>
      </c>
      <c r="P20" s="41" t="e">
        <f>IF(List!$D$2&gt;=P$1,SUMIFS(Finances!P$3:P$249,Finances!$A$3:$A$249,$A20,Finances!$B$3:$B$249,$B20,Finances!$D$3:$D$249,$D20),NA())</f>
        <v>#N/A</v>
      </c>
      <c r="Q20" s="41"/>
      <c r="R20" s="26">
        <f ca="1">SUM(OFFSET(E20,,,,List!$D$2))</f>
        <v>17180111.953440003</v>
      </c>
    </row>
    <row r="21" spans="1:18" x14ac:dyDescent="0.25">
      <c r="A21" t="s">
        <v>19</v>
      </c>
      <c r="B21" s="15" t="s">
        <v>0</v>
      </c>
      <c r="C21" s="15" t="str">
        <f>List!$T$2</f>
        <v>Africa</v>
      </c>
      <c r="D21" s="5" t="str">
        <f>List!U$7</f>
        <v>Mauritius</v>
      </c>
      <c r="E21" s="41">
        <f>IF(List!$D$2&gt;=E$1,SUMIFS(Finances!E$3:E$249,Finances!$A$3:$A$249,$A21,Finances!$B$3:$B$249,$B21,Finances!$D$3:$D$249,$D21),NA())</f>
        <v>1241158.10616</v>
      </c>
      <c r="F21" s="41">
        <f>IF(List!$D$2&gt;=F$1,SUMIFS(Finances!F$3:F$249,Finances!$A$3:$A$249,$A21,Finances!$B$3:$B$249,$B21,Finances!$D$3:$D$249,$D21),NA())</f>
        <v>1395553.6267200003</v>
      </c>
      <c r="G21" s="41">
        <f>IF(List!$D$2&gt;=G$1,SUMIFS(Finances!G$3:G$249,Finances!$A$3:$A$249,$A21,Finances!$B$3:$B$249,$B21,Finances!$D$3:$D$249,$D21),NA())</f>
        <v>1487051.4465600001</v>
      </c>
      <c r="H21" s="41">
        <f>IF(List!$D$2&gt;=H$1,SUMIFS(Finances!H$3:H$249,Finances!$A$3:$A$249,$A21,Finances!$B$3:$B$249,$B21,Finances!$D$3:$D$249,$D21),NA())</f>
        <v>1384649.7002400002</v>
      </c>
      <c r="I21" s="41">
        <f>IF(List!$D$2&gt;=I$1,SUMIFS(Finances!I$3:I$249,Finances!$A$3:$A$249,$A21,Finances!$B$3:$B$249,$B21,Finances!$D$3:$D$249,$D21),NA())</f>
        <v>1525321.8494399998</v>
      </c>
      <c r="J21" s="41">
        <f>IF(List!$D$2&gt;=J$1,SUMIFS(Finances!J$3:J$249,Finances!$A$3:$A$249,$A21,Finances!$B$3:$B$249,$B21,Finances!$D$3:$D$249,$D21),NA())</f>
        <v>1405016.3750399998</v>
      </c>
      <c r="K21" s="41">
        <f>IF(List!$D$2&gt;=K$1,SUMIFS(Finances!K$3:K$249,Finances!$A$3:$A$249,$A21,Finances!$B$3:$B$249,$B21,Finances!$D$3:$D$249,$D21),NA())</f>
        <v>929419.02899999998</v>
      </c>
      <c r="L21" s="41" t="e">
        <f>IF(List!$D$2&gt;=L$1,SUMIFS(Finances!L$3:L$249,Finances!$A$3:$A$249,$A21,Finances!$B$3:$B$249,$B21,Finances!$D$3:$D$249,$D21),NA())</f>
        <v>#N/A</v>
      </c>
      <c r="M21" s="41" t="e">
        <f>IF(List!$D$2&gt;=M$1,SUMIFS(Finances!M$3:M$249,Finances!$A$3:$A$249,$A21,Finances!$B$3:$B$249,$B21,Finances!$D$3:$D$249,$D21),NA())</f>
        <v>#N/A</v>
      </c>
      <c r="N21" s="41" t="e">
        <f>IF(List!$D$2&gt;=N$1,SUMIFS(Finances!N$3:N$249,Finances!$A$3:$A$249,$A21,Finances!$B$3:$B$249,$B21,Finances!$D$3:$D$249,$D21),NA())</f>
        <v>#N/A</v>
      </c>
      <c r="O21" s="41" t="e">
        <f>IF(List!$D$2&gt;=O$1,SUMIFS(Finances!O$3:O$249,Finances!$A$3:$A$249,$A21,Finances!$B$3:$B$249,$B21,Finances!$D$3:$D$249,$D21),NA())</f>
        <v>#N/A</v>
      </c>
      <c r="P21" s="41" t="e">
        <f>IF(List!$D$2&gt;=P$1,SUMIFS(Finances!P$3:P$249,Finances!$A$3:$A$249,$A21,Finances!$B$3:$B$249,$B21,Finances!$D$3:$D$249,$D21),NA())</f>
        <v>#N/A</v>
      </c>
      <c r="Q21" s="41"/>
      <c r="R21" s="26">
        <f ca="1">SUM(OFFSET(E21,,,,List!$D$2))</f>
        <v>9368170.1331599988</v>
      </c>
    </row>
    <row r="22" spans="1:18" x14ac:dyDescent="0.25">
      <c r="A22" t="s">
        <v>19</v>
      </c>
      <c r="B22" s="15" t="s">
        <v>0</v>
      </c>
      <c r="C22" s="15" t="str">
        <f>List!$T$2</f>
        <v>Africa</v>
      </c>
      <c r="D22" s="5" t="str">
        <f>List!U$8</f>
        <v>Nigeria</v>
      </c>
      <c r="E22" s="41">
        <f>IF(List!$D$2&gt;=E$1,SUMIFS(Finances!E$3:E$249,Finances!$A$3:$A$249,$A22,Finances!$B$3:$B$249,$B22,Finances!$D$3:$D$249,$D22),NA())</f>
        <v>1957882.0104</v>
      </c>
      <c r="F22" s="41">
        <f>IF(List!$D$2&gt;=F$1,SUMIFS(Finances!F$3:F$249,Finances!$A$3:$A$249,$A22,Finances!$B$3:$B$249,$B22,Finances!$D$3:$D$249,$D22),NA())</f>
        <v>2063856.5270399998</v>
      </c>
      <c r="G22" s="41">
        <f>IF(List!$D$2&gt;=G$1,SUMIFS(Finances!G$3:G$249,Finances!$A$3:$A$249,$A22,Finances!$B$3:$B$249,$B22,Finances!$D$3:$D$249,$D22),NA())</f>
        <v>2146631.5214399998</v>
      </c>
      <c r="H22" s="41">
        <f>IF(List!$D$2&gt;=H$1,SUMIFS(Finances!H$3:H$249,Finances!$A$3:$A$249,$A22,Finances!$B$3:$B$249,$B22,Finances!$D$3:$D$249,$D22),NA())</f>
        <v>1798757.99712</v>
      </c>
      <c r="I22" s="41">
        <f>IF(List!$D$2&gt;=I$1,SUMIFS(Finances!I$3:I$249,Finances!$A$3:$A$249,$A22,Finances!$B$3:$B$249,$B22,Finances!$D$3:$D$249,$D22),NA())</f>
        <v>1744834.6627199999</v>
      </c>
      <c r="J22" s="41">
        <f>IF(List!$D$2&gt;=J$1,SUMIFS(Finances!J$3:J$249,Finances!$A$3:$A$249,$A22,Finances!$B$3:$B$249,$B22,Finances!$D$3:$D$249,$D22),NA())</f>
        <v>1946113.8782399998</v>
      </c>
      <c r="K22" s="41">
        <f>IF(List!$D$2&gt;=K$1,SUMIFS(Finances!K$3:K$249,Finances!$A$3:$A$249,$A22,Finances!$B$3:$B$249,$B22,Finances!$D$3:$D$249,$D22),NA())</f>
        <v>1864486.26</v>
      </c>
      <c r="L22" s="41" t="e">
        <f>IF(List!$D$2&gt;=L$1,SUMIFS(Finances!L$3:L$249,Finances!$A$3:$A$249,$A22,Finances!$B$3:$B$249,$B22,Finances!$D$3:$D$249,$D22),NA())</f>
        <v>#N/A</v>
      </c>
      <c r="M22" s="41" t="e">
        <f>IF(List!$D$2&gt;=M$1,SUMIFS(Finances!M$3:M$249,Finances!$A$3:$A$249,$A22,Finances!$B$3:$B$249,$B22,Finances!$D$3:$D$249,$D22),NA())</f>
        <v>#N/A</v>
      </c>
      <c r="N22" s="41" t="e">
        <f>IF(List!$D$2&gt;=N$1,SUMIFS(Finances!N$3:N$249,Finances!$A$3:$A$249,$A22,Finances!$B$3:$B$249,$B22,Finances!$D$3:$D$249,$D22),NA())</f>
        <v>#N/A</v>
      </c>
      <c r="O22" s="41" t="e">
        <f>IF(List!$D$2&gt;=O$1,SUMIFS(Finances!O$3:O$249,Finances!$A$3:$A$249,$A22,Finances!$B$3:$B$249,$B22,Finances!$D$3:$D$249,$D22),NA())</f>
        <v>#N/A</v>
      </c>
      <c r="P22" s="41" t="e">
        <f>IF(List!$D$2&gt;=P$1,SUMIFS(Finances!P$3:P$249,Finances!$A$3:$A$249,$A22,Finances!$B$3:$B$249,$B22,Finances!$D$3:$D$249,$D22),NA())</f>
        <v>#N/A</v>
      </c>
      <c r="Q22" s="41"/>
      <c r="R22" s="26">
        <f ca="1">SUM(OFFSET(E22,,,,List!$D$2))</f>
        <v>13522562.85696</v>
      </c>
    </row>
    <row r="23" spans="1:18" x14ac:dyDescent="0.25">
      <c r="A23" t="s">
        <v>19</v>
      </c>
      <c r="B23" s="15" t="s">
        <v>0</v>
      </c>
      <c r="C23" s="15" t="str">
        <f>List!$T$2</f>
        <v>Africa</v>
      </c>
      <c r="D23" s="5" t="str">
        <f>List!U$9</f>
        <v>South Africa</v>
      </c>
      <c r="E23" s="41">
        <f>IF(List!$D$2&gt;=E$1,SUMIFS(Finances!E$3:E$249,Finances!$A$3:$A$249,$A23,Finances!$B$3:$B$249,$B23,Finances!$D$3:$D$249,$D23),NA())</f>
        <v>2582579.8252800005</v>
      </c>
      <c r="F23" s="41">
        <f>IF(List!$D$2&gt;=F$1,SUMIFS(Finances!F$3:F$249,Finances!$A$3:$A$249,$A23,Finances!$B$3:$B$249,$B23,Finances!$D$3:$D$249,$D23),NA())</f>
        <v>2491459.7600160004</v>
      </c>
      <c r="G23" s="41">
        <f>IF(List!$D$2&gt;=G$1,SUMIFS(Finances!G$3:G$249,Finances!$A$3:$A$249,$A23,Finances!$B$3:$B$249,$B23,Finances!$D$3:$D$249,$D23),NA())</f>
        <v>2558152.755504</v>
      </c>
      <c r="H23" s="41">
        <f>IF(List!$D$2&gt;=H$1,SUMIFS(Finances!H$3:H$249,Finances!$A$3:$A$249,$A23,Finances!$B$3:$B$249,$B23,Finances!$D$3:$D$249,$D23),NA())</f>
        <v>2377128.9106080001</v>
      </c>
      <c r="I23" s="41">
        <f>IF(List!$D$2&gt;=I$1,SUMIFS(Finances!I$3:I$249,Finances!$A$3:$A$249,$A23,Finances!$B$3:$B$249,$B23,Finances!$D$3:$D$249,$D23),NA())</f>
        <v>2281330.360512</v>
      </c>
      <c r="J23" s="41">
        <f>IF(List!$D$2&gt;=J$1,SUMIFS(Finances!J$3:J$249,Finances!$A$3:$A$249,$A23,Finances!$B$3:$B$249,$B23,Finances!$D$3:$D$249,$D23),NA())</f>
        <v>2700154.1030399995</v>
      </c>
      <c r="K23" s="41">
        <f>IF(List!$D$2&gt;=K$1,SUMIFS(Finances!K$3:K$249,Finances!$A$3:$A$249,$A23,Finances!$B$3:$B$249,$B23,Finances!$D$3:$D$249,$D23),NA())</f>
        <v>2617446.6800640002</v>
      </c>
      <c r="L23" s="41" t="e">
        <f>IF(List!$D$2&gt;=L$1,SUMIFS(Finances!L$3:L$249,Finances!$A$3:$A$249,$A23,Finances!$B$3:$B$249,$B23,Finances!$D$3:$D$249,$D23),NA())</f>
        <v>#N/A</v>
      </c>
      <c r="M23" s="41" t="e">
        <f>IF(List!$D$2&gt;=M$1,SUMIFS(Finances!M$3:M$249,Finances!$A$3:$A$249,$A23,Finances!$B$3:$B$249,$B23,Finances!$D$3:$D$249,$D23),NA())</f>
        <v>#N/A</v>
      </c>
      <c r="N23" s="41" t="e">
        <f>IF(List!$D$2&gt;=N$1,SUMIFS(Finances!N$3:N$249,Finances!$A$3:$A$249,$A23,Finances!$B$3:$B$249,$B23,Finances!$D$3:$D$249,$D23),NA())</f>
        <v>#N/A</v>
      </c>
      <c r="O23" s="41" t="e">
        <f>IF(List!$D$2&gt;=O$1,SUMIFS(Finances!O$3:O$249,Finances!$A$3:$A$249,$A23,Finances!$B$3:$B$249,$B23,Finances!$D$3:$D$249,$D23),NA())</f>
        <v>#N/A</v>
      </c>
      <c r="P23" s="41" t="e">
        <f>IF(List!$D$2&gt;=P$1,SUMIFS(Finances!P$3:P$249,Finances!$A$3:$A$249,$A23,Finances!$B$3:$B$249,$B23,Finances!$D$3:$D$249,$D23),NA())</f>
        <v>#N/A</v>
      </c>
      <c r="Q23" s="41"/>
      <c r="R23" s="26">
        <f ca="1">SUM(OFFSET(E23,,,,List!$D$2))</f>
        <v>17608252.395024002</v>
      </c>
    </row>
    <row r="24" spans="1:18" x14ac:dyDescent="0.25">
      <c r="A24" t="s">
        <v>19</v>
      </c>
      <c r="B24" s="15" t="s">
        <v>0</v>
      </c>
      <c r="C24" s="15" t="str">
        <f>List!$T$2</f>
        <v>Africa</v>
      </c>
      <c r="D24" s="5" t="str">
        <f>List!U$10</f>
        <v>Tunisia</v>
      </c>
      <c r="E24" s="41">
        <f>IF(List!$D$2&gt;=E$1,SUMIFS(Finances!E$3:E$249,Finances!$A$3:$A$249,$A24,Finances!$B$3:$B$249,$B24,Finances!$D$3:$D$249,$D24),NA())</f>
        <v>2369020.3397279996</v>
      </c>
      <c r="F24" s="41">
        <f>IF(List!$D$2&gt;=F$1,SUMIFS(Finances!F$3:F$249,Finances!$A$3:$A$249,$A24,Finances!$B$3:$B$249,$B24,Finances!$D$3:$D$249,$D24),NA())</f>
        <v>2324727.2712960001</v>
      </c>
      <c r="G24" s="41">
        <f>IF(List!$D$2&gt;=G$1,SUMIFS(Finances!G$3:G$249,Finances!$A$3:$A$249,$A24,Finances!$B$3:$B$249,$B24,Finances!$D$3:$D$249,$D24),NA())</f>
        <v>2403380.4088320001</v>
      </c>
      <c r="H24" s="41">
        <f>IF(List!$D$2&gt;=H$1,SUMIFS(Finances!H$3:H$249,Finances!$A$3:$A$249,$A24,Finances!$B$3:$B$249,$B24,Finances!$D$3:$D$249,$D24),NA())</f>
        <v>2549334.6846719994</v>
      </c>
      <c r="I24" s="41">
        <f>IF(List!$D$2&gt;=I$1,SUMIFS(Finances!I$3:I$249,Finances!$A$3:$A$249,$A24,Finances!$B$3:$B$249,$B24,Finances!$D$3:$D$249,$D24),NA())</f>
        <v>2889894.661632</v>
      </c>
      <c r="J24" s="41">
        <f>IF(List!$D$2&gt;=J$1,SUMIFS(Finances!J$3:J$249,Finances!$A$3:$A$249,$A24,Finances!$B$3:$B$249,$B24,Finances!$D$3:$D$249,$D24),NA())</f>
        <v>2249072.6993279997</v>
      </c>
      <c r="K24" s="41">
        <f>IF(List!$D$2&gt;=K$1,SUMIFS(Finances!K$3:K$249,Finances!$A$3:$A$249,$A24,Finances!$B$3:$B$249,$B24,Finances!$D$3:$D$249,$D24),NA())</f>
        <v>3343578.5322719999</v>
      </c>
      <c r="L24" s="41" t="e">
        <f>IF(List!$D$2&gt;=L$1,SUMIFS(Finances!L$3:L$249,Finances!$A$3:$A$249,$A24,Finances!$B$3:$B$249,$B24,Finances!$D$3:$D$249,$D24),NA())</f>
        <v>#N/A</v>
      </c>
      <c r="M24" s="41" t="e">
        <f>IF(List!$D$2&gt;=M$1,SUMIFS(Finances!M$3:M$249,Finances!$A$3:$A$249,$A24,Finances!$B$3:$B$249,$B24,Finances!$D$3:$D$249,$D24),NA())</f>
        <v>#N/A</v>
      </c>
      <c r="N24" s="41" t="e">
        <f>IF(List!$D$2&gt;=N$1,SUMIFS(Finances!N$3:N$249,Finances!$A$3:$A$249,$A24,Finances!$B$3:$B$249,$B24,Finances!$D$3:$D$249,$D24),NA())</f>
        <v>#N/A</v>
      </c>
      <c r="O24" s="41" t="e">
        <f>IF(List!$D$2&gt;=O$1,SUMIFS(Finances!O$3:O$249,Finances!$A$3:$A$249,$A24,Finances!$B$3:$B$249,$B24,Finances!$D$3:$D$249,$D24),NA())</f>
        <v>#N/A</v>
      </c>
      <c r="P24" s="41" t="e">
        <f>IF(List!$D$2&gt;=P$1,SUMIFS(Finances!P$3:P$249,Finances!$A$3:$A$249,$A24,Finances!$B$3:$B$249,$B24,Finances!$D$3:$D$249,$D24),NA())</f>
        <v>#N/A</v>
      </c>
      <c r="Q24" s="41"/>
      <c r="R24" s="26">
        <f ca="1">SUM(OFFSET(E24,,,,List!$D$2))</f>
        <v>18129008.597759999</v>
      </c>
    </row>
    <row r="25" spans="1:18" x14ac:dyDescent="0.25">
      <c r="A25" t="s">
        <v>19</v>
      </c>
      <c r="B25" s="15" t="s">
        <v>0</v>
      </c>
      <c r="C25" s="15" t="str">
        <f>List!$T$2</f>
        <v>Africa</v>
      </c>
      <c r="D25" s="5" t="str">
        <f>List!U$11</f>
        <v>Zimbabwe</v>
      </c>
      <c r="E25" s="41">
        <f>IF(List!$D$2&gt;=E$1,SUMIFS(Finances!E$3:E$249,Finances!$A$3:$A$249,$A25,Finances!$B$3:$B$249,$B25,Finances!$D$3:$D$249,$D25),NA())</f>
        <v>785720.51827200013</v>
      </c>
      <c r="F25" s="41">
        <f>IF(List!$D$2&gt;=F$1,SUMIFS(Finances!F$3:F$249,Finances!$A$3:$A$249,$A25,Finances!$B$3:$B$249,$B25,Finances!$D$3:$D$249,$D25),NA())</f>
        <v>817343.94470400002</v>
      </c>
      <c r="G25" s="41">
        <f>IF(List!$D$2&gt;=G$1,SUMIFS(Finances!G$3:G$249,Finances!$A$3:$A$249,$A25,Finances!$B$3:$B$249,$B25,Finances!$D$3:$D$249,$D25),NA())</f>
        <v>830773.76522399986</v>
      </c>
      <c r="H25" s="41">
        <f>IF(List!$D$2&gt;=H$1,SUMIFS(Finances!H$3:H$249,Finances!$A$3:$A$249,$A25,Finances!$B$3:$B$249,$B25,Finances!$D$3:$D$249,$D25),NA())</f>
        <v>689707.71324000007</v>
      </c>
      <c r="I25" s="41">
        <f>IF(List!$D$2&gt;=I$1,SUMIFS(Finances!I$3:I$249,Finances!$A$3:$A$249,$A25,Finances!$B$3:$B$249,$B25,Finances!$D$3:$D$249,$D25),NA())</f>
        <v>839642.51462399983</v>
      </c>
      <c r="J25" s="41">
        <f>IF(List!$D$2&gt;=J$1,SUMIFS(Finances!J$3:J$249,Finances!$A$3:$A$249,$A25,Finances!$B$3:$B$249,$B25,Finances!$D$3:$D$249,$D25),NA())</f>
        <v>901695.6056639998</v>
      </c>
      <c r="K25" s="41">
        <f>IF(List!$D$2&gt;=K$1,SUMIFS(Finances!K$3:K$249,Finances!$A$3:$A$249,$A25,Finances!$B$3:$B$249,$B25,Finances!$D$3:$D$249,$D25),NA())</f>
        <v>850880.50101599994</v>
      </c>
      <c r="L25" s="41" t="e">
        <f>IF(List!$D$2&gt;=L$1,SUMIFS(Finances!L$3:L$249,Finances!$A$3:$A$249,$A25,Finances!$B$3:$B$249,$B25,Finances!$D$3:$D$249,$D25),NA())</f>
        <v>#N/A</v>
      </c>
      <c r="M25" s="41" t="e">
        <f>IF(List!$D$2&gt;=M$1,SUMIFS(Finances!M$3:M$249,Finances!$A$3:$A$249,$A25,Finances!$B$3:$B$249,$B25,Finances!$D$3:$D$249,$D25),NA())</f>
        <v>#N/A</v>
      </c>
      <c r="N25" s="41" t="e">
        <f>IF(List!$D$2&gt;=N$1,SUMIFS(Finances!N$3:N$249,Finances!$A$3:$A$249,$A25,Finances!$B$3:$B$249,$B25,Finances!$D$3:$D$249,$D25),NA())</f>
        <v>#N/A</v>
      </c>
      <c r="O25" s="41" t="e">
        <f>IF(List!$D$2&gt;=O$1,SUMIFS(Finances!O$3:O$249,Finances!$A$3:$A$249,$A25,Finances!$B$3:$B$249,$B25,Finances!$D$3:$D$249,$D25),NA())</f>
        <v>#N/A</v>
      </c>
      <c r="P25" s="41" t="e">
        <f>IF(List!$D$2&gt;=P$1,SUMIFS(Finances!P$3:P$249,Finances!$A$3:$A$249,$A25,Finances!$B$3:$B$249,$B25,Finances!$D$3:$D$249,$D25),NA())</f>
        <v>#N/A</v>
      </c>
      <c r="Q25" s="41"/>
      <c r="R25" s="26">
        <f ca="1">SUM(OFFSET(E25,,,,List!$D$2))</f>
        <v>5715764.562744</v>
      </c>
    </row>
    <row r="26" spans="1:18" x14ac:dyDescent="0.25">
      <c r="A26" t="s">
        <v>19</v>
      </c>
      <c r="B26" s="15" t="s">
        <v>0</v>
      </c>
      <c r="C26" s="15" t="str">
        <f>List!$T$2</f>
        <v>Africa</v>
      </c>
      <c r="D26" s="15" t="s">
        <v>15</v>
      </c>
      <c r="E26" s="41">
        <f>SUM(E16:E25)</f>
        <v>16594728.131664</v>
      </c>
      <c r="F26" s="41">
        <f t="shared" ref="F26" si="1">SUM(F16:F25)</f>
        <v>16894409.861232001</v>
      </c>
      <c r="G26" s="41">
        <f t="shared" ref="G26" si="2">SUM(G16:G25)</f>
        <v>17482472.934792001</v>
      </c>
      <c r="H26" s="41">
        <f t="shared" ref="H26" si="3">SUM(H16:H25)</f>
        <v>16467525.089376003</v>
      </c>
      <c r="I26" s="41">
        <f t="shared" ref="I26" si="4">SUM(I16:I25)</f>
        <v>17662109.804616001</v>
      </c>
      <c r="J26" s="41">
        <f t="shared" ref="J26" si="5">SUM(J16:J25)</f>
        <v>17121792.837695997</v>
      </c>
      <c r="K26" s="41">
        <f t="shared" ref="K26" si="6">SUM(K16:K25)</f>
        <v>16590759.151200002</v>
      </c>
      <c r="L26" s="41" t="e">
        <f t="shared" ref="L26" si="7">SUM(L16:L25)</f>
        <v>#N/A</v>
      </c>
      <c r="M26" s="41" t="e">
        <f t="shared" ref="M26" si="8">SUM(M16:M25)</f>
        <v>#N/A</v>
      </c>
      <c r="N26" s="41" t="e">
        <f t="shared" ref="N26" si="9">SUM(N16:N25)</f>
        <v>#N/A</v>
      </c>
      <c r="O26" s="41" t="e">
        <f t="shared" ref="O26" si="10">SUM(O16:O25)</f>
        <v>#N/A</v>
      </c>
      <c r="P26" s="41" t="e">
        <f t="shared" ref="P26" si="11">SUM(P16:P25)</f>
        <v>#N/A</v>
      </c>
      <c r="Q26" s="41"/>
      <c r="R26" s="26">
        <f ca="1">SUM(OFFSET(E26,,,,List!$D$2))</f>
        <v>118813797.81057601</v>
      </c>
    </row>
    <row r="27" spans="1:18" x14ac:dyDescent="0.25">
      <c r="B27" s="15"/>
      <c r="Q27" s="41"/>
      <c r="R27" s="26"/>
    </row>
    <row r="28" spans="1:18" x14ac:dyDescent="0.25">
      <c r="A28" s="16" t="s">
        <v>41</v>
      </c>
      <c r="B28" s="16" t="s">
        <v>54</v>
      </c>
      <c r="C28" s="16" t="s">
        <v>55</v>
      </c>
      <c r="D28" s="16" t="s">
        <v>124</v>
      </c>
      <c r="E28" s="45" t="str">
        <f t="shared" ref="E28:P28" si="12">LEFT(E2,1)</f>
        <v>J</v>
      </c>
      <c r="F28" s="45" t="str">
        <f t="shared" si="12"/>
        <v>A</v>
      </c>
      <c r="G28" s="45" t="str">
        <f t="shared" si="12"/>
        <v>S</v>
      </c>
      <c r="H28" s="45" t="str">
        <f t="shared" si="12"/>
        <v>O</v>
      </c>
      <c r="I28" s="45" t="str">
        <f t="shared" si="12"/>
        <v>N</v>
      </c>
      <c r="J28" s="45" t="str">
        <f t="shared" si="12"/>
        <v>D</v>
      </c>
      <c r="K28" s="45" t="str">
        <f t="shared" si="12"/>
        <v>J</v>
      </c>
      <c r="L28" s="45" t="str">
        <f t="shared" si="12"/>
        <v>F</v>
      </c>
      <c r="M28" s="45" t="str">
        <f t="shared" si="12"/>
        <v>M</v>
      </c>
      <c r="N28" s="45" t="str">
        <f t="shared" si="12"/>
        <v>A</v>
      </c>
      <c r="O28" s="45" t="str">
        <f t="shared" si="12"/>
        <v>M</v>
      </c>
      <c r="P28" s="45" t="str">
        <f t="shared" si="12"/>
        <v>J</v>
      </c>
      <c r="Q28" s="43" t="s">
        <v>15</v>
      </c>
      <c r="R28" s="44" t="s">
        <v>40</v>
      </c>
    </row>
    <row r="29" spans="1:18" x14ac:dyDescent="0.25">
      <c r="A29" t="s">
        <v>20</v>
      </c>
      <c r="B29" s="15" t="s">
        <v>53</v>
      </c>
      <c r="C29" s="15" t="str">
        <f>List!$T$2</f>
        <v>Africa</v>
      </c>
      <c r="D29" s="5" t="str">
        <f>List!U$2</f>
        <v>Algeria</v>
      </c>
      <c r="E29" s="41">
        <f>IF(List!$D$2&gt;=E$1,SUMIFS(Finances!E$3:E$249,Finances!$A$3:$A$249,$A29,Finances!$B$3:$B$249,$B29,Finances!$D$3:$D$249,$D29),NA())</f>
        <v>620305.6723199999</v>
      </c>
      <c r="F29" s="41">
        <f>IF(List!$D$2&gt;=F$1,SUMIFS(Finances!F$3:F$249,Finances!$A$3:$A$249,$A29,Finances!$B$3:$B$249,$B29,Finances!$D$3:$D$249,$D29),NA())</f>
        <v>684963.07866</v>
      </c>
      <c r="G29" s="41">
        <f>IF(List!$D$2&gt;=G$1,SUMIFS(Finances!G$3:G$249,Finances!$A$3:$A$249,$A29,Finances!$B$3:$B$249,$B29,Finances!$D$3:$D$249,$D29),NA())</f>
        <v>655970.71454999992</v>
      </c>
      <c r="H29" s="41">
        <f>IF(List!$D$2&gt;=H$1,SUMIFS(Finances!H$3:H$249,Finances!$A$3:$A$249,$A29,Finances!$B$3:$B$249,$B29,Finances!$D$3:$D$249,$D29),NA())</f>
        <v>648685.67039999994</v>
      </c>
      <c r="I29" s="41">
        <f>IF(List!$D$2&gt;=I$1,SUMIFS(Finances!I$3:I$249,Finances!$A$3:$A$249,$A29,Finances!$B$3:$B$249,$B29,Finances!$D$3:$D$249,$D29),NA())</f>
        <v>694553.31000000017</v>
      </c>
      <c r="J29" s="41">
        <f>IF(List!$D$2&gt;=J$1,SUMIFS(Finances!J$3:J$249,Finances!$A$3:$A$249,$A29,Finances!$B$3:$B$249,$B29,Finances!$D$3:$D$249,$D29),NA())</f>
        <v>738836.40600000019</v>
      </c>
      <c r="K29" s="41">
        <f>IF(List!$D$2&gt;=K$1,SUMIFS(Finances!K$3:K$249,Finances!$A$3:$A$249,$A29,Finances!$B$3:$B$249,$B29,Finances!$D$3:$D$249,$D29),NA())</f>
        <v>672987.84300000011</v>
      </c>
      <c r="L29" s="41" t="e">
        <f>IF(List!$D$2&gt;=L$1,SUMIFS(Finances!L$3:L$249,Finances!$A$3:$A$249,$A29,Finances!$B$3:$B$249,$B29,Finances!$D$3:$D$249,$D29),NA())</f>
        <v>#N/A</v>
      </c>
      <c r="M29" s="41" t="e">
        <f>IF(List!$D$2&gt;=M$1,SUMIFS(Finances!M$3:M$249,Finances!$A$3:$A$249,$A29,Finances!$B$3:$B$249,$B29,Finances!$D$3:$D$249,$D29),NA())</f>
        <v>#N/A</v>
      </c>
      <c r="N29" s="41" t="e">
        <f>IF(List!$D$2&gt;=N$1,SUMIFS(Finances!N$3:N$249,Finances!$A$3:$A$249,$A29,Finances!$B$3:$B$249,$B29,Finances!$D$3:$D$249,$D29),NA())</f>
        <v>#N/A</v>
      </c>
      <c r="O29" s="41" t="e">
        <f>IF(List!$D$2&gt;=O$1,SUMIFS(Finances!O$3:O$249,Finances!$A$3:$A$249,$A29,Finances!$B$3:$B$249,$B29,Finances!$D$3:$D$249,$D29),NA())</f>
        <v>#N/A</v>
      </c>
      <c r="P29" s="41" t="e">
        <f>IF(List!$D$2&gt;=P$1,SUMIFS(Finances!P$3:P$249,Finances!$A$3:$A$249,$A29,Finances!$B$3:$B$249,$B29,Finances!$D$3:$D$249,$D29),NA())</f>
        <v>#N/A</v>
      </c>
      <c r="Q29" s="41"/>
      <c r="R29" s="26">
        <f ca="1">SUM(OFFSET(E29,,,,List!$D$2))</f>
        <v>4716302.6949300002</v>
      </c>
    </row>
    <row r="30" spans="1:18" x14ac:dyDescent="0.25">
      <c r="A30" t="s">
        <v>20</v>
      </c>
      <c r="B30" s="15" t="s">
        <v>53</v>
      </c>
      <c r="C30" s="15" t="str">
        <f>List!$T$2</f>
        <v>Africa</v>
      </c>
      <c r="D30" s="5" t="str">
        <f>List!U$3</f>
        <v>Egypt</v>
      </c>
      <c r="E30" s="41">
        <f>IF(List!$D$2&gt;=E$1,SUMIFS(Finances!E$3:E$249,Finances!$A$3:$A$249,$A30,Finances!$B$3:$B$249,$B30,Finances!$D$3:$D$249,$D30),NA())</f>
        <v>566087.24699999997</v>
      </c>
      <c r="F30" s="41">
        <f>IF(List!$D$2&gt;=F$1,SUMIFS(Finances!F$3:F$249,Finances!$A$3:$A$249,$A30,Finances!$B$3:$B$249,$B30,Finances!$D$3:$D$249,$D30),NA())</f>
        <v>562104.77400000009</v>
      </c>
      <c r="G30" s="41">
        <f>IF(List!$D$2&gt;=G$1,SUMIFS(Finances!G$3:G$249,Finances!$A$3:$A$249,$A30,Finances!$B$3:$B$249,$B30,Finances!$D$3:$D$249,$D30),NA())</f>
        <v>552353.2938000001</v>
      </c>
      <c r="H30" s="41">
        <f>IF(List!$D$2&gt;=H$1,SUMIFS(Finances!H$3:H$249,Finances!$A$3:$A$249,$A30,Finances!$B$3:$B$249,$B30,Finances!$D$3:$D$249,$D30),NA())</f>
        <v>535605.04800000007</v>
      </c>
      <c r="I30" s="41">
        <f>IF(List!$D$2&gt;=I$1,SUMIFS(Finances!I$3:I$249,Finances!$A$3:$A$249,$A30,Finances!$B$3:$B$249,$B30,Finances!$D$3:$D$249,$D30),NA())</f>
        <v>562993.9425</v>
      </c>
      <c r="J30" s="41">
        <f>IF(List!$D$2&gt;=J$1,SUMIFS(Finances!J$3:J$249,Finances!$A$3:$A$249,$A30,Finances!$B$3:$B$249,$B30,Finances!$D$3:$D$249,$D30),NA())</f>
        <v>527722.07399999991</v>
      </c>
      <c r="K30" s="41">
        <f>IF(List!$D$2&gt;=K$1,SUMIFS(Finances!K$3:K$249,Finances!$A$3:$A$249,$A30,Finances!$B$3:$B$249,$B30,Finances!$D$3:$D$249,$D30),NA())</f>
        <v>480421.49760000012</v>
      </c>
      <c r="L30" s="41" t="e">
        <f>IF(List!$D$2&gt;=L$1,SUMIFS(Finances!L$3:L$249,Finances!$A$3:$A$249,$A30,Finances!$B$3:$B$249,$B30,Finances!$D$3:$D$249,$D30),NA())</f>
        <v>#N/A</v>
      </c>
      <c r="M30" s="41" t="e">
        <f>IF(List!$D$2&gt;=M$1,SUMIFS(Finances!M$3:M$249,Finances!$A$3:$A$249,$A30,Finances!$B$3:$B$249,$B30,Finances!$D$3:$D$249,$D30),NA())</f>
        <v>#N/A</v>
      </c>
      <c r="N30" s="41" t="e">
        <f>IF(List!$D$2&gt;=N$1,SUMIFS(Finances!N$3:N$249,Finances!$A$3:$A$249,$A30,Finances!$B$3:$B$249,$B30,Finances!$D$3:$D$249,$D30),NA())</f>
        <v>#N/A</v>
      </c>
      <c r="O30" s="41" t="e">
        <f>IF(List!$D$2&gt;=O$1,SUMIFS(Finances!O$3:O$249,Finances!$A$3:$A$249,$A30,Finances!$B$3:$B$249,$B30,Finances!$D$3:$D$249,$D30),NA())</f>
        <v>#N/A</v>
      </c>
      <c r="P30" s="41" t="e">
        <f>IF(List!$D$2&gt;=P$1,SUMIFS(Finances!P$3:P$249,Finances!$A$3:$A$249,$A30,Finances!$B$3:$B$249,$B30,Finances!$D$3:$D$249,$D30),NA())</f>
        <v>#N/A</v>
      </c>
      <c r="Q30" s="41"/>
      <c r="R30" s="26">
        <f ca="1">SUM(OFFSET(E30,,,,List!$D$2))</f>
        <v>3787287.8769000005</v>
      </c>
    </row>
    <row r="31" spans="1:18" x14ac:dyDescent="0.25">
      <c r="A31" t="s">
        <v>20</v>
      </c>
      <c r="B31" s="15" t="s">
        <v>53</v>
      </c>
      <c r="C31" s="15" t="str">
        <f>List!$T$2</f>
        <v>Africa</v>
      </c>
      <c r="D31" s="5" t="str">
        <f>List!U$4</f>
        <v>Ethiopia</v>
      </c>
      <c r="E31" s="41">
        <f>IF(List!$D$2&gt;=E$1,SUMIFS(Finances!E$3:E$249,Finances!$A$3:$A$249,$A31,Finances!$B$3:$B$249,$B31,Finances!$D$3:$D$249,$D31),NA())</f>
        <v>475417.10699999996</v>
      </c>
      <c r="F31" s="41">
        <f>IF(List!$D$2&gt;=F$1,SUMIFS(Finances!F$3:F$249,Finances!$A$3:$A$249,$A31,Finances!$B$3:$B$249,$B31,Finances!$D$3:$D$249,$D31),NA())</f>
        <v>448817.19300000014</v>
      </c>
      <c r="G31" s="41">
        <f>IF(List!$D$2&gt;=G$1,SUMIFS(Finances!G$3:G$249,Finances!$A$3:$A$249,$A31,Finances!$B$3:$B$249,$B31,Finances!$D$3:$D$249,$D31),NA())</f>
        <v>423194.11200000008</v>
      </c>
      <c r="H31" s="41">
        <f>IF(List!$D$2&gt;=H$1,SUMIFS(Finances!H$3:H$249,Finances!$A$3:$A$249,$A31,Finances!$B$3:$B$249,$B31,Finances!$D$3:$D$249,$D31),NA())</f>
        <v>458735.80500000011</v>
      </c>
      <c r="I31" s="41">
        <f>IF(List!$D$2&gt;=I$1,SUMIFS(Finances!I$3:I$249,Finances!$A$3:$A$249,$A31,Finances!$B$3:$B$249,$B31,Finances!$D$3:$D$249,$D31),NA())</f>
        <v>475568.75520000013</v>
      </c>
      <c r="J31" s="41">
        <f>IF(List!$D$2&gt;=J$1,SUMIFS(Finances!J$3:J$249,Finances!$A$3:$A$249,$A31,Finances!$B$3:$B$249,$B31,Finances!$D$3:$D$249,$D31),NA())</f>
        <v>428303.70000000007</v>
      </c>
      <c r="K31" s="41">
        <f>IF(List!$D$2&gt;=K$1,SUMIFS(Finances!K$3:K$249,Finances!$A$3:$A$249,$A31,Finances!$B$3:$B$249,$B31,Finances!$D$3:$D$249,$D31),NA())</f>
        <v>386124.55200000008</v>
      </c>
      <c r="L31" s="41" t="e">
        <f>IF(List!$D$2&gt;=L$1,SUMIFS(Finances!L$3:L$249,Finances!$A$3:$A$249,$A31,Finances!$B$3:$B$249,$B31,Finances!$D$3:$D$249,$D31),NA())</f>
        <v>#N/A</v>
      </c>
      <c r="M31" s="41" t="e">
        <f>IF(List!$D$2&gt;=M$1,SUMIFS(Finances!M$3:M$249,Finances!$A$3:$A$249,$A31,Finances!$B$3:$B$249,$B31,Finances!$D$3:$D$249,$D31),NA())</f>
        <v>#N/A</v>
      </c>
      <c r="N31" s="41" t="e">
        <f>IF(List!$D$2&gt;=N$1,SUMIFS(Finances!N$3:N$249,Finances!$A$3:$A$249,$A31,Finances!$B$3:$B$249,$B31,Finances!$D$3:$D$249,$D31),NA())</f>
        <v>#N/A</v>
      </c>
      <c r="O31" s="41" t="e">
        <f>IF(List!$D$2&gt;=O$1,SUMIFS(Finances!O$3:O$249,Finances!$A$3:$A$249,$A31,Finances!$B$3:$B$249,$B31,Finances!$D$3:$D$249,$D31),NA())</f>
        <v>#N/A</v>
      </c>
      <c r="P31" s="41" t="e">
        <f>IF(List!$D$2&gt;=P$1,SUMIFS(Finances!P$3:P$249,Finances!$A$3:$A$249,$A31,Finances!$B$3:$B$249,$B31,Finances!$D$3:$D$249,$D31),NA())</f>
        <v>#N/A</v>
      </c>
      <c r="Q31" s="41"/>
      <c r="R31" s="26">
        <f ca="1">SUM(OFFSET(E31,,,,List!$D$2))</f>
        <v>3096161.2242000005</v>
      </c>
    </row>
    <row r="32" spans="1:18" x14ac:dyDescent="0.25">
      <c r="A32" t="s">
        <v>20</v>
      </c>
      <c r="B32" s="15" t="s">
        <v>53</v>
      </c>
      <c r="C32" s="15" t="str">
        <f>List!$T$2</f>
        <v>Africa</v>
      </c>
      <c r="D32" s="5" t="str">
        <f>List!U$5</f>
        <v>Kenya</v>
      </c>
      <c r="E32" s="41">
        <f>IF(List!$D$2&gt;=E$1,SUMIFS(Finances!E$3:E$249,Finances!$A$3:$A$249,$A32,Finances!$B$3:$B$249,$B32,Finances!$D$3:$D$249,$D32),NA())</f>
        <v>654767.09856000007</v>
      </c>
      <c r="F32" s="41">
        <f>IF(List!$D$2&gt;=F$1,SUMIFS(Finances!F$3:F$249,Finances!$A$3:$A$249,$A32,Finances!$B$3:$B$249,$B32,Finances!$D$3:$D$249,$D32),NA())</f>
        <v>681119.95392</v>
      </c>
      <c r="G32" s="41">
        <f>IF(List!$D$2&gt;=G$1,SUMIFS(Finances!G$3:G$249,Finances!$A$3:$A$249,$A32,Finances!$B$3:$B$249,$B32,Finances!$D$3:$D$249,$D32),NA())</f>
        <v>678037.00769999996</v>
      </c>
      <c r="H32" s="41">
        <f>IF(List!$D$2&gt;=H$1,SUMIFS(Finances!H$3:H$249,Finances!$A$3:$A$249,$A32,Finances!$B$3:$B$249,$B32,Finances!$D$3:$D$249,$D32),NA())</f>
        <v>580806.49536000006</v>
      </c>
      <c r="I32" s="41">
        <f>IF(List!$D$2&gt;=I$1,SUMIFS(Finances!I$3:I$249,Finances!$A$3:$A$249,$A32,Finances!$B$3:$B$249,$B32,Finances!$D$3:$D$249,$D32),NA())</f>
        <v>669780.6243299999</v>
      </c>
      <c r="J32" s="41">
        <f>IF(List!$D$2&gt;=J$1,SUMIFS(Finances!J$3:J$249,Finances!$A$3:$A$249,$A32,Finances!$B$3:$B$249,$B32,Finances!$D$3:$D$249,$D32),NA())</f>
        <v>690073.16759999993</v>
      </c>
      <c r="K32" s="41">
        <f>IF(List!$D$2&gt;=K$1,SUMIFS(Finances!K$3:K$249,Finances!$A$3:$A$249,$A32,Finances!$B$3:$B$249,$B32,Finances!$D$3:$D$249,$D32),NA())</f>
        <v>657897.29459999991</v>
      </c>
      <c r="L32" s="41" t="e">
        <f>IF(List!$D$2&gt;=L$1,SUMIFS(Finances!L$3:L$249,Finances!$A$3:$A$249,$A32,Finances!$B$3:$B$249,$B32,Finances!$D$3:$D$249,$D32),NA())</f>
        <v>#N/A</v>
      </c>
      <c r="M32" s="41" t="e">
        <f>IF(List!$D$2&gt;=M$1,SUMIFS(Finances!M$3:M$249,Finances!$A$3:$A$249,$A32,Finances!$B$3:$B$249,$B32,Finances!$D$3:$D$249,$D32),NA())</f>
        <v>#N/A</v>
      </c>
      <c r="N32" s="41" t="e">
        <f>IF(List!$D$2&gt;=N$1,SUMIFS(Finances!N$3:N$249,Finances!$A$3:$A$249,$A32,Finances!$B$3:$B$249,$B32,Finances!$D$3:$D$249,$D32),NA())</f>
        <v>#N/A</v>
      </c>
      <c r="O32" s="41" t="e">
        <f>IF(List!$D$2&gt;=O$1,SUMIFS(Finances!O$3:O$249,Finances!$A$3:$A$249,$A32,Finances!$B$3:$B$249,$B32,Finances!$D$3:$D$249,$D32),NA())</f>
        <v>#N/A</v>
      </c>
      <c r="P32" s="41" t="e">
        <f>IF(List!$D$2&gt;=P$1,SUMIFS(Finances!P$3:P$249,Finances!$A$3:$A$249,$A32,Finances!$B$3:$B$249,$B32,Finances!$D$3:$D$249,$D32),NA())</f>
        <v>#N/A</v>
      </c>
      <c r="Q32" s="41"/>
      <c r="R32" s="26">
        <f ca="1">SUM(OFFSET(E32,,,,List!$D$2))</f>
        <v>4612481.6420700001</v>
      </c>
    </row>
    <row r="33" spans="1:18" x14ac:dyDescent="0.25">
      <c r="A33" t="s">
        <v>20</v>
      </c>
      <c r="B33" s="15" t="s">
        <v>53</v>
      </c>
      <c r="C33" s="15" t="str">
        <f>List!$T$2</f>
        <v>Africa</v>
      </c>
      <c r="D33" s="5" t="str">
        <f>List!U$6</f>
        <v>Libya</v>
      </c>
      <c r="E33" s="41">
        <f>IF(List!$D$2&gt;=E$1,SUMIFS(Finances!E$3:E$249,Finances!$A$3:$A$249,$A33,Finances!$B$3:$B$249,$B33,Finances!$D$3:$D$249,$D33),NA())</f>
        <v>980382.86577000027</v>
      </c>
      <c r="F33" s="41">
        <f>IF(List!$D$2&gt;=F$1,SUMIFS(Finances!F$3:F$249,Finances!$A$3:$A$249,$A33,Finances!$B$3:$B$249,$B33,Finances!$D$3:$D$249,$D33),NA())</f>
        <v>1025520.4681200001</v>
      </c>
      <c r="G33" s="41">
        <f>IF(List!$D$2&gt;=G$1,SUMIFS(Finances!G$3:G$249,Finances!$A$3:$A$249,$A33,Finances!$B$3:$B$249,$B33,Finances!$D$3:$D$249,$D33),NA())</f>
        <v>1139018.12928</v>
      </c>
      <c r="H33" s="41">
        <f>IF(List!$D$2&gt;=H$1,SUMIFS(Finances!H$3:H$249,Finances!$A$3:$A$249,$A33,Finances!$B$3:$B$249,$B33,Finances!$D$3:$D$249,$D33),NA())</f>
        <v>1093725.9600300002</v>
      </c>
      <c r="I33" s="41">
        <f>IF(List!$D$2&gt;=I$1,SUMIFS(Finances!I$3:I$249,Finances!$A$3:$A$249,$A33,Finances!$B$3:$B$249,$B33,Finances!$D$3:$D$249,$D33),NA())</f>
        <v>1155785.1127200001</v>
      </c>
      <c r="J33" s="41">
        <f>IF(List!$D$2&gt;=J$1,SUMIFS(Finances!J$3:J$249,Finances!$A$3:$A$249,$A33,Finances!$B$3:$B$249,$B33,Finances!$D$3:$D$249,$D33),NA())</f>
        <v>1086692.3525700001</v>
      </c>
      <c r="K33" s="41">
        <f>IF(List!$D$2&gt;=K$1,SUMIFS(Finances!K$3:K$249,Finances!$A$3:$A$249,$A33,Finances!$B$3:$B$249,$B33,Finances!$D$3:$D$249,$D33),NA())</f>
        <v>719076.82770000014</v>
      </c>
      <c r="L33" s="41" t="e">
        <f>IF(List!$D$2&gt;=L$1,SUMIFS(Finances!L$3:L$249,Finances!$A$3:$A$249,$A33,Finances!$B$3:$B$249,$B33,Finances!$D$3:$D$249,$D33),NA())</f>
        <v>#N/A</v>
      </c>
      <c r="M33" s="41" t="e">
        <f>IF(List!$D$2&gt;=M$1,SUMIFS(Finances!M$3:M$249,Finances!$A$3:$A$249,$A33,Finances!$B$3:$B$249,$B33,Finances!$D$3:$D$249,$D33),NA())</f>
        <v>#N/A</v>
      </c>
      <c r="N33" s="41" t="e">
        <f>IF(List!$D$2&gt;=N$1,SUMIFS(Finances!N$3:N$249,Finances!$A$3:$A$249,$A33,Finances!$B$3:$B$249,$B33,Finances!$D$3:$D$249,$D33),NA())</f>
        <v>#N/A</v>
      </c>
      <c r="O33" s="41" t="e">
        <f>IF(List!$D$2&gt;=O$1,SUMIFS(Finances!O$3:O$249,Finances!$A$3:$A$249,$A33,Finances!$B$3:$B$249,$B33,Finances!$D$3:$D$249,$D33),NA())</f>
        <v>#N/A</v>
      </c>
      <c r="P33" s="41" t="e">
        <f>IF(List!$D$2&gt;=P$1,SUMIFS(Finances!P$3:P$249,Finances!$A$3:$A$249,$A33,Finances!$B$3:$B$249,$B33,Finances!$D$3:$D$249,$D33),NA())</f>
        <v>#N/A</v>
      </c>
      <c r="Q33" s="41"/>
      <c r="R33" s="26">
        <f ca="1">SUM(OFFSET(E33,,,,List!$D$2))</f>
        <v>7200201.7161900001</v>
      </c>
    </row>
    <row r="34" spans="1:18" x14ac:dyDescent="0.25">
      <c r="A34" t="s">
        <v>20</v>
      </c>
      <c r="B34" s="15" t="s">
        <v>53</v>
      </c>
      <c r="C34" s="15" t="str">
        <f>List!$T$2</f>
        <v>Africa</v>
      </c>
      <c r="D34" s="5" t="str">
        <f>List!U$7</f>
        <v>Mauritius</v>
      </c>
      <c r="E34" s="41">
        <f>IF(List!$D$2&gt;=E$1,SUMIFS(Finances!E$3:E$249,Finances!$A$3:$A$249,$A34,Finances!$B$3:$B$249,$B34,Finances!$D$3:$D$249,$D34),NA())</f>
        <v>741934.23551999999</v>
      </c>
      <c r="F34" s="41">
        <f>IF(List!$D$2&gt;=F$1,SUMIFS(Finances!F$3:F$249,Finances!$A$3:$A$249,$A34,Finances!$B$3:$B$249,$B34,Finances!$D$3:$D$249,$D34),NA())</f>
        <v>758151.37728000002</v>
      </c>
      <c r="G34" s="41">
        <f>IF(List!$D$2&gt;=G$1,SUMIFS(Finances!G$3:G$249,Finances!$A$3:$A$249,$A34,Finances!$B$3:$B$249,$B34,Finances!$D$3:$D$249,$D34),NA())</f>
        <v>796772.66931000003</v>
      </c>
      <c r="H34" s="41">
        <f>IF(List!$D$2&gt;=H$1,SUMIFS(Finances!H$3:H$249,Finances!$A$3:$A$249,$A34,Finances!$B$3:$B$249,$B34,Finances!$D$3:$D$249,$D34),NA())</f>
        <v>647002.23875999998</v>
      </c>
      <c r="I34" s="41">
        <f>IF(List!$D$2&gt;=I$1,SUMIFS(Finances!I$3:I$249,Finances!$A$3:$A$249,$A34,Finances!$B$3:$B$249,$B34,Finances!$D$3:$D$249,$D34),NA())</f>
        <v>668234.55168000003</v>
      </c>
      <c r="J34" s="41">
        <f>IF(List!$D$2&gt;=J$1,SUMIFS(Finances!J$3:J$249,Finances!$A$3:$A$249,$A34,Finances!$B$3:$B$249,$B34,Finances!$D$3:$D$249,$D34),NA())</f>
        <v>707452.1113499999</v>
      </c>
      <c r="K34" s="41">
        <f>IF(List!$D$2&gt;=K$1,SUMIFS(Finances!K$3:K$249,Finances!$A$3:$A$249,$A34,Finances!$B$3:$B$249,$B34,Finances!$D$3:$D$249,$D34),NA())</f>
        <v>706316.86124999996</v>
      </c>
      <c r="L34" s="41" t="e">
        <f>IF(List!$D$2&gt;=L$1,SUMIFS(Finances!L$3:L$249,Finances!$A$3:$A$249,$A34,Finances!$B$3:$B$249,$B34,Finances!$D$3:$D$249,$D34),NA())</f>
        <v>#N/A</v>
      </c>
      <c r="M34" s="41" t="e">
        <f>IF(List!$D$2&gt;=M$1,SUMIFS(Finances!M$3:M$249,Finances!$A$3:$A$249,$A34,Finances!$B$3:$B$249,$B34,Finances!$D$3:$D$249,$D34),NA())</f>
        <v>#N/A</v>
      </c>
      <c r="N34" s="41" t="e">
        <f>IF(List!$D$2&gt;=N$1,SUMIFS(Finances!N$3:N$249,Finances!$A$3:$A$249,$A34,Finances!$B$3:$B$249,$B34,Finances!$D$3:$D$249,$D34),NA())</f>
        <v>#N/A</v>
      </c>
      <c r="O34" s="41" t="e">
        <f>IF(List!$D$2&gt;=O$1,SUMIFS(Finances!O$3:O$249,Finances!$A$3:$A$249,$A34,Finances!$B$3:$B$249,$B34,Finances!$D$3:$D$249,$D34),NA())</f>
        <v>#N/A</v>
      </c>
      <c r="P34" s="41" t="e">
        <f>IF(List!$D$2&gt;=P$1,SUMIFS(Finances!P$3:P$249,Finances!$A$3:$A$249,$A34,Finances!$B$3:$B$249,$B34,Finances!$D$3:$D$249,$D34),NA())</f>
        <v>#N/A</v>
      </c>
      <c r="Q34" s="41"/>
      <c r="R34" s="26">
        <f ca="1">SUM(OFFSET(E34,,,,List!$D$2))</f>
        <v>5025864.0451500006</v>
      </c>
    </row>
    <row r="35" spans="1:18" x14ac:dyDescent="0.25">
      <c r="A35" t="s">
        <v>20</v>
      </c>
      <c r="B35" s="15" t="s">
        <v>53</v>
      </c>
      <c r="C35" s="15" t="str">
        <f>List!$T$2</f>
        <v>Africa</v>
      </c>
      <c r="D35" s="5" t="str">
        <f>List!U$8</f>
        <v>Nigeria</v>
      </c>
      <c r="E35" s="41">
        <f>IF(List!$D$2&gt;=E$1,SUMIFS(Finances!E$3:E$249,Finances!$A$3:$A$249,$A35,Finances!$B$3:$B$249,$B35,Finances!$D$3:$D$249,$D35),NA())</f>
        <v>317419.27308000001</v>
      </c>
      <c r="F35" s="41">
        <f>IF(List!$D$2&gt;=F$1,SUMIFS(Finances!F$3:F$249,Finances!$A$3:$A$249,$A35,Finances!$B$3:$B$249,$B35,Finances!$D$3:$D$249,$D35),NA())</f>
        <v>374278.78656000004</v>
      </c>
      <c r="G35" s="41">
        <f>IF(List!$D$2&gt;=G$1,SUMIFS(Finances!G$3:G$249,Finances!$A$3:$A$249,$A35,Finances!$B$3:$B$249,$B35,Finances!$D$3:$D$249,$D35),NA())</f>
        <v>353392.69356000004</v>
      </c>
      <c r="H35" s="41">
        <f>IF(List!$D$2&gt;=H$1,SUMIFS(Finances!H$3:H$249,Finances!$A$3:$A$249,$A35,Finances!$B$3:$B$249,$B35,Finances!$D$3:$D$249,$D35),NA())</f>
        <v>343088.88768000004</v>
      </c>
      <c r="I35" s="41">
        <f>IF(List!$D$2&gt;=I$1,SUMIFS(Finances!I$3:I$249,Finances!$A$3:$A$249,$A35,Finances!$B$3:$B$249,$B35,Finances!$D$3:$D$249,$D35),NA())</f>
        <v>334177.48800000001</v>
      </c>
      <c r="J35" s="41">
        <f>IF(List!$D$2&gt;=J$1,SUMIFS(Finances!J$3:J$249,Finances!$A$3:$A$249,$A35,Finances!$B$3:$B$249,$B35,Finances!$D$3:$D$249,$D35),NA())</f>
        <v>299831.46840000001</v>
      </c>
      <c r="K35" s="41">
        <f>IF(List!$D$2&gt;=K$1,SUMIFS(Finances!K$3:K$249,Finances!$A$3:$A$249,$A35,Finances!$B$3:$B$249,$B35,Finances!$D$3:$D$249,$D35),NA())</f>
        <v>289796.94468000002</v>
      </c>
      <c r="L35" s="41" t="e">
        <f>IF(List!$D$2&gt;=L$1,SUMIFS(Finances!L$3:L$249,Finances!$A$3:$A$249,$A35,Finances!$B$3:$B$249,$B35,Finances!$D$3:$D$249,$D35),NA())</f>
        <v>#N/A</v>
      </c>
      <c r="M35" s="41" t="e">
        <f>IF(List!$D$2&gt;=M$1,SUMIFS(Finances!M$3:M$249,Finances!$A$3:$A$249,$A35,Finances!$B$3:$B$249,$B35,Finances!$D$3:$D$249,$D35),NA())</f>
        <v>#N/A</v>
      </c>
      <c r="N35" s="41" t="e">
        <f>IF(List!$D$2&gt;=N$1,SUMIFS(Finances!N$3:N$249,Finances!$A$3:$A$249,$A35,Finances!$B$3:$B$249,$B35,Finances!$D$3:$D$249,$D35),NA())</f>
        <v>#N/A</v>
      </c>
      <c r="O35" s="41" t="e">
        <f>IF(List!$D$2&gt;=O$1,SUMIFS(Finances!O$3:O$249,Finances!$A$3:$A$249,$A35,Finances!$B$3:$B$249,$B35,Finances!$D$3:$D$249,$D35),NA())</f>
        <v>#N/A</v>
      </c>
      <c r="P35" s="41" t="e">
        <f>IF(List!$D$2&gt;=P$1,SUMIFS(Finances!P$3:P$249,Finances!$A$3:$A$249,$A35,Finances!$B$3:$B$249,$B35,Finances!$D$3:$D$249,$D35),NA())</f>
        <v>#N/A</v>
      </c>
      <c r="Q35" s="41"/>
      <c r="R35" s="26">
        <f ca="1">SUM(OFFSET(E35,,,,List!$D$2))</f>
        <v>2311985.5419600005</v>
      </c>
    </row>
    <row r="36" spans="1:18" x14ac:dyDescent="0.25">
      <c r="A36" t="s">
        <v>20</v>
      </c>
      <c r="B36" s="15" t="s">
        <v>53</v>
      </c>
      <c r="C36" s="15" t="str">
        <f>List!$T$2</f>
        <v>Africa</v>
      </c>
      <c r="D36" s="5" t="str">
        <f>List!U$9</f>
        <v>South Africa</v>
      </c>
      <c r="E36" s="41">
        <f>IF(List!$D$2&gt;=E$1,SUMIFS(Finances!E$3:E$249,Finances!$A$3:$A$249,$A36,Finances!$B$3:$B$249,$B36,Finances!$D$3:$D$249,$D36),NA())</f>
        <v>1076074.9272</v>
      </c>
      <c r="F36" s="41">
        <f>IF(List!$D$2&gt;=F$1,SUMIFS(Finances!F$3:F$249,Finances!$A$3:$A$249,$A36,Finances!$B$3:$B$249,$B36,Finances!$D$3:$D$249,$D36),NA())</f>
        <v>1049151.9379500002</v>
      </c>
      <c r="G36" s="41">
        <f>IF(List!$D$2&gt;=G$1,SUMIFS(Finances!G$3:G$249,Finances!$A$3:$A$249,$A36,Finances!$B$3:$B$249,$B36,Finances!$D$3:$D$249,$D36),NA())</f>
        <v>896575.64064</v>
      </c>
      <c r="H36" s="41">
        <f>IF(List!$D$2&gt;=H$1,SUMIFS(Finances!H$3:H$249,Finances!$A$3:$A$249,$A36,Finances!$B$3:$B$249,$B36,Finances!$D$3:$D$249,$D36),NA())</f>
        <v>1476007.2983499998</v>
      </c>
      <c r="I36" s="41">
        <f>IF(List!$D$2&gt;=I$1,SUMIFS(Finances!I$3:I$249,Finances!$A$3:$A$249,$A36,Finances!$B$3:$B$249,$B36,Finances!$D$3:$D$249,$D36),NA())</f>
        <v>950554.31688000006</v>
      </c>
      <c r="J36" s="41">
        <f>IF(List!$D$2&gt;=J$1,SUMIFS(Finances!J$3:J$249,Finances!$A$3:$A$249,$A36,Finances!$B$3:$B$249,$B36,Finances!$D$3:$D$249,$D36),NA())</f>
        <v>1638503.0473</v>
      </c>
      <c r="K36" s="41">
        <f>IF(List!$D$2&gt;=K$1,SUMIFS(Finances!K$3:K$249,Finances!$A$3:$A$249,$A36,Finances!$B$3:$B$249,$B36,Finances!$D$3:$D$249,$D36),NA())</f>
        <v>1101963.22902</v>
      </c>
      <c r="L36" s="41" t="e">
        <f>IF(List!$D$2&gt;=L$1,SUMIFS(Finances!L$3:L$249,Finances!$A$3:$A$249,$A36,Finances!$B$3:$B$249,$B36,Finances!$D$3:$D$249,$D36),NA())</f>
        <v>#N/A</v>
      </c>
      <c r="M36" s="41" t="e">
        <f>IF(List!$D$2&gt;=M$1,SUMIFS(Finances!M$3:M$249,Finances!$A$3:$A$249,$A36,Finances!$B$3:$B$249,$B36,Finances!$D$3:$D$249,$D36),NA())</f>
        <v>#N/A</v>
      </c>
      <c r="N36" s="41" t="e">
        <f>IF(List!$D$2&gt;=N$1,SUMIFS(Finances!N$3:N$249,Finances!$A$3:$A$249,$A36,Finances!$B$3:$B$249,$B36,Finances!$D$3:$D$249,$D36),NA())</f>
        <v>#N/A</v>
      </c>
      <c r="O36" s="41" t="e">
        <f>IF(List!$D$2&gt;=O$1,SUMIFS(Finances!O$3:O$249,Finances!$A$3:$A$249,$A36,Finances!$B$3:$B$249,$B36,Finances!$D$3:$D$249,$D36),NA())</f>
        <v>#N/A</v>
      </c>
      <c r="P36" s="41" t="e">
        <f>IF(List!$D$2&gt;=P$1,SUMIFS(Finances!P$3:P$249,Finances!$A$3:$A$249,$A36,Finances!$B$3:$B$249,$B36,Finances!$D$3:$D$249,$D36),NA())</f>
        <v>#N/A</v>
      </c>
      <c r="Q36" s="41"/>
      <c r="R36" s="26">
        <f ca="1">SUM(OFFSET(E36,,,,List!$D$2))</f>
        <v>8188830.3973399997</v>
      </c>
    </row>
    <row r="37" spans="1:18" x14ac:dyDescent="0.25">
      <c r="A37" t="s">
        <v>20</v>
      </c>
      <c r="B37" s="15" t="s">
        <v>53</v>
      </c>
      <c r="C37" s="15" t="str">
        <f>List!$T$2</f>
        <v>Africa</v>
      </c>
      <c r="D37" s="5" t="str">
        <f>List!U$10</f>
        <v>Tunisia</v>
      </c>
      <c r="E37" s="41">
        <f>IF(List!$D$2&gt;=E$1,SUMIFS(Finances!E$3:E$249,Finances!$A$3:$A$249,$A37,Finances!$B$3:$B$249,$B37,Finances!$D$3:$D$249,$D37),NA())</f>
        <v>977019.44282999996</v>
      </c>
      <c r="F37" s="41">
        <f>IF(List!$D$2&gt;=F$1,SUMIFS(Finances!F$3:F$249,Finances!$A$3:$A$249,$A37,Finances!$B$3:$B$249,$B37,Finances!$D$3:$D$249,$D37),NA())</f>
        <v>968636.36303999997</v>
      </c>
      <c r="G37" s="41">
        <f>IF(List!$D$2&gt;=G$1,SUMIFS(Finances!G$3:G$249,Finances!$A$3:$A$249,$A37,Finances!$B$3:$B$249,$B37,Finances!$D$3:$D$249,$D37),NA())</f>
        <v>1001408.5036800001</v>
      </c>
      <c r="H37" s="41">
        <f>IF(List!$D$2&gt;=H$1,SUMIFS(Finances!H$3:H$249,Finances!$A$3:$A$249,$A37,Finances!$B$3:$B$249,$B37,Finances!$D$3:$D$249,$D37),NA())</f>
        <v>1084352.42664</v>
      </c>
      <c r="I37" s="41">
        <f>IF(List!$D$2&gt;=I$1,SUMIFS(Finances!I$3:I$249,Finances!$A$3:$A$249,$A37,Finances!$B$3:$B$249,$B37,Finances!$D$3:$D$249,$D37),NA())</f>
        <v>1143308.4940799999</v>
      </c>
      <c r="J37" s="41">
        <f>IF(List!$D$2&gt;=J$1,SUMIFS(Finances!J$3:J$249,Finances!$A$3:$A$249,$A37,Finances!$B$3:$B$249,$B37,Finances!$D$3:$D$249,$D37),NA())</f>
        <v>986960.09412000002</v>
      </c>
      <c r="K37" s="41">
        <f>IF(List!$D$2&gt;=K$1,SUMIFS(Finances!K$3:K$249,Finances!$A$3:$A$249,$A37,Finances!$B$3:$B$249,$B37,Finances!$D$3:$D$249,$D37),NA())</f>
        <v>1350070.36956</v>
      </c>
      <c r="L37" s="41" t="e">
        <f>IF(List!$D$2&gt;=L$1,SUMIFS(Finances!L$3:L$249,Finances!$A$3:$A$249,$A37,Finances!$B$3:$B$249,$B37,Finances!$D$3:$D$249,$D37),NA())</f>
        <v>#N/A</v>
      </c>
      <c r="M37" s="41" t="e">
        <f>IF(List!$D$2&gt;=M$1,SUMIFS(Finances!M$3:M$249,Finances!$A$3:$A$249,$A37,Finances!$B$3:$B$249,$B37,Finances!$D$3:$D$249,$D37),NA())</f>
        <v>#N/A</v>
      </c>
      <c r="N37" s="41" t="e">
        <f>IF(List!$D$2&gt;=N$1,SUMIFS(Finances!N$3:N$249,Finances!$A$3:$A$249,$A37,Finances!$B$3:$B$249,$B37,Finances!$D$3:$D$249,$D37),NA())</f>
        <v>#N/A</v>
      </c>
      <c r="O37" s="41" t="e">
        <f>IF(List!$D$2&gt;=O$1,SUMIFS(Finances!O$3:O$249,Finances!$A$3:$A$249,$A37,Finances!$B$3:$B$249,$B37,Finances!$D$3:$D$249,$D37),NA())</f>
        <v>#N/A</v>
      </c>
      <c r="P37" s="41" t="e">
        <f>IF(List!$D$2&gt;=P$1,SUMIFS(Finances!P$3:P$249,Finances!$A$3:$A$249,$A37,Finances!$B$3:$B$249,$B37,Finances!$D$3:$D$249,$D37),NA())</f>
        <v>#N/A</v>
      </c>
      <c r="Q37" s="41"/>
      <c r="R37" s="26">
        <f ca="1">SUM(OFFSET(E37,,,,List!$D$2))</f>
        <v>7511755.6939499993</v>
      </c>
    </row>
    <row r="38" spans="1:18" x14ac:dyDescent="0.25">
      <c r="A38" t="s">
        <v>20</v>
      </c>
      <c r="B38" s="15" t="s">
        <v>53</v>
      </c>
      <c r="C38" s="15" t="str">
        <f>List!$T$2</f>
        <v>Africa</v>
      </c>
      <c r="D38" s="5" t="str">
        <f>List!U$11</f>
        <v>Zimbabwe</v>
      </c>
      <c r="E38" s="41">
        <f>IF(List!$D$2&gt;=E$1,SUMIFS(Finances!E$3:E$249,Finances!$A$3:$A$249,$A38,Finances!$B$3:$B$249,$B38,Finances!$D$3:$D$249,$D38),NA())</f>
        <v>327383.54928000004</v>
      </c>
      <c r="F38" s="41">
        <f>IF(List!$D$2&gt;=F$1,SUMIFS(Finances!F$3:F$249,Finances!$A$3:$A$249,$A38,Finances!$B$3:$B$249,$B38,Finances!$D$3:$D$249,$D38),NA())</f>
        <v>333464.97743999999</v>
      </c>
      <c r="G38" s="41">
        <f>IF(List!$D$2&gt;=G$1,SUMIFS(Finances!G$3:G$249,Finances!$A$3:$A$249,$A38,Finances!$B$3:$B$249,$B38,Finances!$D$3:$D$249,$D38),NA())</f>
        <v>346155.73550999997</v>
      </c>
      <c r="H38" s="41">
        <f>IF(List!$D$2&gt;=H$1,SUMIFS(Finances!H$3:H$249,Finances!$A$3:$A$249,$A38,Finances!$B$3:$B$249,$B38,Finances!$D$3:$D$249,$D38),NA())</f>
        <v>290403.24768000003</v>
      </c>
      <c r="I38" s="41">
        <f>IF(List!$D$2&gt;=I$1,SUMIFS(Finances!I$3:I$249,Finances!$A$3:$A$249,$A38,Finances!$B$3:$B$249,$B38,Finances!$D$3:$D$249,$D38),NA())</f>
        <v>331437.83471999998</v>
      </c>
      <c r="J38" s="41">
        <f>IF(List!$D$2&gt;=J$1,SUMIFS(Finances!J$3:J$249,Finances!$A$3:$A$249,$A38,Finances!$B$3:$B$249,$B38,Finances!$D$3:$D$249,$D38),NA())</f>
        <v>355932.47592</v>
      </c>
      <c r="K38" s="41">
        <f>IF(List!$D$2&gt;=K$1,SUMIFS(Finances!K$3:K$249,Finances!$A$3:$A$249,$A38,Finances!$B$3:$B$249,$B38,Finances!$D$3:$D$249,$D38),NA())</f>
        <v>325486.02995999996</v>
      </c>
      <c r="L38" s="41" t="e">
        <f>IF(List!$D$2&gt;=L$1,SUMIFS(Finances!L$3:L$249,Finances!$A$3:$A$249,$A38,Finances!$B$3:$B$249,$B38,Finances!$D$3:$D$249,$D38),NA())</f>
        <v>#N/A</v>
      </c>
      <c r="M38" s="41" t="e">
        <f>IF(List!$D$2&gt;=M$1,SUMIFS(Finances!M$3:M$249,Finances!$A$3:$A$249,$A38,Finances!$B$3:$B$249,$B38,Finances!$D$3:$D$249,$D38),NA())</f>
        <v>#N/A</v>
      </c>
      <c r="N38" s="41" t="e">
        <f>IF(List!$D$2&gt;=N$1,SUMIFS(Finances!N$3:N$249,Finances!$A$3:$A$249,$A38,Finances!$B$3:$B$249,$B38,Finances!$D$3:$D$249,$D38),NA())</f>
        <v>#N/A</v>
      </c>
      <c r="O38" s="41" t="e">
        <f>IF(List!$D$2&gt;=O$1,SUMIFS(Finances!O$3:O$249,Finances!$A$3:$A$249,$A38,Finances!$B$3:$B$249,$B38,Finances!$D$3:$D$249,$D38),NA())</f>
        <v>#N/A</v>
      </c>
      <c r="P38" s="41" t="e">
        <f>IF(List!$D$2&gt;=P$1,SUMIFS(Finances!P$3:P$249,Finances!$A$3:$A$249,$A38,Finances!$B$3:$B$249,$B38,Finances!$D$3:$D$249,$D38),NA())</f>
        <v>#N/A</v>
      </c>
      <c r="Q38" s="41"/>
      <c r="R38" s="26">
        <f ca="1">SUM(OFFSET(E38,,,,List!$D$2))</f>
        <v>2310263.8505099998</v>
      </c>
    </row>
    <row r="39" spans="1:18" x14ac:dyDescent="0.25">
      <c r="A39" t="s">
        <v>20</v>
      </c>
      <c r="B39" s="15" t="s">
        <v>53</v>
      </c>
      <c r="C39" s="15" t="str">
        <f>List!$T$2</f>
        <v>Africa</v>
      </c>
      <c r="D39" s="15" t="s">
        <v>15</v>
      </c>
      <c r="E39" s="41">
        <f>SUM(E29:E38)</f>
        <v>6736791.4185600001</v>
      </c>
      <c r="F39" s="41">
        <f t="shared" ref="F39" si="13">SUM(F29:F38)</f>
        <v>6886208.9099700013</v>
      </c>
      <c r="G39" s="41">
        <f t="shared" ref="G39" si="14">SUM(G29:G38)</f>
        <v>6842878.5000300007</v>
      </c>
      <c r="H39" s="41">
        <f t="shared" ref="H39" si="15">SUM(H29:H38)</f>
        <v>7158413.0779000008</v>
      </c>
      <c r="I39" s="41">
        <f t="shared" ref="I39" si="16">SUM(I29:I38)</f>
        <v>6986394.4301100001</v>
      </c>
      <c r="J39" s="41">
        <f t="shared" ref="J39" si="17">SUM(J29:J38)</f>
        <v>7460306.89726</v>
      </c>
      <c r="K39" s="41">
        <f t="shared" ref="K39" si="18">SUM(K29:K38)</f>
        <v>6690141.4493700014</v>
      </c>
      <c r="L39" s="41" t="e">
        <f t="shared" ref="L39" si="19">SUM(L29:L38)</f>
        <v>#N/A</v>
      </c>
      <c r="M39" s="41" t="e">
        <f t="shared" ref="M39" si="20">SUM(M29:M38)</f>
        <v>#N/A</v>
      </c>
      <c r="N39" s="41" t="e">
        <f t="shared" ref="N39" si="21">SUM(N29:N38)</f>
        <v>#N/A</v>
      </c>
      <c r="O39" s="41" t="e">
        <f t="shared" ref="O39" si="22">SUM(O29:O38)</f>
        <v>#N/A</v>
      </c>
      <c r="P39" s="41" t="e">
        <f t="shared" ref="P39" si="23">SUM(P29:P38)</f>
        <v>#N/A</v>
      </c>
      <c r="Q39" s="41"/>
      <c r="R39" s="26">
        <f ca="1">SUM(OFFSET(E39,,,,List!$D$2))</f>
        <v>48761134.683200009</v>
      </c>
    </row>
    <row r="40" spans="1:18" x14ac:dyDescent="0.25">
      <c r="B40" s="15"/>
      <c r="D40"/>
      <c r="E40" s="18"/>
      <c r="F40" s="18"/>
      <c r="G40" s="18"/>
      <c r="H40" s="18"/>
      <c r="I40" s="18"/>
      <c r="J40" s="18"/>
      <c r="K40" s="18"/>
      <c r="L40" s="18"/>
      <c r="M40" s="18"/>
      <c r="N40" s="18"/>
      <c r="O40" s="18"/>
      <c r="P40" s="18"/>
      <c r="R40" s="41"/>
    </row>
    <row r="41" spans="1:18" x14ac:dyDescent="0.25">
      <c r="A41" s="16" t="s">
        <v>41</v>
      </c>
      <c r="B41" s="16" t="s">
        <v>54</v>
      </c>
      <c r="C41" s="16" t="s">
        <v>55</v>
      </c>
      <c r="D41" s="16" t="s">
        <v>124</v>
      </c>
      <c r="E41" s="43" t="s">
        <v>42</v>
      </c>
      <c r="F41" s="43" t="s">
        <v>43</v>
      </c>
      <c r="G41" s="43" t="s">
        <v>44</v>
      </c>
      <c r="H41" s="43" t="s">
        <v>45</v>
      </c>
      <c r="I41" s="43" t="s">
        <v>46</v>
      </c>
      <c r="J41" s="43" t="s">
        <v>47</v>
      </c>
      <c r="K41" s="43" t="s">
        <v>48</v>
      </c>
      <c r="L41" s="43" t="s">
        <v>49</v>
      </c>
      <c r="M41" s="43" t="s">
        <v>50</v>
      </c>
      <c r="N41" s="43" t="s">
        <v>51</v>
      </c>
      <c r="O41" s="43" t="s">
        <v>6</v>
      </c>
      <c r="P41" s="43" t="s">
        <v>52</v>
      </c>
      <c r="Q41" s="43" t="s">
        <v>15</v>
      </c>
      <c r="R41" s="44" t="s">
        <v>40</v>
      </c>
    </row>
    <row r="42" spans="1:18" x14ac:dyDescent="0.25">
      <c r="A42" t="s">
        <v>19</v>
      </c>
      <c r="B42" s="15" t="s">
        <v>53</v>
      </c>
      <c r="C42" s="15" t="str">
        <f>List!$T$2</f>
        <v>Africa</v>
      </c>
      <c r="D42" s="5" t="str">
        <f>List!U$2</f>
        <v>Algeria</v>
      </c>
      <c r="E42" s="41">
        <f>IF(List!$D$2&gt;=E$1,SUMIFS(Finances!E$3:E$249,Finances!$A$3:$A$249,$A42,Finances!$B$3:$B$249,$B42,Finances!$D$3:$D$249,$D42),NA())</f>
        <v>488659.31099999999</v>
      </c>
      <c r="F42" s="41">
        <f>IF(List!$D$2&gt;=F$1,SUMIFS(Finances!F$3:F$249,Finances!$A$3:$A$249,$A42,Finances!$B$3:$B$249,$B42,Finances!$D$3:$D$249,$D42),NA())</f>
        <v>505029.49199999997</v>
      </c>
      <c r="G42" s="41">
        <f>IF(List!$D$2&gt;=G$1,SUMIFS(Finances!G$3:G$249,Finances!$A$3:$A$249,$A42,Finances!$B$3:$B$249,$B42,Finances!$D$3:$D$249,$D42),NA())</f>
        <v>490582.755</v>
      </c>
      <c r="H42" s="41">
        <f>IF(List!$D$2&gt;=H$1,SUMIFS(Finances!H$3:H$249,Finances!$A$3:$A$249,$A42,Finances!$B$3:$B$249,$B42,Finances!$D$3:$D$249,$D42),NA())</f>
        <v>536808.13199999998</v>
      </c>
      <c r="I42" s="41">
        <f>IF(List!$D$2&gt;=I$1,SUMIFS(Finances!I$3:I$249,Finances!$A$3:$A$249,$A42,Finances!$B$3:$B$249,$B42,Finances!$D$3:$D$249,$D42),NA())</f>
        <v>572015.5199999999</v>
      </c>
      <c r="J42" s="41">
        <f>IF(List!$D$2&gt;=J$1,SUMIFS(Finances!J$3:J$249,Finances!$A$3:$A$249,$A42,Finances!$B$3:$B$249,$B42,Finances!$D$3:$D$249,$D42),NA())</f>
        <v>542285.76600000006</v>
      </c>
      <c r="K42" s="41">
        <f>IF(List!$D$2&gt;=K$1,SUMIFS(Finances!K$3:K$249,Finances!$A$3:$A$249,$A42,Finances!$B$3:$B$249,$B42,Finances!$D$3:$D$249,$D42),NA())</f>
        <v>604734.76800000004</v>
      </c>
      <c r="L42" s="41" t="e">
        <f>IF(List!$D$2&gt;=L$1,SUMIFS(Finances!L$3:L$249,Finances!$A$3:$A$249,$A42,Finances!$B$3:$B$249,$B42,Finances!$D$3:$D$249,$D42),NA())</f>
        <v>#N/A</v>
      </c>
      <c r="M42" s="41" t="e">
        <f>IF(List!$D$2&gt;=M$1,SUMIFS(Finances!M$3:M$249,Finances!$A$3:$A$249,$A42,Finances!$B$3:$B$249,$B42,Finances!$D$3:$D$249,$D42),NA())</f>
        <v>#N/A</v>
      </c>
      <c r="N42" s="41" t="e">
        <f>IF(List!$D$2&gt;=N$1,SUMIFS(Finances!N$3:N$249,Finances!$A$3:$A$249,$A42,Finances!$B$3:$B$249,$B42,Finances!$D$3:$D$249,$D42),NA())</f>
        <v>#N/A</v>
      </c>
      <c r="O42" s="41" t="e">
        <f>IF(List!$D$2&gt;=O$1,SUMIFS(Finances!O$3:O$249,Finances!$A$3:$A$249,$A42,Finances!$B$3:$B$249,$B42,Finances!$D$3:$D$249,$D42),NA())</f>
        <v>#N/A</v>
      </c>
      <c r="P42" s="41" t="e">
        <f>IF(List!$D$2&gt;=P$1,SUMIFS(Finances!P$3:P$249,Finances!$A$3:$A$249,$A42,Finances!$B$3:$B$249,$B42,Finances!$D$3:$D$249,$D42),NA())</f>
        <v>#N/A</v>
      </c>
      <c r="Q42" s="41"/>
      <c r="R42" s="26">
        <f ca="1">SUM(OFFSET(E42,,,,List!$D$2))</f>
        <v>3740115.7439999999</v>
      </c>
    </row>
    <row r="43" spans="1:18" x14ac:dyDescent="0.25">
      <c r="A43" t="s">
        <v>19</v>
      </c>
      <c r="B43" s="15" t="s">
        <v>53</v>
      </c>
      <c r="C43" s="15" t="str">
        <f>List!$T$2</f>
        <v>Africa</v>
      </c>
      <c r="D43" s="5" t="str">
        <f>List!U$3</f>
        <v>Egypt</v>
      </c>
      <c r="E43" s="41">
        <f>IF(List!$D$2&gt;=E$1,SUMIFS(Finances!E$3:E$249,Finances!$A$3:$A$249,$A43,Finances!$B$3:$B$249,$B43,Finances!$D$3:$D$249,$D43),NA())</f>
        <v>493721.45459999994</v>
      </c>
      <c r="F43" s="41">
        <f>IF(List!$D$2&gt;=F$1,SUMIFS(Finances!F$3:F$249,Finances!$A$3:$A$249,$A43,Finances!$B$3:$B$249,$B43,Finances!$D$3:$D$249,$D43),NA())</f>
        <v>495569.92320000002</v>
      </c>
      <c r="G43" s="41">
        <f>IF(List!$D$2&gt;=G$1,SUMIFS(Finances!G$3:G$249,Finances!$A$3:$A$249,$A43,Finances!$B$3:$B$249,$B43,Finances!$D$3:$D$249,$D43),NA())</f>
        <v>481900.06755000004</v>
      </c>
      <c r="H43" s="41">
        <f>IF(List!$D$2&gt;=H$1,SUMIFS(Finances!H$3:H$249,Finances!$A$3:$A$249,$A43,Finances!$B$3:$B$249,$B43,Finances!$D$3:$D$249,$D43),NA())</f>
        <v>467437.13280000002</v>
      </c>
      <c r="I43" s="41">
        <f>IF(List!$D$2&gt;=I$1,SUMIFS(Finances!I$3:I$249,Finances!$A$3:$A$249,$A43,Finances!$B$3:$B$249,$B43,Finances!$D$3:$D$249,$D43),NA())</f>
        <v>486222.04124999995</v>
      </c>
      <c r="J43" s="41">
        <f>IF(List!$D$2&gt;=J$1,SUMIFS(Finances!J$3:J$249,Finances!$A$3:$A$249,$A43,Finances!$B$3:$B$249,$B43,Finances!$D$3:$D$249,$D43),NA())</f>
        <v>489948.28343999991</v>
      </c>
      <c r="K43" s="41">
        <f>IF(List!$D$2&gt;=K$1,SUMIFS(Finances!K$3:K$249,Finances!$A$3:$A$249,$A43,Finances!$B$3:$B$249,$B43,Finances!$D$3:$D$249,$D43),NA())</f>
        <v>414909.4752000001</v>
      </c>
      <c r="L43" s="41" t="e">
        <f>IF(List!$D$2&gt;=L$1,SUMIFS(Finances!L$3:L$249,Finances!$A$3:$A$249,$A43,Finances!$B$3:$B$249,$B43,Finances!$D$3:$D$249,$D43),NA())</f>
        <v>#N/A</v>
      </c>
      <c r="M43" s="41" t="e">
        <f>IF(List!$D$2&gt;=M$1,SUMIFS(Finances!M$3:M$249,Finances!$A$3:$A$249,$A43,Finances!$B$3:$B$249,$B43,Finances!$D$3:$D$249,$D43),NA())</f>
        <v>#N/A</v>
      </c>
      <c r="N43" s="41" t="e">
        <f>IF(List!$D$2&gt;=N$1,SUMIFS(Finances!N$3:N$249,Finances!$A$3:$A$249,$A43,Finances!$B$3:$B$249,$B43,Finances!$D$3:$D$249,$D43),NA())</f>
        <v>#N/A</v>
      </c>
      <c r="O43" s="41" t="e">
        <f>IF(List!$D$2&gt;=O$1,SUMIFS(Finances!O$3:O$249,Finances!$A$3:$A$249,$A43,Finances!$B$3:$B$249,$B43,Finances!$D$3:$D$249,$D43),NA())</f>
        <v>#N/A</v>
      </c>
      <c r="P43" s="41" t="e">
        <f>IF(List!$D$2&gt;=P$1,SUMIFS(Finances!P$3:P$249,Finances!$A$3:$A$249,$A43,Finances!$B$3:$B$249,$B43,Finances!$D$3:$D$249,$D43),NA())</f>
        <v>#N/A</v>
      </c>
      <c r="Q43" s="41"/>
      <c r="R43" s="26">
        <f ca="1">SUM(OFFSET(E43,,,,List!$D$2))</f>
        <v>3329708.3780399999</v>
      </c>
    </row>
    <row r="44" spans="1:18" x14ac:dyDescent="0.25">
      <c r="A44" t="s">
        <v>19</v>
      </c>
      <c r="B44" s="15" t="s">
        <v>53</v>
      </c>
      <c r="C44" s="15" t="str">
        <f>List!$T$2</f>
        <v>Africa</v>
      </c>
      <c r="D44" s="5" t="str">
        <f>List!U$4</f>
        <v>Ethiopia</v>
      </c>
      <c r="E44" s="41">
        <f>IF(List!$D$2&gt;=E$1,SUMIFS(Finances!E$3:E$249,Finances!$A$3:$A$249,$A44,Finances!$B$3:$B$249,$B44,Finances!$D$3:$D$249,$D44),NA())</f>
        <v>410587.50149999995</v>
      </c>
      <c r="F44" s="41">
        <f>IF(List!$D$2&gt;=F$1,SUMIFS(Finances!F$3:F$249,Finances!$A$3:$A$249,$A44,Finances!$B$3:$B$249,$B44,Finances!$D$3:$D$249,$D44),NA())</f>
        <v>383534.69220000011</v>
      </c>
      <c r="G44" s="41">
        <f>IF(List!$D$2&gt;=G$1,SUMIFS(Finances!G$3:G$249,Finances!$A$3:$A$249,$A44,Finances!$B$3:$B$249,$B44,Finances!$D$3:$D$249,$D44),NA())</f>
        <v>376907.25600000005</v>
      </c>
      <c r="H44" s="41">
        <f>IF(List!$D$2&gt;=H$1,SUMIFS(Finances!H$3:H$249,Finances!$A$3:$A$249,$A44,Finances!$B$3:$B$249,$B44,Finances!$D$3:$D$249,$D44),NA())</f>
        <v>396180.9225000001</v>
      </c>
      <c r="I44" s="41">
        <f>IF(List!$D$2&gt;=I$1,SUMIFS(Finances!I$3:I$249,Finances!$A$3:$A$249,$A44,Finances!$B$3:$B$249,$B44,Finances!$D$3:$D$249,$D44),NA())</f>
        <v>419094.96552000014</v>
      </c>
      <c r="J44" s="41">
        <f>IF(List!$D$2&gt;=J$1,SUMIFS(Finances!J$3:J$249,Finances!$A$3:$A$249,$A44,Finances!$B$3:$B$249,$B44,Finances!$D$3:$D$249,$D44),NA())</f>
        <v>393588.55800000014</v>
      </c>
      <c r="K44" s="41">
        <f>IF(List!$D$2&gt;=K$1,SUMIFS(Finances!K$3:K$249,Finances!$A$3:$A$249,$A44,Finances!$B$3:$B$249,$B44,Finances!$D$3:$D$249,$D44),NA())</f>
        <v>358602.90840000007</v>
      </c>
      <c r="L44" s="41" t="e">
        <f>IF(List!$D$2&gt;=L$1,SUMIFS(Finances!L$3:L$249,Finances!$A$3:$A$249,$A44,Finances!$B$3:$B$249,$B44,Finances!$D$3:$D$249,$D44),NA())</f>
        <v>#N/A</v>
      </c>
      <c r="M44" s="41" t="e">
        <f>IF(List!$D$2&gt;=M$1,SUMIFS(Finances!M$3:M$249,Finances!$A$3:$A$249,$A44,Finances!$B$3:$B$249,$B44,Finances!$D$3:$D$249,$D44),NA())</f>
        <v>#N/A</v>
      </c>
      <c r="N44" s="41" t="e">
        <f>IF(List!$D$2&gt;=N$1,SUMIFS(Finances!N$3:N$249,Finances!$A$3:$A$249,$A44,Finances!$B$3:$B$249,$B44,Finances!$D$3:$D$249,$D44),NA())</f>
        <v>#N/A</v>
      </c>
      <c r="O44" s="41" t="e">
        <f>IF(List!$D$2&gt;=O$1,SUMIFS(Finances!O$3:O$249,Finances!$A$3:$A$249,$A44,Finances!$B$3:$B$249,$B44,Finances!$D$3:$D$249,$D44),NA())</f>
        <v>#N/A</v>
      </c>
      <c r="P44" s="41" t="e">
        <f>IF(List!$D$2&gt;=P$1,SUMIFS(Finances!P$3:P$249,Finances!$A$3:$A$249,$A44,Finances!$B$3:$B$249,$B44,Finances!$D$3:$D$249,$D44),NA())</f>
        <v>#N/A</v>
      </c>
      <c r="Q44" s="41"/>
      <c r="R44" s="26">
        <f ca="1">SUM(OFFSET(E44,,,,List!$D$2))</f>
        <v>2738496.8041200005</v>
      </c>
    </row>
    <row r="45" spans="1:18" x14ac:dyDescent="0.25">
      <c r="A45" t="s">
        <v>19</v>
      </c>
      <c r="B45" s="15" t="s">
        <v>53</v>
      </c>
      <c r="C45" s="15" t="str">
        <f>List!$T$2</f>
        <v>Africa</v>
      </c>
      <c r="D45" s="5" t="str">
        <f>List!U$5</f>
        <v>Kenya</v>
      </c>
      <c r="E45" s="41">
        <f>IF(List!$D$2&gt;=E$1,SUMIFS(Finances!E$3:E$249,Finances!$A$3:$A$249,$A45,Finances!$B$3:$B$249,$B45,Finances!$D$3:$D$249,$D45),NA())</f>
        <v>607705.7133510001</v>
      </c>
      <c r="F45" s="41">
        <f>IF(List!$D$2&gt;=F$1,SUMIFS(Finances!F$3:F$249,Finances!$A$3:$A$249,$A45,Finances!$B$3:$B$249,$B45,Finances!$D$3:$D$249,$D45),NA())</f>
        <v>632164.45723200007</v>
      </c>
      <c r="G45" s="41">
        <f>IF(List!$D$2&gt;=G$1,SUMIFS(Finances!G$3:G$249,Finances!$A$3:$A$249,$A45,Finances!$B$3:$B$249,$B45,Finances!$D$3:$D$249,$D45),NA())</f>
        <v>623080.32391799998</v>
      </c>
      <c r="H45" s="41">
        <f>IF(List!$D$2&gt;=H$1,SUMIFS(Finances!H$3:H$249,Finances!$A$3:$A$249,$A45,Finances!$B$3:$B$249,$B45,Finances!$D$3:$D$249,$D45),NA())</f>
        <v>517280.78493000002</v>
      </c>
      <c r="I45" s="41">
        <f>IF(List!$D$2&gt;=I$1,SUMIFS(Finances!I$3:I$249,Finances!$A$3:$A$249,$A45,Finances!$B$3:$B$249,$B45,Finances!$D$3:$D$249,$D45),NA())</f>
        <v>596588.10249600001</v>
      </c>
      <c r="J45" s="41">
        <f>IF(List!$D$2&gt;=J$1,SUMIFS(Finances!J$3:J$249,Finances!$A$3:$A$249,$A45,Finances!$B$3:$B$249,$B45,Finances!$D$3:$D$249,$D45),NA())</f>
        <v>634140.92138399999</v>
      </c>
      <c r="K45" s="41">
        <f>IF(List!$D$2&gt;=K$1,SUMIFS(Finances!K$3:K$249,Finances!$A$3:$A$249,$A45,Finances!$B$3:$B$249,$B45,Finances!$D$3:$D$249,$D45),NA())</f>
        <v>592107.56514000008</v>
      </c>
      <c r="L45" s="41" t="e">
        <f>IF(List!$D$2&gt;=L$1,SUMIFS(Finances!L$3:L$249,Finances!$A$3:$A$249,$A45,Finances!$B$3:$B$249,$B45,Finances!$D$3:$D$249,$D45),NA())</f>
        <v>#N/A</v>
      </c>
      <c r="M45" s="41" t="e">
        <f>IF(List!$D$2&gt;=M$1,SUMIFS(Finances!M$3:M$249,Finances!$A$3:$A$249,$A45,Finances!$B$3:$B$249,$B45,Finances!$D$3:$D$249,$D45),NA())</f>
        <v>#N/A</v>
      </c>
      <c r="N45" s="41" t="e">
        <f>IF(List!$D$2&gt;=N$1,SUMIFS(Finances!N$3:N$249,Finances!$A$3:$A$249,$A45,Finances!$B$3:$B$249,$B45,Finances!$D$3:$D$249,$D45),NA())</f>
        <v>#N/A</v>
      </c>
      <c r="O45" s="41" t="e">
        <f>IF(List!$D$2&gt;=O$1,SUMIFS(Finances!O$3:O$249,Finances!$A$3:$A$249,$A45,Finances!$B$3:$B$249,$B45,Finances!$D$3:$D$249,$D45),NA())</f>
        <v>#N/A</v>
      </c>
      <c r="P45" s="41" t="e">
        <f>IF(List!$D$2&gt;=P$1,SUMIFS(Finances!P$3:P$249,Finances!$A$3:$A$249,$A45,Finances!$B$3:$B$249,$B45,Finances!$D$3:$D$249,$D45),NA())</f>
        <v>#N/A</v>
      </c>
      <c r="Q45" s="41"/>
      <c r="R45" s="26">
        <f ca="1">SUM(OFFSET(E45,,,,List!$D$2))</f>
        <v>4203067.8684510011</v>
      </c>
    </row>
    <row r="46" spans="1:18" x14ac:dyDescent="0.25">
      <c r="A46" t="s">
        <v>19</v>
      </c>
      <c r="B46" s="15" t="s">
        <v>53</v>
      </c>
      <c r="C46" s="15" t="str">
        <f>List!$T$2</f>
        <v>Africa</v>
      </c>
      <c r="D46" s="5" t="str">
        <f>List!U$6</f>
        <v>Libya</v>
      </c>
      <c r="E46" s="41">
        <f>IF(List!$D$2&gt;=E$1,SUMIFS(Finances!E$3:E$249,Finances!$A$3:$A$249,$A46,Finances!$B$3:$B$249,$B46,Finances!$D$3:$D$249,$D46),NA())</f>
        <v>855606.86467200017</v>
      </c>
      <c r="F46" s="41">
        <f>IF(List!$D$2&gt;=F$1,SUMIFS(Finances!F$3:F$249,Finances!$A$3:$A$249,$A46,Finances!$B$3:$B$249,$B46,Finances!$D$3:$D$249,$D46),NA())</f>
        <v>903938.14458000008</v>
      </c>
      <c r="G46" s="41">
        <f>IF(List!$D$2&gt;=G$1,SUMIFS(Finances!G$3:G$249,Finances!$A$3:$A$249,$A46,Finances!$B$3:$B$249,$B46,Finances!$D$3:$D$249,$D46),NA())</f>
        <v>1520794.6113139999</v>
      </c>
      <c r="H46" s="41">
        <f>IF(List!$D$2&gt;=H$1,SUMIFS(Finances!H$3:H$249,Finances!$A$3:$A$249,$A46,Finances!$B$3:$B$249,$B46,Finances!$D$3:$D$249,$D46),NA())</f>
        <v>944581.51093500003</v>
      </c>
      <c r="I46" s="41">
        <f>IF(List!$D$2&gt;=I$1,SUMIFS(Finances!I$3:I$249,Finances!$A$3:$A$249,$A46,Finances!$B$3:$B$249,$B46,Finances!$D$3:$D$249,$D46),NA())</f>
        <v>1018977.8952959999</v>
      </c>
      <c r="J46" s="41">
        <f>IF(List!$D$2&gt;=J$1,SUMIFS(Finances!J$3:J$249,Finances!$A$3:$A$249,$A46,Finances!$B$3:$B$249,$B46,Finances!$D$3:$D$249,$D46),NA())</f>
        <v>948386.05315200007</v>
      </c>
      <c r="K46" s="41">
        <f>IF(List!$D$2&gt;=K$1,SUMIFS(Finances!K$3:K$249,Finances!$A$3:$A$249,$A46,Finances!$B$3:$B$249,$B46,Finances!$D$3:$D$249,$D46),NA())</f>
        <v>633961.6113600001</v>
      </c>
      <c r="L46" s="41" t="e">
        <f>IF(List!$D$2&gt;=L$1,SUMIFS(Finances!L$3:L$249,Finances!$A$3:$A$249,$A46,Finances!$B$3:$B$249,$B46,Finances!$D$3:$D$249,$D46),NA())</f>
        <v>#N/A</v>
      </c>
      <c r="M46" s="41" t="e">
        <f>IF(List!$D$2&gt;=M$1,SUMIFS(Finances!M$3:M$249,Finances!$A$3:$A$249,$A46,Finances!$B$3:$B$249,$B46,Finances!$D$3:$D$249,$D46),NA())</f>
        <v>#N/A</v>
      </c>
      <c r="N46" s="41" t="e">
        <f>IF(List!$D$2&gt;=N$1,SUMIFS(Finances!N$3:N$249,Finances!$A$3:$A$249,$A46,Finances!$B$3:$B$249,$B46,Finances!$D$3:$D$249,$D46),NA())</f>
        <v>#N/A</v>
      </c>
      <c r="O46" s="41" t="e">
        <f>IF(List!$D$2&gt;=O$1,SUMIFS(Finances!O$3:O$249,Finances!$A$3:$A$249,$A46,Finances!$B$3:$B$249,$B46,Finances!$D$3:$D$249,$D46),NA())</f>
        <v>#N/A</v>
      </c>
      <c r="P46" s="41" t="e">
        <f>IF(List!$D$2&gt;=P$1,SUMIFS(Finances!P$3:P$249,Finances!$A$3:$A$249,$A46,Finances!$B$3:$B$249,$B46,Finances!$D$3:$D$249,$D46),NA())</f>
        <v>#N/A</v>
      </c>
      <c r="Q46" s="41"/>
      <c r="R46" s="26">
        <f ca="1">SUM(OFFSET(E46,,,,List!$D$2))</f>
        <v>6826246.6913090013</v>
      </c>
    </row>
    <row r="47" spans="1:18" x14ac:dyDescent="0.25">
      <c r="A47" t="s">
        <v>19</v>
      </c>
      <c r="B47" s="15" t="s">
        <v>53</v>
      </c>
      <c r="C47" s="15" t="str">
        <f>List!$T$2</f>
        <v>Africa</v>
      </c>
      <c r="D47" s="5" t="str">
        <f>List!U$7</f>
        <v>Mauritius</v>
      </c>
      <c r="E47" s="41">
        <f>IF(List!$D$2&gt;=E$1,SUMIFS(Finances!E$3:E$249,Finances!$A$3:$A$249,$A47,Finances!$B$3:$B$249,$B47,Finances!$D$3:$D$249,$D47),NA())</f>
        <v>485240.00427000009</v>
      </c>
      <c r="F47" s="41">
        <f>IF(List!$D$2&gt;=F$1,SUMIFS(Finances!F$3:F$249,Finances!$A$3:$A$249,$A47,Finances!$B$3:$B$249,$B47,Finances!$D$3:$D$249,$D47),NA())</f>
        <v>496901.67012000002</v>
      </c>
      <c r="G47" s="41">
        <f>IF(List!$D$2&gt;=G$1,SUMIFS(Finances!G$3:G$249,Finances!$A$3:$A$249,$A47,Finances!$B$3:$B$249,$B47,Finances!$D$3:$D$249,$D47),NA())</f>
        <v>587306.22291000001</v>
      </c>
      <c r="H47" s="41">
        <f>IF(List!$D$2&gt;=H$1,SUMIFS(Finances!H$3:H$249,Finances!$A$3:$A$249,$A47,Finances!$B$3:$B$249,$B47,Finances!$D$3:$D$249,$D47),NA())</f>
        <v>1474767.5060749999</v>
      </c>
      <c r="I47" s="41">
        <f>IF(List!$D$2&gt;=I$1,SUMIFS(Finances!I$3:I$249,Finances!$A$3:$A$249,$A47,Finances!$B$3:$B$249,$B47,Finances!$D$3:$D$249,$D47),NA())</f>
        <v>577892.55636000005</v>
      </c>
      <c r="J47" s="41">
        <f>IF(List!$D$2&gt;=J$1,SUMIFS(Finances!J$3:J$249,Finances!$A$3:$A$249,$A47,Finances!$B$3:$B$249,$B47,Finances!$D$3:$D$249,$D47),NA())</f>
        <v>521392.79542500002</v>
      </c>
      <c r="K47" s="41">
        <f>IF(List!$D$2&gt;=K$1,SUMIFS(Finances!K$3:K$249,Finances!$A$3:$A$249,$A47,Finances!$B$3:$B$249,$B47,Finances!$D$3:$D$249,$D47),NA())</f>
        <v>348532.13587500004</v>
      </c>
      <c r="L47" s="41" t="e">
        <f>IF(List!$D$2&gt;=L$1,SUMIFS(Finances!L$3:L$249,Finances!$A$3:$A$249,$A47,Finances!$B$3:$B$249,$B47,Finances!$D$3:$D$249,$D47),NA())</f>
        <v>#N/A</v>
      </c>
      <c r="M47" s="41" t="e">
        <f>IF(List!$D$2&gt;=M$1,SUMIFS(Finances!M$3:M$249,Finances!$A$3:$A$249,$A47,Finances!$B$3:$B$249,$B47,Finances!$D$3:$D$249,$D47),NA())</f>
        <v>#N/A</v>
      </c>
      <c r="N47" s="41" t="e">
        <f>IF(List!$D$2&gt;=N$1,SUMIFS(Finances!N$3:N$249,Finances!$A$3:$A$249,$A47,Finances!$B$3:$B$249,$B47,Finances!$D$3:$D$249,$D47),NA())</f>
        <v>#N/A</v>
      </c>
      <c r="O47" s="41" t="e">
        <f>IF(List!$D$2&gt;=O$1,SUMIFS(Finances!O$3:O$249,Finances!$A$3:$A$249,$A47,Finances!$B$3:$B$249,$B47,Finances!$D$3:$D$249,$D47),NA())</f>
        <v>#N/A</v>
      </c>
      <c r="P47" s="41" t="e">
        <f>IF(List!$D$2&gt;=P$1,SUMIFS(Finances!P$3:P$249,Finances!$A$3:$A$249,$A47,Finances!$B$3:$B$249,$B47,Finances!$D$3:$D$249,$D47),NA())</f>
        <v>#N/A</v>
      </c>
      <c r="Q47" s="41"/>
      <c r="R47" s="26">
        <f ca="1">SUM(OFFSET(E47,,,,List!$D$2))</f>
        <v>4492032.8910349999</v>
      </c>
    </row>
    <row r="48" spans="1:18" x14ac:dyDescent="0.25">
      <c r="A48" t="s">
        <v>19</v>
      </c>
      <c r="B48" s="15" t="s">
        <v>53</v>
      </c>
      <c r="C48" s="15" t="str">
        <f>List!$T$2</f>
        <v>Africa</v>
      </c>
      <c r="D48" s="5" t="str">
        <f>List!U$8</f>
        <v>Nigeria</v>
      </c>
      <c r="E48" s="41">
        <f>IF(List!$D$2&gt;=E$1,SUMIFS(Finances!E$3:E$249,Finances!$A$3:$A$249,$A48,Finances!$B$3:$B$249,$B48,Finances!$D$3:$D$249,$D48),NA())</f>
        <v>363238.63613999996</v>
      </c>
      <c r="F48" s="41">
        <f>IF(List!$D$2&gt;=F$1,SUMIFS(Finances!F$3:F$249,Finances!$A$3:$A$249,$A48,Finances!$B$3:$B$249,$B48,Finances!$D$3:$D$249,$D48),NA())</f>
        <v>383024.39373000001</v>
      </c>
      <c r="G48" s="41">
        <f>IF(List!$D$2&gt;=G$1,SUMIFS(Finances!G$3:G$249,Finances!$A$3:$A$249,$A48,Finances!$B$3:$B$249,$B48,Finances!$D$3:$D$249,$D48),NA())</f>
        <v>398386.33465500001</v>
      </c>
      <c r="H48" s="41">
        <f>IF(List!$D$2&gt;=H$1,SUMIFS(Finances!H$3:H$249,Finances!$A$3:$A$249,$A48,Finances!$B$3:$B$249,$B48,Finances!$D$3:$D$249,$D48),NA())</f>
        <v>340708.62573000003</v>
      </c>
      <c r="I48" s="41">
        <f>IF(List!$D$2&gt;=I$1,SUMIFS(Finances!I$3:I$249,Finances!$A$3:$A$249,$A48,Finances!$B$3:$B$249,$B48,Finances!$D$3:$D$249,$D48),NA())</f>
        <v>341078.05242000002</v>
      </c>
      <c r="J48" s="41">
        <f>IF(List!$D$2&gt;=J$1,SUMIFS(Finances!J$3:J$249,Finances!$A$3:$A$249,$A48,Finances!$B$3:$B$249,$B48,Finances!$D$3:$D$249,$D48),NA())</f>
        <v>368619.78433499997</v>
      </c>
      <c r="K48" s="41">
        <f>IF(List!$D$2&gt;=K$1,SUMIFS(Finances!K$3:K$249,Finances!$A$3:$A$249,$A48,Finances!$B$3:$B$249,$B48,Finances!$D$3:$D$249,$D48),NA())</f>
        <v>335322.14624999999</v>
      </c>
      <c r="L48" s="41" t="e">
        <f>IF(List!$D$2&gt;=L$1,SUMIFS(Finances!L$3:L$249,Finances!$A$3:$A$249,$A48,Finances!$B$3:$B$249,$B48,Finances!$D$3:$D$249,$D48),NA())</f>
        <v>#N/A</v>
      </c>
      <c r="M48" s="41" t="e">
        <f>IF(List!$D$2&gt;=M$1,SUMIFS(Finances!M$3:M$249,Finances!$A$3:$A$249,$A48,Finances!$B$3:$B$249,$B48,Finances!$D$3:$D$249,$D48),NA())</f>
        <v>#N/A</v>
      </c>
      <c r="N48" s="41" t="e">
        <f>IF(List!$D$2&gt;=N$1,SUMIFS(Finances!N$3:N$249,Finances!$A$3:$A$249,$A48,Finances!$B$3:$B$249,$B48,Finances!$D$3:$D$249,$D48),NA())</f>
        <v>#N/A</v>
      </c>
      <c r="O48" s="41" t="e">
        <f>IF(List!$D$2&gt;=O$1,SUMIFS(Finances!O$3:O$249,Finances!$A$3:$A$249,$A48,Finances!$B$3:$B$249,$B48,Finances!$D$3:$D$249,$D48),NA())</f>
        <v>#N/A</v>
      </c>
      <c r="P48" s="41" t="e">
        <f>IF(List!$D$2&gt;=P$1,SUMIFS(Finances!P$3:P$249,Finances!$A$3:$A$249,$A48,Finances!$B$3:$B$249,$B48,Finances!$D$3:$D$249,$D48),NA())</f>
        <v>#N/A</v>
      </c>
      <c r="Q48" s="41"/>
      <c r="R48" s="26">
        <f ca="1">SUM(OFFSET(E48,,,,List!$D$2))</f>
        <v>2530377.9732600003</v>
      </c>
    </row>
    <row r="49" spans="1:18" x14ac:dyDescent="0.25">
      <c r="A49" t="s">
        <v>19</v>
      </c>
      <c r="B49" s="15" t="s">
        <v>53</v>
      </c>
      <c r="C49" s="15" t="str">
        <f>List!$T$2</f>
        <v>Africa</v>
      </c>
      <c r="D49" s="5" t="str">
        <f>List!U$9</f>
        <v>South Africa</v>
      </c>
      <c r="E49" s="41">
        <f>IF(List!$D$2&gt;=E$1,SUMIFS(Finances!E$3:E$249,Finances!$A$3:$A$249,$A49,Finances!$B$3:$B$249,$B49,Finances!$D$3:$D$249,$D49),NA())</f>
        <v>978349.75524000009</v>
      </c>
      <c r="F49" s="41">
        <f>IF(List!$D$2&gt;=F$1,SUMIFS(Finances!F$3:F$249,Finances!$A$3:$A$249,$A49,Finances!$B$3:$B$249,$B49,Finances!$D$3:$D$249,$D49),NA())</f>
        <v>964115.41245300008</v>
      </c>
      <c r="G49" s="41">
        <f>IF(List!$D$2&gt;=G$1,SUMIFS(Finances!G$3:G$249,Finances!$A$3:$A$249,$A49,Finances!$B$3:$B$249,$B49,Finances!$D$3:$D$249,$D49),NA())</f>
        <v>1392128.869838</v>
      </c>
      <c r="H49" s="41">
        <f>IF(List!$D$2&gt;=H$1,SUMIFS(Finances!H$3:H$249,Finances!$A$3:$A$249,$A49,Finances!$B$3:$B$249,$B49,Finances!$D$3:$D$249,$D49),NA())</f>
        <v>1870389.7955519999</v>
      </c>
      <c r="I49" s="41">
        <f>IF(List!$D$2&gt;=I$1,SUMIFS(Finances!I$3:I$249,Finances!$A$3:$A$249,$A49,Finances!$B$3:$B$249,$B49,Finances!$D$3:$D$249,$D49),NA())</f>
        <v>873138.03746400017</v>
      </c>
      <c r="J49" s="41">
        <f>IF(List!$D$2&gt;=J$1,SUMIFS(Finances!J$3:J$249,Finances!$A$3:$A$249,$A49,Finances!$B$3:$B$249,$B49,Finances!$D$3:$D$249,$D49),NA())</f>
        <v>1033652.74257</v>
      </c>
      <c r="K49" s="41">
        <f>IF(List!$D$2&gt;=K$1,SUMIFS(Finances!K$3:K$249,Finances!$A$3:$A$249,$A49,Finances!$B$3:$B$249,$B49,Finances!$D$3:$D$249,$D49),NA())</f>
        <v>961093.70283600001</v>
      </c>
      <c r="L49" s="41" t="e">
        <f>IF(List!$D$2&gt;=L$1,SUMIFS(Finances!L$3:L$249,Finances!$A$3:$A$249,$A49,Finances!$B$3:$B$249,$B49,Finances!$D$3:$D$249,$D49),NA())</f>
        <v>#N/A</v>
      </c>
      <c r="M49" s="41" t="e">
        <f>IF(List!$D$2&gt;=M$1,SUMIFS(Finances!M$3:M$249,Finances!$A$3:$A$249,$A49,Finances!$B$3:$B$249,$B49,Finances!$D$3:$D$249,$D49),NA())</f>
        <v>#N/A</v>
      </c>
      <c r="N49" s="41" t="e">
        <f>IF(List!$D$2&gt;=N$1,SUMIFS(Finances!N$3:N$249,Finances!$A$3:$A$249,$A49,Finances!$B$3:$B$249,$B49,Finances!$D$3:$D$249,$D49),NA())</f>
        <v>#N/A</v>
      </c>
      <c r="O49" s="41" t="e">
        <f>IF(List!$D$2&gt;=O$1,SUMIFS(Finances!O$3:O$249,Finances!$A$3:$A$249,$A49,Finances!$B$3:$B$249,$B49,Finances!$D$3:$D$249,$D49),NA())</f>
        <v>#N/A</v>
      </c>
      <c r="P49" s="41" t="e">
        <f>IF(List!$D$2&gt;=P$1,SUMIFS(Finances!P$3:P$249,Finances!$A$3:$A$249,$A49,Finances!$B$3:$B$249,$B49,Finances!$D$3:$D$249,$D49),NA())</f>
        <v>#N/A</v>
      </c>
      <c r="Q49" s="41"/>
      <c r="R49" s="26">
        <f ca="1">SUM(OFFSET(E49,,,,List!$D$2))</f>
        <v>8072868.3159530004</v>
      </c>
    </row>
    <row r="50" spans="1:18" x14ac:dyDescent="0.25">
      <c r="A50" t="s">
        <v>19</v>
      </c>
      <c r="B50" s="15" t="s">
        <v>53</v>
      </c>
      <c r="C50" s="15" t="str">
        <f>List!$T$2</f>
        <v>Africa</v>
      </c>
      <c r="D50" s="5" t="str">
        <f>List!U$10</f>
        <v>Tunisia</v>
      </c>
      <c r="E50" s="41">
        <f>IF(List!$D$2&gt;=E$1,SUMIFS(Finances!E$3:E$249,Finances!$A$3:$A$249,$A50,Finances!$B$3:$B$249,$B50,Finances!$D$3:$D$249,$D50),NA())</f>
        <v>870252.36969599989</v>
      </c>
      <c r="F50" s="41">
        <f>IF(List!$D$2&gt;=F$1,SUMIFS(Finances!F$3:F$249,Finances!$A$3:$A$249,$A50,Finances!$B$3:$B$249,$B50,Finances!$D$3:$D$249,$D50),NA())</f>
        <v>918143.61645600002</v>
      </c>
      <c r="G50" s="41">
        <f>IF(List!$D$2&gt;=G$1,SUMIFS(Finances!G$3:G$249,Finances!$A$3:$A$249,$A50,Finances!$B$3:$B$249,$B50,Finances!$D$3:$D$249,$D50),NA())</f>
        <v>920044.06275600009</v>
      </c>
      <c r="H50" s="41">
        <f>IF(List!$D$2&gt;=H$1,SUMIFS(Finances!H$3:H$249,Finances!$A$3:$A$249,$A50,Finances!$B$3:$B$249,$B50,Finances!$D$3:$D$249,$D50),NA())</f>
        <v>956000.50675199996</v>
      </c>
      <c r="I50" s="41">
        <f>IF(List!$D$2&gt;=I$1,SUMIFS(Finances!I$3:I$249,Finances!$A$3:$A$249,$A50,Finances!$B$3:$B$249,$B50,Finances!$D$3:$D$249,$D50),NA())</f>
        <v>1083710.4981120001</v>
      </c>
      <c r="J50" s="41">
        <f>IF(List!$D$2&gt;=J$1,SUMIFS(Finances!J$3:J$249,Finances!$A$3:$A$249,$A50,Finances!$B$3:$B$249,$B50,Finances!$D$3:$D$249,$D50),NA())</f>
        <v>888264.08470800007</v>
      </c>
      <c r="K50" s="41">
        <f>IF(List!$D$2&gt;=K$1,SUMIFS(Finances!K$3:K$249,Finances!$A$3:$A$249,$A50,Finances!$B$3:$B$249,$B50,Finances!$D$3:$D$249,$D50),NA())</f>
        <v>1240915.7439359999</v>
      </c>
      <c r="L50" s="41" t="e">
        <f>IF(List!$D$2&gt;=L$1,SUMIFS(Finances!L$3:L$249,Finances!$A$3:$A$249,$A50,Finances!$B$3:$B$249,$B50,Finances!$D$3:$D$249,$D50),NA())</f>
        <v>#N/A</v>
      </c>
      <c r="M50" s="41" t="e">
        <f>IF(List!$D$2&gt;=M$1,SUMIFS(Finances!M$3:M$249,Finances!$A$3:$A$249,$A50,Finances!$B$3:$B$249,$B50,Finances!$D$3:$D$249,$D50),NA())</f>
        <v>#N/A</v>
      </c>
      <c r="N50" s="41" t="e">
        <f>IF(List!$D$2&gt;=N$1,SUMIFS(Finances!N$3:N$249,Finances!$A$3:$A$249,$A50,Finances!$B$3:$B$249,$B50,Finances!$D$3:$D$249,$D50),NA())</f>
        <v>#N/A</v>
      </c>
      <c r="O50" s="41" t="e">
        <f>IF(List!$D$2&gt;=O$1,SUMIFS(Finances!O$3:O$249,Finances!$A$3:$A$249,$A50,Finances!$B$3:$B$249,$B50,Finances!$D$3:$D$249,$D50),NA())</f>
        <v>#N/A</v>
      </c>
      <c r="P50" s="41" t="e">
        <f>IF(List!$D$2&gt;=P$1,SUMIFS(Finances!P$3:P$249,Finances!$A$3:$A$249,$A50,Finances!$B$3:$B$249,$B50,Finances!$D$3:$D$249,$D50),NA())</f>
        <v>#N/A</v>
      </c>
      <c r="Q50" s="41"/>
      <c r="R50" s="26">
        <f ca="1">SUM(OFFSET(E50,,,,List!$D$2))</f>
        <v>6877330.8824160006</v>
      </c>
    </row>
    <row r="51" spans="1:18" x14ac:dyDescent="0.25">
      <c r="A51" t="s">
        <v>19</v>
      </c>
      <c r="B51" s="15" t="s">
        <v>53</v>
      </c>
      <c r="C51" s="15" t="str">
        <f>List!$T$2</f>
        <v>Africa</v>
      </c>
      <c r="D51" s="5" t="str">
        <f>List!U$11</f>
        <v>Zimbabwe</v>
      </c>
      <c r="E51" s="41">
        <f>IF(List!$D$2&gt;=E$1,SUMIFS(Finances!E$3:E$249,Finances!$A$3:$A$249,$A51,Finances!$B$3:$B$249,$B51,Finances!$D$3:$D$249,$D51),NA())</f>
        <v>288506.75280300004</v>
      </c>
      <c r="F51" s="41">
        <f>IF(List!$D$2&gt;=F$1,SUMIFS(Finances!F$3:F$249,Finances!$A$3:$A$249,$A51,Finances!$B$3:$B$249,$B51,Finances!$D$3:$D$249,$D51),NA())</f>
        <v>300118.47969599999</v>
      </c>
      <c r="G51" s="41">
        <f>IF(List!$D$2&gt;=G$1,SUMIFS(Finances!G$3:G$249,Finances!$A$3:$A$249,$A51,Finances!$B$3:$B$249,$B51,Finances!$D$3:$D$249,$D51),NA())</f>
        <v>317963.670453</v>
      </c>
      <c r="H51" s="41">
        <f>IF(List!$D$2&gt;=H$1,SUMIFS(Finances!H$3:H$249,Finances!$A$3:$A$249,$A51,Finances!$B$3:$B$249,$B51,Finances!$D$3:$D$249,$D51),NA())</f>
        <v>269530.51425300003</v>
      </c>
      <c r="I51" s="41">
        <f>IF(List!$D$2&gt;=I$1,SUMIFS(Finances!I$3:I$249,Finances!$A$3:$A$249,$A51,Finances!$B$3:$B$249,$B51,Finances!$D$3:$D$249,$D51),NA())</f>
        <v>324705.50370224996</v>
      </c>
      <c r="J51" s="41">
        <f>IF(List!$D$2&gt;=J$1,SUMIFS(Finances!J$3:J$249,Finances!$A$3:$A$249,$A51,Finances!$B$3:$B$249,$B51,Finances!$D$3:$D$249,$D51),NA())</f>
        <v>327784.75460999989</v>
      </c>
      <c r="K51" s="41">
        <f>IF(List!$D$2&gt;=K$1,SUMIFS(Finances!K$3:K$249,Finances!$A$3:$A$249,$A51,Finances!$B$3:$B$249,$B51,Finances!$D$3:$D$249,$D51),NA())</f>
        <v>319080.18788099999</v>
      </c>
      <c r="L51" s="41" t="e">
        <f>IF(List!$D$2&gt;=L$1,SUMIFS(Finances!L$3:L$249,Finances!$A$3:$A$249,$A51,Finances!$B$3:$B$249,$B51,Finances!$D$3:$D$249,$D51),NA())</f>
        <v>#N/A</v>
      </c>
      <c r="M51" s="41" t="e">
        <f>IF(List!$D$2&gt;=M$1,SUMIFS(Finances!M$3:M$249,Finances!$A$3:$A$249,$A51,Finances!$B$3:$B$249,$B51,Finances!$D$3:$D$249,$D51),NA())</f>
        <v>#N/A</v>
      </c>
      <c r="N51" s="41" t="e">
        <f>IF(List!$D$2&gt;=N$1,SUMIFS(Finances!N$3:N$249,Finances!$A$3:$A$249,$A51,Finances!$B$3:$B$249,$B51,Finances!$D$3:$D$249,$D51),NA())</f>
        <v>#N/A</v>
      </c>
      <c r="O51" s="41" t="e">
        <f>IF(List!$D$2&gt;=O$1,SUMIFS(Finances!O$3:O$249,Finances!$A$3:$A$249,$A51,Finances!$B$3:$B$249,$B51,Finances!$D$3:$D$249,$D51),NA())</f>
        <v>#N/A</v>
      </c>
      <c r="P51" s="41" t="e">
        <f>IF(List!$D$2&gt;=P$1,SUMIFS(Finances!P$3:P$249,Finances!$A$3:$A$249,$A51,Finances!$B$3:$B$249,$B51,Finances!$D$3:$D$249,$D51),NA())</f>
        <v>#N/A</v>
      </c>
      <c r="Q51" s="41"/>
      <c r="R51" s="26">
        <f ca="1">SUM(OFFSET(E51,,,,List!$D$2))</f>
        <v>2147689.8633982502</v>
      </c>
    </row>
    <row r="52" spans="1:18" x14ac:dyDescent="0.25">
      <c r="A52" t="s">
        <v>19</v>
      </c>
      <c r="B52" s="15" t="s">
        <v>53</v>
      </c>
      <c r="C52" s="15" t="str">
        <f>List!$T$2</f>
        <v>Africa</v>
      </c>
      <c r="D52" s="15" t="s">
        <v>15</v>
      </c>
      <c r="E52" s="41">
        <f>SUM(E42:E51)</f>
        <v>5841868.3632719992</v>
      </c>
      <c r="F52" s="41">
        <f t="shared" ref="F52" si="24">SUM(F42:F51)</f>
        <v>5982540.2816670006</v>
      </c>
      <c r="G52" s="41">
        <f t="shared" ref="G52" si="25">SUM(G42:G51)</f>
        <v>7109094.1743940003</v>
      </c>
      <c r="H52" s="41">
        <f t="shared" ref="H52" si="26">SUM(H42:H51)</f>
        <v>7773685.4315270009</v>
      </c>
      <c r="I52" s="41">
        <f t="shared" ref="I52" si="27">SUM(I42:I51)</f>
        <v>6293423.1726202508</v>
      </c>
      <c r="J52" s="41">
        <f t="shared" ref="J52" si="28">SUM(J42:J51)</f>
        <v>6148063.7436239999</v>
      </c>
      <c r="K52" s="41">
        <f t="shared" ref="K52" si="29">SUM(K42:K51)</f>
        <v>5809260.2448780015</v>
      </c>
      <c r="L52" s="41" t="e">
        <f t="shared" ref="L52" si="30">SUM(L42:L51)</f>
        <v>#N/A</v>
      </c>
      <c r="M52" s="41" t="e">
        <f t="shared" ref="M52" si="31">SUM(M42:M51)</f>
        <v>#N/A</v>
      </c>
      <c r="N52" s="41" t="e">
        <f t="shared" ref="N52" si="32">SUM(N42:N51)</f>
        <v>#N/A</v>
      </c>
      <c r="O52" s="41" t="e">
        <f t="shared" ref="O52" si="33">SUM(O42:O51)</f>
        <v>#N/A</v>
      </c>
      <c r="P52" s="41" t="e">
        <f t="shared" ref="P52" si="34">SUM(P42:P51)</f>
        <v>#N/A</v>
      </c>
      <c r="R52" s="26">
        <f ca="1">SUM(OFFSET(E52,,,,List!$D$2))</f>
        <v>44957935.411982253</v>
      </c>
    </row>
    <row r="53" spans="1:18" x14ac:dyDescent="0.25">
      <c r="B53" s="15"/>
      <c r="D53" s="14"/>
      <c r="E53" s="18"/>
      <c r="F53" s="18"/>
      <c r="G53" s="18"/>
      <c r="H53" s="18"/>
      <c r="I53" s="18"/>
      <c r="J53" s="18"/>
      <c r="K53" s="18"/>
      <c r="L53" s="18"/>
      <c r="M53" s="18"/>
      <c r="N53" s="18"/>
      <c r="O53" s="18"/>
      <c r="P53" s="18"/>
      <c r="R53" s="18"/>
    </row>
    <row r="54" spans="1:18" x14ac:dyDescent="0.25">
      <c r="A54" s="16" t="s">
        <v>41</v>
      </c>
      <c r="B54" s="16" t="s">
        <v>54</v>
      </c>
      <c r="C54" s="16" t="s">
        <v>55</v>
      </c>
      <c r="D54" s="16" t="s">
        <v>124</v>
      </c>
      <c r="E54" s="43" t="s">
        <v>42</v>
      </c>
      <c r="F54" s="43" t="s">
        <v>43</v>
      </c>
      <c r="G54" s="43" t="s">
        <v>44</v>
      </c>
      <c r="H54" s="43" t="s">
        <v>45</v>
      </c>
      <c r="I54" s="43" t="s">
        <v>46</v>
      </c>
      <c r="J54" s="43" t="s">
        <v>47</v>
      </c>
      <c r="K54" s="43" t="s">
        <v>48</v>
      </c>
      <c r="L54" s="43" t="s">
        <v>49</v>
      </c>
      <c r="M54" s="43" t="s">
        <v>50</v>
      </c>
      <c r="N54" s="43" t="s">
        <v>51</v>
      </c>
      <c r="O54" s="43" t="s">
        <v>6</v>
      </c>
      <c r="P54" s="43" t="s">
        <v>52</v>
      </c>
      <c r="Q54" s="43" t="s">
        <v>15</v>
      </c>
      <c r="R54" s="44" t="s">
        <v>40</v>
      </c>
    </row>
    <row r="55" spans="1:18" x14ac:dyDescent="0.25">
      <c r="A55" t="s">
        <v>20</v>
      </c>
      <c r="B55" s="15" t="s">
        <v>30</v>
      </c>
      <c r="C55" s="15" t="str">
        <f>List!$T$2</f>
        <v>Africa</v>
      </c>
      <c r="D55" s="5" t="str">
        <f>List!U$2</f>
        <v>Algeria</v>
      </c>
      <c r="E55" s="41">
        <f>E3-E29</f>
        <v>1016612.0740799999</v>
      </c>
      <c r="F55" s="41">
        <f t="shared" ref="F55:P55" si="35">F3-F29</f>
        <v>1104328.2288599997</v>
      </c>
      <c r="G55" s="41">
        <f t="shared" si="35"/>
        <v>1074871.3112099997</v>
      </c>
      <c r="H55" s="41">
        <f t="shared" si="35"/>
        <v>1063123.7375999999</v>
      </c>
      <c r="I55" s="41">
        <f t="shared" si="35"/>
        <v>1236403.4100000001</v>
      </c>
      <c r="J55" s="41">
        <f t="shared" si="35"/>
        <v>1191185.226</v>
      </c>
      <c r="K55" s="41">
        <f t="shared" si="35"/>
        <v>1158649.173</v>
      </c>
      <c r="L55" s="41" t="e">
        <f t="shared" si="35"/>
        <v>#N/A</v>
      </c>
      <c r="M55" s="41" t="e">
        <f t="shared" si="35"/>
        <v>#N/A</v>
      </c>
      <c r="N55" s="41" t="e">
        <f t="shared" si="35"/>
        <v>#N/A</v>
      </c>
      <c r="O55" s="41" t="e">
        <f t="shared" si="35"/>
        <v>#N/A</v>
      </c>
      <c r="P55" s="41" t="e">
        <f t="shared" si="35"/>
        <v>#N/A</v>
      </c>
      <c r="Q55" s="41"/>
      <c r="R55" s="26">
        <f ca="1">SUM(OFFSET(E55,,,,List!$D$2))</f>
        <v>7845173.1607499998</v>
      </c>
    </row>
    <row r="56" spans="1:18" x14ac:dyDescent="0.25">
      <c r="A56" t="s">
        <v>20</v>
      </c>
      <c r="B56" s="15" t="s">
        <v>30</v>
      </c>
      <c r="C56" s="15" t="str">
        <f>List!$T$2</f>
        <v>Africa</v>
      </c>
      <c r="D56" s="5" t="str">
        <f>List!U$3</f>
        <v>Egypt</v>
      </c>
      <c r="E56" s="41">
        <f t="shared" ref="E56:P64" si="36">E4-E30</f>
        <v>896791.13699999987</v>
      </c>
      <c r="F56" s="41">
        <f t="shared" si="36"/>
        <v>890955.18599999987</v>
      </c>
      <c r="G56" s="41">
        <f t="shared" si="36"/>
        <v>875498.75819999981</v>
      </c>
      <c r="H56" s="41">
        <f t="shared" si="36"/>
        <v>820539.71999999986</v>
      </c>
      <c r="I56" s="41">
        <f t="shared" si="36"/>
        <v>862499.13749999984</v>
      </c>
      <c r="J56" s="41">
        <f t="shared" si="36"/>
        <v>923976.54359999986</v>
      </c>
      <c r="K56" s="41">
        <f t="shared" si="36"/>
        <v>774821.20319999987</v>
      </c>
      <c r="L56" s="41" t="e">
        <f t="shared" si="36"/>
        <v>#N/A</v>
      </c>
      <c r="M56" s="41" t="e">
        <f t="shared" si="36"/>
        <v>#N/A</v>
      </c>
      <c r="N56" s="41" t="e">
        <f t="shared" si="36"/>
        <v>#N/A</v>
      </c>
      <c r="O56" s="41" t="e">
        <f t="shared" si="36"/>
        <v>#N/A</v>
      </c>
      <c r="P56" s="41" t="e">
        <f t="shared" si="36"/>
        <v>#N/A</v>
      </c>
      <c r="Q56" s="41"/>
      <c r="R56" s="26">
        <f ca="1">SUM(OFFSET(E56,,,,List!$D$2))</f>
        <v>6045081.6854999997</v>
      </c>
    </row>
    <row r="57" spans="1:18" x14ac:dyDescent="0.25">
      <c r="A57" t="s">
        <v>20</v>
      </c>
      <c r="B57" s="15" t="s">
        <v>30</v>
      </c>
      <c r="C57" s="15" t="str">
        <f>List!$T$2</f>
        <v>Africa</v>
      </c>
      <c r="D57" s="5" t="str">
        <f>List!U$4</f>
        <v>Ethiopia</v>
      </c>
      <c r="E57" s="41">
        <f t="shared" si="36"/>
        <v>753944.30100000009</v>
      </c>
      <c r="F57" s="41">
        <f t="shared" si="36"/>
        <v>699671.24699999997</v>
      </c>
      <c r="G57" s="41">
        <f t="shared" si="36"/>
        <v>717078.91200000013</v>
      </c>
      <c r="H57" s="41">
        <f t="shared" si="36"/>
        <v>727490.11499999999</v>
      </c>
      <c r="I57" s="41">
        <f t="shared" si="36"/>
        <v>805824.83520000021</v>
      </c>
      <c r="J57" s="41">
        <f t="shared" si="36"/>
        <v>749907.18</v>
      </c>
      <c r="K57" s="41">
        <f t="shared" si="36"/>
        <v>687356.47200000007</v>
      </c>
      <c r="L57" s="41" t="e">
        <f t="shared" si="36"/>
        <v>#N/A</v>
      </c>
      <c r="M57" s="41" t="e">
        <f t="shared" si="36"/>
        <v>#N/A</v>
      </c>
      <c r="N57" s="41" t="e">
        <f t="shared" si="36"/>
        <v>#N/A</v>
      </c>
      <c r="O57" s="41" t="e">
        <f t="shared" si="36"/>
        <v>#N/A</v>
      </c>
      <c r="P57" s="41" t="e">
        <f t="shared" si="36"/>
        <v>#N/A</v>
      </c>
      <c r="Q57" s="41"/>
      <c r="R57" s="26">
        <f ca="1">SUM(OFFSET(E57,,,,List!$D$2))</f>
        <v>5141273.0622000005</v>
      </c>
    </row>
    <row r="58" spans="1:18" x14ac:dyDescent="0.25">
      <c r="A58" t="s">
        <v>20</v>
      </c>
      <c r="B58" s="15" t="s">
        <v>30</v>
      </c>
      <c r="C58" s="15" t="str">
        <f>List!$T$2</f>
        <v>Africa</v>
      </c>
      <c r="D58" s="5" t="str">
        <f>List!U$5</f>
        <v>Kenya</v>
      </c>
      <c r="E58" s="41">
        <f t="shared" si="36"/>
        <v>1145842.42248</v>
      </c>
      <c r="F58" s="41">
        <f t="shared" si="36"/>
        <v>1173039.9206399999</v>
      </c>
      <c r="G58" s="41">
        <f t="shared" si="36"/>
        <v>1168126.9150199997</v>
      </c>
      <c r="H58" s="41">
        <f t="shared" si="36"/>
        <v>935743.79807999986</v>
      </c>
      <c r="I58" s="41">
        <f t="shared" si="36"/>
        <v>1097887.8275099997</v>
      </c>
      <c r="J58" s="41">
        <f t="shared" si="36"/>
        <v>1208233.3706399999</v>
      </c>
      <c r="K58" s="41">
        <f t="shared" si="36"/>
        <v>1133430.07596</v>
      </c>
      <c r="L58" s="41" t="e">
        <f t="shared" si="36"/>
        <v>#N/A</v>
      </c>
      <c r="M58" s="41" t="e">
        <f t="shared" si="36"/>
        <v>#N/A</v>
      </c>
      <c r="N58" s="41" t="e">
        <f t="shared" si="36"/>
        <v>#N/A</v>
      </c>
      <c r="O58" s="41" t="e">
        <f t="shared" si="36"/>
        <v>#N/A</v>
      </c>
      <c r="P58" s="41" t="e">
        <f t="shared" si="36"/>
        <v>#N/A</v>
      </c>
      <c r="Q58" s="41"/>
      <c r="R58" s="26">
        <f ca="1">SUM(OFFSET(E58,,,,List!$D$2))</f>
        <v>7862304.3303300003</v>
      </c>
    </row>
    <row r="59" spans="1:18" x14ac:dyDescent="0.25">
      <c r="A59" t="s">
        <v>20</v>
      </c>
      <c r="B59" s="15" t="s">
        <v>30</v>
      </c>
      <c r="C59" s="15" t="str">
        <f>List!$T$2</f>
        <v>Africa</v>
      </c>
      <c r="D59" s="5" t="str">
        <f>List!U$6</f>
        <v>Libya</v>
      </c>
      <c r="E59" s="41">
        <f t="shared" si="36"/>
        <v>1607563.8236700001</v>
      </c>
      <c r="F59" s="41">
        <f t="shared" si="36"/>
        <v>1652814.7750800003</v>
      </c>
      <c r="G59" s="41">
        <f t="shared" si="36"/>
        <v>1835084.7638400001</v>
      </c>
      <c r="H59" s="41">
        <f t="shared" si="36"/>
        <v>1822876.60005</v>
      </c>
      <c r="I59" s="41">
        <f t="shared" si="36"/>
        <v>1800508.7810399993</v>
      </c>
      <c r="J59" s="41">
        <f t="shared" si="36"/>
        <v>1781882.7464699997</v>
      </c>
      <c r="K59" s="41">
        <f t="shared" si="36"/>
        <v>1178894.6631</v>
      </c>
      <c r="L59" s="41" t="e">
        <f t="shared" si="36"/>
        <v>#N/A</v>
      </c>
      <c r="M59" s="41" t="e">
        <f t="shared" si="36"/>
        <v>#N/A</v>
      </c>
      <c r="N59" s="41" t="e">
        <f t="shared" si="36"/>
        <v>#N/A</v>
      </c>
      <c r="O59" s="41" t="e">
        <f t="shared" si="36"/>
        <v>#N/A</v>
      </c>
      <c r="P59" s="41" t="e">
        <f t="shared" si="36"/>
        <v>#N/A</v>
      </c>
      <c r="Q59" s="41"/>
      <c r="R59" s="26">
        <f ca="1">SUM(OFFSET(E59,,,,List!$D$2))</f>
        <v>11679626.153250001</v>
      </c>
    </row>
    <row r="60" spans="1:18" x14ac:dyDescent="0.25">
      <c r="A60" t="s">
        <v>20</v>
      </c>
      <c r="B60" s="15" t="s">
        <v>30</v>
      </c>
      <c r="C60" s="15" t="str">
        <f>List!$T$2</f>
        <v>Africa</v>
      </c>
      <c r="D60" s="5" t="str">
        <f>List!U$7</f>
        <v>Mauritius</v>
      </c>
      <c r="E60" s="41">
        <f t="shared" si="36"/>
        <v>1215947.7748799999</v>
      </c>
      <c r="F60" s="41">
        <f t="shared" si="36"/>
        <v>1263585.6288000001</v>
      </c>
      <c r="G60" s="41">
        <f t="shared" si="36"/>
        <v>1284145.6422899996</v>
      </c>
      <c r="H60" s="41">
        <f t="shared" si="36"/>
        <v>1115046.4114799998</v>
      </c>
      <c r="I60" s="41">
        <f t="shared" si="36"/>
        <v>1095162.1819199999</v>
      </c>
      <c r="J60" s="41">
        <f t="shared" si="36"/>
        <v>1218803.4620099999</v>
      </c>
      <c r="K60" s="41">
        <f t="shared" si="36"/>
        <v>1082067.9187499997</v>
      </c>
      <c r="L60" s="41" t="e">
        <f t="shared" si="36"/>
        <v>#N/A</v>
      </c>
      <c r="M60" s="41" t="e">
        <f t="shared" si="36"/>
        <v>#N/A</v>
      </c>
      <c r="N60" s="41" t="e">
        <f t="shared" si="36"/>
        <v>#N/A</v>
      </c>
      <c r="O60" s="41" t="e">
        <f t="shared" si="36"/>
        <v>#N/A</v>
      </c>
      <c r="P60" s="41" t="e">
        <f t="shared" si="36"/>
        <v>#N/A</v>
      </c>
      <c r="Q60" s="41"/>
      <c r="R60" s="26">
        <f ca="1">SUM(OFFSET(E60,,,,List!$D$2))</f>
        <v>8274759.0201299973</v>
      </c>
    </row>
    <row r="61" spans="1:18" x14ac:dyDescent="0.25">
      <c r="A61" t="s">
        <v>20</v>
      </c>
      <c r="B61" s="15" t="s">
        <v>30</v>
      </c>
      <c r="C61" s="15" t="str">
        <f>List!$T$2</f>
        <v>Africa</v>
      </c>
      <c r="D61" s="5" t="str">
        <f>List!U$8</f>
        <v>Nigeria</v>
      </c>
      <c r="E61" s="41">
        <f t="shared" si="36"/>
        <v>502853.21267999982</v>
      </c>
      <c r="F61" s="41">
        <f t="shared" si="36"/>
        <v>613401.34464000002</v>
      </c>
      <c r="G61" s="41">
        <f t="shared" si="36"/>
        <v>599013.14723999996</v>
      </c>
      <c r="H61" s="41">
        <f t="shared" si="36"/>
        <v>552754.31903999997</v>
      </c>
      <c r="I61" s="41">
        <f t="shared" si="36"/>
        <v>566245.18800000008</v>
      </c>
      <c r="J61" s="41">
        <f t="shared" si="36"/>
        <v>533384.40168000001</v>
      </c>
      <c r="K61" s="41">
        <f t="shared" si="36"/>
        <v>515879.66747999989</v>
      </c>
      <c r="L61" s="41" t="e">
        <f t="shared" si="36"/>
        <v>#N/A</v>
      </c>
      <c r="M61" s="41" t="e">
        <f t="shared" si="36"/>
        <v>#N/A</v>
      </c>
      <c r="N61" s="41" t="e">
        <f t="shared" si="36"/>
        <v>#N/A</v>
      </c>
      <c r="O61" s="41" t="e">
        <f t="shared" si="36"/>
        <v>#N/A</v>
      </c>
      <c r="P61" s="41" t="e">
        <f t="shared" si="36"/>
        <v>#N/A</v>
      </c>
      <c r="Q61" s="41"/>
      <c r="R61" s="26">
        <f ca="1">SUM(OFFSET(E61,,,,List!$D$2))</f>
        <v>3883531.28076</v>
      </c>
    </row>
    <row r="62" spans="1:18" x14ac:dyDescent="0.25">
      <c r="A62" t="s">
        <v>20</v>
      </c>
      <c r="B62" s="15" t="s">
        <v>30</v>
      </c>
      <c r="C62" s="15" t="str">
        <f>List!$T$2</f>
        <v>Africa</v>
      </c>
      <c r="D62" s="5" t="str">
        <f>List!U$9</f>
        <v>South Africa</v>
      </c>
      <c r="E62" s="41">
        <f t="shared" si="36"/>
        <v>1705615.3607999997</v>
      </c>
      <c r="F62" s="41">
        <f t="shared" si="36"/>
        <v>1807486.3211699999</v>
      </c>
      <c r="G62" s="41">
        <f t="shared" si="36"/>
        <v>2066769.15888</v>
      </c>
      <c r="H62" s="41">
        <f t="shared" si="36"/>
        <v>1277640.8486899999</v>
      </c>
      <c r="I62" s="41">
        <f t="shared" si="36"/>
        <v>1610389.2722400001</v>
      </c>
      <c r="J62" s="41">
        <f t="shared" si="36"/>
        <v>1361668.1782999996</v>
      </c>
      <c r="K62" s="41">
        <f t="shared" si="36"/>
        <v>1776016.33818</v>
      </c>
      <c r="L62" s="41" t="e">
        <f t="shared" si="36"/>
        <v>#N/A</v>
      </c>
      <c r="M62" s="41" t="e">
        <f t="shared" si="36"/>
        <v>#N/A</v>
      </c>
      <c r="N62" s="41" t="e">
        <f t="shared" si="36"/>
        <v>#N/A</v>
      </c>
      <c r="O62" s="41" t="e">
        <f t="shared" si="36"/>
        <v>#N/A</v>
      </c>
      <c r="P62" s="41" t="e">
        <f t="shared" si="36"/>
        <v>#N/A</v>
      </c>
      <c r="Q62" s="41"/>
      <c r="R62" s="26">
        <f ca="1">SUM(OFFSET(E62,,,,List!$D$2))</f>
        <v>11605585.478259997</v>
      </c>
    </row>
    <row r="63" spans="1:18" x14ac:dyDescent="0.25">
      <c r="A63" t="s">
        <v>20</v>
      </c>
      <c r="B63" s="15" t="s">
        <v>30</v>
      </c>
      <c r="C63" s="15" t="str">
        <f>List!$T$2</f>
        <v>Africa</v>
      </c>
      <c r="D63" s="5" t="str">
        <f>List!U$10</f>
        <v>Tunisia</v>
      </c>
      <c r="E63" s="41">
        <f t="shared" si="36"/>
        <v>1655225.3790899995</v>
      </c>
      <c r="F63" s="41">
        <f t="shared" si="36"/>
        <v>1724310.1214399997</v>
      </c>
      <c r="G63" s="41">
        <f t="shared" si="36"/>
        <v>1669014.1727999998</v>
      </c>
      <c r="H63" s="41">
        <f t="shared" si="36"/>
        <v>1777747.8559199998</v>
      </c>
      <c r="I63" s="41">
        <f t="shared" si="36"/>
        <v>1970382.7238399999</v>
      </c>
      <c r="J63" s="41">
        <f t="shared" si="36"/>
        <v>1618348.70652</v>
      </c>
      <c r="K63" s="41">
        <f t="shared" si="36"/>
        <v>2250117.2825999996</v>
      </c>
      <c r="L63" s="41" t="e">
        <f t="shared" si="36"/>
        <v>#N/A</v>
      </c>
      <c r="M63" s="41" t="e">
        <f t="shared" si="36"/>
        <v>#N/A</v>
      </c>
      <c r="N63" s="41" t="e">
        <f t="shared" si="36"/>
        <v>#N/A</v>
      </c>
      <c r="O63" s="41" t="e">
        <f t="shared" si="36"/>
        <v>#N/A</v>
      </c>
      <c r="P63" s="41" t="e">
        <f t="shared" si="36"/>
        <v>#N/A</v>
      </c>
      <c r="Q63" s="41"/>
      <c r="R63" s="26">
        <f ca="1">SUM(OFFSET(E63,,,,List!$D$2))</f>
        <v>12665146.242209997</v>
      </c>
    </row>
    <row r="64" spans="1:18" x14ac:dyDescent="0.25">
      <c r="A64" t="s">
        <v>20</v>
      </c>
      <c r="B64" s="15" t="s">
        <v>30</v>
      </c>
      <c r="C64" s="15" t="str">
        <f>List!$T$2</f>
        <v>Africa</v>
      </c>
      <c r="D64" s="5" t="str">
        <f>List!U$11</f>
        <v>Zimbabwe</v>
      </c>
      <c r="E64" s="41">
        <f t="shared" si="36"/>
        <v>563827.22375999996</v>
      </c>
      <c r="F64" s="41">
        <f t="shared" si="36"/>
        <v>603074.95919999992</v>
      </c>
      <c r="G64" s="41">
        <f t="shared" si="36"/>
        <v>548377.29920999985</v>
      </c>
      <c r="H64" s="41">
        <f t="shared" si="36"/>
        <v>500138.92655999993</v>
      </c>
      <c r="I64" s="41">
        <f t="shared" si="36"/>
        <v>580016.21075999993</v>
      </c>
      <c r="J64" s="41">
        <f t="shared" si="36"/>
        <v>573850.31831999985</v>
      </c>
      <c r="K64" s="41">
        <f t="shared" si="36"/>
        <v>588644.94779999997</v>
      </c>
      <c r="L64" s="41" t="e">
        <f t="shared" si="36"/>
        <v>#N/A</v>
      </c>
      <c r="M64" s="41" t="e">
        <f t="shared" si="36"/>
        <v>#N/A</v>
      </c>
      <c r="N64" s="41" t="e">
        <f t="shared" si="36"/>
        <v>#N/A</v>
      </c>
      <c r="O64" s="41" t="e">
        <f t="shared" si="36"/>
        <v>#N/A</v>
      </c>
      <c r="P64" s="41" t="e">
        <f t="shared" si="36"/>
        <v>#N/A</v>
      </c>
      <c r="Q64" s="41"/>
      <c r="R64" s="26">
        <f ca="1">SUM(OFFSET(E64,,,,List!$D$2))</f>
        <v>3957929.8856099993</v>
      </c>
    </row>
    <row r="65" spans="1:18" x14ac:dyDescent="0.25">
      <c r="A65" t="s">
        <v>20</v>
      </c>
      <c r="B65" s="15" t="s">
        <v>30</v>
      </c>
      <c r="C65" s="15" t="str">
        <f>List!$T$2</f>
        <v>Africa</v>
      </c>
      <c r="D65" s="15" t="s">
        <v>15</v>
      </c>
      <c r="E65" s="41">
        <f>SUM(E55:E64)</f>
        <v>11064222.709439998</v>
      </c>
      <c r="F65" s="41">
        <f t="shared" ref="F65" si="37">SUM(F55:F64)</f>
        <v>11532667.732829999</v>
      </c>
      <c r="G65" s="41">
        <f t="shared" ref="G65" si="38">SUM(G55:G64)</f>
        <v>11837980.08069</v>
      </c>
      <c r="H65" s="41">
        <f t="shared" ref="H65" si="39">SUM(H55:H64)</f>
        <v>10593102.332419999</v>
      </c>
      <c r="I65" s="41">
        <f t="shared" ref="I65" si="40">SUM(I55:I64)</f>
        <v>11625319.568009999</v>
      </c>
      <c r="J65" s="41">
        <f t="shared" ref="J65" si="41">SUM(J55:J64)</f>
        <v>11161240.133539999</v>
      </c>
      <c r="K65" s="41">
        <f t="shared" ref="K65" si="42">SUM(K55:K64)</f>
        <v>11145877.742069999</v>
      </c>
      <c r="L65" s="41" t="e">
        <f t="shared" ref="L65" si="43">SUM(L55:L64)</f>
        <v>#N/A</v>
      </c>
      <c r="M65" s="41" t="e">
        <f t="shared" ref="M65" si="44">SUM(M55:M64)</f>
        <v>#N/A</v>
      </c>
      <c r="N65" s="41" t="e">
        <f t="shared" ref="N65" si="45">SUM(N55:N64)</f>
        <v>#N/A</v>
      </c>
      <c r="O65" s="41" t="e">
        <f t="shared" ref="O65" si="46">SUM(O55:O64)</f>
        <v>#N/A</v>
      </c>
      <c r="P65" s="41" t="e">
        <f t="shared" ref="P65" si="47">SUM(P55:P64)</f>
        <v>#N/A</v>
      </c>
      <c r="Q65" s="41"/>
      <c r="R65" s="26">
        <f ca="1">SUM(OFFSET(E65,,,,List!$D$2))</f>
        <v>78960410.298999995</v>
      </c>
    </row>
    <row r="66" spans="1:18" x14ac:dyDescent="0.25">
      <c r="B66" s="15"/>
      <c r="E66" s="18"/>
      <c r="F66" s="18"/>
      <c r="G66" s="18"/>
      <c r="H66" s="18"/>
      <c r="I66" s="18"/>
      <c r="J66" s="18"/>
      <c r="K66" s="18"/>
      <c r="L66" s="18"/>
      <c r="M66" s="18"/>
      <c r="N66" s="18"/>
      <c r="O66" s="18"/>
      <c r="P66" s="18"/>
      <c r="R66" s="26"/>
    </row>
    <row r="67" spans="1:18" x14ac:dyDescent="0.25">
      <c r="A67" s="16" t="s">
        <v>41</v>
      </c>
      <c r="B67" s="16" t="s">
        <v>54</v>
      </c>
      <c r="C67" s="16" t="s">
        <v>55</v>
      </c>
      <c r="D67" s="16" t="s">
        <v>124</v>
      </c>
      <c r="E67" s="43" t="s">
        <v>42</v>
      </c>
      <c r="F67" s="43" t="s">
        <v>43</v>
      </c>
      <c r="G67" s="43" t="s">
        <v>44</v>
      </c>
      <c r="H67" s="43" t="s">
        <v>45</v>
      </c>
      <c r="I67" s="43" t="s">
        <v>46</v>
      </c>
      <c r="J67" s="43" t="s">
        <v>47</v>
      </c>
      <c r="K67" s="43" t="s">
        <v>48</v>
      </c>
      <c r="L67" s="43" t="s">
        <v>49</v>
      </c>
      <c r="M67" s="43" t="s">
        <v>50</v>
      </c>
      <c r="N67" s="43" t="s">
        <v>51</v>
      </c>
      <c r="O67" s="43" t="s">
        <v>6</v>
      </c>
      <c r="P67" s="43" t="s">
        <v>52</v>
      </c>
      <c r="Q67" s="43" t="s">
        <v>15</v>
      </c>
      <c r="R67" s="44" t="s">
        <v>40</v>
      </c>
    </row>
    <row r="68" spans="1:18" x14ac:dyDescent="0.25">
      <c r="A68" t="s">
        <v>19</v>
      </c>
      <c r="B68" s="15" t="s">
        <v>30</v>
      </c>
      <c r="C68" s="15" t="str">
        <f>List!$T$2</f>
        <v>Africa</v>
      </c>
      <c r="D68" s="5" t="str">
        <f>List!U$2</f>
        <v>Algeria</v>
      </c>
      <c r="E68" s="41">
        <f>IF(List!$D$2&gt;=E$1,SUMIFS(Other!E$3:E$92,Other!$A$3:$A$92,$A68,Other!$D$3:$D$92,$D68),NA())</f>
        <v>9</v>
      </c>
      <c r="F68" s="41">
        <f>IF(List!$D$2&gt;=F$1,SUMIFS(Other!F$3:F$92,Other!$A$3:$A$92,$A68,Other!$D$3:$D$92,$D68),NA())</f>
        <v>14</v>
      </c>
      <c r="G68" s="41">
        <f>IF(List!$D$2&gt;=G$1,SUMIFS(Other!G$3:G$92,Other!$A$3:$A$92,$A68,Other!$D$3:$D$92,$D68),NA())</f>
        <v>10</v>
      </c>
      <c r="H68" s="41">
        <f>IF(List!$D$2&gt;=H$1,SUMIFS(Other!H$3:H$92,Other!$A$3:$A$92,$A68,Other!$D$3:$D$92,$D68),NA())</f>
        <v>10</v>
      </c>
      <c r="I68" s="41">
        <f>IF(List!$D$2&gt;=I$1,SUMIFS(Other!I$3:I$92,Other!$A$3:$A$92,$A68,Other!$D$3:$D$92,$D68),NA())</f>
        <v>10</v>
      </c>
      <c r="J68" s="41">
        <f>IF(List!$D$2&gt;=J$1,SUMIFS(Other!J$3:J$92,Other!$A$3:$A$92,$A68,Other!$D$3:$D$92,$D68),NA())</f>
        <v>8</v>
      </c>
      <c r="K68" s="41">
        <f>IF(List!$D$2&gt;=K$1,SUMIFS(Other!K$3:K$92,Other!$A$3:$A$92,$A68,Other!$D$3:$D$92,$D68),NA())</f>
        <v>6</v>
      </c>
      <c r="L68" s="41" t="e">
        <f>IF(List!$D$2&gt;=L$1,SUMIFS(Other!L$3:L$92,Other!$A$3:$A$92,$A68,Other!$D$3:$D$92,$D68),NA())</f>
        <v>#N/A</v>
      </c>
      <c r="M68" s="41" t="e">
        <f>IF(List!$D$2&gt;=M$1,SUMIFS(Other!M$3:M$92,Other!$A$3:$A$92,$A68,Other!$D$3:$D$92,$D68),NA())</f>
        <v>#N/A</v>
      </c>
      <c r="N68" s="41" t="e">
        <f>IF(List!$D$2&gt;=N$1,SUMIFS(Other!N$3:N$92,Other!$A$3:$A$92,$A68,Other!$D$3:$D$92,$D68),NA())</f>
        <v>#N/A</v>
      </c>
      <c r="O68" s="41" t="e">
        <f>IF(List!$D$2&gt;=O$1,SUMIFS(Other!O$3:O$92,Other!$A$3:$A$92,$A68,Other!$D$3:$D$92,$D68),NA())</f>
        <v>#N/A</v>
      </c>
      <c r="P68" s="41" t="e">
        <f>IF(List!$D$2&gt;=P$1,SUMIFS(Other!P$3:P$92,Other!$A$3:$A$92,$A68,Other!$D$3:$D$92,$D68),NA())</f>
        <v>#N/A</v>
      </c>
      <c r="Q68" s="41"/>
      <c r="R68" s="26">
        <f ca="1">SUM(OFFSET(E68,,,,List!$D$2))</f>
        <v>67</v>
      </c>
    </row>
    <row r="69" spans="1:18" x14ac:dyDescent="0.25">
      <c r="A69" t="s">
        <v>19</v>
      </c>
      <c r="B69" s="15" t="s">
        <v>30</v>
      </c>
      <c r="C69" s="15" t="str">
        <f>List!$T$2</f>
        <v>Africa</v>
      </c>
      <c r="D69" s="5" t="str">
        <f>List!U$3</f>
        <v>Egypt</v>
      </c>
      <c r="E69" s="41">
        <f>IF(List!$D$2&gt;=E$1,SUMIFS(Other!E$3:E$92,Other!$A$3:$A$92,$A69,Other!$D$3:$D$92,$D69),NA())</f>
        <v>5</v>
      </c>
      <c r="F69" s="41">
        <f>IF(List!$D$2&gt;=F$1,SUMIFS(Other!F$3:F$92,Other!$A$3:$A$92,$A69,Other!$D$3:$D$92,$D69),NA())</f>
        <v>11</v>
      </c>
      <c r="G69" s="41">
        <f>IF(List!$D$2&gt;=G$1,SUMIFS(Other!G$3:G$92,Other!$A$3:$A$92,$A69,Other!$D$3:$D$92,$D69),NA())</f>
        <v>7</v>
      </c>
      <c r="H69" s="41">
        <f>IF(List!$D$2&gt;=H$1,SUMIFS(Other!H$3:H$92,Other!$A$3:$A$92,$A69,Other!$D$3:$D$92,$D69),NA())</f>
        <v>14</v>
      </c>
      <c r="I69" s="41">
        <f>IF(List!$D$2&gt;=I$1,SUMIFS(Other!I$3:I$92,Other!$A$3:$A$92,$A69,Other!$D$3:$D$92,$D69),NA())</f>
        <v>4</v>
      </c>
      <c r="J69" s="41">
        <f>IF(List!$D$2&gt;=J$1,SUMIFS(Other!J$3:J$92,Other!$A$3:$A$92,$A69,Other!$D$3:$D$92,$D69),NA())</f>
        <v>6</v>
      </c>
      <c r="K69" s="41">
        <f>IF(List!$D$2&gt;=K$1,SUMIFS(Other!K$3:K$92,Other!$A$3:$A$92,$A69,Other!$D$3:$D$92,$D69),NA())</f>
        <v>8</v>
      </c>
      <c r="L69" s="41" t="e">
        <f>IF(List!$D$2&gt;=L$1,SUMIFS(Other!L$3:L$92,Other!$A$3:$A$92,$A69,Other!$D$3:$D$92,$D69),NA())</f>
        <v>#N/A</v>
      </c>
      <c r="M69" s="41" t="e">
        <f>IF(List!$D$2&gt;=M$1,SUMIFS(Other!M$3:M$92,Other!$A$3:$A$92,$A69,Other!$D$3:$D$92,$D69),NA())</f>
        <v>#N/A</v>
      </c>
      <c r="N69" s="41" t="e">
        <f>IF(List!$D$2&gt;=N$1,SUMIFS(Other!N$3:N$92,Other!$A$3:$A$92,$A69,Other!$D$3:$D$92,$D69),NA())</f>
        <v>#N/A</v>
      </c>
      <c r="O69" s="41" t="e">
        <f>IF(List!$D$2&gt;=O$1,SUMIFS(Other!O$3:O$92,Other!$A$3:$A$92,$A69,Other!$D$3:$D$92,$D69),NA())</f>
        <v>#N/A</v>
      </c>
      <c r="P69" s="41" t="e">
        <f>IF(List!$D$2&gt;=P$1,SUMIFS(Other!P$3:P$92,Other!$A$3:$A$92,$A69,Other!$D$3:$D$92,$D69),NA())</f>
        <v>#N/A</v>
      </c>
      <c r="Q69" s="41"/>
      <c r="R69" s="26">
        <f ca="1">SUM(OFFSET(E69,,,,List!$D$2))</f>
        <v>55</v>
      </c>
    </row>
    <row r="70" spans="1:18" x14ac:dyDescent="0.25">
      <c r="A70" t="s">
        <v>19</v>
      </c>
      <c r="B70" s="15" t="s">
        <v>30</v>
      </c>
      <c r="C70" s="15" t="str">
        <f>List!$T$2</f>
        <v>Africa</v>
      </c>
      <c r="D70" s="5" t="str">
        <f>List!U$4</f>
        <v>Ethiopia</v>
      </c>
      <c r="E70" s="41">
        <f>IF(List!$D$2&gt;=E$1,SUMIFS(Other!E$3:E$92,Other!$A$3:$A$92,$A70,Other!$D$3:$D$92,$D70),NA())</f>
        <v>12</v>
      </c>
      <c r="F70" s="41">
        <f>IF(List!$D$2&gt;=F$1,SUMIFS(Other!F$3:F$92,Other!$A$3:$A$92,$A70,Other!$D$3:$D$92,$D70),NA())</f>
        <v>8</v>
      </c>
      <c r="G70" s="41">
        <f>IF(List!$D$2&gt;=G$1,SUMIFS(Other!G$3:G$92,Other!$A$3:$A$92,$A70,Other!$D$3:$D$92,$D70),NA())</f>
        <v>10</v>
      </c>
      <c r="H70" s="41">
        <f>IF(List!$D$2&gt;=H$1,SUMIFS(Other!H$3:H$92,Other!$A$3:$A$92,$A70,Other!$D$3:$D$92,$D70),NA())</f>
        <v>13</v>
      </c>
      <c r="I70" s="41">
        <f>IF(List!$D$2&gt;=I$1,SUMIFS(Other!I$3:I$92,Other!$A$3:$A$92,$A70,Other!$D$3:$D$92,$D70),NA())</f>
        <v>4</v>
      </c>
      <c r="J70" s="41">
        <f>IF(List!$D$2&gt;=J$1,SUMIFS(Other!J$3:J$92,Other!$A$3:$A$92,$A70,Other!$D$3:$D$92,$D70),NA())</f>
        <v>5</v>
      </c>
      <c r="K70" s="41">
        <f>IF(List!$D$2&gt;=K$1,SUMIFS(Other!K$3:K$92,Other!$A$3:$A$92,$A70,Other!$D$3:$D$92,$D70),NA())</f>
        <v>10</v>
      </c>
      <c r="L70" s="41" t="e">
        <f>IF(List!$D$2&gt;=L$1,SUMIFS(Other!L$3:L$92,Other!$A$3:$A$92,$A70,Other!$D$3:$D$92,$D70),NA())</f>
        <v>#N/A</v>
      </c>
      <c r="M70" s="41" t="e">
        <f>IF(List!$D$2&gt;=M$1,SUMIFS(Other!M$3:M$92,Other!$A$3:$A$92,$A70,Other!$D$3:$D$92,$D70),NA())</f>
        <v>#N/A</v>
      </c>
      <c r="N70" s="41" t="e">
        <f>IF(List!$D$2&gt;=N$1,SUMIFS(Other!N$3:N$92,Other!$A$3:$A$92,$A70,Other!$D$3:$D$92,$D70),NA())</f>
        <v>#N/A</v>
      </c>
      <c r="O70" s="41" t="e">
        <f>IF(List!$D$2&gt;=O$1,SUMIFS(Other!O$3:O$92,Other!$A$3:$A$92,$A70,Other!$D$3:$D$92,$D70),NA())</f>
        <v>#N/A</v>
      </c>
      <c r="P70" s="41" t="e">
        <f>IF(List!$D$2&gt;=P$1,SUMIFS(Other!P$3:P$92,Other!$A$3:$A$92,$A70,Other!$D$3:$D$92,$D70),NA())</f>
        <v>#N/A</v>
      </c>
      <c r="Q70" s="41"/>
      <c r="R70" s="26">
        <f ca="1">SUM(OFFSET(E70,,,,List!$D$2))</f>
        <v>62</v>
      </c>
    </row>
    <row r="71" spans="1:18" x14ac:dyDescent="0.25">
      <c r="A71" t="s">
        <v>19</v>
      </c>
      <c r="B71" s="15" t="s">
        <v>30</v>
      </c>
      <c r="C71" s="15" t="str">
        <f>List!$T$2</f>
        <v>Africa</v>
      </c>
      <c r="D71" s="5" t="str">
        <f>List!U$5</f>
        <v>Kenya</v>
      </c>
      <c r="E71" s="41">
        <f>IF(List!$D$2&gt;=E$1,SUMIFS(Other!E$3:E$92,Other!$A$3:$A$92,$A71,Other!$D$3:$D$92,$D71),NA())</f>
        <v>12</v>
      </c>
      <c r="F71" s="41">
        <f>IF(List!$D$2&gt;=F$1,SUMIFS(Other!F$3:F$92,Other!$A$3:$A$92,$A71,Other!$D$3:$D$92,$D71),NA())</f>
        <v>10</v>
      </c>
      <c r="G71" s="41">
        <f>IF(List!$D$2&gt;=G$1,SUMIFS(Other!G$3:G$92,Other!$A$3:$A$92,$A71,Other!$D$3:$D$92,$D71),NA())</f>
        <v>8</v>
      </c>
      <c r="H71" s="41">
        <f>IF(List!$D$2&gt;=H$1,SUMIFS(Other!H$3:H$92,Other!$A$3:$A$92,$A71,Other!$D$3:$D$92,$D71),NA())</f>
        <v>13</v>
      </c>
      <c r="I71" s="41">
        <f>IF(List!$D$2&gt;=I$1,SUMIFS(Other!I$3:I$92,Other!$A$3:$A$92,$A71,Other!$D$3:$D$92,$D71),NA())</f>
        <v>2</v>
      </c>
      <c r="J71" s="41">
        <f>IF(List!$D$2&gt;=J$1,SUMIFS(Other!J$3:J$92,Other!$A$3:$A$92,$A71,Other!$D$3:$D$92,$D71),NA())</f>
        <v>6</v>
      </c>
      <c r="K71" s="41">
        <f>IF(List!$D$2&gt;=K$1,SUMIFS(Other!K$3:K$92,Other!$A$3:$A$92,$A71,Other!$D$3:$D$92,$D71),NA())</f>
        <v>6</v>
      </c>
      <c r="L71" s="41" t="e">
        <f>IF(List!$D$2&gt;=L$1,SUMIFS(Other!L$3:L$92,Other!$A$3:$A$92,$A71,Other!$D$3:$D$92,$D71),NA())</f>
        <v>#N/A</v>
      </c>
      <c r="M71" s="41" t="e">
        <f>IF(List!$D$2&gt;=M$1,SUMIFS(Other!M$3:M$92,Other!$A$3:$A$92,$A71,Other!$D$3:$D$92,$D71),NA())</f>
        <v>#N/A</v>
      </c>
      <c r="N71" s="41" t="e">
        <f>IF(List!$D$2&gt;=N$1,SUMIFS(Other!N$3:N$92,Other!$A$3:$A$92,$A71,Other!$D$3:$D$92,$D71),NA())</f>
        <v>#N/A</v>
      </c>
      <c r="O71" s="41" t="e">
        <f>IF(List!$D$2&gt;=O$1,SUMIFS(Other!O$3:O$92,Other!$A$3:$A$92,$A71,Other!$D$3:$D$92,$D71),NA())</f>
        <v>#N/A</v>
      </c>
      <c r="P71" s="41" t="e">
        <f>IF(List!$D$2&gt;=P$1,SUMIFS(Other!P$3:P$92,Other!$A$3:$A$92,$A71,Other!$D$3:$D$92,$D71),NA())</f>
        <v>#N/A</v>
      </c>
      <c r="Q71" s="41"/>
      <c r="R71" s="26">
        <f ca="1">SUM(OFFSET(E71,,,,List!$D$2))</f>
        <v>57</v>
      </c>
    </row>
    <row r="72" spans="1:18" x14ac:dyDescent="0.25">
      <c r="A72" t="s">
        <v>19</v>
      </c>
      <c r="B72" s="15" t="s">
        <v>30</v>
      </c>
      <c r="C72" s="15" t="str">
        <f>List!$T$2</f>
        <v>Africa</v>
      </c>
      <c r="D72" s="5" t="str">
        <f>List!U$6</f>
        <v>Libya</v>
      </c>
      <c r="E72" s="41">
        <f>IF(List!$D$2&gt;=E$1,SUMIFS(Other!E$3:E$92,Other!$A$3:$A$92,$A72,Other!$D$3:$D$92,$D72),NA())</f>
        <v>10</v>
      </c>
      <c r="F72" s="41">
        <f>IF(List!$D$2&gt;=F$1,SUMIFS(Other!F$3:F$92,Other!$A$3:$A$92,$A72,Other!$D$3:$D$92,$D72),NA())</f>
        <v>11</v>
      </c>
      <c r="G72" s="41">
        <f>IF(List!$D$2&gt;=G$1,SUMIFS(Other!G$3:G$92,Other!$A$3:$A$92,$A72,Other!$D$3:$D$92,$D72),NA())</f>
        <v>8</v>
      </c>
      <c r="H72" s="41">
        <f>IF(List!$D$2&gt;=H$1,SUMIFS(Other!H$3:H$92,Other!$A$3:$A$92,$A72,Other!$D$3:$D$92,$D72),NA())</f>
        <v>11</v>
      </c>
      <c r="I72" s="41">
        <f>IF(List!$D$2&gt;=I$1,SUMIFS(Other!I$3:I$92,Other!$A$3:$A$92,$A72,Other!$D$3:$D$92,$D72),NA())</f>
        <v>3</v>
      </c>
      <c r="J72" s="41">
        <f>IF(List!$D$2&gt;=J$1,SUMIFS(Other!J$3:J$92,Other!$A$3:$A$92,$A72,Other!$D$3:$D$92,$D72),NA())</f>
        <v>3</v>
      </c>
      <c r="K72" s="41">
        <f>IF(List!$D$2&gt;=K$1,SUMIFS(Other!K$3:K$92,Other!$A$3:$A$92,$A72,Other!$D$3:$D$92,$D72),NA())</f>
        <v>7</v>
      </c>
      <c r="L72" s="41" t="e">
        <f>IF(List!$D$2&gt;=L$1,SUMIFS(Other!L$3:L$92,Other!$A$3:$A$92,$A72,Other!$D$3:$D$92,$D72),NA())</f>
        <v>#N/A</v>
      </c>
      <c r="M72" s="41" t="e">
        <f>IF(List!$D$2&gt;=M$1,SUMIFS(Other!M$3:M$92,Other!$A$3:$A$92,$A72,Other!$D$3:$D$92,$D72),NA())</f>
        <v>#N/A</v>
      </c>
      <c r="N72" s="41" t="e">
        <f>IF(List!$D$2&gt;=N$1,SUMIFS(Other!N$3:N$92,Other!$A$3:$A$92,$A72,Other!$D$3:$D$92,$D72),NA())</f>
        <v>#N/A</v>
      </c>
      <c r="O72" s="41" t="e">
        <f>IF(List!$D$2&gt;=O$1,SUMIFS(Other!O$3:O$92,Other!$A$3:$A$92,$A72,Other!$D$3:$D$92,$D72),NA())</f>
        <v>#N/A</v>
      </c>
      <c r="P72" s="41" t="e">
        <f>IF(List!$D$2&gt;=P$1,SUMIFS(Other!P$3:P$92,Other!$A$3:$A$92,$A72,Other!$D$3:$D$92,$D72),NA())</f>
        <v>#N/A</v>
      </c>
      <c r="Q72" s="41"/>
      <c r="R72" s="26">
        <f ca="1">SUM(OFFSET(E72,,,,List!$D$2))</f>
        <v>53</v>
      </c>
    </row>
    <row r="73" spans="1:18" x14ac:dyDescent="0.25">
      <c r="A73" t="s">
        <v>19</v>
      </c>
      <c r="B73" s="15" t="s">
        <v>30</v>
      </c>
      <c r="C73" s="15" t="str">
        <f>List!$T$2</f>
        <v>Africa</v>
      </c>
      <c r="D73" s="5" t="str">
        <f>List!U$7</f>
        <v>Mauritius</v>
      </c>
      <c r="E73" s="41">
        <f>IF(List!$D$2&gt;=E$1,SUMIFS(Other!E$3:E$92,Other!$A$3:$A$92,$A73,Other!$D$3:$D$92,$D73),NA())</f>
        <v>15</v>
      </c>
      <c r="F73" s="41">
        <f>IF(List!$D$2&gt;=F$1,SUMIFS(Other!F$3:F$92,Other!$A$3:$A$92,$A73,Other!$D$3:$D$92,$D73),NA())</f>
        <v>8</v>
      </c>
      <c r="G73" s="41">
        <f>IF(List!$D$2&gt;=G$1,SUMIFS(Other!G$3:G$92,Other!$A$3:$A$92,$A73,Other!$D$3:$D$92,$D73),NA())</f>
        <v>8</v>
      </c>
      <c r="H73" s="41">
        <f>IF(List!$D$2&gt;=H$1,SUMIFS(Other!H$3:H$92,Other!$A$3:$A$92,$A73,Other!$D$3:$D$92,$D73),NA())</f>
        <v>9</v>
      </c>
      <c r="I73" s="41">
        <f>IF(List!$D$2&gt;=I$1,SUMIFS(Other!I$3:I$92,Other!$A$3:$A$92,$A73,Other!$D$3:$D$92,$D73),NA())</f>
        <v>7</v>
      </c>
      <c r="J73" s="41">
        <f>IF(List!$D$2&gt;=J$1,SUMIFS(Other!J$3:J$92,Other!$A$3:$A$92,$A73,Other!$D$3:$D$92,$D73),NA())</f>
        <v>11</v>
      </c>
      <c r="K73" s="41">
        <f>IF(List!$D$2&gt;=K$1,SUMIFS(Other!K$3:K$92,Other!$A$3:$A$92,$A73,Other!$D$3:$D$92,$D73),NA())</f>
        <v>7</v>
      </c>
      <c r="L73" s="41" t="e">
        <f>IF(List!$D$2&gt;=L$1,SUMIFS(Other!L$3:L$92,Other!$A$3:$A$92,$A73,Other!$D$3:$D$92,$D73),NA())</f>
        <v>#N/A</v>
      </c>
      <c r="M73" s="41" t="e">
        <f>IF(List!$D$2&gt;=M$1,SUMIFS(Other!M$3:M$92,Other!$A$3:$A$92,$A73,Other!$D$3:$D$92,$D73),NA())</f>
        <v>#N/A</v>
      </c>
      <c r="N73" s="41" t="e">
        <f>IF(List!$D$2&gt;=N$1,SUMIFS(Other!N$3:N$92,Other!$A$3:$A$92,$A73,Other!$D$3:$D$92,$D73),NA())</f>
        <v>#N/A</v>
      </c>
      <c r="O73" s="41" t="e">
        <f>IF(List!$D$2&gt;=O$1,SUMIFS(Other!O$3:O$92,Other!$A$3:$A$92,$A73,Other!$D$3:$D$92,$D73),NA())</f>
        <v>#N/A</v>
      </c>
      <c r="P73" s="41" t="e">
        <f>IF(List!$D$2&gt;=P$1,SUMIFS(Other!P$3:P$92,Other!$A$3:$A$92,$A73,Other!$D$3:$D$92,$D73),NA())</f>
        <v>#N/A</v>
      </c>
      <c r="Q73" s="41"/>
      <c r="R73" s="26">
        <f ca="1">SUM(OFFSET(E73,,,,List!$D$2))</f>
        <v>65</v>
      </c>
    </row>
    <row r="74" spans="1:18" x14ac:dyDescent="0.25">
      <c r="A74" t="s">
        <v>19</v>
      </c>
      <c r="B74" s="15" t="s">
        <v>30</v>
      </c>
      <c r="C74" s="15" t="str">
        <f>List!$T$2</f>
        <v>Africa</v>
      </c>
      <c r="D74" s="5" t="str">
        <f>List!U$8</f>
        <v>Nigeria</v>
      </c>
      <c r="E74" s="41">
        <f>IF(List!$D$2&gt;=E$1,SUMIFS(Other!E$3:E$92,Other!$A$3:$A$92,$A74,Other!$D$3:$D$92,$D74),NA())</f>
        <v>9</v>
      </c>
      <c r="F74" s="41">
        <f>IF(List!$D$2&gt;=F$1,SUMIFS(Other!F$3:F$92,Other!$A$3:$A$92,$A74,Other!$D$3:$D$92,$D74),NA())</f>
        <v>9</v>
      </c>
      <c r="G74" s="41">
        <f>IF(List!$D$2&gt;=G$1,SUMIFS(Other!G$3:G$92,Other!$A$3:$A$92,$A74,Other!$D$3:$D$92,$D74),NA())</f>
        <v>11</v>
      </c>
      <c r="H74" s="41">
        <f>IF(List!$D$2&gt;=H$1,SUMIFS(Other!H$3:H$92,Other!$A$3:$A$92,$A74,Other!$D$3:$D$92,$D74),NA())</f>
        <v>5</v>
      </c>
      <c r="I74" s="41">
        <f>IF(List!$D$2&gt;=I$1,SUMIFS(Other!I$3:I$92,Other!$A$3:$A$92,$A74,Other!$D$3:$D$92,$D74),NA())</f>
        <v>6</v>
      </c>
      <c r="J74" s="41">
        <f>IF(List!$D$2&gt;=J$1,SUMIFS(Other!J$3:J$92,Other!$A$3:$A$92,$A74,Other!$D$3:$D$92,$D74),NA())</f>
        <v>8</v>
      </c>
      <c r="K74" s="41">
        <f>IF(List!$D$2&gt;=K$1,SUMIFS(Other!K$3:K$92,Other!$A$3:$A$92,$A74,Other!$D$3:$D$92,$D74),NA())</f>
        <v>4</v>
      </c>
      <c r="L74" s="41" t="e">
        <f>IF(List!$D$2&gt;=L$1,SUMIFS(Other!L$3:L$92,Other!$A$3:$A$92,$A74,Other!$D$3:$D$92,$D74),NA())</f>
        <v>#N/A</v>
      </c>
      <c r="M74" s="41" t="e">
        <f>IF(List!$D$2&gt;=M$1,SUMIFS(Other!M$3:M$92,Other!$A$3:$A$92,$A74,Other!$D$3:$D$92,$D74),NA())</f>
        <v>#N/A</v>
      </c>
      <c r="N74" s="41" t="e">
        <f>IF(List!$D$2&gt;=N$1,SUMIFS(Other!N$3:N$92,Other!$A$3:$A$92,$A74,Other!$D$3:$D$92,$D74),NA())</f>
        <v>#N/A</v>
      </c>
      <c r="O74" s="41" t="e">
        <f>IF(List!$D$2&gt;=O$1,SUMIFS(Other!O$3:O$92,Other!$A$3:$A$92,$A74,Other!$D$3:$D$92,$D74),NA())</f>
        <v>#N/A</v>
      </c>
      <c r="P74" s="41" t="e">
        <f>IF(List!$D$2&gt;=P$1,SUMIFS(Other!P$3:P$92,Other!$A$3:$A$92,$A74,Other!$D$3:$D$92,$D74),NA())</f>
        <v>#N/A</v>
      </c>
      <c r="Q74" s="41"/>
      <c r="R74" s="26">
        <f ca="1">SUM(OFFSET(E74,,,,List!$D$2))</f>
        <v>52</v>
      </c>
    </row>
    <row r="75" spans="1:18" x14ac:dyDescent="0.25">
      <c r="A75" t="s">
        <v>19</v>
      </c>
      <c r="B75" s="15" t="s">
        <v>30</v>
      </c>
      <c r="C75" s="15" t="str">
        <f>List!$T$2</f>
        <v>Africa</v>
      </c>
      <c r="D75" s="5" t="str">
        <f>List!U$9</f>
        <v>South Africa</v>
      </c>
      <c r="E75" s="41">
        <f>IF(List!$D$2&gt;=E$1,SUMIFS(Other!E$3:E$92,Other!$A$3:$A$92,$A75,Other!$D$3:$D$92,$D75),NA())</f>
        <v>12</v>
      </c>
      <c r="F75" s="41">
        <f>IF(List!$D$2&gt;=F$1,SUMIFS(Other!F$3:F$92,Other!$A$3:$A$92,$A75,Other!$D$3:$D$92,$D75),NA())</f>
        <v>7</v>
      </c>
      <c r="G75" s="41">
        <f>IF(List!$D$2&gt;=G$1,SUMIFS(Other!G$3:G$92,Other!$A$3:$A$92,$A75,Other!$D$3:$D$92,$D75),NA())</f>
        <v>17</v>
      </c>
      <c r="H75" s="41">
        <f>IF(List!$D$2&gt;=H$1,SUMIFS(Other!H$3:H$92,Other!$A$3:$A$92,$A75,Other!$D$3:$D$92,$D75),NA())</f>
        <v>7</v>
      </c>
      <c r="I75" s="41">
        <f>IF(List!$D$2&gt;=I$1,SUMIFS(Other!I$3:I$92,Other!$A$3:$A$92,$A75,Other!$D$3:$D$92,$D75),NA())</f>
        <v>5</v>
      </c>
      <c r="J75" s="41">
        <f>IF(List!$D$2&gt;=J$1,SUMIFS(Other!J$3:J$92,Other!$A$3:$A$92,$A75,Other!$D$3:$D$92,$D75),NA())</f>
        <v>3</v>
      </c>
      <c r="K75" s="41">
        <f>IF(List!$D$2&gt;=K$1,SUMIFS(Other!K$3:K$92,Other!$A$3:$A$92,$A75,Other!$D$3:$D$92,$D75),NA())</f>
        <v>6</v>
      </c>
      <c r="L75" s="41" t="e">
        <f>IF(List!$D$2&gt;=L$1,SUMIFS(Other!L$3:L$92,Other!$A$3:$A$92,$A75,Other!$D$3:$D$92,$D75),NA())</f>
        <v>#N/A</v>
      </c>
      <c r="M75" s="41" t="e">
        <f>IF(List!$D$2&gt;=M$1,SUMIFS(Other!M$3:M$92,Other!$A$3:$A$92,$A75,Other!$D$3:$D$92,$D75),NA())</f>
        <v>#N/A</v>
      </c>
      <c r="N75" s="41" t="e">
        <f>IF(List!$D$2&gt;=N$1,SUMIFS(Other!N$3:N$92,Other!$A$3:$A$92,$A75,Other!$D$3:$D$92,$D75),NA())</f>
        <v>#N/A</v>
      </c>
      <c r="O75" s="41" t="e">
        <f>IF(List!$D$2&gt;=O$1,SUMIFS(Other!O$3:O$92,Other!$A$3:$A$92,$A75,Other!$D$3:$D$92,$D75),NA())</f>
        <v>#N/A</v>
      </c>
      <c r="P75" s="41" t="e">
        <f>IF(List!$D$2&gt;=P$1,SUMIFS(Other!P$3:P$92,Other!$A$3:$A$92,$A75,Other!$D$3:$D$92,$D75),NA())</f>
        <v>#N/A</v>
      </c>
      <c r="Q75" s="41"/>
      <c r="R75" s="26">
        <f ca="1">SUM(OFFSET(E75,,,,List!$D$2))</f>
        <v>57</v>
      </c>
    </row>
    <row r="76" spans="1:18" x14ac:dyDescent="0.25">
      <c r="A76" t="s">
        <v>19</v>
      </c>
      <c r="B76" s="15" t="s">
        <v>30</v>
      </c>
      <c r="C76" s="15" t="str">
        <f>List!$T$2</f>
        <v>Africa</v>
      </c>
      <c r="D76" s="5" t="str">
        <f>List!U$10</f>
        <v>Tunisia</v>
      </c>
      <c r="E76" s="41">
        <f>IF(List!$D$2&gt;=E$1,SUMIFS(Other!E$3:E$92,Other!$A$3:$A$92,$A76,Other!$D$3:$D$92,$D76),NA())</f>
        <v>9</v>
      </c>
      <c r="F76" s="41">
        <f>IF(List!$D$2&gt;=F$1,SUMIFS(Other!F$3:F$92,Other!$A$3:$A$92,$A76,Other!$D$3:$D$92,$D76),NA())</f>
        <v>9</v>
      </c>
      <c r="G76" s="41">
        <f>IF(List!$D$2&gt;=G$1,SUMIFS(Other!G$3:G$92,Other!$A$3:$A$92,$A76,Other!$D$3:$D$92,$D76),NA())</f>
        <v>9</v>
      </c>
      <c r="H76" s="41">
        <f>IF(List!$D$2&gt;=H$1,SUMIFS(Other!H$3:H$92,Other!$A$3:$A$92,$A76,Other!$D$3:$D$92,$D76),NA())</f>
        <v>8</v>
      </c>
      <c r="I76" s="41">
        <f>IF(List!$D$2&gt;=I$1,SUMIFS(Other!I$3:I$92,Other!$A$3:$A$92,$A76,Other!$D$3:$D$92,$D76),NA())</f>
        <v>4</v>
      </c>
      <c r="J76" s="41">
        <f>IF(List!$D$2&gt;=J$1,SUMIFS(Other!J$3:J$92,Other!$A$3:$A$92,$A76,Other!$D$3:$D$92,$D76),NA())</f>
        <v>5</v>
      </c>
      <c r="K76" s="41">
        <f>IF(List!$D$2&gt;=K$1,SUMIFS(Other!K$3:K$92,Other!$A$3:$A$92,$A76,Other!$D$3:$D$92,$D76),NA())</f>
        <v>6</v>
      </c>
      <c r="L76" s="41" t="e">
        <f>IF(List!$D$2&gt;=L$1,SUMIFS(Other!L$3:L$92,Other!$A$3:$A$92,$A76,Other!$D$3:$D$92,$D76),NA())</f>
        <v>#N/A</v>
      </c>
      <c r="M76" s="41" t="e">
        <f>IF(List!$D$2&gt;=M$1,SUMIFS(Other!M$3:M$92,Other!$A$3:$A$92,$A76,Other!$D$3:$D$92,$D76),NA())</f>
        <v>#N/A</v>
      </c>
      <c r="N76" s="41" t="e">
        <f>IF(List!$D$2&gt;=N$1,SUMIFS(Other!N$3:N$92,Other!$A$3:$A$92,$A76,Other!$D$3:$D$92,$D76),NA())</f>
        <v>#N/A</v>
      </c>
      <c r="O76" s="41" t="e">
        <f>IF(List!$D$2&gt;=O$1,SUMIFS(Other!O$3:O$92,Other!$A$3:$A$92,$A76,Other!$D$3:$D$92,$D76),NA())</f>
        <v>#N/A</v>
      </c>
      <c r="P76" s="41" t="e">
        <f>IF(List!$D$2&gt;=P$1,SUMIFS(Other!P$3:P$92,Other!$A$3:$A$92,$A76,Other!$D$3:$D$92,$D76),NA())</f>
        <v>#N/A</v>
      </c>
      <c r="Q76" s="41"/>
      <c r="R76" s="26">
        <f ca="1">SUM(OFFSET(E76,,,,List!$D$2))</f>
        <v>50</v>
      </c>
    </row>
    <row r="77" spans="1:18" x14ac:dyDescent="0.25">
      <c r="A77" t="s">
        <v>19</v>
      </c>
      <c r="B77" s="15" t="s">
        <v>30</v>
      </c>
      <c r="C77" s="15" t="str">
        <f>List!$T$2</f>
        <v>Africa</v>
      </c>
      <c r="D77" s="5" t="str">
        <f>List!U$11</f>
        <v>Zimbabwe</v>
      </c>
      <c r="E77" s="41">
        <f>IF(List!$D$2&gt;=E$1,SUMIFS(Other!E$3:E$92,Other!$A$3:$A$92,$A77,Other!$D$3:$D$92,$D77),NA())</f>
        <v>7</v>
      </c>
      <c r="F77" s="41">
        <f>IF(List!$D$2&gt;=F$1,SUMIFS(Other!F$3:F$92,Other!$A$3:$A$92,$A77,Other!$D$3:$D$92,$D77),NA())</f>
        <v>7</v>
      </c>
      <c r="G77" s="41">
        <f>IF(List!$D$2&gt;=G$1,SUMIFS(Other!G$3:G$92,Other!$A$3:$A$92,$A77,Other!$D$3:$D$92,$D77),NA())</f>
        <v>7</v>
      </c>
      <c r="H77" s="41">
        <f>IF(List!$D$2&gt;=H$1,SUMIFS(Other!H$3:H$92,Other!$A$3:$A$92,$A77,Other!$D$3:$D$92,$D77),NA())</f>
        <v>6</v>
      </c>
      <c r="I77" s="41">
        <f>IF(List!$D$2&gt;=I$1,SUMIFS(Other!I$3:I$92,Other!$A$3:$A$92,$A77,Other!$D$3:$D$92,$D77),NA())</f>
        <v>7</v>
      </c>
      <c r="J77" s="41">
        <f>IF(List!$D$2&gt;=J$1,SUMIFS(Other!J$3:J$92,Other!$A$3:$A$92,$A77,Other!$D$3:$D$92,$D77),NA())</f>
        <v>4</v>
      </c>
      <c r="K77" s="41">
        <f>IF(List!$D$2&gt;=K$1,SUMIFS(Other!K$3:K$92,Other!$A$3:$A$92,$A77,Other!$D$3:$D$92,$D77),NA())</f>
        <v>4</v>
      </c>
      <c r="L77" s="41" t="e">
        <f>IF(List!$D$2&gt;=L$1,SUMIFS(Other!L$3:L$92,Other!$A$3:$A$92,$A77,Other!$D$3:$D$92,$D77),NA())</f>
        <v>#N/A</v>
      </c>
      <c r="M77" s="41" t="e">
        <f>IF(List!$D$2&gt;=M$1,SUMIFS(Other!M$3:M$92,Other!$A$3:$A$92,$A77,Other!$D$3:$D$92,$D77),NA())</f>
        <v>#N/A</v>
      </c>
      <c r="N77" s="41" t="e">
        <f>IF(List!$D$2&gt;=N$1,SUMIFS(Other!N$3:N$92,Other!$A$3:$A$92,$A77,Other!$D$3:$D$92,$D77),NA())</f>
        <v>#N/A</v>
      </c>
      <c r="O77" s="41" t="e">
        <f>IF(List!$D$2&gt;=O$1,SUMIFS(Other!O$3:O$92,Other!$A$3:$A$92,$A77,Other!$D$3:$D$92,$D77),NA())</f>
        <v>#N/A</v>
      </c>
      <c r="P77" s="41" t="e">
        <f>IF(List!$D$2&gt;=P$1,SUMIFS(Other!P$3:P$92,Other!$A$3:$A$92,$A77,Other!$D$3:$D$92,$D77),NA())</f>
        <v>#N/A</v>
      </c>
      <c r="Q77" s="41"/>
      <c r="R77" s="26">
        <f ca="1">SUM(OFFSET(E77,,,,List!$D$2))</f>
        <v>42</v>
      </c>
    </row>
    <row r="78" spans="1:18" x14ac:dyDescent="0.25">
      <c r="A78" t="s">
        <v>19</v>
      </c>
      <c r="B78" s="15" t="s">
        <v>30</v>
      </c>
      <c r="C78" s="15" t="str">
        <f>List!$T$2</f>
        <v>Africa</v>
      </c>
      <c r="D78" s="15" t="s">
        <v>15</v>
      </c>
      <c r="E78" s="41">
        <f>SUM(E68:E77)</f>
        <v>100</v>
      </c>
      <c r="F78" s="41">
        <f t="shared" ref="F78" si="48">SUM(F68:F77)</f>
        <v>94</v>
      </c>
      <c r="G78" s="41">
        <f t="shared" ref="G78" si="49">SUM(G68:G77)</f>
        <v>95</v>
      </c>
      <c r="H78" s="41">
        <f t="shared" ref="H78" si="50">SUM(H68:H77)</f>
        <v>96</v>
      </c>
      <c r="I78" s="41">
        <f t="shared" ref="I78" si="51">SUM(I68:I77)</f>
        <v>52</v>
      </c>
      <c r="J78" s="41">
        <f t="shared" ref="J78" si="52">SUM(J68:J77)</f>
        <v>59</v>
      </c>
      <c r="K78" s="41">
        <f t="shared" ref="K78" si="53">SUM(K68:K77)</f>
        <v>64</v>
      </c>
      <c r="L78" s="41" t="e">
        <f t="shared" ref="L78" si="54">SUM(L68:L77)</f>
        <v>#N/A</v>
      </c>
      <c r="M78" s="41" t="e">
        <f t="shared" ref="M78" si="55">SUM(M68:M77)</f>
        <v>#N/A</v>
      </c>
      <c r="N78" s="41" t="e">
        <f t="shared" ref="N78" si="56">SUM(N68:N77)</f>
        <v>#N/A</v>
      </c>
      <c r="O78" s="41" t="e">
        <f t="shared" ref="O78" si="57">SUM(O68:O77)</f>
        <v>#N/A</v>
      </c>
      <c r="P78" s="41" t="e">
        <f t="shared" ref="P78" si="58">SUM(P68:P77)</f>
        <v>#N/A</v>
      </c>
      <c r="Q78" s="41"/>
      <c r="R78" s="26"/>
    </row>
    <row r="79" spans="1:18" x14ac:dyDescent="0.25">
      <c r="B79" s="15"/>
      <c r="D79"/>
      <c r="E79" s="1"/>
      <c r="F79" s="1"/>
      <c r="G79" s="1"/>
      <c r="H79" s="1"/>
      <c r="I79" s="1"/>
      <c r="J79" s="1"/>
      <c r="K79" s="1"/>
      <c r="L79" s="1"/>
      <c r="M79" s="1"/>
      <c r="N79" s="1"/>
      <c r="O79" s="1"/>
      <c r="P79" s="1"/>
      <c r="R79" s="26"/>
    </row>
    <row r="80" spans="1:18" x14ac:dyDescent="0.25">
      <c r="A80" s="16" t="s">
        <v>41</v>
      </c>
      <c r="B80" s="16" t="s">
        <v>54</v>
      </c>
      <c r="C80" s="16" t="s">
        <v>55</v>
      </c>
      <c r="D80" s="16" t="s">
        <v>124</v>
      </c>
      <c r="E80" s="9" t="s">
        <v>22</v>
      </c>
      <c r="F80" s="9" t="s">
        <v>23</v>
      </c>
      <c r="G80" s="9" t="s">
        <v>24</v>
      </c>
      <c r="H80" s="9" t="s">
        <v>25</v>
      </c>
      <c r="I80" s="9" t="s">
        <v>26</v>
      </c>
      <c r="J80" s="9" t="s">
        <v>27</v>
      </c>
      <c r="K80" s="9" t="s">
        <v>22</v>
      </c>
      <c r="L80" s="9" t="s">
        <v>28</v>
      </c>
      <c r="M80" s="9" t="s">
        <v>29</v>
      </c>
      <c r="N80" s="9" t="s">
        <v>23</v>
      </c>
      <c r="O80" s="9" t="s">
        <v>29</v>
      </c>
      <c r="P80" s="9" t="s">
        <v>22</v>
      </c>
      <c r="Q80" s="43" t="s">
        <v>165</v>
      </c>
      <c r="R80" s="9" t="s">
        <v>166</v>
      </c>
    </row>
    <row r="81" spans="1:20" x14ac:dyDescent="0.25">
      <c r="A81" t="s">
        <v>20</v>
      </c>
      <c r="B81" s="15" t="s">
        <v>60</v>
      </c>
      <c r="C81" s="15" t="str">
        <f>List!$T$2</f>
        <v>Africa</v>
      </c>
      <c r="D81" s="5" t="str">
        <f>List!U$2</f>
        <v>Algeria</v>
      </c>
      <c r="E81" s="41">
        <f>IF(List!$D$2&gt;=E$1,SUMIFS(Other!E$3:E$92,Other!$A$3:$A$92,$A81,Other!$D$3:$D$92,$D81),NA())</f>
        <v>37</v>
      </c>
      <c r="F81" s="41">
        <f>IF(List!$D$2&gt;=F$1,SUMIFS(Other!F$3:F$92,Other!$A$3:$A$92,$A81,Other!$D$3:$D$92,$D81),NA())</f>
        <v>49</v>
      </c>
      <c r="G81" s="41">
        <f>IF(List!$D$2&gt;=G$1,SUMIFS(Other!G$3:G$92,Other!$A$3:$A$92,$A81,Other!$D$3:$D$92,$D81),NA())</f>
        <v>50</v>
      </c>
      <c r="H81" s="41">
        <f>IF(List!$D$2&gt;=H$1,SUMIFS(Other!H$3:H$92,Other!$A$3:$A$92,$A81,Other!$D$3:$D$92,$D81),NA())</f>
        <v>34</v>
      </c>
      <c r="I81" s="41">
        <f>IF(List!$D$2&gt;=I$1,SUMIFS(Other!I$3:I$92,Other!$A$3:$A$92,$A81,Other!$D$3:$D$92,$D81),NA())</f>
        <v>47</v>
      </c>
      <c r="J81" s="41">
        <f>IF(List!$D$2&gt;=J$1,SUMIFS(Other!J$3:J$92,Other!$A$3:$A$92,$A81,Other!$D$3:$D$92,$D81),NA())</f>
        <v>49</v>
      </c>
      <c r="K81" s="41">
        <f>IF(List!$D$2&gt;=K$1,SUMIFS(Other!K$3:K$92,Other!$A$3:$A$92,$A81,Other!$D$3:$D$92,$D81),NA())</f>
        <v>55</v>
      </c>
      <c r="L81" s="41" t="e">
        <f>IF(List!$D$2&gt;=L$1,SUMIFS(Other!L$3:L$92,Other!$A$3:$A$92,$A81,Other!$D$3:$D$92,$D81),NA())</f>
        <v>#N/A</v>
      </c>
      <c r="M81" s="41" t="e">
        <f>IF(List!$D$2&gt;=M$1,SUMIFS(Other!M$3:M$92,Other!$A$3:$A$92,$A81,Other!$D$3:$D$92,$D81),NA())</f>
        <v>#N/A</v>
      </c>
      <c r="N81" s="41" t="e">
        <f>IF(List!$D$2&gt;=N$1,SUMIFS(Other!N$3:N$92,Other!$A$3:$A$92,$A81,Other!$D$3:$D$92,$D81),NA())</f>
        <v>#N/A</v>
      </c>
      <c r="O81" s="41" t="e">
        <f>IF(List!$D$2&gt;=O$1,SUMIFS(Other!O$3:O$92,Other!$A$3:$A$92,$A81,Other!$D$3:$D$92,$D81),NA())</f>
        <v>#N/A</v>
      </c>
      <c r="P81" s="41" t="e">
        <f>IF(List!$D$2&gt;=P$1,SUMIFS(Other!P$3:P$92,Other!$A$3:$A$92,$A81,Other!$D$3:$D$92,$D81),NA())</f>
        <v>#N/A</v>
      </c>
      <c r="Q81" s="26">
        <f ca="1">OFFSET(D81,,List!$D$2)</f>
        <v>55</v>
      </c>
      <c r="R81" s="26">
        <f ca="1">OFFSET(D81,,List!$D$2-1)</f>
        <v>49</v>
      </c>
    </row>
    <row r="82" spans="1:20" x14ac:dyDescent="0.25">
      <c r="A82" t="s">
        <v>20</v>
      </c>
      <c r="B82" s="15" t="s">
        <v>60</v>
      </c>
      <c r="C82" s="15" t="str">
        <f>List!$T$2</f>
        <v>Africa</v>
      </c>
      <c r="D82" s="5" t="str">
        <f>List!U$3</f>
        <v>Egypt</v>
      </c>
      <c r="E82" s="41">
        <f>IF(List!$D$2&gt;=E$1,SUMIFS(Other!E$3:E$92,Other!$A$3:$A$92,$A82,Other!$D$3:$D$92,$D82),NA())</f>
        <v>15</v>
      </c>
      <c r="F82" s="41">
        <f>IF(List!$D$2&gt;=F$1,SUMIFS(Other!F$3:F$92,Other!$A$3:$A$92,$A82,Other!$D$3:$D$92,$D82),NA())</f>
        <v>17</v>
      </c>
      <c r="G82" s="41">
        <f>IF(List!$D$2&gt;=G$1,SUMIFS(Other!G$3:G$92,Other!$A$3:$A$92,$A82,Other!$D$3:$D$92,$D82),NA())</f>
        <v>32</v>
      </c>
      <c r="H82" s="41">
        <f>IF(List!$D$2&gt;=H$1,SUMIFS(Other!H$3:H$92,Other!$A$3:$A$92,$A82,Other!$D$3:$D$92,$D82),NA())</f>
        <v>44</v>
      </c>
      <c r="I82" s="41">
        <f>IF(List!$D$2&gt;=I$1,SUMIFS(Other!I$3:I$92,Other!$A$3:$A$92,$A82,Other!$D$3:$D$92,$D82),NA())</f>
        <v>37</v>
      </c>
      <c r="J82" s="41">
        <f>IF(List!$D$2&gt;=J$1,SUMIFS(Other!J$3:J$92,Other!$A$3:$A$92,$A82,Other!$D$3:$D$92,$D82),NA())</f>
        <v>24</v>
      </c>
      <c r="K82" s="41">
        <f>IF(List!$D$2&gt;=K$1,SUMIFS(Other!K$3:K$92,Other!$A$3:$A$92,$A82,Other!$D$3:$D$92,$D82),NA())</f>
        <v>54</v>
      </c>
      <c r="L82" s="41" t="e">
        <f>IF(List!$D$2&gt;=L$1,SUMIFS(Other!L$3:L$92,Other!$A$3:$A$92,$A82,Other!$D$3:$D$92,$D82),NA())</f>
        <v>#N/A</v>
      </c>
      <c r="M82" s="41" t="e">
        <f>IF(List!$D$2&gt;=M$1,SUMIFS(Other!M$3:M$92,Other!$A$3:$A$92,$A82,Other!$D$3:$D$92,$D82),NA())</f>
        <v>#N/A</v>
      </c>
      <c r="N82" s="41" t="e">
        <f>IF(List!$D$2&gt;=N$1,SUMIFS(Other!N$3:N$92,Other!$A$3:$A$92,$A82,Other!$D$3:$D$92,$D82),NA())</f>
        <v>#N/A</v>
      </c>
      <c r="O82" s="41" t="e">
        <f>IF(List!$D$2&gt;=O$1,SUMIFS(Other!O$3:O$92,Other!$A$3:$A$92,$A82,Other!$D$3:$D$92,$D82),NA())</f>
        <v>#N/A</v>
      </c>
      <c r="P82" s="41" t="e">
        <f>IF(List!$D$2&gt;=P$1,SUMIFS(Other!P$3:P$92,Other!$A$3:$A$92,$A82,Other!$D$3:$D$92,$D82),NA())</f>
        <v>#N/A</v>
      </c>
      <c r="Q82" s="26">
        <f ca="1">OFFSET(D82,,List!$D$2)</f>
        <v>54</v>
      </c>
      <c r="R82" s="26">
        <f ca="1">OFFSET(D82,,List!$D$2-1)</f>
        <v>24</v>
      </c>
    </row>
    <row r="83" spans="1:20" x14ac:dyDescent="0.25">
      <c r="A83" t="s">
        <v>20</v>
      </c>
      <c r="B83" s="15" t="s">
        <v>60</v>
      </c>
      <c r="C83" s="15" t="str">
        <f>List!$T$2</f>
        <v>Africa</v>
      </c>
      <c r="D83" s="5" t="str">
        <f>List!U$4</f>
        <v>Ethiopia</v>
      </c>
      <c r="E83" s="41">
        <f>IF(List!$D$2&gt;=E$1,SUMIFS(Other!E$3:E$92,Other!$A$3:$A$92,$A83,Other!$D$3:$D$92,$D83),NA())</f>
        <v>17</v>
      </c>
      <c r="F83" s="41">
        <f>IF(List!$D$2&gt;=F$1,SUMIFS(Other!F$3:F$92,Other!$A$3:$A$92,$A83,Other!$D$3:$D$92,$D83),NA())</f>
        <v>44</v>
      </c>
      <c r="G83" s="41">
        <f>IF(List!$D$2&gt;=G$1,SUMIFS(Other!G$3:G$92,Other!$A$3:$A$92,$A83,Other!$D$3:$D$92,$D83),NA())</f>
        <v>35</v>
      </c>
      <c r="H83" s="41">
        <f>IF(List!$D$2&gt;=H$1,SUMIFS(Other!H$3:H$92,Other!$A$3:$A$92,$A83,Other!$D$3:$D$92,$D83),NA())</f>
        <v>16</v>
      </c>
      <c r="I83" s="41">
        <f>IF(List!$D$2&gt;=I$1,SUMIFS(Other!I$3:I$92,Other!$A$3:$A$92,$A83,Other!$D$3:$D$92,$D83),NA())</f>
        <v>53</v>
      </c>
      <c r="J83" s="41">
        <f>IF(List!$D$2&gt;=J$1,SUMIFS(Other!J$3:J$92,Other!$A$3:$A$92,$A83,Other!$D$3:$D$92,$D83),NA())</f>
        <v>51</v>
      </c>
      <c r="K83" s="41">
        <f>IF(List!$D$2&gt;=K$1,SUMIFS(Other!K$3:K$92,Other!$A$3:$A$92,$A83,Other!$D$3:$D$92,$D83),NA())</f>
        <v>21</v>
      </c>
      <c r="L83" s="41" t="e">
        <f>IF(List!$D$2&gt;=L$1,SUMIFS(Other!L$3:L$92,Other!$A$3:$A$92,$A83,Other!$D$3:$D$92,$D83),NA())</f>
        <v>#N/A</v>
      </c>
      <c r="M83" s="41" t="e">
        <f>IF(List!$D$2&gt;=M$1,SUMIFS(Other!M$3:M$92,Other!$A$3:$A$92,$A83,Other!$D$3:$D$92,$D83),NA())</f>
        <v>#N/A</v>
      </c>
      <c r="N83" s="41" t="e">
        <f>IF(List!$D$2&gt;=N$1,SUMIFS(Other!N$3:N$92,Other!$A$3:$A$92,$A83,Other!$D$3:$D$92,$D83),NA())</f>
        <v>#N/A</v>
      </c>
      <c r="O83" s="41" t="e">
        <f>IF(List!$D$2&gt;=O$1,SUMIFS(Other!O$3:O$92,Other!$A$3:$A$92,$A83,Other!$D$3:$D$92,$D83),NA())</f>
        <v>#N/A</v>
      </c>
      <c r="P83" s="41" t="e">
        <f>IF(List!$D$2&gt;=P$1,SUMIFS(Other!P$3:P$92,Other!$A$3:$A$92,$A83,Other!$D$3:$D$92,$D83),NA())</f>
        <v>#N/A</v>
      </c>
      <c r="Q83" s="26">
        <f ca="1">OFFSET(D83,,List!$D$2)</f>
        <v>21</v>
      </c>
      <c r="R83" s="26">
        <f ca="1">OFFSET(D83,,List!$D$2-1)</f>
        <v>51</v>
      </c>
    </row>
    <row r="84" spans="1:20" x14ac:dyDescent="0.25">
      <c r="A84" t="s">
        <v>20</v>
      </c>
      <c r="B84" s="15" t="s">
        <v>60</v>
      </c>
      <c r="C84" s="15" t="str">
        <f>List!$T$2</f>
        <v>Africa</v>
      </c>
      <c r="D84" s="5" t="str">
        <f>List!U$5</f>
        <v>Kenya</v>
      </c>
      <c r="E84" s="41">
        <f>IF(List!$D$2&gt;=E$1,SUMIFS(Other!E$3:E$92,Other!$A$3:$A$92,$A84,Other!$D$3:$D$92,$D84),NA())</f>
        <v>15</v>
      </c>
      <c r="F84" s="41">
        <f>IF(List!$D$2&gt;=F$1,SUMIFS(Other!F$3:F$92,Other!$A$3:$A$92,$A84,Other!$D$3:$D$92,$D84),NA())</f>
        <v>58</v>
      </c>
      <c r="G84" s="41">
        <f>IF(List!$D$2&gt;=G$1,SUMIFS(Other!G$3:G$92,Other!$A$3:$A$92,$A84,Other!$D$3:$D$92,$D84),NA())</f>
        <v>16</v>
      </c>
      <c r="H84" s="41">
        <f>IF(List!$D$2&gt;=H$1,SUMIFS(Other!H$3:H$92,Other!$A$3:$A$92,$A84,Other!$D$3:$D$92,$D84),NA())</f>
        <v>30</v>
      </c>
      <c r="I84" s="41">
        <f>IF(List!$D$2&gt;=I$1,SUMIFS(Other!I$3:I$92,Other!$A$3:$A$92,$A84,Other!$D$3:$D$92,$D84),NA())</f>
        <v>37</v>
      </c>
      <c r="J84" s="41">
        <f>IF(List!$D$2&gt;=J$1,SUMIFS(Other!J$3:J$92,Other!$A$3:$A$92,$A84,Other!$D$3:$D$92,$D84),NA())</f>
        <v>59</v>
      </c>
      <c r="K84" s="41">
        <f>IF(List!$D$2&gt;=K$1,SUMIFS(Other!K$3:K$92,Other!$A$3:$A$92,$A84,Other!$D$3:$D$92,$D84),NA())</f>
        <v>35</v>
      </c>
      <c r="L84" s="41" t="e">
        <f>IF(List!$D$2&gt;=L$1,SUMIFS(Other!L$3:L$92,Other!$A$3:$A$92,$A84,Other!$D$3:$D$92,$D84),NA())</f>
        <v>#N/A</v>
      </c>
      <c r="M84" s="41" t="e">
        <f>IF(List!$D$2&gt;=M$1,SUMIFS(Other!M$3:M$92,Other!$A$3:$A$92,$A84,Other!$D$3:$D$92,$D84),NA())</f>
        <v>#N/A</v>
      </c>
      <c r="N84" s="41" t="e">
        <f>IF(List!$D$2&gt;=N$1,SUMIFS(Other!N$3:N$92,Other!$A$3:$A$92,$A84,Other!$D$3:$D$92,$D84),NA())</f>
        <v>#N/A</v>
      </c>
      <c r="O84" s="41" t="e">
        <f>IF(List!$D$2&gt;=O$1,SUMIFS(Other!O$3:O$92,Other!$A$3:$A$92,$A84,Other!$D$3:$D$92,$D84),NA())</f>
        <v>#N/A</v>
      </c>
      <c r="P84" s="41" t="e">
        <f>IF(List!$D$2&gt;=P$1,SUMIFS(Other!P$3:P$92,Other!$A$3:$A$92,$A84,Other!$D$3:$D$92,$D84),NA())</f>
        <v>#N/A</v>
      </c>
      <c r="Q84" s="26">
        <f ca="1">OFFSET(D84,,List!$D$2)</f>
        <v>35</v>
      </c>
      <c r="R84" s="26">
        <f ca="1">OFFSET(D84,,List!$D$2-1)</f>
        <v>59</v>
      </c>
    </row>
    <row r="85" spans="1:20" x14ac:dyDescent="0.25">
      <c r="A85" t="s">
        <v>20</v>
      </c>
      <c r="B85" s="15" t="s">
        <v>60</v>
      </c>
      <c r="C85" s="15" t="str">
        <f>List!$T$2</f>
        <v>Africa</v>
      </c>
      <c r="D85" s="5" t="str">
        <f>List!U$6</f>
        <v>Libya</v>
      </c>
      <c r="E85" s="41">
        <f>IF(List!$D$2&gt;=E$1,SUMIFS(Other!E$3:E$92,Other!$A$3:$A$92,$A85,Other!$D$3:$D$92,$D85),NA())</f>
        <v>16</v>
      </c>
      <c r="F85" s="41">
        <f>IF(List!$D$2&gt;=F$1,SUMIFS(Other!F$3:F$92,Other!$A$3:$A$92,$A85,Other!$D$3:$D$92,$D85),NA())</f>
        <v>33</v>
      </c>
      <c r="G85" s="41">
        <f>IF(List!$D$2&gt;=G$1,SUMIFS(Other!G$3:G$92,Other!$A$3:$A$92,$A85,Other!$D$3:$D$92,$D85),NA())</f>
        <v>58</v>
      </c>
      <c r="H85" s="41">
        <f>IF(List!$D$2&gt;=H$1,SUMIFS(Other!H$3:H$92,Other!$A$3:$A$92,$A85,Other!$D$3:$D$92,$D85),NA())</f>
        <v>44</v>
      </c>
      <c r="I85" s="41">
        <f>IF(List!$D$2&gt;=I$1,SUMIFS(Other!I$3:I$92,Other!$A$3:$A$92,$A85,Other!$D$3:$D$92,$D85),NA())</f>
        <v>34</v>
      </c>
      <c r="J85" s="41">
        <f>IF(List!$D$2&gt;=J$1,SUMIFS(Other!J$3:J$92,Other!$A$3:$A$92,$A85,Other!$D$3:$D$92,$D85),NA())</f>
        <v>42</v>
      </c>
      <c r="K85" s="41">
        <f>IF(List!$D$2&gt;=K$1,SUMIFS(Other!K$3:K$92,Other!$A$3:$A$92,$A85,Other!$D$3:$D$92,$D85),NA())</f>
        <v>23</v>
      </c>
      <c r="L85" s="41" t="e">
        <f>IF(List!$D$2&gt;=L$1,SUMIFS(Other!L$3:L$92,Other!$A$3:$A$92,$A85,Other!$D$3:$D$92,$D85),NA())</f>
        <v>#N/A</v>
      </c>
      <c r="M85" s="41" t="e">
        <f>IF(List!$D$2&gt;=M$1,SUMIFS(Other!M$3:M$92,Other!$A$3:$A$92,$A85,Other!$D$3:$D$92,$D85),NA())</f>
        <v>#N/A</v>
      </c>
      <c r="N85" s="41" t="e">
        <f>IF(List!$D$2&gt;=N$1,SUMIFS(Other!N$3:N$92,Other!$A$3:$A$92,$A85,Other!$D$3:$D$92,$D85),NA())</f>
        <v>#N/A</v>
      </c>
      <c r="O85" s="41" t="e">
        <f>IF(List!$D$2&gt;=O$1,SUMIFS(Other!O$3:O$92,Other!$A$3:$A$92,$A85,Other!$D$3:$D$92,$D85),NA())</f>
        <v>#N/A</v>
      </c>
      <c r="P85" s="41" t="e">
        <f>IF(List!$D$2&gt;=P$1,SUMIFS(Other!P$3:P$92,Other!$A$3:$A$92,$A85,Other!$D$3:$D$92,$D85),NA())</f>
        <v>#N/A</v>
      </c>
      <c r="Q85" s="26">
        <f ca="1">OFFSET(D85,,List!$D$2)</f>
        <v>23</v>
      </c>
      <c r="R85" s="26">
        <f ca="1">OFFSET(D85,,List!$D$2-1)</f>
        <v>42</v>
      </c>
    </row>
    <row r="86" spans="1:20" x14ac:dyDescent="0.25">
      <c r="A86" t="s">
        <v>20</v>
      </c>
      <c r="B86" s="15" t="s">
        <v>60</v>
      </c>
      <c r="C86" s="15" t="str">
        <f>List!$T$2</f>
        <v>Africa</v>
      </c>
      <c r="D86" s="5" t="str">
        <f>List!U$7</f>
        <v>Mauritius</v>
      </c>
      <c r="E86" s="41">
        <f>IF(List!$D$2&gt;=E$1,SUMIFS(Other!E$3:E$92,Other!$A$3:$A$92,$A86,Other!$D$3:$D$92,$D86),NA())</f>
        <v>21</v>
      </c>
      <c r="F86" s="41">
        <f>IF(List!$D$2&gt;=F$1,SUMIFS(Other!F$3:F$92,Other!$A$3:$A$92,$A86,Other!$D$3:$D$92,$D86),NA())</f>
        <v>15</v>
      </c>
      <c r="G86" s="41">
        <f>IF(List!$D$2&gt;=G$1,SUMIFS(Other!G$3:G$92,Other!$A$3:$A$92,$A86,Other!$D$3:$D$92,$D86),NA())</f>
        <v>33</v>
      </c>
      <c r="H86" s="41">
        <f>IF(List!$D$2&gt;=H$1,SUMIFS(Other!H$3:H$92,Other!$A$3:$A$92,$A86,Other!$D$3:$D$92,$D86),NA())</f>
        <v>44</v>
      </c>
      <c r="I86" s="41">
        <f>IF(List!$D$2&gt;=I$1,SUMIFS(Other!I$3:I$92,Other!$A$3:$A$92,$A86,Other!$D$3:$D$92,$D86),NA())</f>
        <v>55</v>
      </c>
      <c r="J86" s="41">
        <f>IF(List!$D$2&gt;=J$1,SUMIFS(Other!J$3:J$92,Other!$A$3:$A$92,$A86,Other!$D$3:$D$92,$D86),NA())</f>
        <v>54</v>
      </c>
      <c r="K86" s="41">
        <f>IF(List!$D$2&gt;=K$1,SUMIFS(Other!K$3:K$92,Other!$A$3:$A$92,$A86,Other!$D$3:$D$92,$D86),NA())</f>
        <v>12</v>
      </c>
      <c r="L86" s="41" t="e">
        <f>IF(List!$D$2&gt;=L$1,SUMIFS(Other!L$3:L$92,Other!$A$3:$A$92,$A86,Other!$D$3:$D$92,$D86),NA())</f>
        <v>#N/A</v>
      </c>
      <c r="M86" s="41" t="e">
        <f>IF(List!$D$2&gt;=M$1,SUMIFS(Other!M$3:M$92,Other!$A$3:$A$92,$A86,Other!$D$3:$D$92,$D86),NA())</f>
        <v>#N/A</v>
      </c>
      <c r="N86" s="41" t="e">
        <f>IF(List!$D$2&gt;=N$1,SUMIFS(Other!N$3:N$92,Other!$A$3:$A$92,$A86,Other!$D$3:$D$92,$D86),NA())</f>
        <v>#N/A</v>
      </c>
      <c r="O86" s="41" t="e">
        <f>IF(List!$D$2&gt;=O$1,SUMIFS(Other!O$3:O$92,Other!$A$3:$A$92,$A86,Other!$D$3:$D$92,$D86),NA())</f>
        <v>#N/A</v>
      </c>
      <c r="P86" s="41" t="e">
        <f>IF(List!$D$2&gt;=P$1,SUMIFS(Other!P$3:P$92,Other!$A$3:$A$92,$A86,Other!$D$3:$D$92,$D86),NA())</f>
        <v>#N/A</v>
      </c>
      <c r="Q86" s="26">
        <f ca="1">OFFSET(D86,,List!$D$2)</f>
        <v>12</v>
      </c>
      <c r="R86" s="26">
        <f ca="1">OFFSET(D86,,List!$D$2-1)</f>
        <v>54</v>
      </c>
    </row>
    <row r="87" spans="1:20" x14ac:dyDescent="0.25">
      <c r="A87" t="s">
        <v>20</v>
      </c>
      <c r="B87" s="15" t="s">
        <v>60</v>
      </c>
      <c r="C87" s="15" t="str">
        <f>List!$T$2</f>
        <v>Africa</v>
      </c>
      <c r="D87" s="5" t="str">
        <f>List!U$8</f>
        <v>Nigeria</v>
      </c>
      <c r="E87" s="41">
        <f>IF(List!$D$2&gt;=E$1,SUMIFS(Other!E$3:E$92,Other!$A$3:$A$92,$A87,Other!$D$3:$D$92,$D87),NA())</f>
        <v>16</v>
      </c>
      <c r="F87" s="41">
        <f>IF(List!$D$2&gt;=F$1,SUMIFS(Other!F$3:F$92,Other!$A$3:$A$92,$A87,Other!$D$3:$D$92,$D87),NA())</f>
        <v>56</v>
      </c>
      <c r="G87" s="41">
        <f>IF(List!$D$2&gt;=G$1,SUMIFS(Other!G$3:G$92,Other!$A$3:$A$92,$A87,Other!$D$3:$D$92,$D87),NA())</f>
        <v>55</v>
      </c>
      <c r="H87" s="41">
        <f>IF(List!$D$2&gt;=H$1,SUMIFS(Other!H$3:H$92,Other!$A$3:$A$92,$A87,Other!$D$3:$D$92,$D87),NA())</f>
        <v>15</v>
      </c>
      <c r="I87" s="41">
        <f>IF(List!$D$2&gt;=I$1,SUMIFS(Other!I$3:I$92,Other!$A$3:$A$92,$A87,Other!$D$3:$D$92,$D87),NA())</f>
        <v>18</v>
      </c>
      <c r="J87" s="41">
        <f>IF(List!$D$2&gt;=J$1,SUMIFS(Other!J$3:J$92,Other!$A$3:$A$92,$A87,Other!$D$3:$D$92,$D87),NA())</f>
        <v>49</v>
      </c>
      <c r="K87" s="41">
        <f>IF(List!$D$2&gt;=K$1,SUMIFS(Other!K$3:K$92,Other!$A$3:$A$92,$A87,Other!$D$3:$D$92,$D87),NA())</f>
        <v>23</v>
      </c>
      <c r="L87" s="41" t="e">
        <f>IF(List!$D$2&gt;=L$1,SUMIFS(Other!L$3:L$92,Other!$A$3:$A$92,$A87,Other!$D$3:$D$92,$D87),NA())</f>
        <v>#N/A</v>
      </c>
      <c r="M87" s="41" t="e">
        <f>IF(List!$D$2&gt;=M$1,SUMIFS(Other!M$3:M$92,Other!$A$3:$A$92,$A87,Other!$D$3:$D$92,$D87),NA())</f>
        <v>#N/A</v>
      </c>
      <c r="N87" s="41" t="e">
        <f>IF(List!$D$2&gt;=N$1,SUMIFS(Other!N$3:N$92,Other!$A$3:$A$92,$A87,Other!$D$3:$D$92,$D87),NA())</f>
        <v>#N/A</v>
      </c>
      <c r="O87" s="41" t="e">
        <f>IF(List!$D$2&gt;=O$1,SUMIFS(Other!O$3:O$92,Other!$A$3:$A$92,$A87,Other!$D$3:$D$92,$D87),NA())</f>
        <v>#N/A</v>
      </c>
      <c r="P87" s="41" t="e">
        <f>IF(List!$D$2&gt;=P$1,SUMIFS(Other!P$3:P$92,Other!$A$3:$A$92,$A87,Other!$D$3:$D$92,$D87),NA())</f>
        <v>#N/A</v>
      </c>
      <c r="Q87" s="26">
        <f ca="1">OFFSET(D87,,List!$D$2)</f>
        <v>23</v>
      </c>
      <c r="R87" s="26">
        <f ca="1">OFFSET(D87,,List!$D$2-1)</f>
        <v>49</v>
      </c>
    </row>
    <row r="88" spans="1:20" x14ac:dyDescent="0.25">
      <c r="A88" t="s">
        <v>20</v>
      </c>
      <c r="B88" s="15" t="s">
        <v>60</v>
      </c>
      <c r="C88" s="15" t="str">
        <f>List!$T$2</f>
        <v>Africa</v>
      </c>
      <c r="D88" s="5" t="str">
        <f>List!U$9</f>
        <v>South Africa</v>
      </c>
      <c r="E88" s="41">
        <f>IF(List!$D$2&gt;=E$1,SUMIFS(Other!E$3:E$92,Other!$A$3:$A$92,$A88,Other!$D$3:$D$92,$D88),NA())</f>
        <v>31</v>
      </c>
      <c r="F88" s="41">
        <f>IF(List!$D$2&gt;=F$1,SUMIFS(Other!F$3:F$92,Other!$A$3:$A$92,$A88,Other!$D$3:$D$92,$D88),NA())</f>
        <v>35</v>
      </c>
      <c r="G88" s="41">
        <f>IF(List!$D$2&gt;=G$1,SUMIFS(Other!G$3:G$92,Other!$A$3:$A$92,$A88,Other!$D$3:$D$92,$D88),NA())</f>
        <v>20</v>
      </c>
      <c r="H88" s="41">
        <f>IF(List!$D$2&gt;=H$1,SUMIFS(Other!H$3:H$92,Other!$A$3:$A$92,$A88,Other!$D$3:$D$92,$D88),NA())</f>
        <v>22</v>
      </c>
      <c r="I88" s="41">
        <f>IF(List!$D$2&gt;=I$1,SUMIFS(Other!I$3:I$92,Other!$A$3:$A$92,$A88,Other!$D$3:$D$92,$D88),NA())</f>
        <v>45</v>
      </c>
      <c r="J88" s="41">
        <f>IF(List!$D$2&gt;=J$1,SUMIFS(Other!J$3:J$92,Other!$A$3:$A$92,$A88,Other!$D$3:$D$92,$D88),NA())</f>
        <v>13</v>
      </c>
      <c r="K88" s="41">
        <f>IF(List!$D$2&gt;=K$1,SUMIFS(Other!K$3:K$92,Other!$A$3:$A$92,$A88,Other!$D$3:$D$92,$D88),NA())</f>
        <v>21</v>
      </c>
      <c r="L88" s="41" t="e">
        <f>IF(List!$D$2&gt;=L$1,SUMIFS(Other!L$3:L$92,Other!$A$3:$A$92,$A88,Other!$D$3:$D$92,$D88),NA())</f>
        <v>#N/A</v>
      </c>
      <c r="M88" s="41" t="e">
        <f>IF(List!$D$2&gt;=M$1,SUMIFS(Other!M$3:M$92,Other!$A$3:$A$92,$A88,Other!$D$3:$D$92,$D88),NA())</f>
        <v>#N/A</v>
      </c>
      <c r="N88" s="41" t="e">
        <f>IF(List!$D$2&gt;=N$1,SUMIFS(Other!N$3:N$92,Other!$A$3:$A$92,$A88,Other!$D$3:$D$92,$D88),NA())</f>
        <v>#N/A</v>
      </c>
      <c r="O88" s="41" t="e">
        <f>IF(List!$D$2&gt;=O$1,SUMIFS(Other!O$3:O$92,Other!$A$3:$A$92,$A88,Other!$D$3:$D$92,$D88),NA())</f>
        <v>#N/A</v>
      </c>
      <c r="P88" s="41" t="e">
        <f>IF(List!$D$2&gt;=P$1,SUMIFS(Other!P$3:P$92,Other!$A$3:$A$92,$A88,Other!$D$3:$D$92,$D88),NA())</f>
        <v>#N/A</v>
      </c>
      <c r="Q88" s="26">
        <f ca="1">OFFSET(D88,,List!$D$2)</f>
        <v>21</v>
      </c>
      <c r="R88" s="26">
        <f ca="1">OFFSET(D88,,List!$D$2-1)</f>
        <v>13</v>
      </c>
    </row>
    <row r="89" spans="1:20" x14ac:dyDescent="0.25">
      <c r="A89" t="s">
        <v>20</v>
      </c>
      <c r="B89" s="15" t="s">
        <v>60</v>
      </c>
      <c r="C89" s="15" t="str">
        <f>List!$T$2</f>
        <v>Africa</v>
      </c>
      <c r="D89" s="5" t="str">
        <f>List!U$10</f>
        <v>Tunisia</v>
      </c>
      <c r="E89" s="41">
        <f>IF(List!$D$2&gt;=E$1,SUMIFS(Other!E$3:E$92,Other!$A$3:$A$92,$A89,Other!$D$3:$D$92,$D89),NA())</f>
        <v>32</v>
      </c>
      <c r="F89" s="41">
        <f>IF(List!$D$2&gt;=F$1,SUMIFS(Other!F$3:F$92,Other!$A$3:$A$92,$A89,Other!$D$3:$D$92,$D89),NA())</f>
        <v>43</v>
      </c>
      <c r="G89" s="41">
        <f>IF(List!$D$2&gt;=G$1,SUMIFS(Other!G$3:G$92,Other!$A$3:$A$92,$A89,Other!$D$3:$D$92,$D89),NA())</f>
        <v>52</v>
      </c>
      <c r="H89" s="41">
        <f>IF(List!$D$2&gt;=H$1,SUMIFS(Other!H$3:H$92,Other!$A$3:$A$92,$A89,Other!$D$3:$D$92,$D89),NA())</f>
        <v>50</v>
      </c>
      <c r="I89" s="41">
        <f>IF(List!$D$2&gt;=I$1,SUMIFS(Other!I$3:I$92,Other!$A$3:$A$92,$A89,Other!$D$3:$D$92,$D89),NA())</f>
        <v>45</v>
      </c>
      <c r="J89" s="41">
        <f>IF(List!$D$2&gt;=J$1,SUMIFS(Other!J$3:J$92,Other!$A$3:$A$92,$A89,Other!$D$3:$D$92,$D89),NA())</f>
        <v>52</v>
      </c>
      <c r="K89" s="41">
        <f>IF(List!$D$2&gt;=K$1,SUMIFS(Other!K$3:K$92,Other!$A$3:$A$92,$A89,Other!$D$3:$D$92,$D89),NA())</f>
        <v>56</v>
      </c>
      <c r="L89" s="41" t="e">
        <f>IF(List!$D$2&gt;=L$1,SUMIFS(Other!L$3:L$92,Other!$A$3:$A$92,$A89,Other!$D$3:$D$92,$D89),NA())</f>
        <v>#N/A</v>
      </c>
      <c r="M89" s="41" t="e">
        <f>IF(List!$D$2&gt;=M$1,SUMIFS(Other!M$3:M$92,Other!$A$3:$A$92,$A89,Other!$D$3:$D$92,$D89),NA())</f>
        <v>#N/A</v>
      </c>
      <c r="N89" s="41" t="e">
        <f>IF(List!$D$2&gt;=N$1,SUMIFS(Other!N$3:N$92,Other!$A$3:$A$92,$A89,Other!$D$3:$D$92,$D89),NA())</f>
        <v>#N/A</v>
      </c>
      <c r="O89" s="41" t="e">
        <f>IF(List!$D$2&gt;=O$1,SUMIFS(Other!O$3:O$92,Other!$A$3:$A$92,$A89,Other!$D$3:$D$92,$D89),NA())</f>
        <v>#N/A</v>
      </c>
      <c r="P89" s="41" t="e">
        <f>IF(List!$D$2&gt;=P$1,SUMIFS(Other!P$3:P$92,Other!$A$3:$A$92,$A89,Other!$D$3:$D$92,$D89),NA())</f>
        <v>#N/A</v>
      </c>
      <c r="Q89" s="26">
        <f ca="1">OFFSET(D89,,List!$D$2)</f>
        <v>56</v>
      </c>
      <c r="R89" s="26">
        <f ca="1">OFFSET(D89,,List!$D$2-1)</f>
        <v>52</v>
      </c>
    </row>
    <row r="90" spans="1:20" x14ac:dyDescent="0.25">
      <c r="A90" t="s">
        <v>20</v>
      </c>
      <c r="B90" s="15" t="s">
        <v>60</v>
      </c>
      <c r="C90" s="15" t="str">
        <f>List!$T$2</f>
        <v>Africa</v>
      </c>
      <c r="D90" s="5" t="str">
        <f>List!U$11</f>
        <v>Zimbabwe</v>
      </c>
      <c r="E90" s="41">
        <f>IF(List!$D$2&gt;=E$1,SUMIFS(Other!E$3:E$92,Other!$A$3:$A$92,$A90,Other!$D$3:$D$92,$D90),NA())</f>
        <v>38</v>
      </c>
      <c r="F90" s="41">
        <f>IF(List!$D$2&gt;=F$1,SUMIFS(Other!F$3:F$92,Other!$A$3:$A$92,$A90,Other!$D$3:$D$92,$D90),NA())</f>
        <v>39</v>
      </c>
      <c r="G90" s="41">
        <f>IF(List!$D$2&gt;=G$1,SUMIFS(Other!G$3:G$92,Other!$A$3:$A$92,$A90,Other!$D$3:$D$92,$D90),NA())</f>
        <v>39</v>
      </c>
      <c r="H90" s="41">
        <f>IF(List!$D$2&gt;=H$1,SUMIFS(Other!H$3:H$92,Other!$A$3:$A$92,$A90,Other!$D$3:$D$92,$D90),NA())</f>
        <v>38</v>
      </c>
      <c r="I90" s="41">
        <f>IF(List!$D$2&gt;=I$1,SUMIFS(Other!I$3:I$92,Other!$A$3:$A$92,$A90,Other!$D$3:$D$92,$D90),NA())</f>
        <v>38</v>
      </c>
      <c r="J90" s="41">
        <f>IF(List!$D$2&gt;=J$1,SUMIFS(Other!J$3:J$92,Other!$A$3:$A$92,$A90,Other!$D$3:$D$92,$D90),NA())</f>
        <v>50</v>
      </c>
      <c r="K90" s="41">
        <f>IF(List!$D$2&gt;=K$1,SUMIFS(Other!K$3:K$92,Other!$A$3:$A$92,$A90,Other!$D$3:$D$92,$D90),NA())</f>
        <v>28</v>
      </c>
      <c r="L90" s="41" t="e">
        <f>IF(List!$D$2&gt;=L$1,SUMIFS(Other!L$3:L$92,Other!$A$3:$A$92,$A90,Other!$D$3:$D$92,$D90),NA())</f>
        <v>#N/A</v>
      </c>
      <c r="M90" s="41" t="e">
        <f>IF(List!$D$2&gt;=M$1,SUMIFS(Other!M$3:M$92,Other!$A$3:$A$92,$A90,Other!$D$3:$D$92,$D90),NA())</f>
        <v>#N/A</v>
      </c>
      <c r="N90" s="41" t="e">
        <f>IF(List!$D$2&gt;=N$1,SUMIFS(Other!N$3:N$92,Other!$A$3:$A$92,$A90,Other!$D$3:$D$92,$D90),NA())</f>
        <v>#N/A</v>
      </c>
      <c r="O90" s="41" t="e">
        <f>IF(List!$D$2&gt;=O$1,SUMIFS(Other!O$3:O$92,Other!$A$3:$A$92,$A90,Other!$D$3:$D$92,$D90),NA())</f>
        <v>#N/A</v>
      </c>
      <c r="P90" s="41" t="e">
        <f>IF(List!$D$2&gt;=P$1,SUMIFS(Other!P$3:P$92,Other!$A$3:$A$92,$A90,Other!$D$3:$D$92,$D90),NA())</f>
        <v>#N/A</v>
      </c>
      <c r="Q90" s="26">
        <f ca="1">OFFSET(D90,,List!$D$2)</f>
        <v>28</v>
      </c>
      <c r="R90" s="26">
        <f ca="1">OFFSET(D90,,List!$D$2-1)</f>
        <v>50</v>
      </c>
    </row>
    <row r="91" spans="1:20" x14ac:dyDescent="0.25">
      <c r="B91" s="15"/>
      <c r="D91"/>
      <c r="E91" s="46"/>
      <c r="F91" s="46"/>
      <c r="G91" s="46"/>
      <c r="H91" s="46"/>
      <c r="I91" s="46"/>
      <c r="J91" s="46"/>
      <c r="K91" s="46"/>
      <c r="L91" s="46"/>
      <c r="M91" s="46"/>
      <c r="N91" s="46"/>
      <c r="O91" s="46"/>
      <c r="P91" s="46"/>
      <c r="R91" s="1"/>
    </row>
    <row r="92" spans="1:20" x14ac:dyDescent="0.25">
      <c r="A92" s="16" t="s">
        <v>41</v>
      </c>
      <c r="B92" s="16" t="s">
        <v>54</v>
      </c>
      <c r="C92" s="16" t="s">
        <v>55</v>
      </c>
      <c r="D92" s="16" t="s">
        <v>124</v>
      </c>
      <c r="E92" s="9" t="s">
        <v>22</v>
      </c>
      <c r="F92" s="9" t="s">
        <v>23</v>
      </c>
      <c r="G92" s="9" t="s">
        <v>24</v>
      </c>
      <c r="H92" s="9" t="s">
        <v>25</v>
      </c>
      <c r="I92" s="9" t="s">
        <v>26</v>
      </c>
      <c r="J92" s="9" t="s">
        <v>27</v>
      </c>
      <c r="K92" s="9" t="s">
        <v>22</v>
      </c>
      <c r="L92" s="9" t="s">
        <v>28</v>
      </c>
      <c r="M92" s="9" t="s">
        <v>29</v>
      </c>
      <c r="N92" s="9" t="s">
        <v>23</v>
      </c>
      <c r="O92" s="9" t="s">
        <v>29</v>
      </c>
      <c r="P92" s="9" t="s">
        <v>22</v>
      </c>
      <c r="Q92" s="43" t="s">
        <v>15</v>
      </c>
      <c r="R92" s="9" t="s">
        <v>40</v>
      </c>
    </row>
    <row r="93" spans="1:20" x14ac:dyDescent="0.25">
      <c r="A93" t="s">
        <v>19</v>
      </c>
      <c r="B93" s="15" t="s">
        <v>60</v>
      </c>
      <c r="C93" s="15" t="str">
        <f>List!$T$2</f>
        <v>Africa</v>
      </c>
      <c r="D93" s="5" t="str">
        <f>List!U$2</f>
        <v>Algeria</v>
      </c>
      <c r="E93" s="22">
        <f>IF(List!$D$2&gt;=E$1,Other!E15,NA())</f>
        <v>44</v>
      </c>
      <c r="F93" s="22">
        <f>IF(List!$D$2&gt;=F$1,Other!F15,NA())</f>
        <v>64</v>
      </c>
      <c r="G93" s="22">
        <f>IF(List!$D$2&gt;=G$1,Other!G15,NA())</f>
        <v>60</v>
      </c>
      <c r="H93" s="22">
        <f>IF(List!$D$2&gt;=H$1,Other!H15,NA())</f>
        <v>61</v>
      </c>
      <c r="I93" s="22">
        <f>IF(List!$D$2&gt;=I$1,Other!I15,NA())</f>
        <v>51</v>
      </c>
      <c r="J93" s="22">
        <f>IF(List!$D$2&gt;=J$1,Other!J15,NA())</f>
        <v>46</v>
      </c>
      <c r="K93" s="22">
        <f>IF(List!$D$2&gt;=K$1,Other!K15,NA())</f>
        <v>51</v>
      </c>
      <c r="L93" s="22" t="e">
        <f>IF(List!$D$2&gt;=L$1,Other!L15,NA())</f>
        <v>#N/A</v>
      </c>
      <c r="M93" s="22" t="e">
        <f>IF(List!$D$2&gt;=M$1,Other!M15,NA())</f>
        <v>#N/A</v>
      </c>
      <c r="N93" s="22" t="e">
        <f>IF(List!$D$2&gt;=N$1,Other!N15,NA())</f>
        <v>#N/A</v>
      </c>
      <c r="O93" s="22" t="e">
        <f>IF(List!$D$2&gt;=O$1,Other!O15,NA())</f>
        <v>#N/A</v>
      </c>
      <c r="P93" s="22" t="e">
        <f>IF(List!$D$2&gt;=P$1,Other!P15,NA())</f>
        <v>#N/A</v>
      </c>
      <c r="R93" s="26">
        <f ca="1">SUM(OFFSET(E93,,,,List!$D$2))</f>
        <v>377</v>
      </c>
      <c r="S93" s="23"/>
      <c r="T93" s="23"/>
    </row>
    <row r="94" spans="1:20" x14ac:dyDescent="0.25">
      <c r="A94" t="s">
        <v>19</v>
      </c>
      <c r="B94" s="15" t="s">
        <v>60</v>
      </c>
      <c r="C94" s="15" t="str">
        <f>List!$T$2</f>
        <v>Africa</v>
      </c>
      <c r="D94" s="5" t="str">
        <f>List!U$3</f>
        <v>Egypt</v>
      </c>
      <c r="E94" s="22">
        <f>IF(List!$D$2&gt;=E$1,Other!E16,NA())</f>
        <v>45</v>
      </c>
      <c r="F94" s="22">
        <f>IF(List!$D$2&gt;=F$1,Other!F16,NA())</f>
        <v>68</v>
      </c>
      <c r="G94" s="22">
        <f>IF(List!$D$2&gt;=G$1,Other!G16,NA())</f>
        <v>44</v>
      </c>
      <c r="H94" s="22">
        <f>IF(List!$D$2&gt;=H$1,Other!H16,NA())</f>
        <v>62</v>
      </c>
      <c r="I94" s="22">
        <f>IF(List!$D$2&gt;=I$1,Other!I16,NA())</f>
        <v>31</v>
      </c>
      <c r="J94" s="22">
        <f>IF(List!$D$2&gt;=J$1,Other!J16,NA())</f>
        <v>32</v>
      </c>
      <c r="K94" s="22">
        <f>IF(List!$D$2&gt;=K$1,Other!K16,NA())</f>
        <v>42</v>
      </c>
      <c r="L94" s="22" t="e">
        <f>IF(List!$D$2&gt;=L$1,Other!L16,NA())</f>
        <v>#N/A</v>
      </c>
      <c r="M94" s="22" t="e">
        <f>IF(List!$D$2&gt;=M$1,Other!M16,NA())</f>
        <v>#N/A</v>
      </c>
      <c r="N94" s="22" t="e">
        <f>IF(List!$D$2&gt;=N$1,Other!N16,NA())</f>
        <v>#N/A</v>
      </c>
      <c r="O94" s="22" t="e">
        <f>IF(List!$D$2&gt;=O$1,Other!O16,NA())</f>
        <v>#N/A</v>
      </c>
      <c r="P94" s="22" t="e">
        <f>IF(List!$D$2&gt;=P$1,Other!P16,NA())</f>
        <v>#N/A</v>
      </c>
      <c r="R94" s="26">
        <f ca="1">SUM(OFFSET(E94,,,,List!$D$2))</f>
        <v>324</v>
      </c>
      <c r="S94" s="23"/>
      <c r="T94" s="23"/>
    </row>
    <row r="95" spans="1:20" x14ac:dyDescent="0.25">
      <c r="A95" t="s">
        <v>19</v>
      </c>
      <c r="B95" s="15" t="s">
        <v>60</v>
      </c>
      <c r="C95" s="15" t="str">
        <f>List!$T$2</f>
        <v>Africa</v>
      </c>
      <c r="D95" s="5" t="str">
        <f>List!U$4</f>
        <v>Ethiopia</v>
      </c>
      <c r="E95" s="22">
        <f>IF(List!$D$2&gt;=E$1,Other!E17,NA())</f>
        <v>75</v>
      </c>
      <c r="F95" s="22">
        <f>IF(List!$D$2&gt;=F$1,Other!F17,NA())</f>
        <v>66</v>
      </c>
      <c r="G95" s="22">
        <f>IF(List!$D$2&gt;=G$1,Other!G17,NA())</f>
        <v>43</v>
      </c>
      <c r="H95" s="22">
        <f>IF(List!$D$2&gt;=H$1,Other!H17,NA())</f>
        <v>67</v>
      </c>
      <c r="I95" s="22">
        <f>IF(List!$D$2&gt;=I$1,Other!I17,NA())</f>
        <v>37</v>
      </c>
      <c r="J95" s="22">
        <f>IF(List!$D$2&gt;=J$1,Other!J17,NA())</f>
        <v>34</v>
      </c>
      <c r="K95" s="22">
        <f>IF(List!$D$2&gt;=K$1,Other!K17,NA())</f>
        <v>55</v>
      </c>
      <c r="L95" s="22" t="e">
        <f>IF(List!$D$2&gt;=L$1,Other!L17,NA())</f>
        <v>#N/A</v>
      </c>
      <c r="M95" s="22" t="e">
        <f>IF(List!$D$2&gt;=M$1,Other!M17,NA())</f>
        <v>#N/A</v>
      </c>
      <c r="N95" s="22" t="e">
        <f>IF(List!$D$2&gt;=N$1,Other!N17,NA())</f>
        <v>#N/A</v>
      </c>
      <c r="O95" s="22" t="e">
        <f>IF(List!$D$2&gt;=O$1,Other!O17,NA())</f>
        <v>#N/A</v>
      </c>
      <c r="P95" s="22" t="e">
        <f>IF(List!$D$2&gt;=P$1,Other!P17,NA())</f>
        <v>#N/A</v>
      </c>
      <c r="R95" s="26">
        <f ca="1">SUM(OFFSET(E95,,,,List!$D$2))</f>
        <v>377</v>
      </c>
      <c r="S95" s="23"/>
      <c r="T95" s="23"/>
    </row>
    <row r="96" spans="1:20" x14ac:dyDescent="0.25">
      <c r="A96" t="s">
        <v>19</v>
      </c>
      <c r="B96" s="15" t="s">
        <v>60</v>
      </c>
      <c r="C96" s="15" t="str">
        <f>List!$T$2</f>
        <v>Africa</v>
      </c>
      <c r="D96" s="5" t="str">
        <f>List!U$5</f>
        <v>Kenya</v>
      </c>
      <c r="E96" s="22">
        <f>IF(List!$D$2&gt;=E$1,Other!E18,NA())</f>
        <v>69</v>
      </c>
      <c r="F96" s="22">
        <f>IF(List!$D$2&gt;=F$1,Other!F18,NA())</f>
        <v>58</v>
      </c>
      <c r="G96" s="22">
        <f>IF(List!$D$2&gt;=G$1,Other!G18,NA())</f>
        <v>57</v>
      </c>
      <c r="H96" s="22">
        <f>IF(List!$D$2&gt;=H$1,Other!H18,NA())</f>
        <v>67</v>
      </c>
      <c r="I96" s="22">
        <f>IF(List!$D$2&gt;=I$1,Other!I18,NA())</f>
        <v>26</v>
      </c>
      <c r="J96" s="22">
        <f>IF(List!$D$2&gt;=J$1,Other!J18,NA())</f>
        <v>55</v>
      </c>
      <c r="K96" s="22">
        <f>IF(List!$D$2&gt;=K$1,Other!K18,NA())</f>
        <v>47</v>
      </c>
      <c r="L96" s="22" t="e">
        <f>IF(List!$D$2&gt;=L$1,Other!L18,NA())</f>
        <v>#N/A</v>
      </c>
      <c r="M96" s="22" t="e">
        <f>IF(List!$D$2&gt;=M$1,Other!M18,NA())</f>
        <v>#N/A</v>
      </c>
      <c r="N96" s="22" t="e">
        <f>IF(List!$D$2&gt;=N$1,Other!N18,NA())</f>
        <v>#N/A</v>
      </c>
      <c r="O96" s="22" t="e">
        <f>IF(List!$D$2&gt;=O$1,Other!O18,NA())</f>
        <v>#N/A</v>
      </c>
      <c r="P96" s="22" t="e">
        <f>IF(List!$D$2&gt;=P$1,Other!P18,NA())</f>
        <v>#N/A</v>
      </c>
      <c r="R96" s="26">
        <f ca="1">SUM(OFFSET(E96,,,,List!$D$2))</f>
        <v>379</v>
      </c>
      <c r="S96" s="23"/>
      <c r="T96" s="23"/>
    </row>
    <row r="97" spans="1:20" x14ac:dyDescent="0.25">
      <c r="A97" t="s">
        <v>19</v>
      </c>
      <c r="B97" s="15" t="s">
        <v>60</v>
      </c>
      <c r="C97" s="15" t="str">
        <f>List!$T$2</f>
        <v>Africa</v>
      </c>
      <c r="D97" s="5" t="str">
        <f>List!U$6</f>
        <v>Libya</v>
      </c>
      <c r="E97" s="22">
        <f>IF(List!$D$2&gt;=E$1,Other!E19,NA())</f>
        <v>55</v>
      </c>
      <c r="F97" s="22">
        <f>IF(List!$D$2&gt;=F$1,Other!F19,NA())</f>
        <v>76</v>
      </c>
      <c r="G97" s="22">
        <f>IF(List!$D$2&gt;=G$1,Other!G19,NA())</f>
        <v>38</v>
      </c>
      <c r="H97" s="22">
        <f>IF(List!$D$2&gt;=H$1,Other!H19,NA())</f>
        <v>52</v>
      </c>
      <c r="I97" s="22">
        <f>IF(List!$D$2&gt;=I$1,Other!I19,NA())</f>
        <v>33</v>
      </c>
      <c r="J97" s="22">
        <f>IF(List!$D$2&gt;=J$1,Other!J19,NA())</f>
        <v>25</v>
      </c>
      <c r="K97" s="22">
        <f>IF(List!$D$2&gt;=K$1,Other!K19,NA())</f>
        <v>40</v>
      </c>
      <c r="L97" s="22" t="e">
        <f>IF(List!$D$2&gt;=L$1,Other!L19,NA())</f>
        <v>#N/A</v>
      </c>
      <c r="M97" s="22" t="e">
        <f>IF(List!$D$2&gt;=M$1,Other!M19,NA())</f>
        <v>#N/A</v>
      </c>
      <c r="N97" s="22" t="e">
        <f>IF(List!$D$2&gt;=N$1,Other!N19,NA())</f>
        <v>#N/A</v>
      </c>
      <c r="O97" s="22" t="e">
        <f>IF(List!$D$2&gt;=O$1,Other!O19,NA())</f>
        <v>#N/A</v>
      </c>
      <c r="P97" s="22" t="e">
        <f>IF(List!$D$2&gt;=P$1,Other!P19,NA())</f>
        <v>#N/A</v>
      </c>
      <c r="R97" s="26">
        <f ca="1">SUM(OFFSET(E97,,,,List!$D$2))</f>
        <v>319</v>
      </c>
      <c r="S97" s="23"/>
      <c r="T97" s="23"/>
    </row>
    <row r="98" spans="1:20" x14ac:dyDescent="0.25">
      <c r="A98" t="s">
        <v>19</v>
      </c>
      <c r="B98" s="15" t="s">
        <v>60</v>
      </c>
      <c r="C98" s="15" t="str">
        <f>List!$T$2</f>
        <v>Africa</v>
      </c>
      <c r="D98" s="5" t="str">
        <f>List!U$7</f>
        <v>Mauritius</v>
      </c>
      <c r="E98" s="22">
        <f>IF(List!$D$2&gt;=E$1,Other!E20,NA())</f>
        <v>74</v>
      </c>
      <c r="F98" s="22">
        <f>IF(List!$D$2&gt;=F$1,Other!F20,NA())</f>
        <v>73</v>
      </c>
      <c r="G98" s="22">
        <f>IF(List!$D$2&gt;=G$1,Other!G20,NA())</f>
        <v>46</v>
      </c>
      <c r="H98" s="22">
        <f>IF(List!$D$2&gt;=H$1,Other!H20,NA())</f>
        <v>46</v>
      </c>
      <c r="I98" s="22">
        <f>IF(List!$D$2&gt;=I$1,Other!I20,NA())</f>
        <v>40</v>
      </c>
      <c r="J98" s="22">
        <f>IF(List!$D$2&gt;=J$1,Other!J20,NA())</f>
        <v>52</v>
      </c>
      <c r="K98" s="22">
        <f>IF(List!$D$2&gt;=K$1,Other!K20,NA())</f>
        <v>36</v>
      </c>
      <c r="L98" s="22" t="e">
        <f>IF(List!$D$2&gt;=L$1,Other!L20,NA())</f>
        <v>#N/A</v>
      </c>
      <c r="M98" s="22" t="e">
        <f>IF(List!$D$2&gt;=M$1,Other!M20,NA())</f>
        <v>#N/A</v>
      </c>
      <c r="N98" s="22" t="e">
        <f>IF(List!$D$2&gt;=N$1,Other!N20,NA())</f>
        <v>#N/A</v>
      </c>
      <c r="O98" s="22" t="e">
        <f>IF(List!$D$2&gt;=O$1,Other!O20,NA())</f>
        <v>#N/A</v>
      </c>
      <c r="P98" s="22" t="e">
        <f>IF(List!$D$2&gt;=P$1,Other!P20,NA())</f>
        <v>#N/A</v>
      </c>
      <c r="R98" s="26">
        <f ca="1">SUM(OFFSET(E98,,,,List!$D$2))</f>
        <v>367</v>
      </c>
      <c r="S98" s="23"/>
      <c r="T98" s="23"/>
    </row>
    <row r="99" spans="1:20" x14ac:dyDescent="0.25">
      <c r="A99" t="s">
        <v>19</v>
      </c>
      <c r="B99" s="15" t="s">
        <v>60</v>
      </c>
      <c r="C99" s="15" t="str">
        <f>List!$T$2</f>
        <v>Africa</v>
      </c>
      <c r="D99" s="5" t="str">
        <f>List!U$8</f>
        <v>Nigeria</v>
      </c>
      <c r="E99" s="22">
        <f>IF(List!$D$2&gt;=E$1,Other!E21,NA())</f>
        <v>79</v>
      </c>
      <c r="F99" s="22">
        <f>IF(List!$D$2&gt;=F$1,Other!F21,NA())</f>
        <v>39</v>
      </c>
      <c r="G99" s="22">
        <f>IF(List!$D$2&gt;=G$1,Other!G21,NA())</f>
        <v>64</v>
      </c>
      <c r="H99" s="22">
        <f>IF(List!$D$2&gt;=H$1,Other!H21,NA())</f>
        <v>37</v>
      </c>
      <c r="I99" s="22">
        <f>IF(List!$D$2&gt;=I$1,Other!I21,NA())</f>
        <v>28</v>
      </c>
      <c r="J99" s="22">
        <f>IF(List!$D$2&gt;=J$1,Other!J21,NA())</f>
        <v>39</v>
      </c>
      <c r="K99" s="22">
        <f>IF(List!$D$2&gt;=K$1,Other!K21,NA())</f>
        <v>26</v>
      </c>
      <c r="L99" s="22" t="e">
        <f>IF(List!$D$2&gt;=L$1,Other!L21,NA())</f>
        <v>#N/A</v>
      </c>
      <c r="M99" s="22" t="e">
        <f>IF(List!$D$2&gt;=M$1,Other!M21,NA())</f>
        <v>#N/A</v>
      </c>
      <c r="N99" s="22" t="e">
        <f>IF(List!$D$2&gt;=N$1,Other!N21,NA())</f>
        <v>#N/A</v>
      </c>
      <c r="O99" s="22" t="e">
        <f>IF(List!$D$2&gt;=O$1,Other!O21,NA())</f>
        <v>#N/A</v>
      </c>
      <c r="P99" s="22" t="e">
        <f>IF(List!$D$2&gt;=P$1,Other!P21,NA())</f>
        <v>#N/A</v>
      </c>
      <c r="R99" s="26">
        <f ca="1">SUM(OFFSET(E99,,,,List!$D$2))</f>
        <v>312</v>
      </c>
      <c r="S99" s="23"/>
      <c r="T99" s="23"/>
    </row>
    <row r="100" spans="1:20" x14ac:dyDescent="0.25">
      <c r="A100" t="s">
        <v>19</v>
      </c>
      <c r="B100" s="15" t="s">
        <v>60</v>
      </c>
      <c r="C100" s="15" t="str">
        <f>List!$T$2</f>
        <v>Africa</v>
      </c>
      <c r="D100" s="5" t="str">
        <f>List!U$9</f>
        <v>South Africa</v>
      </c>
      <c r="E100" s="22">
        <f>IF(List!$D$2&gt;=E$1,Other!E22,NA())</f>
        <v>62</v>
      </c>
      <c r="F100" s="22">
        <f>IF(List!$D$2&gt;=F$1,Other!F22,NA())</f>
        <v>62</v>
      </c>
      <c r="G100" s="22">
        <f>IF(List!$D$2&gt;=G$1,Other!G22,NA())</f>
        <v>75</v>
      </c>
      <c r="H100" s="22">
        <f>IF(List!$D$2&gt;=H$1,Other!H22,NA())</f>
        <v>45</v>
      </c>
      <c r="I100" s="22">
        <f>IF(List!$D$2&gt;=I$1,Other!I22,NA())</f>
        <v>53</v>
      </c>
      <c r="J100" s="22">
        <f>IF(List!$D$2&gt;=J$1,Other!J22,NA())</f>
        <v>25</v>
      </c>
      <c r="K100" s="22">
        <f>IF(List!$D$2&gt;=K$1,Other!K22,NA())</f>
        <v>42</v>
      </c>
      <c r="L100" s="22" t="e">
        <f>IF(List!$D$2&gt;=L$1,Other!L22,NA())</f>
        <v>#N/A</v>
      </c>
      <c r="M100" s="22" t="e">
        <f>IF(List!$D$2&gt;=M$1,Other!M22,NA())</f>
        <v>#N/A</v>
      </c>
      <c r="N100" s="22" t="e">
        <f>IF(List!$D$2&gt;=N$1,Other!N22,NA())</f>
        <v>#N/A</v>
      </c>
      <c r="O100" s="22" t="e">
        <f>IF(List!$D$2&gt;=O$1,Other!O22,NA())</f>
        <v>#N/A</v>
      </c>
      <c r="P100" s="22" t="e">
        <f>IF(List!$D$2&gt;=P$1,Other!P22,NA())</f>
        <v>#N/A</v>
      </c>
      <c r="R100" s="26">
        <f ca="1">SUM(OFFSET(E100,,,,List!$D$2))</f>
        <v>364</v>
      </c>
    </row>
    <row r="101" spans="1:20" x14ac:dyDescent="0.25">
      <c r="A101" t="s">
        <v>19</v>
      </c>
      <c r="B101" s="15" t="s">
        <v>60</v>
      </c>
      <c r="C101" s="15" t="str">
        <f>List!$T$2</f>
        <v>Africa</v>
      </c>
      <c r="D101" s="5" t="str">
        <f>List!U$10</f>
        <v>Tunisia</v>
      </c>
      <c r="E101" s="22">
        <f>IF(List!$D$2&gt;=E$1,Other!E23,NA())</f>
        <v>57</v>
      </c>
      <c r="F101" s="22">
        <f>IF(List!$D$2&gt;=F$1,Other!F23,NA())</f>
        <v>67</v>
      </c>
      <c r="G101" s="22">
        <f>IF(List!$D$2&gt;=G$1,Other!G23,NA())</f>
        <v>51</v>
      </c>
      <c r="H101" s="22">
        <f>IF(List!$D$2&gt;=H$1,Other!H23,NA())</f>
        <v>40</v>
      </c>
      <c r="I101" s="22">
        <f>IF(List!$D$2&gt;=I$1,Other!I23,NA())</f>
        <v>48</v>
      </c>
      <c r="J101" s="22">
        <f>IF(List!$D$2&gt;=J$1,Other!J23,NA())</f>
        <v>36</v>
      </c>
      <c r="K101" s="22">
        <f>IF(List!$D$2&gt;=K$1,Other!K23,NA())</f>
        <v>55</v>
      </c>
      <c r="L101" s="22" t="e">
        <f>IF(List!$D$2&gt;=L$1,Other!L23,NA())</f>
        <v>#N/A</v>
      </c>
      <c r="M101" s="22" t="e">
        <f>IF(List!$D$2&gt;=M$1,Other!M23,NA())</f>
        <v>#N/A</v>
      </c>
      <c r="N101" s="22" t="e">
        <f>IF(List!$D$2&gt;=N$1,Other!N23,NA())</f>
        <v>#N/A</v>
      </c>
      <c r="O101" s="22" t="e">
        <f>IF(List!$D$2&gt;=O$1,Other!O23,NA())</f>
        <v>#N/A</v>
      </c>
      <c r="P101" s="22" t="e">
        <f>IF(List!$D$2&gt;=P$1,Other!P23,NA())</f>
        <v>#N/A</v>
      </c>
      <c r="R101" s="26">
        <f ca="1">SUM(OFFSET(E101,,,,List!$D$2))</f>
        <v>354</v>
      </c>
    </row>
    <row r="102" spans="1:20" x14ac:dyDescent="0.25">
      <c r="A102" t="s">
        <v>19</v>
      </c>
      <c r="B102" s="15" t="s">
        <v>60</v>
      </c>
      <c r="C102" s="15" t="str">
        <f>List!$T$2</f>
        <v>Africa</v>
      </c>
      <c r="D102" s="5" t="str">
        <f>List!U$11</f>
        <v>Zimbabwe</v>
      </c>
      <c r="E102" s="22">
        <f>IF(List!$D$2&gt;=E$1,Other!E24,NA())</f>
        <v>61</v>
      </c>
      <c r="F102" s="22">
        <f>IF(List!$D$2&gt;=F$1,Other!F24,NA())</f>
        <v>44</v>
      </c>
      <c r="G102" s="22">
        <f>IF(List!$D$2&gt;=G$1,Other!G24,NA())</f>
        <v>50</v>
      </c>
      <c r="H102" s="22">
        <f>IF(List!$D$2&gt;=H$1,Other!H24,NA())</f>
        <v>54</v>
      </c>
      <c r="I102" s="22">
        <f>IF(List!$D$2&gt;=I$1,Other!I24,NA())</f>
        <v>44</v>
      </c>
      <c r="J102" s="22">
        <f>IF(List!$D$2&gt;=J$1,Other!J24,NA())</f>
        <v>36</v>
      </c>
      <c r="K102" s="22">
        <f>IF(List!$D$2&gt;=K$1,Other!K24,NA())</f>
        <v>36</v>
      </c>
      <c r="L102" s="22" t="e">
        <f>IF(List!$D$2&gt;=L$1,Other!L24,NA())</f>
        <v>#N/A</v>
      </c>
      <c r="M102" s="22" t="e">
        <f>IF(List!$D$2&gt;=M$1,Other!M24,NA())</f>
        <v>#N/A</v>
      </c>
      <c r="N102" s="22" t="e">
        <f>IF(List!$D$2&gt;=N$1,Other!N24,NA())</f>
        <v>#N/A</v>
      </c>
      <c r="O102" s="22" t="e">
        <f>IF(List!$D$2&gt;=O$1,Other!O24,NA())</f>
        <v>#N/A</v>
      </c>
      <c r="P102" s="22" t="e">
        <f>IF(List!$D$2&gt;=P$1,Other!P24,NA())</f>
        <v>#N/A</v>
      </c>
      <c r="R102" s="26">
        <f ca="1">SUM(OFFSET(E102,,,,List!$D$2))</f>
        <v>325</v>
      </c>
    </row>
    <row r="103" spans="1:20" x14ac:dyDescent="0.25">
      <c r="B103" s="15"/>
      <c r="D103"/>
      <c r="E103" s="1"/>
      <c r="F103" s="1"/>
      <c r="G103" s="1"/>
      <c r="H103" s="1"/>
      <c r="I103" s="1"/>
      <c r="J103" s="1"/>
      <c r="K103" s="1"/>
      <c r="L103" s="1"/>
      <c r="M103" s="1"/>
      <c r="N103" s="1"/>
      <c r="O103" s="1"/>
      <c r="P103" s="1"/>
      <c r="R103" s="1"/>
    </row>
    <row r="104" spans="1:20" x14ac:dyDescent="0.25">
      <c r="B104" s="15"/>
    </row>
    <row r="105" spans="1:20" x14ac:dyDescent="0.25">
      <c r="A105" s="16" t="s">
        <v>41</v>
      </c>
      <c r="B105" s="16" t="s">
        <v>54</v>
      </c>
      <c r="C105" s="16" t="s">
        <v>55</v>
      </c>
      <c r="D105" s="16" t="s">
        <v>124</v>
      </c>
      <c r="E105" s="9" t="s">
        <v>42</v>
      </c>
      <c r="F105" s="9" t="s">
        <v>43</v>
      </c>
      <c r="G105" s="9" t="s">
        <v>44</v>
      </c>
      <c r="H105" s="9" t="s">
        <v>45</v>
      </c>
      <c r="I105" s="9" t="s">
        <v>46</v>
      </c>
      <c r="J105" s="9" t="s">
        <v>47</v>
      </c>
      <c r="K105" s="9" t="s">
        <v>48</v>
      </c>
      <c r="L105" s="9" t="s">
        <v>49</v>
      </c>
      <c r="M105" s="9" t="s">
        <v>50</v>
      </c>
      <c r="N105" s="9" t="s">
        <v>51</v>
      </c>
      <c r="O105" s="9" t="s">
        <v>6</v>
      </c>
      <c r="P105" s="9" t="s">
        <v>52</v>
      </c>
      <c r="Q105" s="43" t="s">
        <v>15</v>
      </c>
      <c r="R105" s="9" t="s">
        <v>40</v>
      </c>
    </row>
    <row r="106" spans="1:20" x14ac:dyDescent="0.25">
      <c r="A106" t="s">
        <v>20</v>
      </c>
      <c r="B106" s="5" t="s">
        <v>1</v>
      </c>
      <c r="C106" s="15" t="str">
        <f>List!$T$2</f>
        <v>Africa</v>
      </c>
      <c r="D106" s="5" t="str">
        <f>List!U$2</f>
        <v>Algeria</v>
      </c>
      <c r="E106" s="3">
        <f>IF(List!$D$2&gt;=E$1,Other!E96,NA())</f>
        <v>0.8</v>
      </c>
      <c r="F106" s="3">
        <f>IF(List!$D$2&gt;=F$1,Other!F96,NA())</f>
        <v>0.82000000000000006</v>
      </c>
      <c r="G106" s="3">
        <f>IF(List!$D$2&gt;=G$1,Other!G96,NA())</f>
        <v>0.73</v>
      </c>
      <c r="H106" s="3">
        <f>IF(List!$D$2&gt;=H$1,Other!H96,NA())</f>
        <v>0.73</v>
      </c>
      <c r="I106" s="3">
        <f>IF(List!$D$2&gt;=I$1,Other!I96,NA())</f>
        <v>0.8600000000000001</v>
      </c>
      <c r="J106" s="3">
        <f>IF(List!$D$2&gt;=J$1,Other!J96,NA())</f>
        <v>0.78</v>
      </c>
      <c r="K106" s="3">
        <f>IF(List!$D$2&gt;=K$1,Other!K96,NA())</f>
        <v>0.87</v>
      </c>
      <c r="L106" s="3" t="e">
        <f>IF(List!$D$2&gt;=L$1,Other!L96,NA())</f>
        <v>#N/A</v>
      </c>
      <c r="M106" s="3" t="e">
        <f>IF(List!$D$2&gt;=M$1,Other!M96,NA())</f>
        <v>#N/A</v>
      </c>
      <c r="N106" s="3" t="e">
        <f>IF(List!$D$2&gt;=N$1,Other!N96,NA())</f>
        <v>#N/A</v>
      </c>
      <c r="O106" s="3" t="e">
        <f>IF(List!$D$2&gt;=O$1,Other!O96,NA())</f>
        <v>#N/A</v>
      </c>
      <c r="P106" s="3" t="e">
        <f>IF(List!$D$2&gt;=P$1,Other!P96,NA())</f>
        <v>#N/A</v>
      </c>
      <c r="R106" s="51">
        <f>INDEX(E106:P106,,List!$D$2)</f>
        <v>0.87</v>
      </c>
    </row>
    <row r="107" spans="1:20" x14ac:dyDescent="0.25">
      <c r="A107" t="s">
        <v>20</v>
      </c>
      <c r="B107" s="5" t="s">
        <v>1</v>
      </c>
      <c r="C107" s="15" t="str">
        <f>List!$T$2</f>
        <v>Africa</v>
      </c>
      <c r="D107" s="5" t="str">
        <f>List!U$3</f>
        <v>Egypt</v>
      </c>
      <c r="E107" s="3">
        <f>IF(List!$D$2&gt;=E$1,Other!E97,NA())</f>
        <v>0.82</v>
      </c>
      <c r="F107" s="3">
        <f>IF(List!$D$2&gt;=F$1,Other!F97,NA())</f>
        <v>0.83000000000000007</v>
      </c>
      <c r="G107" s="3">
        <f>IF(List!$D$2&gt;=G$1,Other!G97,NA())</f>
        <v>0.84000000000000008</v>
      </c>
      <c r="H107" s="3">
        <f>IF(List!$D$2&gt;=H$1,Other!H97,NA())</f>
        <v>0.88</v>
      </c>
      <c r="I107" s="3">
        <f>IF(List!$D$2&gt;=I$1,Other!I97,NA())</f>
        <v>0.75</v>
      </c>
      <c r="J107" s="3">
        <f>IF(List!$D$2&gt;=J$1,Other!J97,NA())</f>
        <v>0.88</v>
      </c>
      <c r="K107" s="3">
        <f>IF(List!$D$2&gt;=K$1,Other!K97,NA())</f>
        <v>0.84000000000000008</v>
      </c>
      <c r="L107" s="3" t="e">
        <f>IF(List!$D$2&gt;=L$1,Other!L97,NA())</f>
        <v>#N/A</v>
      </c>
      <c r="M107" s="3" t="e">
        <f>IF(List!$D$2&gt;=M$1,Other!M97,NA())</f>
        <v>#N/A</v>
      </c>
      <c r="N107" s="3" t="e">
        <f>IF(List!$D$2&gt;=N$1,Other!N97,NA())</f>
        <v>#N/A</v>
      </c>
      <c r="O107" s="3" t="e">
        <f>IF(List!$D$2&gt;=O$1,Other!O97,NA())</f>
        <v>#N/A</v>
      </c>
      <c r="P107" s="3" t="e">
        <f>IF(List!$D$2&gt;=P$1,Other!P97,NA())</f>
        <v>#N/A</v>
      </c>
      <c r="R107" s="51">
        <f>INDEX(E107:P107,,List!$D$2)</f>
        <v>0.84000000000000008</v>
      </c>
    </row>
    <row r="108" spans="1:20" x14ac:dyDescent="0.25">
      <c r="A108" t="s">
        <v>20</v>
      </c>
      <c r="B108" s="5" t="s">
        <v>1</v>
      </c>
      <c r="C108" s="15" t="str">
        <f>List!$T$2</f>
        <v>Africa</v>
      </c>
      <c r="D108" s="5" t="str">
        <f>List!U$4</f>
        <v>Ethiopia</v>
      </c>
      <c r="E108" s="3">
        <f>IF(List!$D$2&gt;=E$1,Other!E98,NA())</f>
        <v>0.83000000000000007</v>
      </c>
      <c r="F108" s="3">
        <f>IF(List!$D$2&gt;=F$1,Other!F98,NA())</f>
        <v>0.85000000000000009</v>
      </c>
      <c r="G108" s="3">
        <f>IF(List!$D$2&gt;=G$1,Other!G98,NA())</f>
        <v>0.78</v>
      </c>
      <c r="H108" s="3">
        <f>IF(List!$D$2&gt;=H$1,Other!H98,NA())</f>
        <v>0.7</v>
      </c>
      <c r="I108" s="3">
        <f>IF(List!$D$2&gt;=I$1,Other!I98,NA())</f>
        <v>0.66999999999999993</v>
      </c>
      <c r="J108" s="3">
        <f>IF(List!$D$2&gt;=J$1,Other!J98,NA())</f>
        <v>0.76</v>
      </c>
      <c r="K108" s="3">
        <f>IF(List!$D$2&gt;=K$1,Other!K98,NA())</f>
        <v>0.84000000000000008</v>
      </c>
      <c r="L108" s="3" t="e">
        <f>IF(List!$D$2&gt;=L$1,Other!L98,NA())</f>
        <v>#N/A</v>
      </c>
      <c r="M108" s="3" t="e">
        <f>IF(List!$D$2&gt;=M$1,Other!M98,NA())</f>
        <v>#N/A</v>
      </c>
      <c r="N108" s="3" t="e">
        <f>IF(List!$D$2&gt;=N$1,Other!N98,NA())</f>
        <v>#N/A</v>
      </c>
      <c r="O108" s="3" t="e">
        <f>IF(List!$D$2&gt;=O$1,Other!O98,NA())</f>
        <v>#N/A</v>
      </c>
      <c r="P108" s="3" t="e">
        <f>IF(List!$D$2&gt;=P$1,Other!P98,NA())</f>
        <v>#N/A</v>
      </c>
      <c r="R108" s="51">
        <f>INDEX(E108:P108,,List!$D$2)</f>
        <v>0.84000000000000008</v>
      </c>
    </row>
    <row r="109" spans="1:20" x14ac:dyDescent="0.25">
      <c r="A109" t="s">
        <v>20</v>
      </c>
      <c r="B109" s="5" t="s">
        <v>1</v>
      </c>
      <c r="C109" s="15" t="str">
        <f>List!$T$2</f>
        <v>Africa</v>
      </c>
      <c r="D109" s="5" t="str">
        <f>List!U$5</f>
        <v>Kenya</v>
      </c>
      <c r="E109" s="3">
        <f>IF(List!$D$2&gt;=E$1,Other!E99,NA())</f>
        <v>0.82000000000000006</v>
      </c>
      <c r="F109" s="3">
        <f>IF(List!$D$2&gt;=F$1,Other!F99,NA())</f>
        <v>0.89</v>
      </c>
      <c r="G109" s="3">
        <f>IF(List!$D$2&gt;=G$1,Other!G99,NA())</f>
        <v>0.76</v>
      </c>
      <c r="H109" s="3">
        <f>IF(List!$D$2&gt;=H$1,Other!H99,NA())</f>
        <v>0.67</v>
      </c>
      <c r="I109" s="3">
        <f>IF(List!$D$2&gt;=I$1,Other!I99,NA())</f>
        <v>0.67</v>
      </c>
      <c r="J109" s="3">
        <f>IF(List!$D$2&gt;=J$1,Other!J99,NA())</f>
        <v>0.78</v>
      </c>
      <c r="K109" s="3">
        <f>IF(List!$D$2&gt;=K$1,Other!K99,NA())</f>
        <v>0.91999999999999993</v>
      </c>
      <c r="L109" s="3" t="e">
        <f>IF(List!$D$2&gt;=L$1,Other!L99,NA())</f>
        <v>#N/A</v>
      </c>
      <c r="M109" s="3" t="e">
        <f>IF(List!$D$2&gt;=M$1,Other!M99,NA())</f>
        <v>#N/A</v>
      </c>
      <c r="N109" s="3" t="e">
        <f>IF(List!$D$2&gt;=N$1,Other!N99,NA())</f>
        <v>#N/A</v>
      </c>
      <c r="O109" s="3" t="e">
        <f>IF(List!$D$2&gt;=O$1,Other!O99,NA())</f>
        <v>#N/A</v>
      </c>
      <c r="P109" s="3" t="e">
        <f>IF(List!$D$2&gt;=P$1,Other!P99,NA())</f>
        <v>#N/A</v>
      </c>
      <c r="R109" s="51">
        <f>INDEX(E109:P109,,List!$D$2)</f>
        <v>0.91999999999999993</v>
      </c>
    </row>
    <row r="110" spans="1:20" x14ac:dyDescent="0.25">
      <c r="A110" t="s">
        <v>20</v>
      </c>
      <c r="B110" s="5" t="s">
        <v>1</v>
      </c>
      <c r="C110" s="15" t="str">
        <f>List!$T$2</f>
        <v>Africa</v>
      </c>
      <c r="D110" s="5" t="str">
        <f>List!U$6</f>
        <v>Libya</v>
      </c>
      <c r="E110" s="3">
        <f>IF(List!$D$2&gt;=E$1,Other!E100,NA())</f>
        <v>0.77</v>
      </c>
      <c r="F110" s="3">
        <f>IF(List!$D$2&gt;=F$1,Other!F100,NA())</f>
        <v>0.89999999999999991</v>
      </c>
      <c r="G110" s="3">
        <f>IF(List!$D$2&gt;=G$1,Other!G100,NA())</f>
        <v>0.78</v>
      </c>
      <c r="H110" s="3">
        <f>IF(List!$D$2&gt;=H$1,Other!H100,NA())</f>
        <v>0.99</v>
      </c>
      <c r="I110" s="3">
        <f>IF(List!$D$2&gt;=I$1,Other!I100,NA())</f>
        <v>0.95</v>
      </c>
      <c r="J110" s="3">
        <f>IF(List!$D$2&gt;=J$1,Other!J100,NA())</f>
        <v>0.92</v>
      </c>
      <c r="K110" s="3">
        <f>IF(List!$D$2&gt;=K$1,Other!K100,NA())</f>
        <v>0.83000000000000007</v>
      </c>
      <c r="L110" s="3" t="e">
        <f>IF(List!$D$2&gt;=L$1,Other!L100,NA())</f>
        <v>#N/A</v>
      </c>
      <c r="M110" s="3" t="e">
        <f>IF(List!$D$2&gt;=M$1,Other!M100,NA())</f>
        <v>#N/A</v>
      </c>
      <c r="N110" s="3" t="e">
        <f>IF(List!$D$2&gt;=N$1,Other!N100,NA())</f>
        <v>#N/A</v>
      </c>
      <c r="O110" s="3" t="e">
        <f>IF(List!$D$2&gt;=O$1,Other!O100,NA())</f>
        <v>#N/A</v>
      </c>
      <c r="P110" s="3" t="e">
        <f>IF(List!$D$2&gt;=P$1,Other!P100,NA())</f>
        <v>#N/A</v>
      </c>
      <c r="R110" s="51">
        <f>INDEX(E110:P110,,List!$D$2)</f>
        <v>0.83000000000000007</v>
      </c>
    </row>
    <row r="111" spans="1:20" x14ac:dyDescent="0.25">
      <c r="A111" t="s">
        <v>20</v>
      </c>
      <c r="B111" s="5" t="s">
        <v>1</v>
      </c>
      <c r="C111" s="15" t="str">
        <f>List!$T$2</f>
        <v>Africa</v>
      </c>
      <c r="D111" s="5" t="str">
        <f>List!U$7</f>
        <v>Mauritius</v>
      </c>
      <c r="E111" s="3">
        <f>IF(List!$D$2&gt;=E$1,Other!E101,NA())</f>
        <v>0.82</v>
      </c>
      <c r="F111" s="3">
        <f>IF(List!$D$2&gt;=F$1,Other!F101,NA())</f>
        <v>0.85</v>
      </c>
      <c r="G111" s="3">
        <f>IF(List!$D$2&gt;=G$1,Other!G101,NA())</f>
        <v>0.84</v>
      </c>
      <c r="H111" s="3">
        <f>IF(List!$D$2&gt;=H$1,Other!H101,NA())</f>
        <v>0.68</v>
      </c>
      <c r="I111" s="3">
        <f>IF(List!$D$2&gt;=I$1,Other!I101,NA())</f>
        <v>0.82</v>
      </c>
      <c r="J111" s="3">
        <f>IF(List!$D$2&gt;=J$1,Other!J101,NA())</f>
        <v>0.84</v>
      </c>
      <c r="K111" s="3">
        <f>IF(List!$D$2&gt;=K$1,Other!K101,NA())</f>
        <v>0.83</v>
      </c>
      <c r="L111" s="3" t="e">
        <f>IF(List!$D$2&gt;=L$1,Other!L101,NA())</f>
        <v>#N/A</v>
      </c>
      <c r="M111" s="3" t="e">
        <f>IF(List!$D$2&gt;=M$1,Other!M101,NA())</f>
        <v>#N/A</v>
      </c>
      <c r="N111" s="3" t="e">
        <f>IF(List!$D$2&gt;=N$1,Other!N101,NA())</f>
        <v>#N/A</v>
      </c>
      <c r="O111" s="3" t="e">
        <f>IF(List!$D$2&gt;=O$1,Other!O101,NA())</f>
        <v>#N/A</v>
      </c>
      <c r="P111" s="3" t="e">
        <f>IF(List!$D$2&gt;=P$1,Other!P101,NA())</f>
        <v>#N/A</v>
      </c>
      <c r="R111" s="51">
        <f>INDEX(E111:P111,,List!$D$2)</f>
        <v>0.83</v>
      </c>
    </row>
    <row r="112" spans="1:20" x14ac:dyDescent="0.25">
      <c r="A112" t="s">
        <v>20</v>
      </c>
      <c r="B112" s="5" t="s">
        <v>1</v>
      </c>
      <c r="C112" s="15" t="str">
        <f>List!$T$2</f>
        <v>Africa</v>
      </c>
      <c r="D112" s="5" t="str">
        <f>List!U$8</f>
        <v>Nigeria</v>
      </c>
      <c r="E112" s="3">
        <f>IF(List!$D$2&gt;=E$1,Other!E102,NA())</f>
        <v>0.69</v>
      </c>
      <c r="F112" s="3">
        <f>IF(List!$D$2&gt;=F$1,Other!F102,NA())</f>
        <v>0.85</v>
      </c>
      <c r="G112" s="3">
        <f>IF(List!$D$2&gt;=G$1,Other!G102,NA())</f>
        <v>0.67</v>
      </c>
      <c r="H112" s="3">
        <f>IF(List!$D$2&gt;=H$1,Other!H102,NA())</f>
        <v>0.81</v>
      </c>
      <c r="I112" s="3">
        <f>IF(List!$D$2&gt;=I$1,Other!I102,NA())</f>
        <v>0.82</v>
      </c>
      <c r="J112" s="3">
        <f>IF(List!$D$2&gt;=J$1,Other!J102,NA())</f>
        <v>0.9</v>
      </c>
      <c r="K112" s="3">
        <f>IF(List!$D$2&gt;=K$1,Other!K102,NA())</f>
        <v>0.85</v>
      </c>
      <c r="L112" s="3" t="e">
        <f>IF(List!$D$2&gt;=L$1,Other!L102,NA())</f>
        <v>#N/A</v>
      </c>
      <c r="M112" s="3" t="e">
        <f>IF(List!$D$2&gt;=M$1,Other!M102,NA())</f>
        <v>#N/A</v>
      </c>
      <c r="N112" s="3" t="e">
        <f>IF(List!$D$2&gt;=N$1,Other!N102,NA())</f>
        <v>#N/A</v>
      </c>
      <c r="O112" s="3" t="e">
        <f>IF(List!$D$2&gt;=O$1,Other!O102,NA())</f>
        <v>#N/A</v>
      </c>
      <c r="P112" s="3" t="e">
        <f>IF(List!$D$2&gt;=P$1,Other!P102,NA())</f>
        <v>#N/A</v>
      </c>
      <c r="R112" s="51">
        <f>INDEX(E112:P112,,List!$D$2)</f>
        <v>0.85</v>
      </c>
    </row>
    <row r="113" spans="1:18" x14ac:dyDescent="0.25">
      <c r="A113" t="s">
        <v>20</v>
      </c>
      <c r="B113" s="5" t="s">
        <v>1</v>
      </c>
      <c r="C113" s="15" t="str">
        <f>List!$T$2</f>
        <v>Africa</v>
      </c>
      <c r="D113" s="5" t="str">
        <f>List!U$9</f>
        <v>South Africa</v>
      </c>
      <c r="E113" s="3">
        <f>IF(List!$D$2&gt;=E$1,Other!E103,NA())</f>
        <v>0.76</v>
      </c>
      <c r="F113" s="3">
        <f>IF(List!$D$2&gt;=F$1,Other!F103,NA())</f>
        <v>0.68</v>
      </c>
      <c r="G113" s="3">
        <f>IF(List!$D$2&gt;=G$1,Other!G103,NA())</f>
        <v>0.72</v>
      </c>
      <c r="H113" s="3">
        <f>IF(List!$D$2&gt;=H$1,Other!H103,NA())</f>
        <v>0.84</v>
      </c>
      <c r="I113" s="3">
        <f>IF(List!$D$2&gt;=I$1,Other!I103,NA())</f>
        <v>0.9</v>
      </c>
      <c r="J113" s="3">
        <f>IF(List!$D$2&gt;=J$1,Other!J103,NA())</f>
        <v>0.7</v>
      </c>
      <c r="K113" s="3">
        <f>IF(List!$D$2&gt;=K$1,Other!K103,NA())</f>
        <v>0.82</v>
      </c>
      <c r="L113" s="3" t="e">
        <f>IF(List!$D$2&gt;=L$1,Other!L103,NA())</f>
        <v>#N/A</v>
      </c>
      <c r="M113" s="3" t="e">
        <f>IF(List!$D$2&gt;=M$1,Other!M103,NA())</f>
        <v>#N/A</v>
      </c>
      <c r="N113" s="3" t="e">
        <f>IF(List!$D$2&gt;=N$1,Other!N103,NA())</f>
        <v>#N/A</v>
      </c>
      <c r="O113" s="3" t="e">
        <f>IF(List!$D$2&gt;=O$1,Other!O103,NA())</f>
        <v>#N/A</v>
      </c>
      <c r="P113" s="3" t="e">
        <f>IF(List!$D$2&gt;=P$1,Other!P103,NA())</f>
        <v>#N/A</v>
      </c>
      <c r="R113" s="51">
        <f>INDEX(E113:P113,,List!$D$2)</f>
        <v>0.82</v>
      </c>
    </row>
    <row r="114" spans="1:18" x14ac:dyDescent="0.25">
      <c r="A114" t="s">
        <v>20</v>
      </c>
      <c r="B114" s="5" t="s">
        <v>1</v>
      </c>
      <c r="C114" s="15" t="str">
        <f>List!$T$2</f>
        <v>Africa</v>
      </c>
      <c r="D114" s="5" t="str">
        <f>List!U$10</f>
        <v>Tunisia</v>
      </c>
      <c r="E114" s="3">
        <f>IF(List!$D$2&gt;=E$1,Other!E104,NA())</f>
        <v>0.7</v>
      </c>
      <c r="F114" s="3">
        <f>IF(List!$D$2&gt;=F$1,Other!F104,NA())</f>
        <v>0.84</v>
      </c>
      <c r="G114" s="3">
        <f>IF(List!$D$2&gt;=G$1,Other!G104,NA())</f>
        <v>0.77</v>
      </c>
      <c r="H114" s="3">
        <f>IF(List!$D$2&gt;=H$1,Other!H104,NA())</f>
        <v>0.84</v>
      </c>
      <c r="I114" s="3">
        <f>IF(List!$D$2&gt;=I$1,Other!I104,NA())</f>
        <v>0.74</v>
      </c>
      <c r="J114" s="3">
        <f>IF(List!$D$2&gt;=J$1,Other!J104,NA())</f>
        <v>0.81</v>
      </c>
      <c r="K114" s="3">
        <f>IF(List!$D$2&gt;=K$1,Other!K104,NA())</f>
        <v>0.88</v>
      </c>
      <c r="L114" s="3" t="e">
        <f>IF(List!$D$2&gt;=L$1,Other!L104,NA())</f>
        <v>#N/A</v>
      </c>
      <c r="M114" s="3" t="e">
        <f>IF(List!$D$2&gt;=M$1,Other!M104,NA())</f>
        <v>#N/A</v>
      </c>
      <c r="N114" s="3" t="e">
        <f>IF(List!$D$2&gt;=N$1,Other!N104,NA())</f>
        <v>#N/A</v>
      </c>
      <c r="O114" s="3" t="e">
        <f>IF(List!$D$2&gt;=O$1,Other!O104,NA())</f>
        <v>#N/A</v>
      </c>
      <c r="P114" s="3" t="e">
        <f>IF(List!$D$2&gt;=P$1,Other!P104,NA())</f>
        <v>#N/A</v>
      </c>
      <c r="R114" s="51">
        <f>INDEX(E114:P114,,List!$D$2)</f>
        <v>0.88</v>
      </c>
    </row>
    <row r="115" spans="1:18" x14ac:dyDescent="0.25">
      <c r="A115" t="s">
        <v>20</v>
      </c>
      <c r="B115" s="5" t="s">
        <v>1</v>
      </c>
      <c r="C115" s="15" t="str">
        <f>List!$T$2</f>
        <v>Africa</v>
      </c>
      <c r="D115" s="5" t="str">
        <f>List!U$11</f>
        <v>Zimbabwe</v>
      </c>
      <c r="E115" s="3">
        <f>IF(List!$D$2&gt;=E$1,Other!E105,NA())</f>
        <v>0.84</v>
      </c>
      <c r="F115" s="3">
        <f>IF(List!$D$2&gt;=F$1,Other!F105,NA())</f>
        <v>0.9</v>
      </c>
      <c r="G115" s="3">
        <f>IF(List!$D$2&gt;=G$1,Other!G105,NA())</f>
        <v>0.72</v>
      </c>
      <c r="H115" s="3">
        <f>IF(List!$D$2&gt;=H$1,Other!H105,NA())</f>
        <v>0.8</v>
      </c>
      <c r="I115" s="3">
        <f>IF(List!$D$2&gt;=I$1,Other!I105,NA())</f>
        <v>0.86</v>
      </c>
      <c r="J115" s="3">
        <f>IF(List!$D$2&gt;=J$1,Other!J105,NA())</f>
        <v>0.66</v>
      </c>
      <c r="K115" s="3">
        <f>IF(List!$D$2&gt;=K$1,Other!K105,NA())</f>
        <v>0.7</v>
      </c>
      <c r="L115" s="3" t="e">
        <f>IF(List!$D$2&gt;=L$1,Other!L105,NA())</f>
        <v>#N/A</v>
      </c>
      <c r="M115" s="3" t="e">
        <f>IF(List!$D$2&gt;=M$1,Other!M105,NA())</f>
        <v>#N/A</v>
      </c>
      <c r="N115" s="3" t="e">
        <f>IF(List!$D$2&gt;=N$1,Other!N105,NA())</f>
        <v>#N/A</v>
      </c>
      <c r="O115" s="3" t="e">
        <f>IF(List!$D$2&gt;=O$1,Other!O105,NA())</f>
        <v>#N/A</v>
      </c>
      <c r="P115" s="3" t="e">
        <f>IF(List!$D$2&gt;=P$1,Other!P105,NA())</f>
        <v>#N/A</v>
      </c>
      <c r="R115" s="51">
        <f>INDEX(E115:P115,,List!$D$2)</f>
        <v>0.7</v>
      </c>
    </row>
    <row r="116" spans="1:18" x14ac:dyDescent="0.25">
      <c r="B116" s="15"/>
      <c r="D116" t="s">
        <v>59</v>
      </c>
      <c r="E116" s="3">
        <f>AVERAGE(E106:E115)</f>
        <v>0.78500000000000003</v>
      </c>
      <c r="F116" s="3">
        <f t="shared" ref="F116:P116" si="59">AVERAGE(F106:F115)</f>
        <v>0.84099999999999986</v>
      </c>
      <c r="G116" s="3">
        <f t="shared" si="59"/>
        <v>0.76100000000000001</v>
      </c>
      <c r="H116" s="3">
        <f t="shared" si="59"/>
        <v>0.79399999999999982</v>
      </c>
      <c r="I116" s="3">
        <f t="shared" si="59"/>
        <v>0.80400000000000005</v>
      </c>
      <c r="J116" s="3">
        <f t="shared" si="59"/>
        <v>0.80300000000000016</v>
      </c>
      <c r="K116" s="3">
        <f t="shared" si="59"/>
        <v>0.83799999999999986</v>
      </c>
      <c r="L116" s="3" t="e">
        <f t="shared" si="59"/>
        <v>#N/A</v>
      </c>
      <c r="M116" s="3" t="e">
        <f t="shared" si="59"/>
        <v>#N/A</v>
      </c>
      <c r="N116" s="3" t="e">
        <f t="shared" si="59"/>
        <v>#N/A</v>
      </c>
      <c r="O116" s="3" t="e">
        <f t="shared" si="59"/>
        <v>#N/A</v>
      </c>
      <c r="P116" s="3" t="e">
        <f t="shared" si="59"/>
        <v>#N/A</v>
      </c>
      <c r="R116" s="51">
        <f>INDEX(E116:P116,,List!$D$2)</f>
        <v>0.83799999999999986</v>
      </c>
    </row>
    <row r="117" spans="1:18" x14ac:dyDescent="0.25">
      <c r="B117" s="15"/>
      <c r="D117"/>
      <c r="E117" s="3"/>
      <c r="F117" s="3"/>
      <c r="G117" s="3"/>
      <c r="H117" s="3"/>
      <c r="I117" s="3"/>
      <c r="J117" s="3"/>
      <c r="K117" s="3"/>
      <c r="L117" s="3"/>
      <c r="M117" s="3"/>
      <c r="N117" s="3"/>
      <c r="O117" s="3"/>
      <c r="P117" s="3"/>
      <c r="R117" s="51"/>
    </row>
    <row r="118" spans="1:18" x14ac:dyDescent="0.25">
      <c r="B118" s="15"/>
      <c r="D118"/>
      <c r="E118" s="3"/>
      <c r="F118" s="3"/>
      <c r="G118" s="3"/>
      <c r="H118" s="3"/>
      <c r="I118" s="3"/>
      <c r="J118" s="3"/>
      <c r="K118" s="3"/>
      <c r="L118" s="3"/>
      <c r="M118" s="3"/>
      <c r="N118" s="3"/>
      <c r="O118" s="3"/>
      <c r="P118" s="3"/>
      <c r="R118" s="51"/>
    </row>
    <row r="119" spans="1:18" x14ac:dyDescent="0.25">
      <c r="A119" s="16" t="s">
        <v>41</v>
      </c>
      <c r="B119" s="16" t="s">
        <v>54</v>
      </c>
      <c r="C119" s="16" t="s">
        <v>55</v>
      </c>
      <c r="D119" s="16" t="s">
        <v>124</v>
      </c>
      <c r="E119" s="9" t="s">
        <v>42</v>
      </c>
      <c r="F119" s="9" t="s">
        <v>43</v>
      </c>
      <c r="G119" s="9" t="s">
        <v>44</v>
      </c>
      <c r="H119" s="9" t="s">
        <v>45</v>
      </c>
      <c r="I119" s="9" t="s">
        <v>46</v>
      </c>
      <c r="J119" s="9" t="s">
        <v>47</v>
      </c>
      <c r="K119" s="9" t="s">
        <v>48</v>
      </c>
      <c r="L119" s="9" t="s">
        <v>49</v>
      </c>
      <c r="M119" s="9" t="s">
        <v>50</v>
      </c>
      <c r="N119" s="9" t="s">
        <v>51</v>
      </c>
      <c r="O119" s="9" t="s">
        <v>6</v>
      </c>
      <c r="P119" s="9" t="s">
        <v>52</v>
      </c>
      <c r="Q119" s="43" t="s">
        <v>15</v>
      </c>
      <c r="R119" s="51" t="s">
        <v>171</v>
      </c>
    </row>
    <row r="120" spans="1:18" x14ac:dyDescent="0.25">
      <c r="A120" t="s">
        <v>20</v>
      </c>
      <c r="B120" s="15" t="s">
        <v>53</v>
      </c>
      <c r="C120" t="s">
        <v>75</v>
      </c>
      <c r="D120"/>
      <c r="E120" s="41">
        <f>IF(List!$D$2&gt;=E$1,SUMIFS(Finances!E$3:E$249,Finances!$A$3:$A$249,$A120,Finances!$B$3:$B$249,$B120,Finances!$C$3:$C$249,$C120),NA())</f>
        <v>6736791.4185600001</v>
      </c>
      <c r="F120" s="41">
        <f>IF(List!$D$2&gt;=F$1,SUMIFS(Finances!F$3:F$249,Finances!$A$3:$A$249,$A120,Finances!$B$3:$B$249,$B120,Finances!$C$3:$C$249,$C120),NA())</f>
        <v>6886208.9099700013</v>
      </c>
      <c r="G120" s="41">
        <f>IF(List!$D$2&gt;=G$1,SUMIFS(Finances!G$3:G$249,Finances!$A$3:$A$249,$A120,Finances!$B$3:$B$249,$B120,Finances!$C$3:$C$249,$C120),NA())</f>
        <v>6842878.5000300007</v>
      </c>
      <c r="H120" s="41">
        <f>IF(List!$D$2&gt;=H$1,SUMIFS(Finances!H$3:H$249,Finances!$A$3:$A$249,$A120,Finances!$B$3:$B$249,$B120,Finances!$C$3:$C$249,$C120),NA())</f>
        <v>7158413.0779000008</v>
      </c>
      <c r="I120" s="41">
        <f>IF(List!$D$2&gt;=I$1,SUMIFS(Finances!I$3:I$249,Finances!$A$3:$A$249,$A120,Finances!$B$3:$B$249,$B120,Finances!$C$3:$C$249,$C120),NA())</f>
        <v>6986394.4301100001</v>
      </c>
      <c r="J120" s="41">
        <f>IF(List!$D$2&gt;=J$1,SUMIFS(Finances!J$3:J$249,Finances!$A$3:$A$249,$A120,Finances!$B$3:$B$249,$B120,Finances!$C$3:$C$249,$C120),NA())</f>
        <v>7460306.89726</v>
      </c>
      <c r="K120" s="41">
        <f>IF(List!$D$2&gt;=K$1,SUMIFS(Finances!K$3:K$249,Finances!$A$3:$A$249,$A120,Finances!$B$3:$B$249,$B120,Finances!$C$3:$C$249,$C120),NA())</f>
        <v>6690141.4493700014</v>
      </c>
      <c r="L120" s="41" t="e">
        <f>IF(List!$D$2&gt;=L$1,SUMIFS(Finances!L$3:L$249,Finances!$A$3:$A$249,$A120,Finances!$B$3:$B$249,$B120,Finances!$C$3:$C$249,$C120),NA())</f>
        <v>#N/A</v>
      </c>
      <c r="M120" s="41" t="e">
        <f>IF(List!$D$2&gt;=M$1,SUMIFS(Finances!M$3:M$249,Finances!$A$3:$A$249,$A120,Finances!$B$3:$B$249,$B120,Finances!$C$3:$C$249,$C120),NA())</f>
        <v>#N/A</v>
      </c>
      <c r="N120" s="41" t="e">
        <f>IF(List!$D$2&gt;=N$1,SUMIFS(Finances!N$3:N$249,Finances!$A$3:$A$249,$A120,Finances!$B$3:$B$249,$B120,Finances!$C$3:$C$249,$C120),NA())</f>
        <v>#N/A</v>
      </c>
      <c r="O120" s="41" t="e">
        <f>IF(List!$D$2&gt;=O$1,SUMIFS(Finances!O$3:O$249,Finances!$A$3:$A$249,$A120,Finances!$B$3:$B$249,$B120,Finances!$C$3:$C$249,$C120),NA())</f>
        <v>#N/A</v>
      </c>
      <c r="P120" s="41" t="e">
        <f>IF(List!$D$2&gt;=P$1,SUMIFS(Finances!P$3:P$249,Finances!$A$3:$A$249,$A120,Finances!$B$3:$B$249,$B120,Finances!$C$3:$C$249,$C120),NA())</f>
        <v>#N/A</v>
      </c>
      <c r="Q120" s="26">
        <f ca="1">SUM(OFFSET(D120,,,,List!$D$2))/1000</f>
        <v>42070.993233830006</v>
      </c>
      <c r="R120" s="51"/>
    </row>
    <row r="121" spans="1:18" x14ac:dyDescent="0.25">
      <c r="A121" t="s">
        <v>20</v>
      </c>
      <c r="B121" s="15" t="s">
        <v>53</v>
      </c>
      <c r="C121" t="s">
        <v>99</v>
      </c>
      <c r="D121"/>
      <c r="E121" s="41">
        <f>IF(List!$D$2&gt;=E$1,SUMIFS(Finances!E$3:E$249,Finances!$A$3:$A$249,$A121,Finances!$B$3:$B$249,$B121,Finances!$C$3:$C$249,$C121),NA())</f>
        <v>7932239.1460000016</v>
      </c>
      <c r="F121" s="41">
        <f>IF(List!$D$2&gt;=F$1,SUMIFS(Finances!F$3:F$249,Finances!$A$3:$A$249,$A121,Finances!$B$3:$B$249,$B121,Finances!$C$3:$C$249,$C121),NA())</f>
        <v>6488641.3080000002</v>
      </c>
      <c r="G121" s="41">
        <f>IF(List!$D$2&gt;=G$1,SUMIFS(Finances!G$3:G$249,Finances!$A$3:$A$249,$A121,Finances!$B$3:$B$249,$B121,Finances!$C$3:$C$249,$C121),NA())</f>
        <v>7084634.6160000004</v>
      </c>
      <c r="H121" s="41">
        <f>IF(List!$D$2&gt;=H$1,SUMIFS(Finances!H$3:H$249,Finances!$A$3:$A$249,$A121,Finances!$B$3:$B$249,$B121,Finances!$C$3:$C$249,$C121),NA())</f>
        <v>6824314.3140000002</v>
      </c>
      <c r="I121" s="41">
        <f>IF(List!$D$2&gt;=I$1,SUMIFS(Finances!I$3:I$249,Finances!$A$3:$A$249,$A121,Finances!$B$3:$B$249,$B121,Finances!$C$3:$C$249,$C121),NA())</f>
        <v>5685891.8680000007</v>
      </c>
      <c r="J121" s="41">
        <f>IF(List!$D$2&gt;=J$1,SUMIFS(Finances!J$3:J$249,Finances!$A$3:$A$249,$A121,Finances!$B$3:$B$249,$B121,Finances!$C$3:$C$249,$C121),NA())</f>
        <v>6439950.9659999991</v>
      </c>
      <c r="K121" s="41">
        <f>IF(List!$D$2&gt;=K$1,SUMIFS(Finances!K$3:K$249,Finances!$A$3:$A$249,$A121,Finances!$B$3:$B$249,$B121,Finances!$C$3:$C$249,$C121),NA())</f>
        <v>7005279.5099999998</v>
      </c>
      <c r="L121" s="41" t="e">
        <f>IF(List!$D$2&gt;=L$1,SUMIFS(Finances!L$3:L$249,Finances!$A$3:$A$249,$A121,Finances!$B$3:$B$249,$B121,Finances!$C$3:$C$249,$C121),NA())</f>
        <v>#N/A</v>
      </c>
      <c r="M121" s="41" t="e">
        <f>IF(List!$D$2&gt;=M$1,SUMIFS(Finances!M$3:M$249,Finances!$A$3:$A$249,$A121,Finances!$B$3:$B$249,$B121,Finances!$C$3:$C$249,$C121),NA())</f>
        <v>#N/A</v>
      </c>
      <c r="N121" s="41" t="e">
        <f>IF(List!$D$2&gt;=N$1,SUMIFS(Finances!N$3:N$249,Finances!$A$3:$A$249,$A121,Finances!$B$3:$B$249,$B121,Finances!$C$3:$C$249,$C121),NA())</f>
        <v>#N/A</v>
      </c>
      <c r="O121" s="41" t="e">
        <f>IF(List!$D$2&gt;=O$1,SUMIFS(Finances!O$3:O$249,Finances!$A$3:$A$249,$A121,Finances!$B$3:$B$249,$B121,Finances!$C$3:$C$249,$C121),NA())</f>
        <v>#N/A</v>
      </c>
      <c r="P121" s="41" t="e">
        <f>IF(List!$D$2&gt;=P$1,SUMIFS(Finances!P$3:P$249,Finances!$A$3:$A$249,$A121,Finances!$B$3:$B$249,$B121,Finances!$C$3:$C$249,$C121),NA())</f>
        <v>#N/A</v>
      </c>
      <c r="Q121" s="26">
        <f ca="1">SUM(OFFSET(D121,,,,List!$D$2))/1000</f>
        <v>40455.672218</v>
      </c>
      <c r="R121" s="51"/>
    </row>
    <row r="122" spans="1:18" x14ac:dyDescent="0.25">
      <c r="A122" t="s">
        <v>20</v>
      </c>
      <c r="B122" s="15" t="s">
        <v>53</v>
      </c>
      <c r="C122" t="s">
        <v>76</v>
      </c>
      <c r="D122"/>
      <c r="E122" s="41">
        <f>IF(List!$D$2&gt;=E$1,SUMIFS(Finances!E$3:E$249,Finances!$A$3:$A$249,$A122,Finances!$B$3:$B$249,$B122,Finances!$C$3:$C$249,$C122),NA())</f>
        <v>6928682.1615000004</v>
      </c>
      <c r="F122" s="41">
        <f>IF(List!$D$2&gt;=F$1,SUMIFS(Finances!F$3:F$249,Finances!$A$3:$A$249,$A122,Finances!$B$3:$B$249,$B122,Finances!$C$3:$C$249,$C122),NA())</f>
        <v>7161805.8720000004</v>
      </c>
      <c r="G122" s="41">
        <f>IF(List!$D$2&gt;=G$1,SUMIFS(Finances!G$3:G$249,Finances!$A$3:$A$249,$A122,Finances!$B$3:$B$249,$B122,Finances!$C$3:$C$249,$C122),NA())</f>
        <v>7126442.0799999991</v>
      </c>
      <c r="H122" s="41">
        <f>IF(List!$D$2&gt;=H$1,SUMIFS(Finances!H$3:H$249,Finances!$A$3:$A$249,$A122,Finances!$B$3:$B$249,$B122,Finances!$C$3:$C$249,$C122),NA())</f>
        <v>7398241.2590000015</v>
      </c>
      <c r="I122" s="41">
        <f>IF(List!$D$2&gt;=I$1,SUMIFS(Finances!I$3:I$249,Finances!$A$3:$A$249,$A122,Finances!$B$3:$B$249,$B122,Finances!$C$3:$C$249,$C122),NA())</f>
        <v>7258484.9115000004</v>
      </c>
      <c r="J122" s="41">
        <f>IF(List!$D$2&gt;=J$1,SUMIFS(Finances!J$3:J$249,Finances!$A$3:$A$249,$A122,Finances!$B$3:$B$249,$B122,Finances!$C$3:$C$249,$C122),NA())</f>
        <v>7676685.6529999999</v>
      </c>
      <c r="K122" s="41">
        <f>IF(List!$D$2&gt;=K$1,SUMIFS(Finances!K$3:K$249,Finances!$A$3:$A$249,$A122,Finances!$B$3:$B$249,$B122,Finances!$C$3:$C$249,$C122),NA())</f>
        <v>6956419.6440000013</v>
      </c>
      <c r="L122" s="41" t="e">
        <f>IF(List!$D$2&gt;=L$1,SUMIFS(Finances!L$3:L$249,Finances!$A$3:$A$249,$A122,Finances!$B$3:$B$249,$B122,Finances!$C$3:$C$249,$C122),NA())</f>
        <v>#N/A</v>
      </c>
      <c r="M122" s="41" t="e">
        <f>IF(List!$D$2&gt;=M$1,SUMIFS(Finances!M$3:M$249,Finances!$A$3:$A$249,$A122,Finances!$B$3:$B$249,$B122,Finances!$C$3:$C$249,$C122),NA())</f>
        <v>#N/A</v>
      </c>
      <c r="N122" s="41" t="e">
        <f>IF(List!$D$2&gt;=N$1,SUMIFS(Finances!N$3:N$249,Finances!$A$3:$A$249,$A122,Finances!$B$3:$B$249,$B122,Finances!$C$3:$C$249,$C122),NA())</f>
        <v>#N/A</v>
      </c>
      <c r="O122" s="41" t="e">
        <f>IF(List!$D$2&gt;=O$1,SUMIFS(Finances!O$3:O$249,Finances!$A$3:$A$249,$A122,Finances!$B$3:$B$249,$B122,Finances!$C$3:$C$249,$C122),NA())</f>
        <v>#N/A</v>
      </c>
      <c r="P122" s="41" t="e">
        <f>IF(List!$D$2&gt;=P$1,SUMIFS(Finances!P$3:P$249,Finances!$A$3:$A$249,$A122,Finances!$B$3:$B$249,$B122,Finances!$C$3:$C$249,$C122),NA())</f>
        <v>#N/A</v>
      </c>
      <c r="Q122" s="26">
        <f ca="1">SUM(OFFSET(D122,,,,List!$D$2))/1000</f>
        <v>43550.341936999997</v>
      </c>
      <c r="R122" s="51"/>
    </row>
    <row r="123" spans="1:18" x14ac:dyDescent="0.25">
      <c r="A123" t="s">
        <v>20</v>
      </c>
      <c r="B123" s="15" t="s">
        <v>53</v>
      </c>
      <c r="C123" s="15" t="str">
        <f>List!$T$2</f>
        <v>Africa</v>
      </c>
      <c r="E123" s="41">
        <f>IF(List!$D$2&gt;=E$1,SUMIFS(Finances!E$3:E$249,Finances!$A$3:$A$249,$A123,Finances!$B$3:$B$249,$B123,Finances!$C$3:$C$249,$C123),NA())</f>
        <v>6736791.4185600001</v>
      </c>
      <c r="F123" s="41">
        <f>IF(List!$D$2&gt;=F$1,SUMIFS(Finances!F$3:F$249,Finances!$A$3:$A$249,$A123,Finances!$B$3:$B$249,$B123,Finances!$C$3:$C$249,$C123),NA())</f>
        <v>6886208.9099700013</v>
      </c>
      <c r="G123" s="41">
        <f>IF(List!$D$2&gt;=G$1,SUMIFS(Finances!G$3:G$249,Finances!$A$3:$A$249,$A123,Finances!$B$3:$B$249,$B123,Finances!$C$3:$C$249,$C123),NA())</f>
        <v>6842878.5000300007</v>
      </c>
      <c r="H123" s="41">
        <f>IF(List!$D$2&gt;=H$1,SUMIFS(Finances!H$3:H$249,Finances!$A$3:$A$249,$A123,Finances!$B$3:$B$249,$B123,Finances!$C$3:$C$249,$C123),NA())</f>
        <v>7158413.0779000008</v>
      </c>
      <c r="I123" s="41">
        <f>IF(List!$D$2&gt;=I$1,SUMIFS(Finances!I$3:I$249,Finances!$A$3:$A$249,$A123,Finances!$B$3:$B$249,$B123,Finances!$C$3:$C$249,$C123),NA())</f>
        <v>6986394.4301100001</v>
      </c>
      <c r="J123" s="41">
        <f>IF(List!$D$2&gt;=J$1,SUMIFS(Finances!J$3:J$249,Finances!$A$3:$A$249,$A123,Finances!$B$3:$B$249,$B123,Finances!$C$3:$C$249,$C123),NA())</f>
        <v>7460306.89726</v>
      </c>
      <c r="K123" s="41">
        <f>IF(List!$D$2&gt;=K$1,SUMIFS(Finances!K$3:K$249,Finances!$A$3:$A$249,$A123,Finances!$B$3:$B$249,$B123,Finances!$C$3:$C$249,$C123),NA())</f>
        <v>6690141.4493700014</v>
      </c>
      <c r="L123" s="41" t="e">
        <f>IF(List!$D$2&gt;=L$1,SUMIFS(Finances!L$3:L$249,Finances!$A$3:$A$249,$A123,Finances!$B$3:$B$249,$B123,Finances!$C$3:$C$249,$C123),NA())</f>
        <v>#N/A</v>
      </c>
      <c r="M123" s="41" t="e">
        <f>IF(List!$D$2&gt;=M$1,SUMIFS(Finances!M$3:M$249,Finances!$A$3:$A$249,$A123,Finances!$B$3:$B$249,$B123,Finances!$C$3:$C$249,$C123),NA())</f>
        <v>#N/A</v>
      </c>
      <c r="N123" s="41" t="e">
        <f>IF(List!$D$2&gt;=N$1,SUMIFS(Finances!N$3:N$249,Finances!$A$3:$A$249,$A123,Finances!$B$3:$B$249,$B123,Finances!$C$3:$C$249,$C123),NA())</f>
        <v>#N/A</v>
      </c>
      <c r="O123" s="41" t="e">
        <f>IF(List!$D$2&gt;=O$1,SUMIFS(Finances!O$3:O$249,Finances!$A$3:$A$249,$A123,Finances!$B$3:$B$249,$B123,Finances!$C$3:$C$249,$C123),NA())</f>
        <v>#N/A</v>
      </c>
      <c r="P123" s="41" t="e">
        <f>IF(List!$D$2&gt;=P$1,SUMIFS(Finances!P$3:P$249,Finances!$A$3:$A$249,$A123,Finances!$B$3:$B$249,$B123,Finances!$C$3:$C$249,$C123),NA())</f>
        <v>#N/A</v>
      </c>
      <c r="Q123" s="26">
        <f ca="1">SUM(OFFSET(D123,,,,List!$D$2))/1000</f>
        <v>42070.993233830006</v>
      </c>
      <c r="R123" s="51"/>
    </row>
    <row r="124" spans="1:18" x14ac:dyDescent="0.25">
      <c r="B124" s="15"/>
    </row>
    <row r="125" spans="1:18" x14ac:dyDescent="0.25">
      <c r="B125" s="15"/>
    </row>
    <row r="126" spans="1:18" x14ac:dyDescent="0.25">
      <c r="A126" s="16" t="s">
        <v>41</v>
      </c>
      <c r="B126" s="16" t="s">
        <v>54</v>
      </c>
      <c r="C126" s="16" t="s">
        <v>55</v>
      </c>
      <c r="D126" s="16" t="s">
        <v>124</v>
      </c>
      <c r="E126" s="13" t="s">
        <v>22</v>
      </c>
      <c r="F126" s="13" t="s">
        <v>23</v>
      </c>
      <c r="G126" s="13" t="s">
        <v>24</v>
      </c>
      <c r="H126" s="13" t="s">
        <v>25</v>
      </c>
      <c r="I126" s="13" t="s">
        <v>26</v>
      </c>
      <c r="J126" s="13" t="s">
        <v>27</v>
      </c>
      <c r="K126" s="13" t="s">
        <v>22</v>
      </c>
      <c r="L126" s="13" t="s">
        <v>28</v>
      </c>
      <c r="M126" s="13" t="s">
        <v>29</v>
      </c>
      <c r="N126" s="13" t="s">
        <v>23</v>
      </c>
      <c r="O126" s="13" t="s">
        <v>29</v>
      </c>
      <c r="P126" s="13" t="s">
        <v>22</v>
      </c>
      <c r="Q126" s="43" t="s">
        <v>15</v>
      </c>
    </row>
    <row r="127" spans="1:18" x14ac:dyDescent="0.25">
      <c r="B127" s="5" t="s">
        <v>16</v>
      </c>
      <c r="D127" s="5" t="s">
        <v>116</v>
      </c>
      <c r="E127" s="4">
        <f>IF(List!$D$2&gt;=E$1,Other!E110,NA())</f>
        <v>0.03</v>
      </c>
      <c r="F127" s="4">
        <f>IF(List!$D$2&gt;=F$1,Other!F110,NA())</f>
        <v>0.05</v>
      </c>
      <c r="G127" s="4">
        <f>IF(List!$D$2&gt;=G$1,Other!G110,NA())</f>
        <v>0.02</v>
      </c>
      <c r="H127" s="4">
        <f>IF(List!$D$2&gt;=H$1,Other!H110,NA())</f>
        <v>0.03</v>
      </c>
      <c r="I127" s="4">
        <f>IF(List!$D$2&gt;=I$1,Other!I110,NA())</f>
        <v>0.03</v>
      </c>
      <c r="J127" s="4">
        <f>IF(List!$D$2&gt;=J$1,Other!J110,NA())</f>
        <v>0.04</v>
      </c>
      <c r="K127" s="4">
        <f>IF(List!$D$2&gt;=K$1,Other!K110,NA())</f>
        <v>0.04</v>
      </c>
      <c r="L127" s="4" t="e">
        <f>IF(List!$D$2&gt;=L$1,Other!L110,NA())</f>
        <v>#N/A</v>
      </c>
      <c r="M127" s="4" t="e">
        <f>IF(List!$D$2&gt;=M$1,Other!M110,NA())</f>
        <v>#N/A</v>
      </c>
      <c r="N127" s="4" t="e">
        <f>IF(List!$D$2&gt;=N$1,Other!N110,NA())</f>
        <v>#N/A</v>
      </c>
      <c r="O127" s="4" t="e">
        <f>IF(List!$D$2&gt;=O$1,Other!O110,NA())</f>
        <v>#N/A</v>
      </c>
      <c r="P127" s="4" t="e">
        <f>IF(List!$D$2&gt;=P$1,Other!P110,NA())</f>
        <v>#N/A</v>
      </c>
    </row>
    <row r="128" spans="1:18" x14ac:dyDescent="0.25">
      <c r="B128" s="5" t="s">
        <v>16</v>
      </c>
      <c r="D128" s="5" t="s">
        <v>116</v>
      </c>
      <c r="E128" s="4">
        <f>IF(List!$D$2&gt;=E$1,Other!E124,NA())*-1</f>
        <v>-0.06</v>
      </c>
      <c r="F128" s="4">
        <f>IF(List!$D$2&gt;=F$1,Other!F124,NA())*-1</f>
        <v>-0.03</v>
      </c>
      <c r="G128" s="4">
        <f>IF(List!$D$2&gt;=G$1,Other!G124,NA())*-1</f>
        <v>-7.0000000000000007E-2</v>
      </c>
      <c r="H128" s="4">
        <f>IF(List!$D$2&gt;=H$1,Other!H124,NA())*-1</f>
        <v>-0.06</v>
      </c>
      <c r="I128" s="4">
        <f>IF(List!$D$2&gt;=I$1,Other!I124,NA())*-1</f>
        <v>-0.03</v>
      </c>
      <c r="J128" s="4">
        <f>IF(List!$D$2&gt;=J$1,Other!J124,NA())*-1</f>
        <v>-0.06</v>
      </c>
      <c r="K128" s="4">
        <f>IF(List!$D$2&gt;=K$1,Other!K124,NA())*-1</f>
        <v>-0.04</v>
      </c>
      <c r="L128" s="4" t="e">
        <f>IF(List!$D$2&gt;=L$1,Other!L124,NA())*-1</f>
        <v>#N/A</v>
      </c>
      <c r="M128" s="4" t="e">
        <f>IF(List!$D$2&gt;=M$1,Other!M124,NA())*-1</f>
        <v>#N/A</v>
      </c>
      <c r="N128" s="4" t="e">
        <f>IF(List!$D$2&gt;=N$1,Other!N124,NA())*-1</f>
        <v>#N/A</v>
      </c>
      <c r="O128" s="4" t="e">
        <f>IF(List!$D$2&gt;=O$1,Other!O124,NA())*-1</f>
        <v>#N/A</v>
      </c>
      <c r="P128" s="4" t="e">
        <f>IF(List!$D$2&gt;=P$1,Other!P124,NA())*-1</f>
        <v>#N/A</v>
      </c>
    </row>
    <row r="129" spans="2:16" x14ac:dyDescent="0.25">
      <c r="B129" s="5" t="s">
        <v>16</v>
      </c>
      <c r="D129" s="5" t="s">
        <v>111</v>
      </c>
      <c r="E129" s="4">
        <f>IF(List!$D$2&gt;=E$1,Other!E111,NA())</f>
        <v>0.03</v>
      </c>
      <c r="F129" s="4">
        <f>IF(List!$D$2&gt;=F$1,Other!F111,NA())</f>
        <v>0.04</v>
      </c>
      <c r="G129" s="4">
        <f>IF(List!$D$2&gt;=G$1,Other!G111,NA())</f>
        <v>0.04</v>
      </c>
      <c r="H129" s="4">
        <f>IF(List!$D$2&gt;=H$1,Other!H111,NA())</f>
        <v>0.04</v>
      </c>
      <c r="I129" s="4">
        <f>IF(List!$D$2&gt;=I$1,Other!I111,NA())</f>
        <v>0.05</v>
      </c>
      <c r="J129" s="4">
        <f>IF(List!$D$2&gt;=J$1,Other!J111,NA())</f>
        <v>0.05</v>
      </c>
      <c r="K129" s="4">
        <f>IF(List!$D$2&gt;=K$1,Other!K111,NA())</f>
        <v>0.04</v>
      </c>
      <c r="L129" s="4" t="e">
        <f>IF(List!$D$2&gt;=L$1,Other!L111,NA())</f>
        <v>#N/A</v>
      </c>
      <c r="M129" s="4" t="e">
        <f>IF(List!$D$2&gt;=M$1,Other!M111,NA())</f>
        <v>#N/A</v>
      </c>
      <c r="N129" s="4" t="e">
        <f>IF(List!$D$2&gt;=N$1,Other!N111,NA())</f>
        <v>#N/A</v>
      </c>
      <c r="O129" s="4" t="e">
        <f>IF(List!$D$2&gt;=O$1,Other!O111,NA())</f>
        <v>#N/A</v>
      </c>
      <c r="P129" s="4" t="e">
        <f>IF(List!$D$2&gt;=P$1,Other!P111,NA())</f>
        <v>#N/A</v>
      </c>
    </row>
    <row r="130" spans="2:16" x14ac:dyDescent="0.25">
      <c r="B130" s="5" t="s">
        <v>16</v>
      </c>
      <c r="D130" s="5" t="s">
        <v>111</v>
      </c>
      <c r="E130" s="4">
        <f>IF(List!$D$2&gt;=E$1,Other!E125,NA())*-1</f>
        <v>-7.0000000000000007E-2</v>
      </c>
      <c r="F130" s="4">
        <f>IF(List!$D$2&gt;=F$1,Other!F125,NA())*-1</f>
        <v>-0.06</v>
      </c>
      <c r="G130" s="4">
        <f>IF(List!$D$2&gt;=G$1,Other!G125,NA())*-1</f>
        <v>-0.04</v>
      </c>
      <c r="H130" s="4">
        <f>IF(List!$D$2&gt;=H$1,Other!H125,NA())*-1</f>
        <v>-0.04</v>
      </c>
      <c r="I130" s="4">
        <f>IF(List!$D$2&gt;=I$1,Other!I125,NA())*-1</f>
        <v>-0.05</v>
      </c>
      <c r="J130" s="4">
        <f>IF(List!$D$2&gt;=J$1,Other!J125,NA())*-1</f>
        <v>-0.08</v>
      </c>
      <c r="K130" s="4">
        <f>IF(List!$D$2&gt;=K$1,Other!K125,NA())*-1</f>
        <v>-0.1</v>
      </c>
      <c r="L130" s="4" t="e">
        <f>IF(List!$D$2&gt;=L$1,Other!L125,NA())*-1</f>
        <v>#N/A</v>
      </c>
      <c r="M130" s="4" t="e">
        <f>IF(List!$D$2&gt;=M$1,Other!M125,NA())*-1</f>
        <v>#N/A</v>
      </c>
      <c r="N130" s="4" t="e">
        <f>IF(List!$D$2&gt;=N$1,Other!N125,NA())*-1</f>
        <v>#N/A</v>
      </c>
      <c r="O130" s="4" t="e">
        <f>IF(List!$D$2&gt;=O$1,Other!O125,NA())*-1</f>
        <v>#N/A</v>
      </c>
      <c r="P130" s="4" t="e">
        <f>IF(List!$D$2&gt;=P$1,Other!P125,NA())*-1</f>
        <v>#N/A</v>
      </c>
    </row>
    <row r="131" spans="2:16" x14ac:dyDescent="0.25">
      <c r="B131" s="5" t="s">
        <v>16</v>
      </c>
      <c r="D131" s="5" t="s">
        <v>78</v>
      </c>
      <c r="E131" s="4">
        <f>IF(List!$D$2&gt;=E$1,Other!E112,NA())</f>
        <v>0.03</v>
      </c>
      <c r="F131" s="4">
        <f>IF(List!$D$2&gt;=F$1,Other!F112,NA())</f>
        <v>0.02</v>
      </c>
      <c r="G131" s="4">
        <f>IF(List!$D$2&gt;=G$1,Other!G112,NA())</f>
        <v>0.03</v>
      </c>
      <c r="H131" s="4">
        <f>IF(List!$D$2&gt;=H$1,Other!H112,NA())</f>
        <v>0.03</v>
      </c>
      <c r="I131" s="4">
        <f>IF(List!$D$2&gt;=I$1,Other!I112,NA())</f>
        <v>0.04</v>
      </c>
      <c r="J131" s="4">
        <f>IF(List!$D$2&gt;=J$1,Other!J112,NA())</f>
        <v>0.02</v>
      </c>
      <c r="K131" s="4">
        <f>IF(List!$D$2&gt;=K$1,Other!K112,NA())</f>
        <v>0.02</v>
      </c>
      <c r="L131" s="4" t="e">
        <f>IF(List!$D$2&gt;=L$1,Other!L112,NA())</f>
        <v>#N/A</v>
      </c>
      <c r="M131" s="4" t="e">
        <f>IF(List!$D$2&gt;=M$1,Other!M112,NA())</f>
        <v>#N/A</v>
      </c>
      <c r="N131" s="4" t="e">
        <f>IF(List!$D$2&gt;=N$1,Other!N112,NA())</f>
        <v>#N/A</v>
      </c>
      <c r="O131" s="4" t="e">
        <f>IF(List!$D$2&gt;=O$1,Other!O112,NA())</f>
        <v>#N/A</v>
      </c>
      <c r="P131" s="4" t="e">
        <f>IF(List!$D$2&gt;=P$1,Other!P112,NA())</f>
        <v>#N/A</v>
      </c>
    </row>
    <row r="132" spans="2:16" x14ac:dyDescent="0.25">
      <c r="B132" s="5" t="s">
        <v>16</v>
      </c>
      <c r="D132" s="5" t="s">
        <v>78</v>
      </c>
      <c r="E132" s="4">
        <f>IF(List!$D$2&gt;=E$1,Other!E126,NA())*-1</f>
        <v>-7.0000000000000007E-2</v>
      </c>
      <c r="F132" s="4">
        <f>IF(List!$D$2&gt;=F$1,Other!F126,NA())*-1</f>
        <v>-0.06</v>
      </c>
      <c r="G132" s="4">
        <f>IF(List!$D$2&gt;=G$1,Other!G126,NA())*-1</f>
        <v>-0.03</v>
      </c>
      <c r="H132" s="4">
        <f>IF(List!$D$2&gt;=H$1,Other!H126,NA())*-1</f>
        <v>-7.0000000000000007E-2</v>
      </c>
      <c r="I132" s="4">
        <f>IF(List!$D$2&gt;=I$1,Other!I126,NA())*-1</f>
        <v>-7.0000000000000007E-2</v>
      </c>
      <c r="J132" s="4">
        <f>IF(List!$D$2&gt;=J$1,Other!J126,NA())*-1</f>
        <v>-7.0000000000000007E-2</v>
      </c>
      <c r="K132" s="4">
        <f>IF(List!$D$2&gt;=K$1,Other!K126,NA())*-1</f>
        <v>-0.09</v>
      </c>
      <c r="L132" s="4" t="e">
        <f>IF(List!$D$2&gt;=L$1,Other!L126,NA())*-1</f>
        <v>#N/A</v>
      </c>
      <c r="M132" s="4" t="e">
        <f>IF(List!$D$2&gt;=M$1,Other!M126,NA())*-1</f>
        <v>#N/A</v>
      </c>
      <c r="N132" s="4" t="e">
        <f>IF(List!$D$2&gt;=N$1,Other!N126,NA())*-1</f>
        <v>#N/A</v>
      </c>
      <c r="O132" s="4" t="e">
        <f>IF(List!$D$2&gt;=O$1,Other!O126,NA())*-1</f>
        <v>#N/A</v>
      </c>
      <c r="P132" s="4" t="e">
        <f>IF(List!$D$2&gt;=P$1,Other!P126,NA())*-1</f>
        <v>#N/A</v>
      </c>
    </row>
    <row r="133" spans="2:16" x14ac:dyDescent="0.25">
      <c r="B133" s="5" t="s">
        <v>16</v>
      </c>
      <c r="D133" s="5" t="s">
        <v>112</v>
      </c>
      <c r="E133" s="4">
        <f>IF(List!$D$2&gt;=E$1,Other!E113,NA())</f>
        <v>0.05</v>
      </c>
      <c r="F133" s="4">
        <f>IF(List!$D$2&gt;=F$1,Other!F113,NA())</f>
        <v>0.04</v>
      </c>
      <c r="G133" s="4">
        <f>IF(List!$D$2&gt;=G$1,Other!G113,NA())</f>
        <v>0.03</v>
      </c>
      <c r="H133" s="4">
        <f>IF(List!$D$2&gt;=H$1,Other!H113,NA())</f>
        <v>0.02</v>
      </c>
      <c r="I133" s="4">
        <f>IF(List!$D$2&gt;=I$1,Other!I113,NA())</f>
        <v>0.04</v>
      </c>
      <c r="J133" s="4">
        <f>IF(List!$D$2&gt;=J$1,Other!J113,NA())</f>
        <v>0.05</v>
      </c>
      <c r="K133" s="4">
        <f>IF(List!$D$2&gt;=K$1,Other!K113,NA())</f>
        <v>0.04</v>
      </c>
      <c r="L133" s="4" t="e">
        <f>IF(List!$D$2&gt;=L$1,Other!L113,NA())</f>
        <v>#N/A</v>
      </c>
      <c r="M133" s="4" t="e">
        <f>IF(List!$D$2&gt;=M$1,Other!M113,NA())</f>
        <v>#N/A</v>
      </c>
      <c r="N133" s="4" t="e">
        <f>IF(List!$D$2&gt;=N$1,Other!N113,NA())</f>
        <v>#N/A</v>
      </c>
      <c r="O133" s="4" t="e">
        <f>IF(List!$D$2&gt;=O$1,Other!O113,NA())</f>
        <v>#N/A</v>
      </c>
      <c r="P133" s="4" t="e">
        <f>IF(List!$D$2&gt;=P$1,Other!P113,NA())</f>
        <v>#N/A</v>
      </c>
    </row>
    <row r="134" spans="2:16" x14ac:dyDescent="0.25">
      <c r="B134" s="5" t="s">
        <v>16</v>
      </c>
      <c r="D134" s="5" t="s">
        <v>112</v>
      </c>
      <c r="E134" s="4">
        <f>IF(List!$D$2&gt;=E$1,Other!E127,NA())*-1</f>
        <v>-0.08</v>
      </c>
      <c r="F134" s="4">
        <f>IF(List!$D$2&gt;=F$1,Other!F127,NA())*-1</f>
        <v>-0.05</v>
      </c>
      <c r="G134" s="4">
        <f>IF(List!$D$2&gt;=G$1,Other!G127,NA())*-1</f>
        <v>-7.0000000000000007E-2</v>
      </c>
      <c r="H134" s="4">
        <f>IF(List!$D$2&gt;=H$1,Other!H127,NA())*-1</f>
        <v>-0.05</v>
      </c>
      <c r="I134" s="4">
        <f>IF(List!$D$2&gt;=I$1,Other!I127,NA())*-1</f>
        <v>-7.0000000000000007E-2</v>
      </c>
      <c r="J134" s="4">
        <f>IF(List!$D$2&gt;=J$1,Other!J127,NA())*-1</f>
        <v>-0.09</v>
      </c>
      <c r="K134" s="4">
        <f>IF(List!$D$2&gt;=K$1,Other!K127,NA())*-1</f>
        <v>-0.06</v>
      </c>
      <c r="L134" s="4" t="e">
        <f>IF(List!$D$2&gt;=L$1,Other!L127,NA())*-1</f>
        <v>#N/A</v>
      </c>
      <c r="M134" s="4" t="e">
        <f>IF(List!$D$2&gt;=M$1,Other!M127,NA())*-1</f>
        <v>#N/A</v>
      </c>
      <c r="N134" s="4" t="e">
        <f>IF(List!$D$2&gt;=N$1,Other!N127,NA())*-1</f>
        <v>#N/A</v>
      </c>
      <c r="O134" s="4" t="e">
        <f>IF(List!$D$2&gt;=O$1,Other!O127,NA())*-1</f>
        <v>#N/A</v>
      </c>
      <c r="P134" s="4" t="e">
        <f>IF(List!$D$2&gt;=P$1,Other!P127,NA())*-1</f>
        <v>#N/A</v>
      </c>
    </row>
    <row r="135" spans="2:16" x14ac:dyDescent="0.25">
      <c r="B135" s="5" t="s">
        <v>16</v>
      </c>
      <c r="D135" s="5" t="s">
        <v>110</v>
      </c>
      <c r="E135" s="4">
        <f>IF(List!$D$2&gt;=E$1,Other!E114,NA())</f>
        <v>0.05</v>
      </c>
      <c r="F135" s="4">
        <f>IF(List!$D$2&gt;=F$1,Other!F114,NA())</f>
        <v>0.05</v>
      </c>
      <c r="G135" s="4">
        <f>IF(List!$D$2&gt;=G$1,Other!G114,NA())</f>
        <v>0.02</v>
      </c>
      <c r="H135" s="4">
        <f>IF(List!$D$2&gt;=H$1,Other!H114,NA())</f>
        <v>0.04</v>
      </c>
      <c r="I135" s="4">
        <f>IF(List!$D$2&gt;=I$1,Other!I114,NA())</f>
        <v>0.05</v>
      </c>
      <c r="J135" s="4">
        <f>IF(List!$D$2&gt;=J$1,Other!J114,NA())</f>
        <v>0.05</v>
      </c>
      <c r="K135" s="4">
        <f>IF(List!$D$2&gt;=K$1,Other!K114,NA())</f>
        <v>0.04</v>
      </c>
      <c r="L135" s="4" t="e">
        <f>IF(List!$D$2&gt;=L$1,Other!L114,NA())</f>
        <v>#N/A</v>
      </c>
      <c r="M135" s="4" t="e">
        <f>IF(List!$D$2&gt;=M$1,Other!M114,NA())</f>
        <v>#N/A</v>
      </c>
      <c r="N135" s="4" t="e">
        <f>IF(List!$D$2&gt;=N$1,Other!N114,NA())</f>
        <v>#N/A</v>
      </c>
      <c r="O135" s="4" t="e">
        <f>IF(List!$D$2&gt;=O$1,Other!O114,NA())</f>
        <v>#N/A</v>
      </c>
      <c r="P135" s="4" t="e">
        <f>IF(List!$D$2&gt;=P$1,Other!P114,NA())</f>
        <v>#N/A</v>
      </c>
    </row>
    <row r="136" spans="2:16" x14ac:dyDescent="0.25">
      <c r="B136" s="5" t="s">
        <v>16</v>
      </c>
      <c r="D136" s="5" t="s">
        <v>110</v>
      </c>
      <c r="E136" s="4">
        <f>IF(List!$D$2&gt;=E$1,Other!E128,NA())*-1</f>
        <v>-0.05</v>
      </c>
      <c r="F136" s="4">
        <f>IF(List!$D$2&gt;=F$1,Other!F128,NA())*-1</f>
        <v>-0.04</v>
      </c>
      <c r="G136" s="4">
        <f>IF(List!$D$2&gt;=G$1,Other!G128,NA())*-1</f>
        <v>-7.0000000000000007E-2</v>
      </c>
      <c r="H136" s="4">
        <f>IF(List!$D$2&gt;=H$1,Other!H128,NA())*-1</f>
        <v>-0.08</v>
      </c>
      <c r="I136" s="4">
        <f>IF(List!$D$2&gt;=I$1,Other!I128,NA())*-1</f>
        <v>-0.06</v>
      </c>
      <c r="J136" s="4">
        <f>IF(List!$D$2&gt;=J$1,Other!J128,NA())*-1</f>
        <v>-0.05</v>
      </c>
      <c r="K136" s="4">
        <f>IF(List!$D$2&gt;=K$1,Other!K128,NA())*-1</f>
        <v>-7.0000000000000007E-2</v>
      </c>
      <c r="L136" s="4" t="e">
        <f>IF(List!$D$2&gt;=L$1,Other!L128,NA())*-1</f>
        <v>#N/A</v>
      </c>
      <c r="M136" s="4" t="e">
        <f>IF(List!$D$2&gt;=M$1,Other!M128,NA())*-1</f>
        <v>#N/A</v>
      </c>
      <c r="N136" s="4" t="e">
        <f>IF(List!$D$2&gt;=N$1,Other!N128,NA())*-1</f>
        <v>#N/A</v>
      </c>
      <c r="O136" s="4" t="e">
        <f>IF(List!$D$2&gt;=O$1,Other!O128,NA())*-1</f>
        <v>#N/A</v>
      </c>
      <c r="P136" s="4" t="e">
        <f>IF(List!$D$2&gt;=P$1,Other!P128,NA())*-1</f>
        <v>#N/A</v>
      </c>
    </row>
    <row r="137" spans="2:16" x14ac:dyDescent="0.25">
      <c r="B137" s="5" t="s">
        <v>16</v>
      </c>
      <c r="D137" t="s">
        <v>114</v>
      </c>
      <c r="E137" s="4">
        <f>IF(List!$D$2&gt;=E$1,Other!E116,NA())</f>
        <v>0.06</v>
      </c>
      <c r="F137" s="4">
        <f>IF(List!$D$2&gt;=F$1,Other!F116,NA())</f>
        <v>0.02</v>
      </c>
      <c r="G137" s="4">
        <f>IF(List!$D$2&gt;=G$1,Other!G116,NA())</f>
        <v>0.02</v>
      </c>
      <c r="H137" s="4">
        <f>IF(List!$D$2&gt;=H$1,Other!H116,NA())</f>
        <v>0.04</v>
      </c>
      <c r="I137" s="4">
        <f>IF(List!$D$2&gt;=I$1,Other!I116,NA())</f>
        <v>0.04</v>
      </c>
      <c r="J137" s="4">
        <f>IF(List!$D$2&gt;=J$1,Other!J116,NA())</f>
        <v>0.04</v>
      </c>
      <c r="K137" s="4">
        <f>IF(List!$D$2&gt;=K$1,Other!K116,NA())</f>
        <v>0.08</v>
      </c>
      <c r="L137" s="4" t="e">
        <f>IF(List!$D$2&gt;=L$1,Other!L116,NA())</f>
        <v>#N/A</v>
      </c>
      <c r="M137" s="4" t="e">
        <f>IF(List!$D$2&gt;=M$1,Other!M116,NA())</f>
        <v>#N/A</v>
      </c>
      <c r="N137" s="4" t="e">
        <f>IF(List!$D$2&gt;=N$1,Other!N116,NA())</f>
        <v>#N/A</v>
      </c>
      <c r="O137" s="4" t="e">
        <f>IF(List!$D$2&gt;=O$1,Other!O116,NA())</f>
        <v>#N/A</v>
      </c>
      <c r="P137" s="4" t="e">
        <f>IF(List!$D$2&gt;=P$1,Other!P116,NA())</f>
        <v>#N/A</v>
      </c>
    </row>
    <row r="138" spans="2:16" x14ac:dyDescent="0.25">
      <c r="B138" s="5" t="s">
        <v>16</v>
      </c>
      <c r="D138" t="s">
        <v>114</v>
      </c>
      <c r="E138" s="4">
        <f>IF(List!$D$2&gt;=E$1,Other!E129,NA())*-1</f>
        <v>-0.04</v>
      </c>
      <c r="F138" s="4">
        <f>IF(List!$D$2&gt;=F$1,Other!F129,NA())*-1</f>
        <v>-0.09</v>
      </c>
      <c r="G138" s="4">
        <f>IF(List!$D$2&gt;=G$1,Other!G129,NA())*-1</f>
        <v>-0.06</v>
      </c>
      <c r="H138" s="4">
        <f>IF(List!$D$2&gt;=H$1,Other!H129,NA())*-1</f>
        <v>-0.08</v>
      </c>
      <c r="I138" s="4">
        <f>IF(List!$D$2&gt;=I$1,Other!I129,NA())*-1</f>
        <v>-0.06</v>
      </c>
      <c r="J138" s="4">
        <f>IF(List!$D$2&gt;=J$1,Other!J129,NA())*-1</f>
        <v>-0.11</v>
      </c>
      <c r="K138" s="4">
        <f>IF(List!$D$2&gt;=K$1,Other!K129,NA())*-1</f>
        <v>-0.11</v>
      </c>
      <c r="L138" s="4" t="e">
        <f>IF(List!$D$2&gt;=L$1,Other!L129,NA())*-1</f>
        <v>#N/A</v>
      </c>
      <c r="M138" s="4" t="e">
        <f>IF(List!$D$2&gt;=M$1,Other!M129,NA())*-1</f>
        <v>#N/A</v>
      </c>
      <c r="N138" s="4" t="e">
        <f>IF(List!$D$2&gt;=N$1,Other!N129,NA())*-1</f>
        <v>#N/A</v>
      </c>
      <c r="O138" s="4" t="e">
        <f>IF(List!$D$2&gt;=O$1,Other!O129,NA())*-1</f>
        <v>#N/A</v>
      </c>
      <c r="P138" s="4" t="e">
        <f>IF(List!$D$2&gt;=P$1,Other!P129,NA())*-1</f>
        <v>#N/A</v>
      </c>
    </row>
    <row r="139" spans="2:16" x14ac:dyDescent="0.25">
      <c r="B139" s="5" t="s">
        <v>16</v>
      </c>
      <c r="D139" t="s">
        <v>109</v>
      </c>
      <c r="E139" s="4">
        <f>IF(List!$D$2&gt;=E$1,Other!E117,NA())</f>
        <v>0.08</v>
      </c>
      <c r="F139" s="4">
        <f>IF(List!$D$2&gt;=F$1,Other!F117,NA())</f>
        <v>0.03</v>
      </c>
      <c r="G139" s="4">
        <f>IF(List!$D$2&gt;=G$1,Other!G117,NA())</f>
        <v>0.02</v>
      </c>
      <c r="H139" s="4">
        <f>IF(List!$D$2&gt;=H$1,Other!H117,NA())</f>
        <v>0.05</v>
      </c>
      <c r="I139" s="4">
        <f>IF(List!$D$2&gt;=I$1,Other!I117,NA())</f>
        <v>0.02</v>
      </c>
      <c r="J139" s="4">
        <f>IF(List!$D$2&gt;=J$1,Other!J117,NA())</f>
        <v>0.04</v>
      </c>
      <c r="K139" s="4">
        <f>IF(List!$D$2&gt;=K$1,Other!K117,NA())</f>
        <v>7.0000000000000007E-2</v>
      </c>
      <c r="L139" s="4" t="e">
        <f>IF(List!$D$2&gt;=L$1,Other!L117,NA())</f>
        <v>#N/A</v>
      </c>
      <c r="M139" s="4" t="e">
        <f>IF(List!$D$2&gt;=M$1,Other!M117,NA())</f>
        <v>#N/A</v>
      </c>
      <c r="N139" s="4" t="e">
        <f>IF(List!$D$2&gt;=N$1,Other!N117,NA())</f>
        <v>#N/A</v>
      </c>
      <c r="O139" s="4" t="e">
        <f>IF(List!$D$2&gt;=O$1,Other!O117,NA())</f>
        <v>#N/A</v>
      </c>
      <c r="P139" s="4" t="e">
        <f>IF(List!$D$2&gt;=P$1,Other!P117,NA())</f>
        <v>#N/A</v>
      </c>
    </row>
    <row r="140" spans="2:16" x14ac:dyDescent="0.25">
      <c r="B140" s="5" t="s">
        <v>16</v>
      </c>
      <c r="D140" t="s">
        <v>109</v>
      </c>
      <c r="E140" s="4">
        <f>IF(List!$D$2&gt;=E$1,Other!E130,NA())*-1</f>
        <v>-0.09</v>
      </c>
      <c r="F140" s="4">
        <f>IF(List!$D$2&gt;=F$1,Other!F130,NA())*-1</f>
        <v>-0.06</v>
      </c>
      <c r="G140" s="4">
        <f>IF(List!$D$2&gt;=G$1,Other!G130,NA())*-1</f>
        <v>-0.05</v>
      </c>
      <c r="H140" s="4">
        <f>IF(List!$D$2&gt;=H$1,Other!H130,NA())*-1</f>
        <v>-0.1</v>
      </c>
      <c r="I140" s="4">
        <f>IF(List!$D$2&gt;=I$1,Other!I130,NA())*-1</f>
        <v>-0.1</v>
      </c>
      <c r="J140" s="4">
        <f>IF(List!$D$2&gt;=J$1,Other!J130,NA())*-1</f>
        <v>-0.05</v>
      </c>
      <c r="K140" s="4">
        <f>IF(List!$D$2&gt;=K$1,Other!K130,NA())*-1</f>
        <v>-7.0000000000000007E-2</v>
      </c>
      <c r="L140" s="4" t="e">
        <f>IF(List!$D$2&gt;=L$1,Other!L130,NA())*-1</f>
        <v>#N/A</v>
      </c>
      <c r="M140" s="4" t="e">
        <f>IF(List!$D$2&gt;=M$1,Other!M130,NA())*-1</f>
        <v>#N/A</v>
      </c>
      <c r="N140" s="4" t="e">
        <f>IF(List!$D$2&gt;=N$1,Other!N130,NA())*-1</f>
        <v>#N/A</v>
      </c>
      <c r="O140" s="4" t="e">
        <f>IF(List!$D$2&gt;=O$1,Other!O130,NA())*-1</f>
        <v>#N/A</v>
      </c>
      <c r="P140" s="4" t="e">
        <f>IF(List!$D$2&gt;=P$1,Other!P130,NA())*-1</f>
        <v>#N/A</v>
      </c>
    </row>
    <row r="141" spans="2:16" x14ac:dyDescent="0.25">
      <c r="B141" s="5" t="s">
        <v>16</v>
      </c>
      <c r="D141" t="s">
        <v>115</v>
      </c>
      <c r="E141" s="4">
        <f>IF(List!$D$2&gt;=E$1,Other!E118,NA())</f>
        <v>0.09</v>
      </c>
      <c r="F141" s="4">
        <f>IF(List!$D$2&gt;=F$1,Other!F118,NA())</f>
        <v>0.04</v>
      </c>
      <c r="G141" s="4">
        <f>IF(List!$D$2&gt;=G$1,Other!G118,NA())</f>
        <v>0.03</v>
      </c>
      <c r="H141" s="4">
        <f>IF(List!$D$2&gt;=H$1,Other!H118,NA())</f>
        <v>0.08</v>
      </c>
      <c r="I141" s="4">
        <f>IF(List!$D$2&gt;=I$1,Other!I118,NA())</f>
        <v>0.09</v>
      </c>
      <c r="J141" s="4">
        <f>IF(List!$D$2&gt;=J$1,Other!J118,NA())</f>
        <v>0.03</v>
      </c>
      <c r="K141" s="4">
        <f>IF(List!$D$2&gt;=K$1,Other!K118,NA())</f>
        <v>0.03</v>
      </c>
      <c r="L141" s="4" t="e">
        <f>IF(List!$D$2&gt;=L$1,Other!L118,NA())</f>
        <v>#N/A</v>
      </c>
      <c r="M141" s="4" t="e">
        <f>IF(List!$D$2&gt;=M$1,Other!M118,NA())</f>
        <v>#N/A</v>
      </c>
      <c r="N141" s="4" t="e">
        <f>IF(List!$D$2&gt;=N$1,Other!N118,NA())</f>
        <v>#N/A</v>
      </c>
      <c r="O141" s="4" t="e">
        <f>IF(List!$D$2&gt;=O$1,Other!O118,NA())</f>
        <v>#N/A</v>
      </c>
      <c r="P141" s="4" t="e">
        <f>IF(List!$D$2&gt;=P$1,Other!P118,NA())</f>
        <v>#N/A</v>
      </c>
    </row>
    <row r="142" spans="2:16" x14ac:dyDescent="0.25">
      <c r="B142" s="5" t="s">
        <v>16</v>
      </c>
      <c r="D142" t="s">
        <v>115</v>
      </c>
      <c r="E142" s="4">
        <f>IF(List!$D$2&gt;=E$1,Other!E131,NA())*-1</f>
        <v>-0.09</v>
      </c>
      <c r="F142" s="4">
        <f>IF(List!$D$2&gt;=F$1,Other!F131,NA())*-1</f>
        <v>-0.11</v>
      </c>
      <c r="G142" s="4">
        <f>IF(List!$D$2&gt;=G$1,Other!G131,NA())*-1</f>
        <v>-0.08</v>
      </c>
      <c r="H142" s="4">
        <f>IF(List!$D$2&gt;=H$1,Other!H131,NA())*-1</f>
        <v>-0.06</v>
      </c>
      <c r="I142" s="4">
        <f>IF(List!$D$2&gt;=I$1,Other!I131,NA())*-1</f>
        <v>-0.06</v>
      </c>
      <c r="J142" s="4">
        <f>IF(List!$D$2&gt;=J$1,Other!J131,NA())*-1</f>
        <v>-0.1</v>
      </c>
      <c r="K142" s="4">
        <f>IF(List!$D$2&gt;=K$1,Other!K131,NA())*-1</f>
        <v>-0.06</v>
      </c>
      <c r="L142" s="4" t="e">
        <f>IF(List!$D$2&gt;=L$1,Other!L131,NA())*-1</f>
        <v>#N/A</v>
      </c>
      <c r="M142" s="4" t="e">
        <f>IF(List!$D$2&gt;=M$1,Other!M131,NA())*-1</f>
        <v>#N/A</v>
      </c>
      <c r="N142" s="4" t="e">
        <f>IF(List!$D$2&gt;=N$1,Other!N131,NA())*-1</f>
        <v>#N/A</v>
      </c>
      <c r="O142" s="4" t="e">
        <f>IF(List!$D$2&gt;=O$1,Other!O131,NA())*-1</f>
        <v>#N/A</v>
      </c>
      <c r="P142" s="4" t="e">
        <f>IF(List!$D$2&gt;=P$1,Other!P131,NA())*-1</f>
        <v>#N/A</v>
      </c>
    </row>
    <row r="143" spans="2:16" x14ac:dyDescent="0.25">
      <c r="B143" s="5" t="s">
        <v>16</v>
      </c>
      <c r="D143" t="s">
        <v>77</v>
      </c>
      <c r="E143" s="4">
        <f>IF(List!$D$2&gt;=E$1,Other!E119,NA())</f>
        <v>0.08</v>
      </c>
      <c r="F143" s="4">
        <f>IF(List!$D$2&gt;=F$1,Other!F119,NA())</f>
        <v>0.06</v>
      </c>
      <c r="G143" s="4">
        <f>IF(List!$D$2&gt;=G$1,Other!G119,NA())</f>
        <v>0.09</v>
      </c>
      <c r="H143" s="4">
        <f>IF(List!$D$2&gt;=H$1,Other!H119,NA())</f>
        <v>0.05</v>
      </c>
      <c r="I143" s="4">
        <f>IF(List!$D$2&gt;=I$1,Other!I119,NA())</f>
        <v>0.06</v>
      </c>
      <c r="J143" s="4">
        <f>IF(List!$D$2&gt;=J$1,Other!J119,NA())</f>
        <v>0.08</v>
      </c>
      <c r="K143" s="4">
        <f>IF(List!$D$2&gt;=K$1,Other!K119,NA())</f>
        <v>0.09</v>
      </c>
      <c r="L143" s="4" t="e">
        <f>IF(List!$D$2&gt;=L$1,Other!L119,NA())</f>
        <v>#N/A</v>
      </c>
      <c r="M143" s="4" t="e">
        <f>IF(List!$D$2&gt;=M$1,Other!M119,NA())</f>
        <v>#N/A</v>
      </c>
      <c r="N143" s="4" t="e">
        <f>IF(List!$D$2&gt;=N$1,Other!N119,NA())</f>
        <v>#N/A</v>
      </c>
      <c r="O143" s="4" t="e">
        <f>IF(List!$D$2&gt;=O$1,Other!O119,NA())</f>
        <v>#N/A</v>
      </c>
      <c r="P143" s="4" t="e">
        <f>IF(List!$D$2&gt;=P$1,Other!P119,NA())</f>
        <v>#N/A</v>
      </c>
    </row>
    <row r="144" spans="2:16" x14ac:dyDescent="0.25">
      <c r="B144" s="5" t="s">
        <v>16</v>
      </c>
      <c r="D144" t="s">
        <v>77</v>
      </c>
      <c r="E144" s="4">
        <f>IF(List!$D$2&gt;=E$1,Other!E132,NA())*-1</f>
        <v>-0.08</v>
      </c>
      <c r="F144" s="4">
        <f>IF(List!$D$2&gt;=F$1,Other!F132,NA())*-1</f>
        <v>-7.0000000000000007E-2</v>
      </c>
      <c r="G144" s="4">
        <f>IF(List!$D$2&gt;=G$1,Other!G132,NA())*-1</f>
        <v>-0.04</v>
      </c>
      <c r="H144" s="4">
        <f>IF(List!$D$2&gt;=H$1,Other!H132,NA())*-1</f>
        <v>-0.06</v>
      </c>
      <c r="I144" s="4">
        <f>IF(List!$D$2&gt;=I$1,Other!I132,NA())*-1</f>
        <v>-0.11</v>
      </c>
      <c r="J144" s="4">
        <f>IF(List!$D$2&gt;=J$1,Other!J132,NA())*-1</f>
        <v>-0.04</v>
      </c>
      <c r="K144" s="4">
        <f>IF(List!$D$2&gt;=K$1,Other!K132,NA())*-1</f>
        <v>-0.04</v>
      </c>
      <c r="L144" s="4" t="e">
        <f>IF(List!$D$2&gt;=L$1,Other!L132,NA())*-1</f>
        <v>#N/A</v>
      </c>
      <c r="M144" s="4" t="e">
        <f>IF(List!$D$2&gt;=M$1,Other!M132,NA())*-1</f>
        <v>#N/A</v>
      </c>
      <c r="N144" s="4" t="e">
        <f>IF(List!$D$2&gt;=N$1,Other!N132,NA())*-1</f>
        <v>#N/A</v>
      </c>
      <c r="O144" s="4" t="e">
        <f>IF(List!$D$2&gt;=O$1,Other!O132,NA())*-1</f>
        <v>#N/A</v>
      </c>
      <c r="P144" s="4" t="e">
        <f>IF(List!$D$2&gt;=P$1,Other!P132,NA())*-1</f>
        <v>#N/A</v>
      </c>
    </row>
    <row r="145" spans="1:17" x14ac:dyDescent="0.25">
      <c r="B145" s="5" t="s">
        <v>16</v>
      </c>
      <c r="D145" t="s">
        <v>113</v>
      </c>
      <c r="E145" s="4">
        <f>IF(List!$D$2&gt;=E$1,Other!E119,NA())</f>
        <v>0.08</v>
      </c>
      <c r="F145" s="4">
        <f>IF(List!$D$2&gt;=F$1,Other!F119,NA())</f>
        <v>0.06</v>
      </c>
      <c r="G145" s="4">
        <f>IF(List!$D$2&gt;=G$1,Other!G119,NA())</f>
        <v>0.09</v>
      </c>
      <c r="H145" s="4">
        <f>IF(List!$D$2&gt;=H$1,Other!H119,NA())</f>
        <v>0.05</v>
      </c>
      <c r="I145" s="4">
        <f>IF(List!$D$2&gt;=I$1,Other!I119,NA())</f>
        <v>0.06</v>
      </c>
      <c r="J145" s="4">
        <f>IF(List!$D$2&gt;=J$1,Other!J119,NA())</f>
        <v>0.08</v>
      </c>
      <c r="K145" s="4">
        <f>IF(List!$D$2&gt;=K$1,Other!K119,NA())</f>
        <v>0.09</v>
      </c>
      <c r="L145" s="4" t="e">
        <f>IF(List!$D$2&gt;=L$1,Other!L119,NA())</f>
        <v>#N/A</v>
      </c>
      <c r="M145" s="4" t="e">
        <f>IF(List!$D$2&gt;=M$1,Other!M119,NA())</f>
        <v>#N/A</v>
      </c>
      <c r="N145" s="4" t="e">
        <f>IF(List!$D$2&gt;=N$1,Other!N119,NA())</f>
        <v>#N/A</v>
      </c>
      <c r="O145" s="4" t="e">
        <f>IF(List!$D$2&gt;=O$1,Other!O119,NA())</f>
        <v>#N/A</v>
      </c>
      <c r="P145" s="4" t="e">
        <f>IF(List!$D$2&gt;=P$1,Other!P119,NA())</f>
        <v>#N/A</v>
      </c>
    </row>
    <row r="146" spans="1:17" x14ac:dyDescent="0.25">
      <c r="B146" s="5" t="s">
        <v>16</v>
      </c>
      <c r="D146" t="s">
        <v>113</v>
      </c>
      <c r="E146" s="4">
        <f>IF(List!$D$2&gt;=E$1,Other!E133,NA())*-1</f>
        <v>-0.08</v>
      </c>
      <c r="F146" s="4">
        <f>IF(List!$D$2&gt;=F$1,Other!F133,NA())*-1</f>
        <v>-0.11</v>
      </c>
      <c r="G146" s="4">
        <f>IF(List!$D$2&gt;=G$1,Other!G133,NA())*-1</f>
        <v>-0.04</v>
      </c>
      <c r="H146" s="4">
        <f>IF(List!$D$2&gt;=H$1,Other!H133,NA())*-1</f>
        <v>-7.0000000000000007E-2</v>
      </c>
      <c r="I146" s="4">
        <f>IF(List!$D$2&gt;=I$1,Other!I133,NA())*-1</f>
        <v>-7.0000000000000007E-2</v>
      </c>
      <c r="J146" s="4">
        <f>IF(List!$D$2&gt;=J$1,Other!J133,NA())*-1</f>
        <v>-0.11</v>
      </c>
      <c r="K146" s="4">
        <f>IF(List!$D$2&gt;=K$1,Other!K133,NA())*-1</f>
        <v>-0.11</v>
      </c>
      <c r="L146" s="4" t="e">
        <f>IF(List!$D$2&gt;=L$1,Other!L133,NA())*-1</f>
        <v>#N/A</v>
      </c>
      <c r="M146" s="4" t="e">
        <f>IF(List!$D$2&gt;=M$1,Other!M133,NA())*-1</f>
        <v>#N/A</v>
      </c>
      <c r="N146" s="4" t="e">
        <f>IF(List!$D$2&gt;=N$1,Other!N133,NA())*-1</f>
        <v>#N/A</v>
      </c>
      <c r="O146" s="4" t="e">
        <f>IF(List!$D$2&gt;=O$1,Other!O133,NA())*-1</f>
        <v>#N/A</v>
      </c>
      <c r="P146" s="4" t="e">
        <f>IF(List!$D$2&gt;=P$1,Other!P133,NA())*-1</f>
        <v>#N/A</v>
      </c>
    </row>
    <row r="147" spans="1:17" x14ac:dyDescent="0.25">
      <c r="B147" s="15"/>
      <c r="E147" s="4"/>
      <c r="F147" s="4"/>
      <c r="G147" s="4"/>
      <c r="H147" s="4"/>
      <c r="I147" s="4"/>
      <c r="J147" s="4"/>
      <c r="K147" s="4"/>
      <c r="L147" s="4"/>
      <c r="M147" s="4"/>
      <c r="N147" s="4"/>
      <c r="O147" s="4"/>
      <c r="P147" s="4"/>
    </row>
    <row r="148" spans="1:17" x14ac:dyDescent="0.25">
      <c r="B148" s="15"/>
      <c r="D148" s="5" t="s">
        <v>17</v>
      </c>
      <c r="E148" s="2">
        <f>AVERAGE(E127,E129,E131,E133,E135,E137,E139,E141,E143,E145)</f>
        <v>5.7999999999999996E-2</v>
      </c>
      <c r="F148" s="2">
        <f t="shared" ref="F148:N148" si="60">AVERAGE(F127,F129,F131,F133,F135,F137,F139,F141,F143,F145)</f>
        <v>4.0999999999999995E-2</v>
      </c>
      <c r="G148" s="2">
        <f t="shared" si="60"/>
        <v>3.8999999999999993E-2</v>
      </c>
      <c r="H148" s="2">
        <f t="shared" si="60"/>
        <v>4.2999999999999997E-2</v>
      </c>
      <c r="I148" s="2">
        <f t="shared" si="60"/>
        <v>4.8000000000000001E-2</v>
      </c>
      <c r="J148" s="2">
        <f t="shared" si="60"/>
        <v>4.8000000000000001E-2</v>
      </c>
      <c r="K148" s="2">
        <f t="shared" si="60"/>
        <v>5.3999999999999992E-2</v>
      </c>
      <c r="L148" s="2" t="e">
        <f t="shared" si="60"/>
        <v>#N/A</v>
      </c>
      <c r="M148" s="2" t="e">
        <f t="shared" si="60"/>
        <v>#N/A</v>
      </c>
      <c r="N148" s="2" t="e">
        <f t="shared" si="60"/>
        <v>#N/A</v>
      </c>
      <c r="O148" s="2" t="e">
        <f>AVERAGE(O127,O129,O131,O133,O135,O137,O139,O141,O143,O145)</f>
        <v>#N/A</v>
      </c>
      <c r="P148" s="2" t="e">
        <f t="shared" ref="P148" si="61">AVERAGE(P127,P129,P131,P133,P135,P137,P139,P141,P143,P145)</f>
        <v>#N/A</v>
      </c>
    </row>
    <row r="149" spans="1:17" x14ac:dyDescent="0.25">
      <c r="B149" s="15"/>
      <c r="D149" s="5" t="s">
        <v>18</v>
      </c>
      <c r="E149" s="2">
        <f>AVERAGE(E128,E130,E132,E134,E136,E138,E140,E142,E144,E146)</f>
        <v>-7.099999999999998E-2</v>
      </c>
      <c r="F149" s="2">
        <f t="shared" ref="F149:N149" si="62">AVERAGE(F128,F130,F132,F134,F136,F138,F140,F142,F144,F146)</f>
        <v>-6.8000000000000005E-2</v>
      </c>
      <c r="G149" s="2">
        <f t="shared" si="62"/>
        <v>-5.5000000000000007E-2</v>
      </c>
      <c r="H149" s="2">
        <f t="shared" si="62"/>
        <v>-6.7000000000000018E-2</v>
      </c>
      <c r="I149" s="2">
        <f t="shared" si="62"/>
        <v>-6.7999999999999991E-2</v>
      </c>
      <c r="J149" s="2">
        <f t="shared" si="62"/>
        <v>-7.5999999999999998E-2</v>
      </c>
      <c r="K149" s="2">
        <f t="shared" si="62"/>
        <v>-7.5000000000000011E-2</v>
      </c>
      <c r="L149" s="2" t="e">
        <f t="shared" si="62"/>
        <v>#N/A</v>
      </c>
      <c r="M149" s="2" t="e">
        <f t="shared" si="62"/>
        <v>#N/A</v>
      </c>
      <c r="N149" s="2" t="e">
        <f t="shared" si="62"/>
        <v>#N/A</v>
      </c>
      <c r="O149" s="2" t="e">
        <f>AVERAGE(O128,O130,O132,O134,O136,O138,O140,O142,O144,O146)</f>
        <v>#N/A</v>
      </c>
      <c r="P149" s="2" t="e">
        <f t="shared" ref="P149" si="63">AVERAGE(P128,P130,P132,P134,P136,P138,P140,P142,P144,P146)</f>
        <v>#N/A</v>
      </c>
    </row>
    <row r="150" spans="1:17" x14ac:dyDescent="0.25">
      <c r="B150" s="15"/>
    </row>
    <row r="151" spans="1:17" x14ac:dyDescent="0.25">
      <c r="A151" s="16" t="s">
        <v>41</v>
      </c>
      <c r="B151" s="16" t="s">
        <v>54</v>
      </c>
      <c r="C151" s="16" t="s">
        <v>55</v>
      </c>
      <c r="D151" s="16" t="s">
        <v>124</v>
      </c>
      <c r="E151" s="9" t="s">
        <v>22</v>
      </c>
      <c r="F151" s="9" t="s">
        <v>23</v>
      </c>
      <c r="G151" s="9" t="s">
        <v>24</v>
      </c>
      <c r="H151" s="9" t="s">
        <v>25</v>
      </c>
      <c r="I151" s="9" t="s">
        <v>26</v>
      </c>
      <c r="J151" s="9" t="s">
        <v>27</v>
      </c>
      <c r="K151" s="9" t="s">
        <v>22</v>
      </c>
      <c r="L151" s="9" t="s">
        <v>28</v>
      </c>
      <c r="M151" s="9" t="s">
        <v>29</v>
      </c>
      <c r="N151" s="9" t="s">
        <v>23</v>
      </c>
      <c r="O151" s="9" t="s">
        <v>29</v>
      </c>
      <c r="P151" s="9" t="s">
        <v>22</v>
      </c>
      <c r="Q151" s="43" t="s">
        <v>15</v>
      </c>
    </row>
    <row r="152" spans="1:17" x14ac:dyDescent="0.25">
      <c r="A152" t="s">
        <v>20</v>
      </c>
      <c r="B152" s="15" t="s">
        <v>137</v>
      </c>
      <c r="C152" s="15" t="str">
        <f>List!$T$2</f>
        <v>Africa</v>
      </c>
      <c r="D152" s="5" t="str">
        <f>List!U$2</f>
        <v>Algeria</v>
      </c>
      <c r="E152">
        <f>IF(List!$D$2&gt;=E$1,SUMIFS(Other!E$138:E$148,Other!$D$138:$D$148,$D152),NA())</f>
        <v>0</v>
      </c>
      <c r="F152">
        <f>IF(List!$D$2&gt;=F$1,SUMIFS(Other!F$138:F$148,Other!$D$138:$D$148,$D152),NA())</f>
        <v>0</v>
      </c>
      <c r="G152">
        <f>IF(List!$D$2&gt;=G$1,SUMIFS(Other!G$138:G$148,Other!$D$138:$D$148,$D152),NA())</f>
        <v>0</v>
      </c>
      <c r="H152">
        <f>IF(List!$D$2&gt;=H$1,SUMIFS(Other!H$138:H$148,Other!$D$138:$D$148,$D152),NA())</f>
        <v>0</v>
      </c>
      <c r="I152">
        <f>IF(List!$D$2&gt;=I$1,SUMIFS(Other!I$138:I$148,Other!$D$138:$D$148,$D152),NA())</f>
        <v>0</v>
      </c>
      <c r="J152">
        <f>IF(List!$D$2&gt;=J$1,SUMIFS(Other!J$138:J$148,Other!$D$138:$D$148,$D152),NA())</f>
        <v>0</v>
      </c>
      <c r="K152">
        <f>IF(List!$D$2&gt;=K$1,SUMIFS(Other!K$138:K$148,Other!$D$138:$D$148,$D152),NA())</f>
        <v>0</v>
      </c>
      <c r="L152" t="e">
        <f>IF(List!$D$2&gt;=L$1,SUMIFS(Other!L$138:L$148,Other!$D$138:$D$148,$D152),NA())</f>
        <v>#N/A</v>
      </c>
      <c r="M152" t="e">
        <f>IF(List!$D$2&gt;=M$1,SUMIFS(Other!M$138:M$148,Other!$D$138:$D$148,$D152),NA())</f>
        <v>#N/A</v>
      </c>
      <c r="N152" t="e">
        <f>IF(List!$D$2&gt;=N$1,SUMIFS(Other!N$138:N$148,Other!$D$138:$D$148,$D152),NA())</f>
        <v>#N/A</v>
      </c>
      <c r="O152" t="e">
        <f>IF(List!$D$2&gt;=O$1,SUMIFS(Other!O$138:O$148,Other!$D$138:$D$148,$D152),NA())</f>
        <v>#N/A</v>
      </c>
      <c r="P152" t="e">
        <f>IF(List!$D$2&gt;=P$1,SUMIFS(Other!P$138:P$148,Other!$D$138:$D$148,$D152),NA())</f>
        <v>#N/A</v>
      </c>
    </row>
    <row r="153" spans="1:17" x14ac:dyDescent="0.25">
      <c r="A153" t="s">
        <v>20</v>
      </c>
      <c r="B153" s="15" t="s">
        <v>137</v>
      </c>
      <c r="C153" s="15" t="str">
        <f>List!$T$2</f>
        <v>Africa</v>
      </c>
      <c r="D153" s="5" t="str">
        <f>List!U$3</f>
        <v>Egypt</v>
      </c>
      <c r="E153">
        <f>IF(List!$D$2&gt;=E$1,SUMIFS(Other!E$138:E$148,Other!$D$138:$D$148,$D153),NA())</f>
        <v>0</v>
      </c>
      <c r="F153">
        <f>IF(List!$D$2&gt;=F$1,SUMIFS(Other!F$138:F$148,Other!$D$138:$D$148,$D153),NA())</f>
        <v>0</v>
      </c>
      <c r="G153">
        <f>IF(List!$D$2&gt;=G$1,SUMIFS(Other!G$138:G$148,Other!$D$138:$D$148,$D153),NA())</f>
        <v>0</v>
      </c>
      <c r="H153">
        <f>IF(List!$D$2&gt;=H$1,SUMIFS(Other!H$138:H$148,Other!$D$138:$D$148,$D153),NA())</f>
        <v>0</v>
      </c>
      <c r="I153">
        <f>IF(List!$D$2&gt;=I$1,SUMIFS(Other!I$138:I$148,Other!$D$138:$D$148,$D153),NA())</f>
        <v>0</v>
      </c>
      <c r="J153">
        <f>IF(List!$D$2&gt;=J$1,SUMIFS(Other!J$138:J$148,Other!$D$138:$D$148,$D153),NA())</f>
        <v>0</v>
      </c>
      <c r="K153">
        <f>IF(List!$D$2&gt;=K$1,SUMIFS(Other!K$138:K$148,Other!$D$138:$D$148,$D153),NA())</f>
        <v>0</v>
      </c>
      <c r="L153" t="e">
        <f>IF(List!$D$2&gt;=L$1,SUMIFS(Other!L$138:L$148,Other!$D$138:$D$148,$D153),NA())</f>
        <v>#N/A</v>
      </c>
      <c r="M153" t="e">
        <f>IF(List!$D$2&gt;=M$1,SUMIFS(Other!M$138:M$148,Other!$D$138:$D$148,$D153),NA())</f>
        <v>#N/A</v>
      </c>
      <c r="N153" t="e">
        <f>IF(List!$D$2&gt;=N$1,SUMIFS(Other!N$138:N$148,Other!$D$138:$D$148,$D153),NA())</f>
        <v>#N/A</v>
      </c>
      <c r="O153" t="e">
        <f>IF(List!$D$2&gt;=O$1,SUMIFS(Other!O$138:O$148,Other!$D$138:$D$148,$D153),NA())</f>
        <v>#N/A</v>
      </c>
      <c r="P153" t="e">
        <f>IF(List!$D$2&gt;=P$1,SUMIFS(Other!P$138:P$148,Other!$D$138:$D$148,$D153),NA())</f>
        <v>#N/A</v>
      </c>
    </row>
    <row r="154" spans="1:17" x14ac:dyDescent="0.25">
      <c r="A154" t="s">
        <v>20</v>
      </c>
      <c r="B154" s="15" t="s">
        <v>137</v>
      </c>
      <c r="C154" s="15" t="str">
        <f>List!$T$2</f>
        <v>Africa</v>
      </c>
      <c r="D154" s="5" t="str">
        <f>List!U$4</f>
        <v>Ethiopia</v>
      </c>
      <c r="E154">
        <f>IF(List!$D$2&gt;=E$1,SUMIFS(Other!E$138:E$148,Other!$D$138:$D$148,$D154),NA())</f>
        <v>0</v>
      </c>
      <c r="F154">
        <f>IF(List!$D$2&gt;=F$1,SUMIFS(Other!F$138:F$148,Other!$D$138:$D$148,$D154),NA())</f>
        <v>0</v>
      </c>
      <c r="G154">
        <f>IF(List!$D$2&gt;=G$1,SUMIFS(Other!G$138:G$148,Other!$D$138:$D$148,$D154),NA())</f>
        <v>0</v>
      </c>
      <c r="H154">
        <f>IF(List!$D$2&gt;=H$1,SUMIFS(Other!H$138:H$148,Other!$D$138:$D$148,$D154),NA())</f>
        <v>0</v>
      </c>
      <c r="I154">
        <f>IF(List!$D$2&gt;=I$1,SUMIFS(Other!I$138:I$148,Other!$D$138:$D$148,$D154),NA())</f>
        <v>0</v>
      </c>
      <c r="J154">
        <f>IF(List!$D$2&gt;=J$1,SUMIFS(Other!J$138:J$148,Other!$D$138:$D$148,$D154),NA())</f>
        <v>0</v>
      </c>
      <c r="K154">
        <f>IF(List!$D$2&gt;=K$1,SUMIFS(Other!K$138:K$148,Other!$D$138:$D$148,$D154),NA())</f>
        <v>0</v>
      </c>
      <c r="L154" t="e">
        <f>IF(List!$D$2&gt;=L$1,SUMIFS(Other!L$138:L$148,Other!$D$138:$D$148,$D154),NA())</f>
        <v>#N/A</v>
      </c>
      <c r="M154" t="e">
        <f>IF(List!$D$2&gt;=M$1,SUMIFS(Other!M$138:M$148,Other!$D$138:$D$148,$D154),NA())</f>
        <v>#N/A</v>
      </c>
      <c r="N154" t="e">
        <f>IF(List!$D$2&gt;=N$1,SUMIFS(Other!N$138:N$148,Other!$D$138:$D$148,$D154),NA())</f>
        <v>#N/A</v>
      </c>
      <c r="O154" t="e">
        <f>IF(List!$D$2&gt;=O$1,SUMIFS(Other!O$138:O$148,Other!$D$138:$D$148,$D154),NA())</f>
        <v>#N/A</v>
      </c>
      <c r="P154" t="e">
        <f>IF(List!$D$2&gt;=P$1,SUMIFS(Other!P$138:P$148,Other!$D$138:$D$148,$D154),NA())</f>
        <v>#N/A</v>
      </c>
    </row>
    <row r="155" spans="1:17" x14ac:dyDescent="0.25">
      <c r="A155" t="s">
        <v>20</v>
      </c>
      <c r="B155" s="15" t="s">
        <v>137</v>
      </c>
      <c r="C155" s="15" t="str">
        <f>List!$T$2</f>
        <v>Africa</v>
      </c>
      <c r="D155" s="5" t="str">
        <f>List!U$5</f>
        <v>Kenya</v>
      </c>
      <c r="E155">
        <f>IF(List!$D$2&gt;=E$1,SUMIFS(Other!E$138:E$148,Other!$D$138:$D$148,$D155),NA())</f>
        <v>0</v>
      </c>
      <c r="F155">
        <f>IF(List!$D$2&gt;=F$1,SUMIFS(Other!F$138:F$148,Other!$D$138:$D$148,$D155),NA())</f>
        <v>0</v>
      </c>
      <c r="G155">
        <f>IF(List!$D$2&gt;=G$1,SUMIFS(Other!G$138:G$148,Other!$D$138:$D$148,$D155),NA())</f>
        <v>0</v>
      </c>
      <c r="H155">
        <f>IF(List!$D$2&gt;=H$1,SUMIFS(Other!H$138:H$148,Other!$D$138:$D$148,$D155),NA())</f>
        <v>0</v>
      </c>
      <c r="I155">
        <f>IF(List!$D$2&gt;=I$1,SUMIFS(Other!I$138:I$148,Other!$D$138:$D$148,$D155),NA())</f>
        <v>0</v>
      </c>
      <c r="J155">
        <f>IF(List!$D$2&gt;=J$1,SUMIFS(Other!J$138:J$148,Other!$D$138:$D$148,$D155),NA())</f>
        <v>0</v>
      </c>
      <c r="K155">
        <f>IF(List!$D$2&gt;=K$1,SUMIFS(Other!K$138:K$148,Other!$D$138:$D$148,$D155),NA())</f>
        <v>0</v>
      </c>
      <c r="L155" t="e">
        <f>IF(List!$D$2&gt;=L$1,SUMIFS(Other!L$138:L$148,Other!$D$138:$D$148,$D155),NA())</f>
        <v>#N/A</v>
      </c>
      <c r="M155" t="e">
        <f>IF(List!$D$2&gt;=M$1,SUMIFS(Other!M$138:M$148,Other!$D$138:$D$148,$D155),NA())</f>
        <v>#N/A</v>
      </c>
      <c r="N155" t="e">
        <f>IF(List!$D$2&gt;=N$1,SUMIFS(Other!N$138:N$148,Other!$D$138:$D$148,$D155),NA())</f>
        <v>#N/A</v>
      </c>
      <c r="O155" t="e">
        <f>IF(List!$D$2&gt;=O$1,SUMIFS(Other!O$138:O$148,Other!$D$138:$D$148,$D155),NA())</f>
        <v>#N/A</v>
      </c>
      <c r="P155" t="e">
        <f>IF(List!$D$2&gt;=P$1,SUMIFS(Other!P$138:P$148,Other!$D$138:$D$148,$D155),NA())</f>
        <v>#N/A</v>
      </c>
    </row>
    <row r="156" spans="1:17" x14ac:dyDescent="0.25">
      <c r="A156" t="s">
        <v>20</v>
      </c>
      <c r="B156" s="15" t="s">
        <v>137</v>
      </c>
      <c r="C156" s="15" t="str">
        <f>List!$T$2</f>
        <v>Africa</v>
      </c>
      <c r="D156" s="5" t="str">
        <f>List!U$6</f>
        <v>Libya</v>
      </c>
      <c r="E156">
        <f>IF(List!$D$2&gt;=E$1,SUMIFS(Other!E$138:E$148,Other!$D$138:$D$148,$D156),NA())</f>
        <v>0</v>
      </c>
      <c r="F156">
        <f>IF(List!$D$2&gt;=F$1,SUMIFS(Other!F$138:F$148,Other!$D$138:$D$148,$D156),NA())</f>
        <v>0</v>
      </c>
      <c r="G156">
        <f>IF(List!$D$2&gt;=G$1,SUMIFS(Other!G$138:G$148,Other!$D$138:$D$148,$D156),NA())</f>
        <v>0</v>
      </c>
      <c r="H156">
        <f>IF(List!$D$2&gt;=H$1,SUMIFS(Other!H$138:H$148,Other!$D$138:$D$148,$D156),NA())</f>
        <v>0</v>
      </c>
      <c r="I156">
        <f>IF(List!$D$2&gt;=I$1,SUMIFS(Other!I$138:I$148,Other!$D$138:$D$148,$D156),NA())</f>
        <v>0</v>
      </c>
      <c r="J156">
        <f>IF(List!$D$2&gt;=J$1,SUMIFS(Other!J$138:J$148,Other!$D$138:$D$148,$D156),NA())</f>
        <v>0</v>
      </c>
      <c r="K156">
        <f>IF(List!$D$2&gt;=K$1,SUMIFS(Other!K$138:K$148,Other!$D$138:$D$148,$D156),NA())</f>
        <v>0</v>
      </c>
      <c r="L156" t="e">
        <f>IF(List!$D$2&gt;=L$1,SUMIFS(Other!L$138:L$148,Other!$D$138:$D$148,$D156),NA())</f>
        <v>#N/A</v>
      </c>
      <c r="M156" t="e">
        <f>IF(List!$D$2&gt;=M$1,SUMIFS(Other!M$138:M$148,Other!$D$138:$D$148,$D156),NA())</f>
        <v>#N/A</v>
      </c>
      <c r="N156" t="e">
        <f>IF(List!$D$2&gt;=N$1,SUMIFS(Other!N$138:N$148,Other!$D$138:$D$148,$D156),NA())</f>
        <v>#N/A</v>
      </c>
      <c r="O156" t="e">
        <f>IF(List!$D$2&gt;=O$1,SUMIFS(Other!O$138:O$148,Other!$D$138:$D$148,$D156),NA())</f>
        <v>#N/A</v>
      </c>
      <c r="P156" t="e">
        <f>IF(List!$D$2&gt;=P$1,SUMIFS(Other!P$138:P$148,Other!$D$138:$D$148,$D156),NA())</f>
        <v>#N/A</v>
      </c>
    </row>
    <row r="157" spans="1:17" x14ac:dyDescent="0.25">
      <c r="A157" t="s">
        <v>20</v>
      </c>
      <c r="B157" s="15" t="s">
        <v>137</v>
      </c>
      <c r="C157" s="15" t="str">
        <f>List!$T$2</f>
        <v>Africa</v>
      </c>
      <c r="D157" s="5" t="str">
        <f>List!U$7</f>
        <v>Mauritius</v>
      </c>
      <c r="E157">
        <f>IF(List!$D$2&gt;=E$1,SUMIFS(Other!E$138:E$148,Other!$D$138:$D$148,$D157),NA())</f>
        <v>0</v>
      </c>
      <c r="F157">
        <f>IF(List!$D$2&gt;=F$1,SUMIFS(Other!F$138:F$148,Other!$D$138:$D$148,$D157),NA())</f>
        <v>0</v>
      </c>
      <c r="G157">
        <f>IF(List!$D$2&gt;=G$1,SUMIFS(Other!G$138:G$148,Other!$D$138:$D$148,$D157),NA())</f>
        <v>0</v>
      </c>
      <c r="H157">
        <f>IF(List!$D$2&gt;=H$1,SUMIFS(Other!H$138:H$148,Other!$D$138:$D$148,$D157),NA())</f>
        <v>0</v>
      </c>
      <c r="I157">
        <f>IF(List!$D$2&gt;=I$1,SUMIFS(Other!I$138:I$148,Other!$D$138:$D$148,$D157),NA())</f>
        <v>0</v>
      </c>
      <c r="J157">
        <f>IF(List!$D$2&gt;=J$1,SUMIFS(Other!J$138:J$148,Other!$D$138:$D$148,$D157),NA())</f>
        <v>0</v>
      </c>
      <c r="K157">
        <f>IF(List!$D$2&gt;=K$1,SUMIFS(Other!K$138:K$148,Other!$D$138:$D$148,$D157),NA())</f>
        <v>0</v>
      </c>
      <c r="L157" t="e">
        <f>IF(List!$D$2&gt;=L$1,SUMIFS(Other!L$138:L$148,Other!$D$138:$D$148,$D157),NA())</f>
        <v>#N/A</v>
      </c>
      <c r="M157" t="e">
        <f>IF(List!$D$2&gt;=M$1,SUMIFS(Other!M$138:M$148,Other!$D$138:$D$148,$D157),NA())</f>
        <v>#N/A</v>
      </c>
      <c r="N157" t="e">
        <f>IF(List!$D$2&gt;=N$1,SUMIFS(Other!N$138:N$148,Other!$D$138:$D$148,$D157),NA())</f>
        <v>#N/A</v>
      </c>
      <c r="O157" t="e">
        <f>IF(List!$D$2&gt;=O$1,SUMIFS(Other!O$138:O$148,Other!$D$138:$D$148,$D157),NA())</f>
        <v>#N/A</v>
      </c>
      <c r="P157" t="e">
        <f>IF(List!$D$2&gt;=P$1,SUMIFS(Other!P$138:P$148,Other!$D$138:$D$148,$D157),NA())</f>
        <v>#N/A</v>
      </c>
    </row>
    <row r="158" spans="1:17" x14ac:dyDescent="0.25">
      <c r="A158" t="s">
        <v>20</v>
      </c>
      <c r="B158" s="15" t="s">
        <v>137</v>
      </c>
      <c r="C158" s="15" t="str">
        <f>List!$T$2</f>
        <v>Africa</v>
      </c>
      <c r="D158" s="5" t="str">
        <f>List!U$8</f>
        <v>Nigeria</v>
      </c>
      <c r="E158">
        <f>IF(List!$D$2&gt;=E$1,SUMIFS(Other!E$138:E$148,Other!$D$138:$D$148,$D158),NA())</f>
        <v>0</v>
      </c>
      <c r="F158">
        <f>IF(List!$D$2&gt;=F$1,SUMIFS(Other!F$138:F$148,Other!$D$138:$D$148,$D158),NA())</f>
        <v>0</v>
      </c>
      <c r="G158">
        <f>IF(List!$D$2&gt;=G$1,SUMIFS(Other!G$138:G$148,Other!$D$138:$D$148,$D158),NA())</f>
        <v>0</v>
      </c>
      <c r="H158">
        <f>IF(List!$D$2&gt;=H$1,SUMIFS(Other!H$138:H$148,Other!$D$138:$D$148,$D158),NA())</f>
        <v>0</v>
      </c>
      <c r="I158">
        <f>IF(List!$D$2&gt;=I$1,SUMIFS(Other!I$138:I$148,Other!$D$138:$D$148,$D158),NA())</f>
        <v>0</v>
      </c>
      <c r="J158">
        <f>IF(List!$D$2&gt;=J$1,SUMIFS(Other!J$138:J$148,Other!$D$138:$D$148,$D158),NA())</f>
        <v>0</v>
      </c>
      <c r="K158">
        <f>IF(List!$D$2&gt;=K$1,SUMIFS(Other!K$138:K$148,Other!$D$138:$D$148,$D158),NA())</f>
        <v>0</v>
      </c>
      <c r="L158" t="e">
        <f>IF(List!$D$2&gt;=L$1,SUMIFS(Other!L$138:L$148,Other!$D$138:$D$148,$D158),NA())</f>
        <v>#N/A</v>
      </c>
      <c r="M158" t="e">
        <f>IF(List!$D$2&gt;=M$1,SUMIFS(Other!M$138:M$148,Other!$D$138:$D$148,$D158),NA())</f>
        <v>#N/A</v>
      </c>
      <c r="N158" t="e">
        <f>IF(List!$D$2&gt;=N$1,SUMIFS(Other!N$138:N$148,Other!$D$138:$D$148,$D158),NA())</f>
        <v>#N/A</v>
      </c>
      <c r="O158" t="e">
        <f>IF(List!$D$2&gt;=O$1,SUMIFS(Other!O$138:O$148,Other!$D$138:$D$148,$D158),NA())</f>
        <v>#N/A</v>
      </c>
      <c r="P158" t="e">
        <f>IF(List!$D$2&gt;=P$1,SUMIFS(Other!P$138:P$148,Other!$D$138:$D$148,$D158),NA())</f>
        <v>#N/A</v>
      </c>
    </row>
    <row r="159" spans="1:17" x14ac:dyDescent="0.25">
      <c r="A159" t="s">
        <v>20</v>
      </c>
      <c r="B159" s="15" t="s">
        <v>137</v>
      </c>
      <c r="C159" s="15" t="str">
        <f>List!$T$2</f>
        <v>Africa</v>
      </c>
      <c r="D159" s="5" t="str">
        <f>List!U$9</f>
        <v>South Africa</v>
      </c>
      <c r="E159">
        <f>IF(List!$D$2&gt;=E$1,SUMIFS(Other!E$138:E$148,Other!$D$138:$D$148,$D159),NA())</f>
        <v>0</v>
      </c>
      <c r="F159">
        <f>IF(List!$D$2&gt;=F$1,SUMIFS(Other!F$138:F$148,Other!$D$138:$D$148,$D159),NA())</f>
        <v>0</v>
      </c>
      <c r="G159">
        <f>IF(List!$D$2&gt;=G$1,SUMIFS(Other!G$138:G$148,Other!$D$138:$D$148,$D159),NA())</f>
        <v>0</v>
      </c>
      <c r="H159">
        <f>IF(List!$D$2&gt;=H$1,SUMIFS(Other!H$138:H$148,Other!$D$138:$D$148,$D159),NA())</f>
        <v>0</v>
      </c>
      <c r="I159">
        <f>IF(List!$D$2&gt;=I$1,SUMIFS(Other!I$138:I$148,Other!$D$138:$D$148,$D159),NA())</f>
        <v>0</v>
      </c>
      <c r="J159">
        <f>IF(List!$D$2&gt;=J$1,SUMIFS(Other!J$138:J$148,Other!$D$138:$D$148,$D159),NA())</f>
        <v>0</v>
      </c>
      <c r="K159">
        <f>IF(List!$D$2&gt;=K$1,SUMIFS(Other!K$138:K$148,Other!$D$138:$D$148,$D159),NA())</f>
        <v>0</v>
      </c>
      <c r="L159" t="e">
        <f>IF(List!$D$2&gt;=L$1,SUMIFS(Other!L$138:L$148,Other!$D$138:$D$148,$D159),NA())</f>
        <v>#N/A</v>
      </c>
      <c r="M159" t="e">
        <f>IF(List!$D$2&gt;=M$1,SUMIFS(Other!M$138:M$148,Other!$D$138:$D$148,$D159),NA())</f>
        <v>#N/A</v>
      </c>
      <c r="N159" t="e">
        <f>IF(List!$D$2&gt;=N$1,SUMIFS(Other!N$138:N$148,Other!$D$138:$D$148,$D159),NA())</f>
        <v>#N/A</v>
      </c>
      <c r="O159" t="e">
        <f>IF(List!$D$2&gt;=O$1,SUMIFS(Other!O$138:O$148,Other!$D$138:$D$148,$D159),NA())</f>
        <v>#N/A</v>
      </c>
      <c r="P159" t="e">
        <f>IF(List!$D$2&gt;=P$1,SUMIFS(Other!P$138:P$148,Other!$D$138:$D$148,$D159),NA())</f>
        <v>#N/A</v>
      </c>
    </row>
    <row r="160" spans="1:17" x14ac:dyDescent="0.25">
      <c r="A160" t="s">
        <v>20</v>
      </c>
      <c r="B160" s="15" t="s">
        <v>137</v>
      </c>
      <c r="C160" s="15" t="str">
        <f>List!$T$2</f>
        <v>Africa</v>
      </c>
      <c r="D160" s="5" t="str">
        <f>List!U$10</f>
        <v>Tunisia</v>
      </c>
      <c r="E160">
        <f>IF(List!$D$2&gt;=E$1,SUMIFS(Other!E$138:E$148,Other!$D$138:$D$148,$D160),NA())</f>
        <v>0</v>
      </c>
      <c r="F160">
        <f>IF(List!$D$2&gt;=F$1,SUMIFS(Other!F$138:F$148,Other!$D$138:$D$148,$D160),NA())</f>
        <v>0</v>
      </c>
      <c r="G160">
        <f>IF(List!$D$2&gt;=G$1,SUMIFS(Other!G$138:G$148,Other!$D$138:$D$148,$D160),NA())</f>
        <v>0</v>
      </c>
      <c r="H160">
        <f>IF(List!$D$2&gt;=H$1,SUMIFS(Other!H$138:H$148,Other!$D$138:$D$148,$D160),NA())</f>
        <v>0</v>
      </c>
      <c r="I160">
        <f>IF(List!$D$2&gt;=I$1,SUMIFS(Other!I$138:I$148,Other!$D$138:$D$148,$D160),NA())</f>
        <v>0</v>
      </c>
      <c r="J160">
        <f>IF(List!$D$2&gt;=J$1,SUMIFS(Other!J$138:J$148,Other!$D$138:$D$148,$D160),NA())</f>
        <v>0</v>
      </c>
      <c r="K160">
        <f>IF(List!$D$2&gt;=K$1,SUMIFS(Other!K$138:K$148,Other!$D$138:$D$148,$D160),NA())</f>
        <v>0</v>
      </c>
      <c r="L160" t="e">
        <f>IF(List!$D$2&gt;=L$1,SUMIFS(Other!L$138:L$148,Other!$D$138:$D$148,$D160),NA())</f>
        <v>#N/A</v>
      </c>
      <c r="M160" t="e">
        <f>IF(List!$D$2&gt;=M$1,SUMIFS(Other!M$138:M$148,Other!$D$138:$D$148,$D160),NA())</f>
        <v>#N/A</v>
      </c>
      <c r="N160" t="e">
        <f>IF(List!$D$2&gt;=N$1,SUMIFS(Other!N$138:N$148,Other!$D$138:$D$148,$D160),NA())</f>
        <v>#N/A</v>
      </c>
      <c r="O160" t="e">
        <f>IF(List!$D$2&gt;=O$1,SUMIFS(Other!O$138:O$148,Other!$D$138:$D$148,$D160),NA())</f>
        <v>#N/A</v>
      </c>
      <c r="P160" t="e">
        <f>IF(List!$D$2&gt;=P$1,SUMIFS(Other!P$138:P$148,Other!$D$138:$D$148,$D160),NA())</f>
        <v>#N/A</v>
      </c>
    </row>
    <row r="161" spans="1:18" x14ac:dyDescent="0.25">
      <c r="A161" t="s">
        <v>20</v>
      </c>
      <c r="B161" s="15" t="s">
        <v>137</v>
      </c>
      <c r="C161" s="15" t="str">
        <f>List!$T$2</f>
        <v>Africa</v>
      </c>
      <c r="D161" s="5" t="str">
        <f>List!U$11</f>
        <v>Zimbabwe</v>
      </c>
      <c r="E161">
        <f>IF(List!$D$2&gt;=E$1,SUMIFS(Other!E$138:E$148,Other!$D$138:$D$148,$D161),NA())</f>
        <v>0</v>
      </c>
      <c r="F161">
        <f>IF(List!$D$2&gt;=F$1,SUMIFS(Other!F$138:F$148,Other!$D$138:$D$148,$D161),NA())</f>
        <v>0</v>
      </c>
      <c r="G161">
        <f>IF(List!$D$2&gt;=G$1,SUMIFS(Other!G$138:G$148,Other!$D$138:$D$148,$D161),NA())</f>
        <v>0</v>
      </c>
      <c r="H161">
        <f>IF(List!$D$2&gt;=H$1,SUMIFS(Other!H$138:H$148,Other!$D$138:$D$148,$D161),NA())</f>
        <v>0</v>
      </c>
      <c r="I161">
        <f>IF(List!$D$2&gt;=I$1,SUMIFS(Other!I$138:I$148,Other!$D$138:$D$148,$D161),NA())</f>
        <v>0</v>
      </c>
      <c r="J161">
        <f>IF(List!$D$2&gt;=J$1,SUMIFS(Other!J$138:J$148,Other!$D$138:$D$148,$D161),NA())</f>
        <v>0</v>
      </c>
      <c r="K161">
        <f>IF(List!$D$2&gt;=K$1,SUMIFS(Other!K$138:K$148,Other!$D$138:$D$148,$D161),NA())</f>
        <v>0</v>
      </c>
      <c r="L161" t="e">
        <f>IF(List!$D$2&gt;=L$1,SUMIFS(Other!L$138:L$148,Other!$D$138:$D$148,$D161),NA())</f>
        <v>#N/A</v>
      </c>
      <c r="M161" t="e">
        <f>IF(List!$D$2&gt;=M$1,SUMIFS(Other!M$138:M$148,Other!$D$138:$D$148,$D161),NA())</f>
        <v>#N/A</v>
      </c>
      <c r="N161" t="e">
        <f>IF(List!$D$2&gt;=N$1,SUMIFS(Other!N$138:N$148,Other!$D$138:$D$148,$D161),NA())</f>
        <v>#N/A</v>
      </c>
      <c r="O161" t="e">
        <f>IF(List!$D$2&gt;=O$1,SUMIFS(Other!O$138:O$148,Other!$D$138:$D$148,$D161),NA())</f>
        <v>#N/A</v>
      </c>
      <c r="P161" t="e">
        <f>IF(List!$D$2&gt;=P$1,SUMIFS(Other!P$138:P$148,Other!$D$138:$D$148,$D161),NA())</f>
        <v>#N/A</v>
      </c>
    </row>
    <row r="162" spans="1:18" x14ac:dyDescent="0.25">
      <c r="B162" s="15"/>
      <c r="D162" s="5" t="s">
        <v>15</v>
      </c>
      <c r="E162">
        <f>SUM(E152:E161)</f>
        <v>0</v>
      </c>
      <c r="F162">
        <f t="shared" ref="F162:P162" si="64">SUM(F152:F161)</f>
        <v>0</v>
      </c>
      <c r="G162">
        <f t="shared" si="64"/>
        <v>0</v>
      </c>
      <c r="H162">
        <f t="shared" si="64"/>
        <v>0</v>
      </c>
      <c r="I162">
        <f t="shared" si="64"/>
        <v>0</v>
      </c>
      <c r="J162">
        <f t="shared" si="64"/>
        <v>0</v>
      </c>
      <c r="K162">
        <f t="shared" si="64"/>
        <v>0</v>
      </c>
      <c r="L162" t="e">
        <f t="shared" si="64"/>
        <v>#N/A</v>
      </c>
      <c r="M162" t="e">
        <f t="shared" si="64"/>
        <v>#N/A</v>
      </c>
      <c r="N162" t="e">
        <f t="shared" si="64"/>
        <v>#N/A</v>
      </c>
      <c r="O162" t="e">
        <f t="shared" si="64"/>
        <v>#N/A</v>
      </c>
      <c r="P162" t="e">
        <f t="shared" si="64"/>
        <v>#N/A</v>
      </c>
    </row>
    <row r="163" spans="1:18" x14ac:dyDescent="0.25">
      <c r="B163" s="15"/>
    </row>
    <row r="164" spans="1:18" x14ac:dyDescent="0.25">
      <c r="B164" s="15"/>
    </row>
    <row r="165" spans="1:18" x14ac:dyDescent="0.25">
      <c r="A165" s="16" t="s">
        <v>41</v>
      </c>
      <c r="B165" s="16" t="s">
        <v>54</v>
      </c>
      <c r="C165" s="16" t="s">
        <v>55</v>
      </c>
      <c r="D165" s="16" t="s">
        <v>124</v>
      </c>
      <c r="E165" s="9" t="s">
        <v>22</v>
      </c>
      <c r="F165" s="9" t="s">
        <v>23</v>
      </c>
      <c r="G165" s="9" t="s">
        <v>24</v>
      </c>
      <c r="H165" s="9" t="s">
        <v>25</v>
      </c>
      <c r="I165" s="9" t="s">
        <v>26</v>
      </c>
      <c r="J165" s="9" t="s">
        <v>27</v>
      </c>
      <c r="K165" s="9" t="s">
        <v>22</v>
      </c>
      <c r="L165" s="9" t="s">
        <v>28</v>
      </c>
      <c r="M165" s="9" t="s">
        <v>29</v>
      </c>
      <c r="N165" s="9" t="s">
        <v>23</v>
      </c>
      <c r="O165" s="9" t="s">
        <v>29</v>
      </c>
      <c r="P165" s="9" t="s">
        <v>22</v>
      </c>
      <c r="Q165" s="43" t="s">
        <v>15</v>
      </c>
      <c r="R165" s="11" t="s">
        <v>40</v>
      </c>
    </row>
    <row r="166" spans="1:18" x14ac:dyDescent="0.25">
      <c r="A166" t="s">
        <v>20</v>
      </c>
      <c r="B166" s="15" t="s">
        <v>36</v>
      </c>
      <c r="C166" s="15" t="str">
        <f>List!$T$2</f>
        <v>Africa</v>
      </c>
      <c r="D166" s="5" t="str">
        <f>List!U$2</f>
        <v>Algeria</v>
      </c>
      <c r="E166">
        <f>SUMIFS(Other!E$151:E$343,Other!$A$151:$A$343,$A166,Other!$D$151:$D$343,$D166)</f>
        <v>6</v>
      </c>
      <c r="F166">
        <f>SUMIFS(Other!F$151:F$343,Other!$A$151:$A$343,$A166,Other!$D$151:$D$343,$D166)</f>
        <v>8</v>
      </c>
      <c r="G166">
        <f>SUMIFS(Other!G$151:G$343,Other!$A$151:$A$343,$A166,Other!$D$151:$D$343,$D166)</f>
        <v>7</v>
      </c>
      <c r="H166">
        <f>SUMIFS(Other!H$151:H$343,Other!$A$151:$A$343,$A166,Other!$D$151:$D$343,$D166)</f>
        <v>5</v>
      </c>
      <c r="I166">
        <f>SUMIFS(Other!I$151:I$343,Other!$A$151:$A$343,$A166,Other!$D$151:$D$343,$D166)</f>
        <v>5</v>
      </c>
      <c r="J166">
        <f>SUMIFS(Other!J$151:J$343,Other!$A$151:$A$343,$A166,Other!$D$151:$D$343,$D166)</f>
        <v>9</v>
      </c>
      <c r="K166">
        <f>SUMIFS(Other!K$151:K$343,Other!$A$151:$A$343,$A166,Other!$D$151:$D$343,$D166)</f>
        <v>5</v>
      </c>
      <c r="L166">
        <f>SUMIFS(Other!L$151:L$343,Other!$A$151:$A$343,$A166,Other!$D$151:$D$343,$D166)</f>
        <v>4</v>
      </c>
      <c r="M166">
        <f>SUMIFS(Other!M$151:M$343,Other!$A$151:$A$343,$A166,Other!$D$151:$D$343,$D166)</f>
        <v>4</v>
      </c>
      <c r="N166">
        <f>SUMIFS(Other!N$151:N$343,Other!$A$151:$A$343,$A166,Other!$D$151:$D$343,$D166)</f>
        <v>6</v>
      </c>
      <c r="O166">
        <f>SUMIFS(Other!O$151:O$343,Other!$A$151:$A$343,$A166,Other!$D$151:$D$343,$D166)</f>
        <v>5</v>
      </c>
      <c r="P166">
        <f>SUMIFS(Other!P$151:P$343,Other!$A$151:$A$343,$A166,Other!$D$151:$D$343,$D166)</f>
        <v>7</v>
      </c>
      <c r="Q166">
        <f>SUM(E166:P166)</f>
        <v>71</v>
      </c>
      <c r="R166" s="27">
        <f ca="1">SUM(OFFSET(D166,,,,List!$D$2))</f>
        <v>40</v>
      </c>
    </row>
    <row r="167" spans="1:18" x14ac:dyDescent="0.25">
      <c r="A167" t="s">
        <v>20</v>
      </c>
      <c r="B167" s="15" t="s">
        <v>36</v>
      </c>
      <c r="C167" s="15" t="str">
        <f>List!$T$2</f>
        <v>Africa</v>
      </c>
      <c r="D167" s="5" t="str">
        <f>List!U$3</f>
        <v>Egypt</v>
      </c>
      <c r="E167">
        <f>SUMIFS(Other!E$151:E$343,Other!$A$151:$A$343,$A167,Other!$D$151:$D$343,$D167)</f>
        <v>6</v>
      </c>
      <c r="F167">
        <f>SUMIFS(Other!F$151:F$343,Other!$A$151:$A$343,$A167,Other!$D$151:$D$343,$D167)</f>
        <v>5</v>
      </c>
      <c r="G167">
        <f>SUMIFS(Other!G$151:G$343,Other!$A$151:$A$343,$A167,Other!$D$151:$D$343,$D167)</f>
        <v>4</v>
      </c>
      <c r="H167">
        <f>SUMIFS(Other!H$151:H$343,Other!$A$151:$A$343,$A167,Other!$D$151:$D$343,$D167)</f>
        <v>5</v>
      </c>
      <c r="I167">
        <f>SUMIFS(Other!I$151:I$343,Other!$A$151:$A$343,$A167,Other!$D$151:$D$343,$D167)</f>
        <v>7</v>
      </c>
      <c r="J167">
        <f>SUMIFS(Other!J$151:J$343,Other!$A$151:$A$343,$A167,Other!$D$151:$D$343,$D167)</f>
        <v>3</v>
      </c>
      <c r="K167">
        <f>SUMIFS(Other!K$151:K$343,Other!$A$151:$A$343,$A167,Other!$D$151:$D$343,$D167)</f>
        <v>3</v>
      </c>
      <c r="L167">
        <f>SUMIFS(Other!L$151:L$343,Other!$A$151:$A$343,$A167,Other!$D$151:$D$343,$D167)</f>
        <v>6</v>
      </c>
      <c r="M167">
        <f>SUMIFS(Other!M$151:M$343,Other!$A$151:$A$343,$A167,Other!$D$151:$D$343,$D167)</f>
        <v>6</v>
      </c>
      <c r="N167">
        <f>SUMIFS(Other!N$151:N$343,Other!$A$151:$A$343,$A167,Other!$D$151:$D$343,$D167)</f>
        <v>7</v>
      </c>
      <c r="O167">
        <f>SUMIFS(Other!O$151:O$343,Other!$A$151:$A$343,$A167,Other!$D$151:$D$343,$D167)</f>
        <v>8</v>
      </c>
      <c r="P167">
        <f>SUMIFS(Other!P$151:P$343,Other!$A$151:$A$343,$A167,Other!$D$151:$D$343,$D167)</f>
        <v>3</v>
      </c>
      <c r="Q167">
        <f t="shared" ref="Q167:Q175" si="65">SUM(E167:P167)</f>
        <v>63</v>
      </c>
      <c r="R167" s="27">
        <f ca="1">SUM(OFFSET(D167,,,,List!$D$2))</f>
        <v>30</v>
      </c>
    </row>
    <row r="168" spans="1:18" x14ac:dyDescent="0.25">
      <c r="A168" t="s">
        <v>20</v>
      </c>
      <c r="B168" s="15" t="s">
        <v>36</v>
      </c>
      <c r="C168" s="15" t="str">
        <f>List!$T$2</f>
        <v>Africa</v>
      </c>
      <c r="D168" s="5" t="str">
        <f>List!U$4</f>
        <v>Ethiopia</v>
      </c>
      <c r="E168">
        <f>SUMIFS(Other!E$151:E$343,Other!$A$151:$A$343,$A168,Other!$D$151:$D$343,$D168)</f>
        <v>3</v>
      </c>
      <c r="F168">
        <f>SUMIFS(Other!F$151:F$343,Other!$A$151:$A$343,$A168,Other!$D$151:$D$343,$D168)</f>
        <v>7</v>
      </c>
      <c r="G168">
        <f>SUMIFS(Other!G$151:G$343,Other!$A$151:$A$343,$A168,Other!$D$151:$D$343,$D168)</f>
        <v>4</v>
      </c>
      <c r="H168">
        <f>SUMIFS(Other!H$151:H$343,Other!$A$151:$A$343,$A168,Other!$D$151:$D$343,$D168)</f>
        <v>3</v>
      </c>
      <c r="I168">
        <f>SUMIFS(Other!I$151:I$343,Other!$A$151:$A$343,$A168,Other!$D$151:$D$343,$D168)</f>
        <v>4</v>
      </c>
      <c r="J168">
        <f>SUMIFS(Other!J$151:J$343,Other!$A$151:$A$343,$A168,Other!$D$151:$D$343,$D168)</f>
        <v>5</v>
      </c>
      <c r="K168">
        <f>SUMIFS(Other!K$151:K$343,Other!$A$151:$A$343,$A168,Other!$D$151:$D$343,$D168)</f>
        <v>6</v>
      </c>
      <c r="L168">
        <f>SUMIFS(Other!L$151:L$343,Other!$A$151:$A$343,$A168,Other!$D$151:$D$343,$D168)</f>
        <v>8</v>
      </c>
      <c r="M168">
        <f>SUMIFS(Other!M$151:M$343,Other!$A$151:$A$343,$A168,Other!$D$151:$D$343,$D168)</f>
        <v>9</v>
      </c>
      <c r="N168">
        <f>SUMIFS(Other!N$151:N$343,Other!$A$151:$A$343,$A168,Other!$D$151:$D$343,$D168)</f>
        <v>6</v>
      </c>
      <c r="O168">
        <f>SUMIFS(Other!O$151:O$343,Other!$A$151:$A$343,$A168,Other!$D$151:$D$343,$D168)</f>
        <v>8</v>
      </c>
      <c r="P168">
        <f>SUMIFS(Other!P$151:P$343,Other!$A$151:$A$343,$A168,Other!$D$151:$D$343,$D168)</f>
        <v>8</v>
      </c>
      <c r="Q168">
        <f t="shared" si="65"/>
        <v>71</v>
      </c>
      <c r="R168" s="27">
        <f ca="1">SUM(OFFSET(D168,,,,List!$D$2))</f>
        <v>26</v>
      </c>
    </row>
    <row r="169" spans="1:18" x14ac:dyDescent="0.25">
      <c r="A169" t="s">
        <v>20</v>
      </c>
      <c r="B169" s="15" t="s">
        <v>36</v>
      </c>
      <c r="C169" s="15" t="str">
        <f>List!$T$2</f>
        <v>Africa</v>
      </c>
      <c r="D169" s="5" t="str">
        <f>List!U$5</f>
        <v>Kenya</v>
      </c>
      <c r="E169">
        <f>SUMIFS(Other!E$151:E$343,Other!$A$151:$A$343,$A169,Other!$D$151:$D$343,$D169)</f>
        <v>4</v>
      </c>
      <c r="F169">
        <f>SUMIFS(Other!F$151:F$343,Other!$A$151:$A$343,$A169,Other!$D$151:$D$343,$D169)</f>
        <v>5</v>
      </c>
      <c r="G169">
        <f>SUMIFS(Other!G$151:G$343,Other!$A$151:$A$343,$A169,Other!$D$151:$D$343,$D169)</f>
        <v>5</v>
      </c>
      <c r="H169">
        <f>SUMIFS(Other!H$151:H$343,Other!$A$151:$A$343,$A169,Other!$D$151:$D$343,$D169)</f>
        <v>6</v>
      </c>
      <c r="I169">
        <f>SUMIFS(Other!I$151:I$343,Other!$A$151:$A$343,$A169,Other!$D$151:$D$343,$D169)</f>
        <v>5</v>
      </c>
      <c r="J169">
        <f>SUMIFS(Other!J$151:J$343,Other!$A$151:$A$343,$A169,Other!$D$151:$D$343,$D169)</f>
        <v>8</v>
      </c>
      <c r="K169">
        <f>SUMIFS(Other!K$151:K$343,Other!$A$151:$A$343,$A169,Other!$D$151:$D$343,$D169)</f>
        <v>8</v>
      </c>
      <c r="L169">
        <f>SUMIFS(Other!L$151:L$343,Other!$A$151:$A$343,$A169,Other!$D$151:$D$343,$D169)</f>
        <v>3</v>
      </c>
      <c r="M169">
        <f>SUMIFS(Other!M$151:M$343,Other!$A$151:$A$343,$A169,Other!$D$151:$D$343,$D169)</f>
        <v>5</v>
      </c>
      <c r="N169">
        <f>SUMIFS(Other!N$151:N$343,Other!$A$151:$A$343,$A169,Other!$D$151:$D$343,$D169)</f>
        <v>2</v>
      </c>
      <c r="O169">
        <f>SUMIFS(Other!O$151:O$343,Other!$A$151:$A$343,$A169,Other!$D$151:$D$343,$D169)</f>
        <v>6</v>
      </c>
      <c r="P169">
        <f>SUMIFS(Other!P$151:P$343,Other!$A$151:$A$343,$A169,Other!$D$151:$D$343,$D169)</f>
        <v>6</v>
      </c>
      <c r="Q169">
        <f t="shared" si="65"/>
        <v>63</v>
      </c>
      <c r="R169" s="27">
        <f ca="1">SUM(OFFSET(D169,,,,List!$D$2))</f>
        <v>33</v>
      </c>
    </row>
    <row r="170" spans="1:18" x14ac:dyDescent="0.25">
      <c r="A170" t="s">
        <v>20</v>
      </c>
      <c r="B170" s="15" t="s">
        <v>36</v>
      </c>
      <c r="C170" s="15" t="str">
        <f>List!$T$2</f>
        <v>Africa</v>
      </c>
      <c r="D170" s="5" t="str">
        <f>List!U$6</f>
        <v>Libya</v>
      </c>
      <c r="E170">
        <f>SUMIFS(Other!E$151:E$343,Other!$A$151:$A$343,$A170,Other!$D$151:$D$343,$D170)</f>
        <v>8</v>
      </c>
      <c r="F170">
        <f>SUMIFS(Other!F$151:F$343,Other!$A$151:$A$343,$A170,Other!$D$151:$D$343,$D170)</f>
        <v>3</v>
      </c>
      <c r="G170">
        <f>SUMIFS(Other!G$151:G$343,Other!$A$151:$A$343,$A170,Other!$D$151:$D$343,$D170)</f>
        <v>9</v>
      </c>
      <c r="H170">
        <f>SUMIFS(Other!H$151:H$343,Other!$A$151:$A$343,$A170,Other!$D$151:$D$343,$D170)</f>
        <v>6</v>
      </c>
      <c r="I170">
        <f>SUMIFS(Other!I$151:I$343,Other!$A$151:$A$343,$A170,Other!$D$151:$D$343,$D170)</f>
        <v>5</v>
      </c>
      <c r="J170">
        <f>SUMIFS(Other!J$151:J$343,Other!$A$151:$A$343,$A170,Other!$D$151:$D$343,$D170)</f>
        <v>8</v>
      </c>
      <c r="K170">
        <f>SUMIFS(Other!K$151:K$343,Other!$A$151:$A$343,$A170,Other!$D$151:$D$343,$D170)</f>
        <v>6</v>
      </c>
      <c r="L170">
        <f>SUMIFS(Other!L$151:L$343,Other!$A$151:$A$343,$A170,Other!$D$151:$D$343,$D170)</f>
        <v>8</v>
      </c>
      <c r="M170">
        <f>SUMIFS(Other!M$151:M$343,Other!$A$151:$A$343,$A170,Other!$D$151:$D$343,$D170)</f>
        <v>3</v>
      </c>
      <c r="N170">
        <f>SUMIFS(Other!N$151:N$343,Other!$A$151:$A$343,$A170,Other!$D$151:$D$343,$D170)</f>
        <v>6</v>
      </c>
      <c r="O170">
        <f>SUMIFS(Other!O$151:O$343,Other!$A$151:$A$343,$A170,Other!$D$151:$D$343,$D170)</f>
        <v>5</v>
      </c>
      <c r="P170">
        <f>SUMIFS(Other!P$151:P$343,Other!$A$151:$A$343,$A170,Other!$D$151:$D$343,$D170)</f>
        <v>5</v>
      </c>
      <c r="Q170">
        <f t="shared" si="65"/>
        <v>72</v>
      </c>
      <c r="R170" s="27">
        <f ca="1">SUM(OFFSET(D170,,,,List!$D$2))</f>
        <v>39</v>
      </c>
    </row>
    <row r="171" spans="1:18" x14ac:dyDescent="0.25">
      <c r="A171" t="s">
        <v>20</v>
      </c>
      <c r="B171" s="15" t="s">
        <v>36</v>
      </c>
      <c r="C171" s="15" t="str">
        <f>List!$T$2</f>
        <v>Africa</v>
      </c>
      <c r="D171" s="5" t="str">
        <f>List!U$7</f>
        <v>Mauritius</v>
      </c>
      <c r="E171">
        <f>SUMIFS(Other!E$151:E$343,Other!$A$151:$A$343,$A171,Other!$D$151:$D$343,$D171)</f>
        <v>9</v>
      </c>
      <c r="F171">
        <f>SUMIFS(Other!F$151:F$343,Other!$A$151:$A$343,$A171,Other!$D$151:$D$343,$D171)</f>
        <v>6</v>
      </c>
      <c r="G171">
        <f>SUMIFS(Other!G$151:G$343,Other!$A$151:$A$343,$A171,Other!$D$151:$D$343,$D171)</f>
        <v>8</v>
      </c>
      <c r="H171">
        <f>SUMIFS(Other!H$151:H$343,Other!$A$151:$A$343,$A171,Other!$D$151:$D$343,$D171)</f>
        <v>5</v>
      </c>
      <c r="I171">
        <f>SUMIFS(Other!I$151:I$343,Other!$A$151:$A$343,$A171,Other!$D$151:$D$343,$D171)</f>
        <v>5</v>
      </c>
      <c r="J171">
        <f>SUMIFS(Other!J$151:J$343,Other!$A$151:$A$343,$A171,Other!$D$151:$D$343,$D171)</f>
        <v>3</v>
      </c>
      <c r="K171">
        <f>SUMIFS(Other!K$151:K$343,Other!$A$151:$A$343,$A171,Other!$D$151:$D$343,$D171)</f>
        <v>6</v>
      </c>
      <c r="L171">
        <f>SUMIFS(Other!L$151:L$343,Other!$A$151:$A$343,$A171,Other!$D$151:$D$343,$D171)</f>
        <v>2</v>
      </c>
      <c r="M171">
        <f>SUMIFS(Other!M$151:M$343,Other!$A$151:$A$343,$A171,Other!$D$151:$D$343,$D171)</f>
        <v>6</v>
      </c>
      <c r="N171">
        <f>SUMIFS(Other!N$151:N$343,Other!$A$151:$A$343,$A171,Other!$D$151:$D$343,$D171)</f>
        <v>5</v>
      </c>
      <c r="O171">
        <f>SUMIFS(Other!O$151:O$343,Other!$A$151:$A$343,$A171,Other!$D$151:$D$343,$D171)</f>
        <v>6</v>
      </c>
      <c r="P171">
        <f>SUMIFS(Other!P$151:P$343,Other!$A$151:$A$343,$A171,Other!$D$151:$D$343,$D171)</f>
        <v>9</v>
      </c>
      <c r="Q171">
        <f t="shared" si="65"/>
        <v>70</v>
      </c>
      <c r="R171" s="27">
        <f ca="1">SUM(OFFSET(D171,,,,List!$D$2))</f>
        <v>36</v>
      </c>
    </row>
    <row r="172" spans="1:18" x14ac:dyDescent="0.25">
      <c r="A172" t="s">
        <v>20</v>
      </c>
      <c r="B172" s="15" t="s">
        <v>36</v>
      </c>
      <c r="C172" s="15" t="str">
        <f>List!$T$2</f>
        <v>Africa</v>
      </c>
      <c r="D172" s="5" t="str">
        <f>List!U$8</f>
        <v>Nigeria</v>
      </c>
      <c r="E172">
        <f>SUMIFS(Other!E$151:E$343,Other!$A$151:$A$343,$A172,Other!$D$151:$D$343,$D172)</f>
        <v>6</v>
      </c>
      <c r="F172">
        <f>SUMIFS(Other!F$151:F$343,Other!$A$151:$A$343,$A172,Other!$D$151:$D$343,$D172)</f>
        <v>6</v>
      </c>
      <c r="G172">
        <f>SUMIFS(Other!G$151:G$343,Other!$A$151:$A$343,$A172,Other!$D$151:$D$343,$D172)</f>
        <v>5</v>
      </c>
      <c r="H172">
        <f>SUMIFS(Other!H$151:H$343,Other!$A$151:$A$343,$A172,Other!$D$151:$D$343,$D172)</f>
        <v>5</v>
      </c>
      <c r="I172">
        <f>SUMIFS(Other!I$151:I$343,Other!$A$151:$A$343,$A172,Other!$D$151:$D$343,$D172)</f>
        <v>6</v>
      </c>
      <c r="J172">
        <f>SUMIFS(Other!J$151:J$343,Other!$A$151:$A$343,$A172,Other!$D$151:$D$343,$D172)</f>
        <v>6</v>
      </c>
      <c r="K172">
        <f>SUMIFS(Other!K$151:K$343,Other!$A$151:$A$343,$A172,Other!$D$151:$D$343,$D172)</f>
        <v>4</v>
      </c>
      <c r="L172">
        <f>SUMIFS(Other!L$151:L$343,Other!$A$151:$A$343,$A172,Other!$D$151:$D$343,$D172)</f>
        <v>3</v>
      </c>
      <c r="M172">
        <f>SUMIFS(Other!M$151:M$343,Other!$A$151:$A$343,$A172,Other!$D$151:$D$343,$D172)</f>
        <v>7</v>
      </c>
      <c r="N172">
        <f>SUMIFS(Other!N$151:N$343,Other!$A$151:$A$343,$A172,Other!$D$151:$D$343,$D172)</f>
        <v>8</v>
      </c>
      <c r="O172">
        <f>SUMIFS(Other!O$151:O$343,Other!$A$151:$A$343,$A172,Other!$D$151:$D$343,$D172)</f>
        <v>3</v>
      </c>
      <c r="P172">
        <f>SUMIFS(Other!P$151:P$343,Other!$A$151:$A$343,$A172,Other!$D$151:$D$343,$D172)</f>
        <v>4</v>
      </c>
      <c r="Q172">
        <f t="shared" si="65"/>
        <v>63</v>
      </c>
      <c r="R172" s="27">
        <f ca="1">SUM(OFFSET(D172,,,,List!$D$2))</f>
        <v>34</v>
      </c>
    </row>
    <row r="173" spans="1:18" x14ac:dyDescent="0.25">
      <c r="A173" t="s">
        <v>20</v>
      </c>
      <c r="B173" s="15" t="s">
        <v>36</v>
      </c>
      <c r="C173" s="15" t="str">
        <f>List!$T$2</f>
        <v>Africa</v>
      </c>
      <c r="D173" s="5" t="str">
        <f>List!U$9</f>
        <v>South Africa</v>
      </c>
      <c r="E173">
        <f>SUMIFS(Other!E$151:E$343,Other!$A$151:$A$343,$A173,Other!$D$151:$D$343,$D173)</f>
        <v>3</v>
      </c>
      <c r="F173">
        <f>SUMIFS(Other!F$151:F$343,Other!$A$151:$A$343,$A173,Other!$D$151:$D$343,$D173)</f>
        <v>3</v>
      </c>
      <c r="G173">
        <f>SUMIFS(Other!G$151:G$343,Other!$A$151:$A$343,$A173,Other!$D$151:$D$343,$D173)</f>
        <v>8</v>
      </c>
      <c r="H173">
        <f>SUMIFS(Other!H$151:H$343,Other!$A$151:$A$343,$A173,Other!$D$151:$D$343,$D173)</f>
        <v>4</v>
      </c>
      <c r="I173">
        <f>SUMIFS(Other!I$151:I$343,Other!$A$151:$A$343,$A173,Other!$D$151:$D$343,$D173)</f>
        <v>5</v>
      </c>
      <c r="J173">
        <f>SUMIFS(Other!J$151:J$343,Other!$A$151:$A$343,$A173,Other!$D$151:$D$343,$D173)</f>
        <v>2</v>
      </c>
      <c r="K173">
        <f>SUMIFS(Other!K$151:K$343,Other!$A$151:$A$343,$A173,Other!$D$151:$D$343,$D173)</f>
        <v>5</v>
      </c>
      <c r="L173">
        <f>SUMIFS(Other!L$151:L$343,Other!$A$151:$A$343,$A173,Other!$D$151:$D$343,$D173)</f>
        <v>5</v>
      </c>
      <c r="M173">
        <f>SUMIFS(Other!M$151:M$343,Other!$A$151:$A$343,$A173,Other!$D$151:$D$343,$D173)</f>
        <v>2</v>
      </c>
      <c r="N173">
        <f>SUMIFS(Other!N$151:N$343,Other!$A$151:$A$343,$A173,Other!$D$151:$D$343,$D173)</f>
        <v>7</v>
      </c>
      <c r="O173">
        <f>SUMIFS(Other!O$151:O$343,Other!$A$151:$A$343,$A173,Other!$D$151:$D$343,$D173)</f>
        <v>4</v>
      </c>
      <c r="P173">
        <f>SUMIFS(Other!P$151:P$343,Other!$A$151:$A$343,$A173,Other!$D$151:$D$343,$D173)</f>
        <v>4</v>
      </c>
      <c r="Q173">
        <f t="shared" si="65"/>
        <v>52</v>
      </c>
      <c r="R173" s="27">
        <f ca="1">SUM(OFFSET(D173,,,,List!$D$2))</f>
        <v>25</v>
      </c>
    </row>
    <row r="174" spans="1:18" x14ac:dyDescent="0.25">
      <c r="A174" t="s">
        <v>20</v>
      </c>
      <c r="B174" s="15" t="s">
        <v>36</v>
      </c>
      <c r="C174" s="15" t="str">
        <f>List!$T$2</f>
        <v>Africa</v>
      </c>
      <c r="D174" s="5" t="str">
        <f>List!U$10</f>
        <v>Tunisia</v>
      </c>
      <c r="E174">
        <f>SUMIFS(Other!E$151:E$343,Other!$A$151:$A$343,$A174,Other!$D$151:$D$343,$D174)</f>
        <v>8</v>
      </c>
      <c r="F174">
        <f>SUMIFS(Other!F$151:F$343,Other!$A$151:$A$343,$A174,Other!$D$151:$D$343,$D174)</f>
        <v>5</v>
      </c>
      <c r="G174">
        <f>SUMIFS(Other!G$151:G$343,Other!$A$151:$A$343,$A174,Other!$D$151:$D$343,$D174)</f>
        <v>8</v>
      </c>
      <c r="H174">
        <f>SUMIFS(Other!H$151:H$343,Other!$A$151:$A$343,$A174,Other!$D$151:$D$343,$D174)</f>
        <v>9</v>
      </c>
      <c r="I174">
        <f>SUMIFS(Other!I$151:I$343,Other!$A$151:$A$343,$A174,Other!$D$151:$D$343,$D174)</f>
        <v>5</v>
      </c>
      <c r="J174">
        <f>SUMIFS(Other!J$151:J$343,Other!$A$151:$A$343,$A174,Other!$D$151:$D$343,$D174)</f>
        <v>9</v>
      </c>
      <c r="K174">
        <f>SUMIFS(Other!K$151:K$343,Other!$A$151:$A$343,$A174,Other!$D$151:$D$343,$D174)</f>
        <v>9</v>
      </c>
      <c r="L174">
        <f>SUMIFS(Other!L$151:L$343,Other!$A$151:$A$343,$A174,Other!$D$151:$D$343,$D174)</f>
        <v>5</v>
      </c>
      <c r="M174">
        <f>SUMIFS(Other!M$151:M$343,Other!$A$151:$A$343,$A174,Other!$D$151:$D$343,$D174)</f>
        <v>6</v>
      </c>
      <c r="N174">
        <f>SUMIFS(Other!N$151:N$343,Other!$A$151:$A$343,$A174,Other!$D$151:$D$343,$D174)</f>
        <v>6</v>
      </c>
      <c r="O174">
        <f>SUMIFS(Other!O$151:O$343,Other!$A$151:$A$343,$A174,Other!$D$151:$D$343,$D174)</f>
        <v>5</v>
      </c>
      <c r="P174">
        <f>SUMIFS(Other!P$151:P$343,Other!$A$151:$A$343,$A174,Other!$D$151:$D$343,$D174)</f>
        <v>7</v>
      </c>
      <c r="Q174">
        <f t="shared" si="65"/>
        <v>82</v>
      </c>
      <c r="R174" s="27">
        <f ca="1">SUM(OFFSET(D174,,,,List!$D$2))</f>
        <v>44</v>
      </c>
    </row>
    <row r="175" spans="1:18" x14ac:dyDescent="0.25">
      <c r="A175" t="s">
        <v>20</v>
      </c>
      <c r="B175" s="15" t="s">
        <v>36</v>
      </c>
      <c r="C175" s="15" t="str">
        <f>List!$T$2</f>
        <v>Africa</v>
      </c>
      <c r="D175" s="5" t="str">
        <f>List!U$11</f>
        <v>Zimbabwe</v>
      </c>
      <c r="E175">
        <f>SUMIFS(Other!E$151:E$343,Other!$A$151:$A$343,$A175,Other!$D$151:$D$343,$D175)</f>
        <v>8</v>
      </c>
      <c r="F175">
        <f>SUMIFS(Other!F$151:F$343,Other!$A$151:$A$343,$A175,Other!$D$151:$D$343,$D175)</f>
        <v>9</v>
      </c>
      <c r="G175">
        <f>SUMIFS(Other!G$151:G$343,Other!$A$151:$A$343,$A175,Other!$D$151:$D$343,$D175)</f>
        <v>5</v>
      </c>
      <c r="H175">
        <f>SUMIFS(Other!H$151:H$343,Other!$A$151:$A$343,$A175,Other!$D$151:$D$343,$D175)</f>
        <v>3</v>
      </c>
      <c r="I175">
        <f>SUMIFS(Other!I$151:I$343,Other!$A$151:$A$343,$A175,Other!$D$151:$D$343,$D175)</f>
        <v>7</v>
      </c>
      <c r="J175">
        <f>SUMIFS(Other!J$151:J$343,Other!$A$151:$A$343,$A175,Other!$D$151:$D$343,$D175)</f>
        <v>7</v>
      </c>
      <c r="K175">
        <f>SUMIFS(Other!K$151:K$343,Other!$A$151:$A$343,$A175,Other!$D$151:$D$343,$D175)</f>
        <v>7</v>
      </c>
      <c r="L175">
        <f>SUMIFS(Other!L$151:L$343,Other!$A$151:$A$343,$A175,Other!$D$151:$D$343,$D175)</f>
        <v>4</v>
      </c>
      <c r="M175">
        <f>SUMIFS(Other!M$151:M$343,Other!$A$151:$A$343,$A175,Other!$D$151:$D$343,$D175)</f>
        <v>7</v>
      </c>
      <c r="N175">
        <f>SUMIFS(Other!N$151:N$343,Other!$A$151:$A$343,$A175,Other!$D$151:$D$343,$D175)</f>
        <v>6</v>
      </c>
      <c r="O175">
        <f>SUMIFS(Other!O$151:O$343,Other!$A$151:$A$343,$A175,Other!$D$151:$D$343,$D175)</f>
        <v>7</v>
      </c>
      <c r="P175">
        <f>SUMIFS(Other!P$151:P$343,Other!$A$151:$A$343,$A175,Other!$D$151:$D$343,$D175)</f>
        <v>5</v>
      </c>
      <c r="Q175">
        <f t="shared" si="65"/>
        <v>75</v>
      </c>
      <c r="R175" s="27">
        <f ca="1">SUM(OFFSET(D175,,,,List!$D$2))</f>
        <v>39</v>
      </c>
    </row>
    <row r="176" spans="1:18" x14ac:dyDescent="0.25">
      <c r="A176" t="s">
        <v>20</v>
      </c>
      <c r="B176" s="15" t="s">
        <v>36</v>
      </c>
      <c r="D176" s="5" t="s">
        <v>15</v>
      </c>
      <c r="E176">
        <f>SUM(E166:E175)</f>
        <v>61</v>
      </c>
      <c r="F176">
        <f t="shared" ref="F176:Q176" si="66">SUM(F166:F175)</f>
        <v>57</v>
      </c>
      <c r="G176">
        <f t="shared" si="66"/>
        <v>63</v>
      </c>
      <c r="H176">
        <f t="shared" si="66"/>
        <v>51</v>
      </c>
      <c r="I176">
        <f t="shared" si="66"/>
        <v>54</v>
      </c>
      <c r="J176">
        <f t="shared" si="66"/>
        <v>60</v>
      </c>
      <c r="K176">
        <f t="shared" si="66"/>
        <v>59</v>
      </c>
      <c r="L176">
        <f t="shared" si="66"/>
        <v>48</v>
      </c>
      <c r="M176">
        <f t="shared" si="66"/>
        <v>55</v>
      </c>
      <c r="N176">
        <f t="shared" si="66"/>
        <v>59</v>
      </c>
      <c r="O176">
        <f t="shared" si="66"/>
        <v>57</v>
      </c>
      <c r="P176">
        <f t="shared" si="66"/>
        <v>58</v>
      </c>
      <c r="Q176">
        <f t="shared" si="66"/>
        <v>682</v>
      </c>
      <c r="R176" s="27">
        <f ca="1">SUM(OFFSET(D176,,,,List!$D$2))</f>
        <v>346</v>
      </c>
    </row>
    <row r="177" spans="1:18" x14ac:dyDescent="0.25">
      <c r="B177" s="15"/>
    </row>
    <row r="178" spans="1:18" x14ac:dyDescent="0.25">
      <c r="A178" s="16" t="s">
        <v>41</v>
      </c>
      <c r="B178" s="16" t="s">
        <v>54</v>
      </c>
      <c r="C178" s="16" t="s">
        <v>55</v>
      </c>
      <c r="D178" s="16" t="s">
        <v>124</v>
      </c>
      <c r="E178" s="9" t="s">
        <v>22</v>
      </c>
      <c r="F178" s="9" t="s">
        <v>23</v>
      </c>
      <c r="G178" s="9" t="s">
        <v>24</v>
      </c>
      <c r="H178" s="9" t="s">
        <v>25</v>
      </c>
      <c r="I178" s="9" t="s">
        <v>26</v>
      </c>
      <c r="J178" s="9" t="s">
        <v>27</v>
      </c>
      <c r="K178" s="9" t="s">
        <v>22</v>
      </c>
      <c r="L178" s="9" t="s">
        <v>28</v>
      </c>
      <c r="M178" s="9" t="s">
        <v>29</v>
      </c>
      <c r="N178" s="9" t="s">
        <v>23</v>
      </c>
      <c r="O178" s="9" t="s">
        <v>29</v>
      </c>
      <c r="P178" s="9" t="s">
        <v>22</v>
      </c>
      <c r="Q178" s="43" t="s">
        <v>15</v>
      </c>
      <c r="R178" s="11" t="s">
        <v>40</v>
      </c>
    </row>
    <row r="179" spans="1:18" x14ac:dyDescent="0.25">
      <c r="A179" t="s">
        <v>19</v>
      </c>
      <c r="B179" s="15" t="s">
        <v>36</v>
      </c>
      <c r="C179" s="15" t="str">
        <f>List!$T$2</f>
        <v>Africa</v>
      </c>
      <c r="D179" s="5" t="str">
        <f>List!U$2</f>
        <v>Algeria</v>
      </c>
      <c r="E179">
        <f>SUMIFS(Other!E$151:E$343,Other!$A$151:$A$343,$A179,Other!$D$151:$D$343,$D179)</f>
        <v>6</v>
      </c>
      <c r="F179">
        <f>SUMIFS(Other!F$151:F$343,Other!$A$151:$A$343,$A179,Other!$D$151:$D$343,$D179)</f>
        <v>2</v>
      </c>
      <c r="G179">
        <f>SUMIFS(Other!G$151:G$343,Other!$A$151:$A$343,$A179,Other!$D$151:$D$343,$D179)</f>
        <v>6</v>
      </c>
      <c r="H179">
        <f>SUMIFS(Other!H$151:H$343,Other!$A$151:$A$343,$A179,Other!$D$151:$D$343,$D179)</f>
        <v>5</v>
      </c>
      <c r="I179">
        <f>SUMIFS(Other!I$151:I$343,Other!$A$151:$A$343,$A179,Other!$D$151:$D$343,$D179)</f>
        <v>7</v>
      </c>
      <c r="J179">
        <f>SUMIFS(Other!J$151:J$343,Other!$A$151:$A$343,$A179,Other!$D$151:$D$343,$D179)</f>
        <v>5</v>
      </c>
      <c r="K179">
        <f>SUMIFS(Other!K$151:K$343,Other!$A$151:$A$343,$A179,Other!$D$151:$D$343,$D179)</f>
        <v>7</v>
      </c>
      <c r="L179">
        <f>SUMIFS(Other!L$151:L$343,Other!$A$151:$A$343,$A179,Other!$D$151:$D$343,$D179)</f>
        <v>8</v>
      </c>
      <c r="M179">
        <f>SUMIFS(Other!M$151:M$343,Other!$A$151:$A$343,$A179,Other!$D$151:$D$343,$D179)</f>
        <v>4</v>
      </c>
      <c r="N179">
        <f>SUMIFS(Other!N$151:N$343,Other!$A$151:$A$343,$A179,Other!$D$151:$D$343,$D179)</f>
        <v>5</v>
      </c>
      <c r="O179">
        <f>SUMIFS(Other!O$151:O$343,Other!$A$151:$A$343,$A179,Other!$D$151:$D$343,$D179)</f>
        <v>3</v>
      </c>
      <c r="P179">
        <f>SUMIFS(Other!P$151:P$343,Other!$A$151:$A$343,$A179,Other!$D$151:$D$343,$D179)</f>
        <v>6</v>
      </c>
      <c r="Q179">
        <f>SUM(E179:P179)</f>
        <v>64</v>
      </c>
      <c r="R179" s="27">
        <f ca="1">SUM(OFFSET(D179,,,,List!$D$2))</f>
        <v>31</v>
      </c>
    </row>
    <row r="180" spans="1:18" x14ac:dyDescent="0.25">
      <c r="A180" t="s">
        <v>19</v>
      </c>
      <c r="B180" s="15" t="s">
        <v>36</v>
      </c>
      <c r="C180" s="15" t="str">
        <f>List!$T$2</f>
        <v>Africa</v>
      </c>
      <c r="D180" s="5" t="str">
        <f>List!U$3</f>
        <v>Egypt</v>
      </c>
      <c r="E180">
        <f>SUMIFS(Other!E$151:E$343,Other!$A$151:$A$343,$A180,Other!$D$151:$D$343,$D180)</f>
        <v>7</v>
      </c>
      <c r="F180">
        <f>SUMIFS(Other!F$151:F$343,Other!$A$151:$A$343,$A180,Other!$D$151:$D$343,$D180)</f>
        <v>4</v>
      </c>
      <c r="G180">
        <f>SUMIFS(Other!G$151:G$343,Other!$A$151:$A$343,$A180,Other!$D$151:$D$343,$D180)</f>
        <v>5</v>
      </c>
      <c r="H180">
        <f>SUMIFS(Other!H$151:H$343,Other!$A$151:$A$343,$A180,Other!$D$151:$D$343,$D180)</f>
        <v>3</v>
      </c>
      <c r="I180">
        <f>SUMIFS(Other!I$151:I$343,Other!$A$151:$A$343,$A180,Other!$D$151:$D$343,$D180)</f>
        <v>8</v>
      </c>
      <c r="J180">
        <f>SUMIFS(Other!J$151:J$343,Other!$A$151:$A$343,$A180,Other!$D$151:$D$343,$D180)</f>
        <v>4</v>
      </c>
      <c r="K180">
        <f>SUMIFS(Other!K$151:K$343,Other!$A$151:$A$343,$A180,Other!$D$151:$D$343,$D180)</f>
        <v>6</v>
      </c>
      <c r="L180">
        <f>SUMIFS(Other!L$151:L$343,Other!$A$151:$A$343,$A180,Other!$D$151:$D$343,$D180)</f>
        <v>4</v>
      </c>
      <c r="M180">
        <f>SUMIFS(Other!M$151:M$343,Other!$A$151:$A$343,$A180,Other!$D$151:$D$343,$D180)</f>
        <v>5</v>
      </c>
      <c r="N180">
        <f>SUMIFS(Other!N$151:N$343,Other!$A$151:$A$343,$A180,Other!$D$151:$D$343,$D180)</f>
        <v>4</v>
      </c>
      <c r="O180">
        <f>SUMIFS(Other!O$151:O$343,Other!$A$151:$A$343,$A180,Other!$D$151:$D$343,$D180)</f>
        <v>5</v>
      </c>
      <c r="P180">
        <f>SUMIFS(Other!P$151:P$343,Other!$A$151:$A$343,$A180,Other!$D$151:$D$343,$D180)</f>
        <v>8</v>
      </c>
      <c r="Q180">
        <f t="shared" ref="Q180:Q188" si="67">SUM(E180:P180)</f>
        <v>63</v>
      </c>
      <c r="R180" s="27">
        <f ca="1">SUM(OFFSET(D180,,,,List!$D$2))</f>
        <v>31</v>
      </c>
    </row>
    <row r="181" spans="1:18" x14ac:dyDescent="0.25">
      <c r="A181" t="s">
        <v>19</v>
      </c>
      <c r="B181" s="15" t="s">
        <v>36</v>
      </c>
      <c r="C181" s="15" t="str">
        <f>List!$T$2</f>
        <v>Africa</v>
      </c>
      <c r="D181" s="5" t="str">
        <f>List!U$4</f>
        <v>Ethiopia</v>
      </c>
      <c r="E181">
        <f>SUMIFS(Other!E$151:E$343,Other!$A$151:$A$343,$A181,Other!$D$151:$D$343,$D181)</f>
        <v>5</v>
      </c>
      <c r="F181">
        <f>SUMIFS(Other!F$151:F$343,Other!$A$151:$A$343,$A181,Other!$D$151:$D$343,$D181)</f>
        <v>6</v>
      </c>
      <c r="G181">
        <f>SUMIFS(Other!G$151:G$343,Other!$A$151:$A$343,$A181,Other!$D$151:$D$343,$D181)</f>
        <v>6</v>
      </c>
      <c r="H181">
        <f>SUMIFS(Other!H$151:H$343,Other!$A$151:$A$343,$A181,Other!$D$151:$D$343,$D181)</f>
        <v>7</v>
      </c>
      <c r="I181">
        <f>SUMIFS(Other!I$151:I$343,Other!$A$151:$A$343,$A181,Other!$D$151:$D$343,$D181)</f>
        <v>7</v>
      </c>
      <c r="J181">
        <f>SUMIFS(Other!J$151:J$343,Other!$A$151:$A$343,$A181,Other!$D$151:$D$343,$D181)</f>
        <v>5</v>
      </c>
      <c r="K181">
        <f>SUMIFS(Other!K$151:K$343,Other!$A$151:$A$343,$A181,Other!$D$151:$D$343,$D181)</f>
        <v>5</v>
      </c>
      <c r="L181">
        <f>SUMIFS(Other!L$151:L$343,Other!$A$151:$A$343,$A181,Other!$D$151:$D$343,$D181)</f>
        <v>4</v>
      </c>
      <c r="M181">
        <f>SUMIFS(Other!M$151:M$343,Other!$A$151:$A$343,$A181,Other!$D$151:$D$343,$D181)</f>
        <v>4</v>
      </c>
      <c r="N181">
        <f>SUMIFS(Other!N$151:N$343,Other!$A$151:$A$343,$A181,Other!$D$151:$D$343,$D181)</f>
        <v>6</v>
      </c>
      <c r="O181">
        <f>SUMIFS(Other!O$151:O$343,Other!$A$151:$A$343,$A181,Other!$D$151:$D$343,$D181)</f>
        <v>2</v>
      </c>
      <c r="P181">
        <f>SUMIFS(Other!P$151:P$343,Other!$A$151:$A$343,$A181,Other!$D$151:$D$343,$D181)</f>
        <v>4</v>
      </c>
      <c r="Q181">
        <f t="shared" si="67"/>
        <v>61</v>
      </c>
      <c r="R181" s="27">
        <f ca="1">SUM(OFFSET(D181,,,,List!$D$2))</f>
        <v>36</v>
      </c>
    </row>
    <row r="182" spans="1:18" x14ac:dyDescent="0.25">
      <c r="A182" t="s">
        <v>19</v>
      </c>
      <c r="B182" s="15" t="s">
        <v>36</v>
      </c>
      <c r="C182" s="15" t="str">
        <f>List!$T$2</f>
        <v>Africa</v>
      </c>
      <c r="D182" s="5" t="str">
        <f>List!U$5</f>
        <v>Kenya</v>
      </c>
      <c r="E182">
        <f>SUMIFS(Other!E$151:E$343,Other!$A$151:$A$343,$A182,Other!$D$151:$D$343,$D182)</f>
        <v>7</v>
      </c>
      <c r="F182">
        <f>SUMIFS(Other!F$151:F$343,Other!$A$151:$A$343,$A182,Other!$D$151:$D$343,$D182)</f>
        <v>5</v>
      </c>
      <c r="G182">
        <f>SUMIFS(Other!G$151:G$343,Other!$A$151:$A$343,$A182,Other!$D$151:$D$343,$D182)</f>
        <v>5</v>
      </c>
      <c r="H182">
        <f>SUMIFS(Other!H$151:H$343,Other!$A$151:$A$343,$A182,Other!$D$151:$D$343,$D182)</f>
        <v>3</v>
      </c>
      <c r="I182">
        <f>SUMIFS(Other!I$151:I$343,Other!$A$151:$A$343,$A182,Other!$D$151:$D$343,$D182)</f>
        <v>6</v>
      </c>
      <c r="J182">
        <f>SUMIFS(Other!J$151:J$343,Other!$A$151:$A$343,$A182,Other!$D$151:$D$343,$D182)</f>
        <v>6</v>
      </c>
      <c r="K182">
        <f>SUMIFS(Other!K$151:K$343,Other!$A$151:$A$343,$A182,Other!$D$151:$D$343,$D182)</f>
        <v>7</v>
      </c>
      <c r="L182">
        <f>SUMIFS(Other!L$151:L$343,Other!$A$151:$A$343,$A182,Other!$D$151:$D$343,$D182)</f>
        <v>6</v>
      </c>
      <c r="M182">
        <f>SUMIFS(Other!M$151:M$343,Other!$A$151:$A$343,$A182,Other!$D$151:$D$343,$D182)</f>
        <v>7</v>
      </c>
      <c r="N182">
        <f>SUMIFS(Other!N$151:N$343,Other!$A$151:$A$343,$A182,Other!$D$151:$D$343,$D182)</f>
        <v>7</v>
      </c>
      <c r="O182">
        <f>SUMIFS(Other!O$151:O$343,Other!$A$151:$A$343,$A182,Other!$D$151:$D$343,$D182)</f>
        <v>3</v>
      </c>
      <c r="P182">
        <f>SUMIFS(Other!P$151:P$343,Other!$A$151:$A$343,$A182,Other!$D$151:$D$343,$D182)</f>
        <v>8</v>
      </c>
      <c r="Q182">
        <f t="shared" si="67"/>
        <v>70</v>
      </c>
      <c r="R182" s="27">
        <f ca="1">SUM(OFFSET(D182,,,,List!$D$2))</f>
        <v>32</v>
      </c>
    </row>
    <row r="183" spans="1:18" x14ac:dyDescent="0.25">
      <c r="A183" t="s">
        <v>19</v>
      </c>
      <c r="B183" s="15" t="s">
        <v>36</v>
      </c>
      <c r="C183" s="15" t="str">
        <f>List!$T$2</f>
        <v>Africa</v>
      </c>
      <c r="D183" s="5" t="str">
        <f>List!U$6</f>
        <v>Libya</v>
      </c>
      <c r="E183">
        <f>SUMIFS(Other!E$151:E$343,Other!$A$151:$A$343,$A183,Other!$D$151:$D$343,$D183)</f>
        <v>3</v>
      </c>
      <c r="F183">
        <f>SUMIFS(Other!F$151:F$343,Other!$A$151:$A$343,$A183,Other!$D$151:$D$343,$D183)</f>
        <v>5</v>
      </c>
      <c r="G183">
        <f>SUMIFS(Other!G$151:G$343,Other!$A$151:$A$343,$A183,Other!$D$151:$D$343,$D183)</f>
        <v>4</v>
      </c>
      <c r="H183">
        <f>SUMIFS(Other!H$151:H$343,Other!$A$151:$A$343,$A183,Other!$D$151:$D$343,$D183)</f>
        <v>3</v>
      </c>
      <c r="I183">
        <f>SUMIFS(Other!I$151:I$343,Other!$A$151:$A$343,$A183,Other!$D$151:$D$343,$D183)</f>
        <v>5</v>
      </c>
      <c r="J183">
        <f>SUMIFS(Other!J$151:J$343,Other!$A$151:$A$343,$A183,Other!$D$151:$D$343,$D183)</f>
        <v>4</v>
      </c>
      <c r="K183">
        <f>SUMIFS(Other!K$151:K$343,Other!$A$151:$A$343,$A183,Other!$D$151:$D$343,$D183)</f>
        <v>3</v>
      </c>
      <c r="L183">
        <f>SUMIFS(Other!L$151:L$343,Other!$A$151:$A$343,$A183,Other!$D$151:$D$343,$D183)</f>
        <v>5</v>
      </c>
      <c r="M183">
        <f>SUMIFS(Other!M$151:M$343,Other!$A$151:$A$343,$A183,Other!$D$151:$D$343,$D183)</f>
        <v>2</v>
      </c>
      <c r="N183">
        <f>SUMIFS(Other!N$151:N$343,Other!$A$151:$A$343,$A183,Other!$D$151:$D$343,$D183)</f>
        <v>3</v>
      </c>
      <c r="O183">
        <f>SUMIFS(Other!O$151:O$343,Other!$A$151:$A$343,$A183,Other!$D$151:$D$343,$D183)</f>
        <v>5</v>
      </c>
      <c r="P183">
        <f>SUMIFS(Other!P$151:P$343,Other!$A$151:$A$343,$A183,Other!$D$151:$D$343,$D183)</f>
        <v>6</v>
      </c>
      <c r="Q183">
        <f t="shared" si="67"/>
        <v>48</v>
      </c>
      <c r="R183" s="27">
        <f ca="1">SUM(OFFSET(D183,,,,List!$D$2))</f>
        <v>24</v>
      </c>
    </row>
    <row r="184" spans="1:18" x14ac:dyDescent="0.25">
      <c r="A184" t="s">
        <v>19</v>
      </c>
      <c r="B184" s="15" t="s">
        <v>36</v>
      </c>
      <c r="C184" s="15" t="str">
        <f>List!$T$2</f>
        <v>Africa</v>
      </c>
      <c r="D184" s="5" t="str">
        <f>List!U$7</f>
        <v>Mauritius</v>
      </c>
      <c r="E184">
        <f>SUMIFS(Other!E$151:E$343,Other!$A$151:$A$343,$A184,Other!$D$151:$D$343,$D184)</f>
        <v>7</v>
      </c>
      <c r="F184">
        <f>SUMIFS(Other!F$151:F$343,Other!$A$151:$A$343,$A184,Other!$D$151:$D$343,$D184)</f>
        <v>4</v>
      </c>
      <c r="G184">
        <f>SUMIFS(Other!G$151:G$343,Other!$A$151:$A$343,$A184,Other!$D$151:$D$343,$D184)</f>
        <v>2</v>
      </c>
      <c r="H184">
        <f>SUMIFS(Other!H$151:H$343,Other!$A$151:$A$343,$A184,Other!$D$151:$D$343,$D184)</f>
        <v>5</v>
      </c>
      <c r="I184">
        <f>SUMIFS(Other!I$151:I$343,Other!$A$151:$A$343,$A184,Other!$D$151:$D$343,$D184)</f>
        <v>5</v>
      </c>
      <c r="J184">
        <f>SUMIFS(Other!J$151:J$343,Other!$A$151:$A$343,$A184,Other!$D$151:$D$343,$D184)</f>
        <v>3</v>
      </c>
      <c r="K184">
        <f>SUMIFS(Other!K$151:K$343,Other!$A$151:$A$343,$A184,Other!$D$151:$D$343,$D184)</f>
        <v>8</v>
      </c>
      <c r="L184">
        <f>SUMIFS(Other!L$151:L$343,Other!$A$151:$A$343,$A184,Other!$D$151:$D$343,$D184)</f>
        <v>9</v>
      </c>
      <c r="M184">
        <f>SUMIFS(Other!M$151:M$343,Other!$A$151:$A$343,$A184,Other!$D$151:$D$343,$D184)</f>
        <v>2</v>
      </c>
      <c r="N184">
        <f>SUMIFS(Other!N$151:N$343,Other!$A$151:$A$343,$A184,Other!$D$151:$D$343,$D184)</f>
        <v>6</v>
      </c>
      <c r="O184">
        <f>SUMIFS(Other!O$151:O$343,Other!$A$151:$A$343,$A184,Other!$D$151:$D$343,$D184)</f>
        <v>8</v>
      </c>
      <c r="P184">
        <f>SUMIFS(Other!P$151:P$343,Other!$A$151:$A$343,$A184,Other!$D$151:$D$343,$D184)</f>
        <v>7</v>
      </c>
      <c r="Q184">
        <f t="shared" si="67"/>
        <v>66</v>
      </c>
      <c r="R184" s="27">
        <f ca="1">SUM(OFFSET(D184,,,,List!$D$2))</f>
        <v>26</v>
      </c>
    </row>
    <row r="185" spans="1:18" x14ac:dyDescent="0.25">
      <c r="A185" t="s">
        <v>19</v>
      </c>
      <c r="B185" s="15" t="s">
        <v>36</v>
      </c>
      <c r="C185" s="15" t="str">
        <f>List!$T$2</f>
        <v>Africa</v>
      </c>
      <c r="D185" s="5" t="str">
        <f>List!U$8</f>
        <v>Nigeria</v>
      </c>
      <c r="E185">
        <f>SUMIFS(Other!E$151:E$343,Other!$A$151:$A$343,$A185,Other!$D$151:$D$343,$D185)</f>
        <v>6</v>
      </c>
      <c r="F185">
        <f>SUMIFS(Other!F$151:F$343,Other!$A$151:$A$343,$A185,Other!$D$151:$D$343,$D185)</f>
        <v>7</v>
      </c>
      <c r="G185">
        <f>SUMIFS(Other!G$151:G$343,Other!$A$151:$A$343,$A185,Other!$D$151:$D$343,$D185)</f>
        <v>8</v>
      </c>
      <c r="H185">
        <f>SUMIFS(Other!H$151:H$343,Other!$A$151:$A$343,$A185,Other!$D$151:$D$343,$D185)</f>
        <v>6</v>
      </c>
      <c r="I185">
        <f>SUMIFS(Other!I$151:I$343,Other!$A$151:$A$343,$A185,Other!$D$151:$D$343,$D185)</f>
        <v>5</v>
      </c>
      <c r="J185">
        <f>SUMIFS(Other!J$151:J$343,Other!$A$151:$A$343,$A185,Other!$D$151:$D$343,$D185)</f>
        <v>5</v>
      </c>
      <c r="K185">
        <f>SUMIFS(Other!K$151:K$343,Other!$A$151:$A$343,$A185,Other!$D$151:$D$343,$D185)</f>
        <v>5</v>
      </c>
      <c r="L185">
        <f>SUMIFS(Other!L$151:L$343,Other!$A$151:$A$343,$A185,Other!$D$151:$D$343,$D185)</f>
        <v>7</v>
      </c>
      <c r="M185">
        <f>SUMIFS(Other!M$151:M$343,Other!$A$151:$A$343,$A185,Other!$D$151:$D$343,$D185)</f>
        <v>6</v>
      </c>
      <c r="N185">
        <f>SUMIFS(Other!N$151:N$343,Other!$A$151:$A$343,$A185,Other!$D$151:$D$343,$D185)</f>
        <v>3</v>
      </c>
      <c r="O185">
        <f>SUMIFS(Other!O$151:O$343,Other!$A$151:$A$343,$A185,Other!$D$151:$D$343,$D185)</f>
        <v>7</v>
      </c>
      <c r="P185">
        <f>SUMIFS(Other!P$151:P$343,Other!$A$151:$A$343,$A185,Other!$D$151:$D$343,$D185)</f>
        <v>6</v>
      </c>
      <c r="Q185">
        <f t="shared" si="67"/>
        <v>71</v>
      </c>
      <c r="R185" s="27">
        <f ca="1">SUM(OFFSET(D185,,,,List!$D$2))</f>
        <v>37</v>
      </c>
    </row>
    <row r="186" spans="1:18" x14ac:dyDescent="0.25">
      <c r="A186" t="s">
        <v>19</v>
      </c>
      <c r="B186" s="15" t="s">
        <v>36</v>
      </c>
      <c r="C186" s="15" t="str">
        <f>List!$T$2</f>
        <v>Africa</v>
      </c>
      <c r="D186" s="5" t="str">
        <f>List!U$9</f>
        <v>South Africa</v>
      </c>
      <c r="E186">
        <f>SUMIFS(Other!E$151:E$343,Other!$A$151:$A$343,$A186,Other!$D$151:$D$343,$D186)</f>
        <v>8</v>
      </c>
      <c r="F186">
        <f>SUMIFS(Other!F$151:F$343,Other!$A$151:$A$343,$A186,Other!$D$151:$D$343,$D186)</f>
        <v>6</v>
      </c>
      <c r="G186">
        <f>SUMIFS(Other!G$151:G$343,Other!$A$151:$A$343,$A186,Other!$D$151:$D$343,$D186)</f>
        <v>5</v>
      </c>
      <c r="H186">
        <f>SUMIFS(Other!H$151:H$343,Other!$A$151:$A$343,$A186,Other!$D$151:$D$343,$D186)</f>
        <v>4</v>
      </c>
      <c r="I186">
        <f>SUMIFS(Other!I$151:I$343,Other!$A$151:$A$343,$A186,Other!$D$151:$D$343,$D186)</f>
        <v>6</v>
      </c>
      <c r="J186">
        <f>SUMIFS(Other!J$151:J$343,Other!$A$151:$A$343,$A186,Other!$D$151:$D$343,$D186)</f>
        <v>7</v>
      </c>
      <c r="K186">
        <f>SUMIFS(Other!K$151:K$343,Other!$A$151:$A$343,$A186,Other!$D$151:$D$343,$D186)</f>
        <v>5</v>
      </c>
      <c r="L186">
        <f>SUMIFS(Other!L$151:L$343,Other!$A$151:$A$343,$A186,Other!$D$151:$D$343,$D186)</f>
        <v>6</v>
      </c>
      <c r="M186">
        <f>SUMIFS(Other!M$151:M$343,Other!$A$151:$A$343,$A186,Other!$D$151:$D$343,$D186)</f>
        <v>7</v>
      </c>
      <c r="N186">
        <f>SUMIFS(Other!N$151:N$343,Other!$A$151:$A$343,$A186,Other!$D$151:$D$343,$D186)</f>
        <v>4</v>
      </c>
      <c r="O186">
        <f>SUMIFS(Other!O$151:O$343,Other!$A$151:$A$343,$A186,Other!$D$151:$D$343,$D186)</f>
        <v>3</v>
      </c>
      <c r="P186">
        <f>SUMIFS(Other!P$151:P$343,Other!$A$151:$A$343,$A186,Other!$D$151:$D$343,$D186)</f>
        <v>4</v>
      </c>
      <c r="Q186">
        <f t="shared" si="67"/>
        <v>65</v>
      </c>
      <c r="R186" s="27">
        <f ca="1">SUM(OFFSET(D186,,,,List!$D$2))</f>
        <v>36</v>
      </c>
    </row>
    <row r="187" spans="1:18" x14ac:dyDescent="0.25">
      <c r="A187" t="s">
        <v>19</v>
      </c>
      <c r="B187" s="15" t="s">
        <v>36</v>
      </c>
      <c r="C187" s="15" t="str">
        <f>List!$T$2</f>
        <v>Africa</v>
      </c>
      <c r="D187" s="5" t="str">
        <f>List!U$10</f>
        <v>Tunisia</v>
      </c>
      <c r="E187">
        <f>SUMIFS(Other!E$151:E$343,Other!$A$151:$A$343,$A187,Other!$D$151:$D$343,$D187)</f>
        <v>8</v>
      </c>
      <c r="F187">
        <f>SUMIFS(Other!F$151:F$343,Other!$A$151:$A$343,$A187,Other!$D$151:$D$343,$D187)</f>
        <v>7</v>
      </c>
      <c r="G187">
        <f>SUMIFS(Other!G$151:G$343,Other!$A$151:$A$343,$A187,Other!$D$151:$D$343,$D187)</f>
        <v>5</v>
      </c>
      <c r="H187">
        <f>SUMIFS(Other!H$151:H$343,Other!$A$151:$A$343,$A187,Other!$D$151:$D$343,$D187)</f>
        <v>5</v>
      </c>
      <c r="I187">
        <f>SUMIFS(Other!I$151:I$343,Other!$A$151:$A$343,$A187,Other!$D$151:$D$343,$D187)</f>
        <v>5</v>
      </c>
      <c r="J187">
        <f>SUMIFS(Other!J$151:J$343,Other!$A$151:$A$343,$A187,Other!$D$151:$D$343,$D187)</f>
        <v>6</v>
      </c>
      <c r="K187">
        <f>SUMIFS(Other!K$151:K$343,Other!$A$151:$A$343,$A187,Other!$D$151:$D$343,$D187)</f>
        <v>2</v>
      </c>
      <c r="L187">
        <f>SUMIFS(Other!L$151:L$343,Other!$A$151:$A$343,$A187,Other!$D$151:$D$343,$D187)</f>
        <v>5</v>
      </c>
      <c r="M187">
        <f>SUMIFS(Other!M$151:M$343,Other!$A$151:$A$343,$A187,Other!$D$151:$D$343,$D187)</f>
        <v>6</v>
      </c>
      <c r="N187">
        <f>SUMIFS(Other!N$151:N$343,Other!$A$151:$A$343,$A187,Other!$D$151:$D$343,$D187)</f>
        <v>4</v>
      </c>
      <c r="O187">
        <f>SUMIFS(Other!O$151:O$343,Other!$A$151:$A$343,$A187,Other!$D$151:$D$343,$D187)</f>
        <v>5</v>
      </c>
      <c r="P187">
        <f>SUMIFS(Other!P$151:P$343,Other!$A$151:$A$343,$A187,Other!$D$151:$D$343,$D187)</f>
        <v>4</v>
      </c>
      <c r="Q187">
        <f t="shared" si="67"/>
        <v>62</v>
      </c>
      <c r="R187" s="27">
        <f ca="1">SUM(OFFSET(D187,,,,List!$D$2))</f>
        <v>36</v>
      </c>
    </row>
    <row r="188" spans="1:18" x14ac:dyDescent="0.25">
      <c r="A188" t="s">
        <v>19</v>
      </c>
      <c r="B188" s="15" t="s">
        <v>36</v>
      </c>
      <c r="C188" s="15" t="str">
        <f>List!$T$2</f>
        <v>Africa</v>
      </c>
      <c r="D188" s="5" t="str">
        <f>List!U$11</f>
        <v>Zimbabwe</v>
      </c>
      <c r="E188">
        <f>SUMIFS(Other!E$151:E$343,Other!$A$151:$A$343,$A188,Other!$D$151:$D$343,$D188)</f>
        <v>9</v>
      </c>
      <c r="F188">
        <f>SUMIFS(Other!F$151:F$343,Other!$A$151:$A$343,$A188,Other!$D$151:$D$343,$D188)</f>
        <v>5</v>
      </c>
      <c r="G188">
        <f>SUMIFS(Other!G$151:G$343,Other!$A$151:$A$343,$A188,Other!$D$151:$D$343,$D188)</f>
        <v>8</v>
      </c>
      <c r="H188">
        <f>SUMIFS(Other!H$151:H$343,Other!$A$151:$A$343,$A188,Other!$D$151:$D$343,$D188)</f>
        <v>6</v>
      </c>
      <c r="I188">
        <f>SUMIFS(Other!I$151:I$343,Other!$A$151:$A$343,$A188,Other!$D$151:$D$343,$D188)</f>
        <v>5</v>
      </c>
      <c r="J188">
        <f>SUMIFS(Other!J$151:J$343,Other!$A$151:$A$343,$A188,Other!$D$151:$D$343,$D188)</f>
        <v>8</v>
      </c>
      <c r="K188">
        <f>SUMIFS(Other!K$151:K$343,Other!$A$151:$A$343,$A188,Other!$D$151:$D$343,$D188)</f>
        <v>8</v>
      </c>
      <c r="L188">
        <f>SUMIFS(Other!L$151:L$343,Other!$A$151:$A$343,$A188,Other!$D$151:$D$343,$D188)</f>
        <v>8</v>
      </c>
      <c r="M188">
        <f>SUMIFS(Other!M$151:M$343,Other!$A$151:$A$343,$A188,Other!$D$151:$D$343,$D188)</f>
        <v>7</v>
      </c>
      <c r="N188">
        <f>SUMIFS(Other!N$151:N$343,Other!$A$151:$A$343,$A188,Other!$D$151:$D$343,$D188)</f>
        <v>7</v>
      </c>
      <c r="O188">
        <f>SUMIFS(Other!O$151:O$343,Other!$A$151:$A$343,$A188,Other!$D$151:$D$343,$D188)</f>
        <v>8</v>
      </c>
      <c r="P188">
        <f>SUMIFS(Other!P$151:P$343,Other!$A$151:$A$343,$A188,Other!$D$151:$D$343,$D188)</f>
        <v>4</v>
      </c>
      <c r="Q188">
        <f t="shared" si="67"/>
        <v>83</v>
      </c>
      <c r="R188" s="27">
        <f ca="1">SUM(OFFSET(D188,,,,List!$D$2))</f>
        <v>41</v>
      </c>
    </row>
    <row r="189" spans="1:18" x14ac:dyDescent="0.25">
      <c r="A189" t="s">
        <v>19</v>
      </c>
      <c r="B189" s="15" t="s">
        <v>36</v>
      </c>
      <c r="D189" s="5" t="s">
        <v>15</v>
      </c>
      <c r="E189">
        <f>SUM(E179:E188)</f>
        <v>66</v>
      </c>
      <c r="F189">
        <f t="shared" ref="F189:Q189" si="68">SUM(F179:F188)</f>
        <v>51</v>
      </c>
      <c r="G189">
        <f t="shared" si="68"/>
        <v>54</v>
      </c>
      <c r="H189">
        <f t="shared" si="68"/>
        <v>47</v>
      </c>
      <c r="I189">
        <f t="shared" si="68"/>
        <v>59</v>
      </c>
      <c r="J189">
        <f t="shared" si="68"/>
        <v>53</v>
      </c>
      <c r="K189">
        <f t="shared" si="68"/>
        <v>56</v>
      </c>
      <c r="L189">
        <f t="shared" si="68"/>
        <v>62</v>
      </c>
      <c r="M189">
        <f t="shared" si="68"/>
        <v>50</v>
      </c>
      <c r="N189">
        <f t="shared" si="68"/>
        <v>49</v>
      </c>
      <c r="O189">
        <f t="shared" si="68"/>
        <v>49</v>
      </c>
      <c r="P189">
        <f t="shared" si="68"/>
        <v>57</v>
      </c>
      <c r="Q189">
        <f t="shared" si="68"/>
        <v>653</v>
      </c>
      <c r="R189" s="27">
        <f ca="1">SUM(OFFSET(D189,,,,List!$D$2))</f>
        <v>330</v>
      </c>
    </row>
    <row r="190" spans="1:18" x14ac:dyDescent="0.25">
      <c r="B190" s="15"/>
    </row>
    <row r="191" spans="1:18" x14ac:dyDescent="0.25">
      <c r="B191" s="15"/>
    </row>
    <row r="192" spans="1:18" x14ac:dyDescent="0.25">
      <c r="A192" s="16" t="s">
        <v>41</v>
      </c>
      <c r="B192" s="16" t="s">
        <v>54</v>
      </c>
      <c r="C192" s="16" t="s">
        <v>55</v>
      </c>
      <c r="D192" s="16" t="s">
        <v>124</v>
      </c>
      <c r="E192" s="9" t="s">
        <v>22</v>
      </c>
      <c r="F192" s="9" t="s">
        <v>23</v>
      </c>
      <c r="G192" s="9" t="s">
        <v>24</v>
      </c>
      <c r="H192" s="9" t="s">
        <v>25</v>
      </c>
      <c r="I192" s="9" t="s">
        <v>26</v>
      </c>
      <c r="J192" s="9" t="s">
        <v>27</v>
      </c>
      <c r="K192" s="9" t="s">
        <v>22</v>
      </c>
      <c r="L192" s="9" t="s">
        <v>28</v>
      </c>
      <c r="M192" s="9" t="s">
        <v>29</v>
      </c>
      <c r="N192" s="9" t="s">
        <v>23</v>
      </c>
      <c r="O192" s="9" t="s">
        <v>29</v>
      </c>
      <c r="P192" s="9" t="s">
        <v>22</v>
      </c>
      <c r="Q192" s="43" t="s">
        <v>15</v>
      </c>
      <c r="R192" s="9" t="s">
        <v>40</v>
      </c>
    </row>
    <row r="193" spans="1:18" x14ac:dyDescent="0.25">
      <c r="A193" t="s">
        <v>20</v>
      </c>
      <c r="B193" s="15" t="s">
        <v>35</v>
      </c>
      <c r="C193" s="15" t="str">
        <f>List!$T$2</f>
        <v>Africa</v>
      </c>
      <c r="D193" s="5" t="str">
        <f>List!U$2</f>
        <v>Algeria</v>
      </c>
      <c r="E193">
        <f>SUMIFS(Other!E$151:E$343,Other!$A$151:$A$343,$A193,Other!$D$151:$D$343,$D193)</f>
        <v>6</v>
      </c>
      <c r="F193">
        <f>SUMIFS(Other!F$151:F$343,Other!$A$151:$A$343,$A193,Other!$D$151:$D$343,$D193)</f>
        <v>8</v>
      </c>
      <c r="G193">
        <f>SUMIFS(Other!G$151:G$343,Other!$A$151:$A$343,$A193,Other!$D$151:$D$343,$D193)</f>
        <v>7</v>
      </c>
      <c r="H193">
        <f>SUMIFS(Other!H$151:H$343,Other!$A$151:$A$343,$A193,Other!$D$151:$D$343,$D193)</f>
        <v>5</v>
      </c>
      <c r="I193">
        <f>SUMIFS(Other!I$151:I$343,Other!$A$151:$A$343,$A193,Other!$D$151:$D$343,$D193)</f>
        <v>5</v>
      </c>
      <c r="J193">
        <f>SUMIFS(Other!J$151:J$343,Other!$A$151:$A$343,$A193,Other!$D$151:$D$343,$D193)</f>
        <v>9</v>
      </c>
      <c r="K193">
        <f>SUMIFS(Other!K$151:K$343,Other!$A$151:$A$343,$A193,Other!$D$151:$D$343,$D193)</f>
        <v>5</v>
      </c>
      <c r="L193">
        <f>SUMIFS(Other!L$151:L$343,Other!$A$151:$A$343,$A193,Other!$D$151:$D$343,$D193)</f>
        <v>4</v>
      </c>
      <c r="M193">
        <f>SUMIFS(Other!M$151:M$343,Other!$A$151:$A$343,$A193,Other!$D$151:$D$343,$D193)</f>
        <v>4</v>
      </c>
      <c r="N193">
        <f>SUMIFS(Other!N$151:N$343,Other!$A$151:$A$343,$A193,Other!$D$151:$D$343,$D193)</f>
        <v>6</v>
      </c>
      <c r="O193">
        <f>SUMIFS(Other!O$151:O$343,Other!$A$151:$A$343,$A193,Other!$D$151:$D$343,$D193)</f>
        <v>5</v>
      </c>
      <c r="P193">
        <f>SUMIFS(Other!P$151:P$343,Other!$A$151:$A$343,$A193,Other!$D$151:$D$343,$D193)</f>
        <v>7</v>
      </c>
      <c r="Q193">
        <f>SUMIFS(Other!Q$151:Q$343,Other!$A$151:$A$343,$A193,Other!$D$151:$D$343,$D193)</f>
        <v>71</v>
      </c>
      <c r="R193" s="26">
        <f ca="1">SUM(OFFSET(D193,,,,List!$D$2))</f>
        <v>40</v>
      </c>
    </row>
    <row r="194" spans="1:18" x14ac:dyDescent="0.25">
      <c r="A194" t="s">
        <v>20</v>
      </c>
      <c r="B194" s="15" t="s">
        <v>35</v>
      </c>
      <c r="C194" s="15" t="str">
        <f>List!$T$2</f>
        <v>Africa</v>
      </c>
      <c r="D194" s="5" t="str">
        <f>List!U$3</f>
        <v>Egypt</v>
      </c>
      <c r="E194">
        <f>SUMIFS(Other!E$151:E$343,Other!$A$151:$A$343,$A194,Other!$D$151:$D$343,$D194)</f>
        <v>6</v>
      </c>
      <c r="F194">
        <f>SUMIFS(Other!F$151:F$343,Other!$A$151:$A$343,$A194,Other!$D$151:$D$343,$D194)</f>
        <v>5</v>
      </c>
      <c r="G194">
        <f>SUMIFS(Other!G$151:G$343,Other!$A$151:$A$343,$A194,Other!$D$151:$D$343,$D194)</f>
        <v>4</v>
      </c>
      <c r="H194">
        <f>SUMIFS(Other!H$151:H$343,Other!$A$151:$A$343,$A194,Other!$D$151:$D$343,$D194)</f>
        <v>5</v>
      </c>
      <c r="I194">
        <f>SUMIFS(Other!I$151:I$343,Other!$A$151:$A$343,$A194,Other!$D$151:$D$343,$D194)</f>
        <v>7</v>
      </c>
      <c r="J194">
        <f>SUMIFS(Other!J$151:J$343,Other!$A$151:$A$343,$A194,Other!$D$151:$D$343,$D194)</f>
        <v>3</v>
      </c>
      <c r="K194">
        <f>SUMIFS(Other!K$151:K$343,Other!$A$151:$A$343,$A194,Other!$D$151:$D$343,$D194)</f>
        <v>3</v>
      </c>
      <c r="L194">
        <f>SUMIFS(Other!L$151:L$343,Other!$A$151:$A$343,$A194,Other!$D$151:$D$343,$D194)</f>
        <v>6</v>
      </c>
      <c r="M194">
        <f>SUMIFS(Other!M$151:M$343,Other!$A$151:$A$343,$A194,Other!$D$151:$D$343,$D194)</f>
        <v>6</v>
      </c>
      <c r="N194">
        <f>SUMIFS(Other!N$151:N$343,Other!$A$151:$A$343,$A194,Other!$D$151:$D$343,$D194)</f>
        <v>7</v>
      </c>
      <c r="O194">
        <f>SUMIFS(Other!O$151:O$343,Other!$A$151:$A$343,$A194,Other!$D$151:$D$343,$D194)</f>
        <v>8</v>
      </c>
      <c r="P194">
        <f>SUMIFS(Other!P$151:P$343,Other!$A$151:$A$343,$A194,Other!$D$151:$D$343,$D194)</f>
        <v>3</v>
      </c>
      <c r="Q194">
        <f>SUMIFS(Other!Q$151:Q$343,Other!$A$151:$A$343,$A194,Other!$D$151:$D$343,$D194)</f>
        <v>63</v>
      </c>
      <c r="R194" s="26">
        <f ca="1">SUM(OFFSET(D194,,,,List!$D$2))</f>
        <v>30</v>
      </c>
    </row>
    <row r="195" spans="1:18" x14ac:dyDescent="0.25">
      <c r="A195" t="s">
        <v>20</v>
      </c>
      <c r="B195" s="15" t="s">
        <v>35</v>
      </c>
      <c r="C195" s="15" t="str">
        <f>List!$T$2</f>
        <v>Africa</v>
      </c>
      <c r="D195" s="5" t="str">
        <f>List!U$4</f>
        <v>Ethiopia</v>
      </c>
      <c r="E195">
        <f>SUMIFS(Other!E$151:E$343,Other!$A$151:$A$343,$A195,Other!$D$151:$D$343,$D195)</f>
        <v>3</v>
      </c>
      <c r="F195">
        <f>SUMIFS(Other!F$151:F$343,Other!$A$151:$A$343,$A195,Other!$D$151:$D$343,$D195)</f>
        <v>7</v>
      </c>
      <c r="G195">
        <f>SUMIFS(Other!G$151:G$343,Other!$A$151:$A$343,$A195,Other!$D$151:$D$343,$D195)</f>
        <v>4</v>
      </c>
      <c r="H195">
        <f>SUMIFS(Other!H$151:H$343,Other!$A$151:$A$343,$A195,Other!$D$151:$D$343,$D195)</f>
        <v>3</v>
      </c>
      <c r="I195">
        <f>SUMIFS(Other!I$151:I$343,Other!$A$151:$A$343,$A195,Other!$D$151:$D$343,$D195)</f>
        <v>4</v>
      </c>
      <c r="J195">
        <f>SUMIFS(Other!J$151:J$343,Other!$A$151:$A$343,$A195,Other!$D$151:$D$343,$D195)</f>
        <v>5</v>
      </c>
      <c r="K195">
        <f>SUMIFS(Other!K$151:K$343,Other!$A$151:$A$343,$A195,Other!$D$151:$D$343,$D195)</f>
        <v>6</v>
      </c>
      <c r="L195">
        <f>SUMIFS(Other!L$151:L$343,Other!$A$151:$A$343,$A195,Other!$D$151:$D$343,$D195)</f>
        <v>8</v>
      </c>
      <c r="M195">
        <f>SUMIFS(Other!M$151:M$343,Other!$A$151:$A$343,$A195,Other!$D$151:$D$343,$D195)</f>
        <v>9</v>
      </c>
      <c r="N195">
        <f>SUMIFS(Other!N$151:N$343,Other!$A$151:$A$343,$A195,Other!$D$151:$D$343,$D195)</f>
        <v>6</v>
      </c>
      <c r="O195">
        <f>SUMIFS(Other!O$151:O$343,Other!$A$151:$A$343,$A195,Other!$D$151:$D$343,$D195)</f>
        <v>8</v>
      </c>
      <c r="P195">
        <f>SUMIFS(Other!P$151:P$343,Other!$A$151:$A$343,$A195,Other!$D$151:$D$343,$D195)</f>
        <v>8</v>
      </c>
      <c r="Q195">
        <f>SUMIFS(Other!Q$151:Q$343,Other!$A$151:$A$343,$A195,Other!$D$151:$D$343,$D195)</f>
        <v>71</v>
      </c>
      <c r="R195" s="26">
        <f ca="1">SUM(OFFSET(D195,,,,List!$D$2))</f>
        <v>26</v>
      </c>
    </row>
    <row r="196" spans="1:18" x14ac:dyDescent="0.25">
      <c r="A196" t="s">
        <v>20</v>
      </c>
      <c r="B196" s="15" t="s">
        <v>35</v>
      </c>
      <c r="C196" s="15" t="str">
        <f>List!$T$2</f>
        <v>Africa</v>
      </c>
      <c r="D196" s="5" t="str">
        <f>List!U$5</f>
        <v>Kenya</v>
      </c>
      <c r="E196">
        <f>SUMIFS(Other!E$151:E$343,Other!$A$151:$A$343,$A196,Other!$D$151:$D$343,$D196)</f>
        <v>4</v>
      </c>
      <c r="F196">
        <f>SUMIFS(Other!F$151:F$343,Other!$A$151:$A$343,$A196,Other!$D$151:$D$343,$D196)</f>
        <v>5</v>
      </c>
      <c r="G196">
        <f>SUMIFS(Other!G$151:G$343,Other!$A$151:$A$343,$A196,Other!$D$151:$D$343,$D196)</f>
        <v>5</v>
      </c>
      <c r="H196">
        <f>SUMIFS(Other!H$151:H$343,Other!$A$151:$A$343,$A196,Other!$D$151:$D$343,$D196)</f>
        <v>6</v>
      </c>
      <c r="I196">
        <f>SUMIFS(Other!I$151:I$343,Other!$A$151:$A$343,$A196,Other!$D$151:$D$343,$D196)</f>
        <v>5</v>
      </c>
      <c r="J196">
        <f>SUMIFS(Other!J$151:J$343,Other!$A$151:$A$343,$A196,Other!$D$151:$D$343,$D196)</f>
        <v>8</v>
      </c>
      <c r="K196">
        <f>SUMIFS(Other!K$151:K$343,Other!$A$151:$A$343,$A196,Other!$D$151:$D$343,$D196)</f>
        <v>8</v>
      </c>
      <c r="L196">
        <f>SUMIFS(Other!L$151:L$343,Other!$A$151:$A$343,$A196,Other!$D$151:$D$343,$D196)</f>
        <v>3</v>
      </c>
      <c r="M196">
        <f>SUMIFS(Other!M$151:M$343,Other!$A$151:$A$343,$A196,Other!$D$151:$D$343,$D196)</f>
        <v>5</v>
      </c>
      <c r="N196">
        <f>SUMIFS(Other!N$151:N$343,Other!$A$151:$A$343,$A196,Other!$D$151:$D$343,$D196)</f>
        <v>2</v>
      </c>
      <c r="O196">
        <f>SUMIFS(Other!O$151:O$343,Other!$A$151:$A$343,$A196,Other!$D$151:$D$343,$D196)</f>
        <v>6</v>
      </c>
      <c r="P196">
        <f>SUMIFS(Other!P$151:P$343,Other!$A$151:$A$343,$A196,Other!$D$151:$D$343,$D196)</f>
        <v>6</v>
      </c>
      <c r="Q196">
        <f>SUMIFS(Other!Q$151:Q$343,Other!$A$151:$A$343,$A196,Other!$D$151:$D$343,$D196)</f>
        <v>63</v>
      </c>
      <c r="R196" s="26">
        <f ca="1">SUM(OFFSET(D196,,,,List!$D$2))</f>
        <v>33</v>
      </c>
    </row>
    <row r="197" spans="1:18" x14ac:dyDescent="0.25">
      <c r="A197" t="s">
        <v>20</v>
      </c>
      <c r="B197" s="15" t="s">
        <v>35</v>
      </c>
      <c r="C197" s="15" t="str">
        <f>List!$T$2</f>
        <v>Africa</v>
      </c>
      <c r="D197" s="5" t="str">
        <f>List!U$6</f>
        <v>Libya</v>
      </c>
      <c r="E197">
        <f>SUMIFS(Other!E$151:E$343,Other!$A$151:$A$343,$A197,Other!$D$151:$D$343,$D197)</f>
        <v>8</v>
      </c>
      <c r="F197">
        <f>SUMIFS(Other!F$151:F$343,Other!$A$151:$A$343,$A197,Other!$D$151:$D$343,$D197)</f>
        <v>3</v>
      </c>
      <c r="G197">
        <f>SUMIFS(Other!G$151:G$343,Other!$A$151:$A$343,$A197,Other!$D$151:$D$343,$D197)</f>
        <v>9</v>
      </c>
      <c r="H197">
        <f>SUMIFS(Other!H$151:H$343,Other!$A$151:$A$343,$A197,Other!$D$151:$D$343,$D197)</f>
        <v>6</v>
      </c>
      <c r="I197">
        <f>SUMIFS(Other!I$151:I$343,Other!$A$151:$A$343,$A197,Other!$D$151:$D$343,$D197)</f>
        <v>5</v>
      </c>
      <c r="J197">
        <f>SUMIFS(Other!J$151:J$343,Other!$A$151:$A$343,$A197,Other!$D$151:$D$343,$D197)</f>
        <v>8</v>
      </c>
      <c r="K197">
        <f>SUMIFS(Other!K$151:K$343,Other!$A$151:$A$343,$A197,Other!$D$151:$D$343,$D197)</f>
        <v>6</v>
      </c>
      <c r="L197">
        <f>SUMIFS(Other!L$151:L$343,Other!$A$151:$A$343,$A197,Other!$D$151:$D$343,$D197)</f>
        <v>8</v>
      </c>
      <c r="M197">
        <f>SUMIFS(Other!M$151:M$343,Other!$A$151:$A$343,$A197,Other!$D$151:$D$343,$D197)</f>
        <v>3</v>
      </c>
      <c r="N197">
        <f>SUMIFS(Other!N$151:N$343,Other!$A$151:$A$343,$A197,Other!$D$151:$D$343,$D197)</f>
        <v>6</v>
      </c>
      <c r="O197">
        <f>SUMIFS(Other!O$151:O$343,Other!$A$151:$A$343,$A197,Other!$D$151:$D$343,$D197)</f>
        <v>5</v>
      </c>
      <c r="P197">
        <f>SUMIFS(Other!P$151:P$343,Other!$A$151:$A$343,$A197,Other!$D$151:$D$343,$D197)</f>
        <v>5</v>
      </c>
      <c r="Q197">
        <f>SUMIFS(Other!Q$151:Q$343,Other!$A$151:$A$343,$A197,Other!$D$151:$D$343,$D197)</f>
        <v>72</v>
      </c>
      <c r="R197" s="26">
        <f ca="1">SUM(OFFSET(D197,,,,List!$D$2))</f>
        <v>39</v>
      </c>
    </row>
    <row r="198" spans="1:18" x14ac:dyDescent="0.25">
      <c r="A198" t="s">
        <v>20</v>
      </c>
      <c r="B198" s="15" t="s">
        <v>35</v>
      </c>
      <c r="C198" s="15" t="str">
        <f>List!$T$2</f>
        <v>Africa</v>
      </c>
      <c r="D198" s="5" t="str">
        <f>List!U$7</f>
        <v>Mauritius</v>
      </c>
      <c r="E198">
        <f>SUMIFS(Other!E$151:E$343,Other!$A$151:$A$343,$A198,Other!$D$151:$D$343,$D198)</f>
        <v>9</v>
      </c>
      <c r="F198">
        <f>SUMIFS(Other!F$151:F$343,Other!$A$151:$A$343,$A198,Other!$D$151:$D$343,$D198)</f>
        <v>6</v>
      </c>
      <c r="G198">
        <f>SUMIFS(Other!G$151:G$343,Other!$A$151:$A$343,$A198,Other!$D$151:$D$343,$D198)</f>
        <v>8</v>
      </c>
      <c r="H198">
        <f>SUMIFS(Other!H$151:H$343,Other!$A$151:$A$343,$A198,Other!$D$151:$D$343,$D198)</f>
        <v>5</v>
      </c>
      <c r="I198">
        <f>SUMIFS(Other!I$151:I$343,Other!$A$151:$A$343,$A198,Other!$D$151:$D$343,$D198)</f>
        <v>5</v>
      </c>
      <c r="J198">
        <f>SUMIFS(Other!J$151:J$343,Other!$A$151:$A$343,$A198,Other!$D$151:$D$343,$D198)</f>
        <v>3</v>
      </c>
      <c r="K198">
        <f>SUMIFS(Other!K$151:K$343,Other!$A$151:$A$343,$A198,Other!$D$151:$D$343,$D198)</f>
        <v>6</v>
      </c>
      <c r="L198">
        <f>SUMIFS(Other!L$151:L$343,Other!$A$151:$A$343,$A198,Other!$D$151:$D$343,$D198)</f>
        <v>2</v>
      </c>
      <c r="M198">
        <f>SUMIFS(Other!M$151:M$343,Other!$A$151:$A$343,$A198,Other!$D$151:$D$343,$D198)</f>
        <v>6</v>
      </c>
      <c r="N198">
        <f>SUMIFS(Other!N$151:N$343,Other!$A$151:$A$343,$A198,Other!$D$151:$D$343,$D198)</f>
        <v>5</v>
      </c>
      <c r="O198">
        <f>SUMIFS(Other!O$151:O$343,Other!$A$151:$A$343,$A198,Other!$D$151:$D$343,$D198)</f>
        <v>6</v>
      </c>
      <c r="P198">
        <f>SUMIFS(Other!P$151:P$343,Other!$A$151:$A$343,$A198,Other!$D$151:$D$343,$D198)</f>
        <v>9</v>
      </c>
      <c r="Q198">
        <f>SUMIFS(Other!Q$151:Q$343,Other!$A$151:$A$343,$A198,Other!$D$151:$D$343,$D198)</f>
        <v>70</v>
      </c>
      <c r="R198" s="26">
        <f ca="1">SUM(OFFSET(D198,,,,List!$D$2))</f>
        <v>36</v>
      </c>
    </row>
    <row r="199" spans="1:18" x14ac:dyDescent="0.25">
      <c r="A199" t="s">
        <v>20</v>
      </c>
      <c r="B199" s="15" t="s">
        <v>35</v>
      </c>
      <c r="C199" s="15" t="str">
        <f>List!$T$2</f>
        <v>Africa</v>
      </c>
      <c r="D199" s="5" t="str">
        <f>List!U$8</f>
        <v>Nigeria</v>
      </c>
      <c r="E199">
        <f>SUMIFS(Other!E$151:E$343,Other!$A$151:$A$343,$A199,Other!$D$151:$D$343,$D199)</f>
        <v>6</v>
      </c>
      <c r="F199">
        <f>SUMIFS(Other!F$151:F$343,Other!$A$151:$A$343,$A199,Other!$D$151:$D$343,$D199)</f>
        <v>6</v>
      </c>
      <c r="G199">
        <f>SUMIFS(Other!G$151:G$343,Other!$A$151:$A$343,$A199,Other!$D$151:$D$343,$D199)</f>
        <v>5</v>
      </c>
      <c r="H199">
        <f>SUMIFS(Other!H$151:H$343,Other!$A$151:$A$343,$A199,Other!$D$151:$D$343,$D199)</f>
        <v>5</v>
      </c>
      <c r="I199">
        <f>SUMIFS(Other!I$151:I$343,Other!$A$151:$A$343,$A199,Other!$D$151:$D$343,$D199)</f>
        <v>6</v>
      </c>
      <c r="J199">
        <f>SUMIFS(Other!J$151:J$343,Other!$A$151:$A$343,$A199,Other!$D$151:$D$343,$D199)</f>
        <v>6</v>
      </c>
      <c r="K199">
        <f>SUMIFS(Other!K$151:K$343,Other!$A$151:$A$343,$A199,Other!$D$151:$D$343,$D199)</f>
        <v>4</v>
      </c>
      <c r="L199">
        <f>SUMIFS(Other!L$151:L$343,Other!$A$151:$A$343,$A199,Other!$D$151:$D$343,$D199)</f>
        <v>3</v>
      </c>
      <c r="M199">
        <f>SUMIFS(Other!M$151:M$343,Other!$A$151:$A$343,$A199,Other!$D$151:$D$343,$D199)</f>
        <v>7</v>
      </c>
      <c r="N199">
        <f>SUMIFS(Other!N$151:N$343,Other!$A$151:$A$343,$A199,Other!$D$151:$D$343,$D199)</f>
        <v>8</v>
      </c>
      <c r="O199">
        <f>SUMIFS(Other!O$151:O$343,Other!$A$151:$A$343,$A199,Other!$D$151:$D$343,$D199)</f>
        <v>3</v>
      </c>
      <c r="P199">
        <f>SUMIFS(Other!P$151:P$343,Other!$A$151:$A$343,$A199,Other!$D$151:$D$343,$D199)</f>
        <v>4</v>
      </c>
      <c r="Q199">
        <f>SUMIFS(Other!Q$151:Q$343,Other!$A$151:$A$343,$A199,Other!$D$151:$D$343,$D199)</f>
        <v>63</v>
      </c>
      <c r="R199" s="26">
        <f ca="1">SUM(OFFSET(D199,,,,List!$D$2))</f>
        <v>34</v>
      </c>
    </row>
    <row r="200" spans="1:18" x14ac:dyDescent="0.25">
      <c r="A200" t="s">
        <v>20</v>
      </c>
      <c r="B200" s="15" t="s">
        <v>35</v>
      </c>
      <c r="C200" s="15" t="str">
        <f>List!$T$2</f>
        <v>Africa</v>
      </c>
      <c r="D200" s="5" t="str">
        <f>List!U$9</f>
        <v>South Africa</v>
      </c>
      <c r="E200">
        <f>SUMIFS(Other!E$151:E$343,Other!$A$151:$A$343,$A200,Other!$D$151:$D$343,$D200)</f>
        <v>3</v>
      </c>
      <c r="F200">
        <f>SUMIFS(Other!F$151:F$343,Other!$A$151:$A$343,$A200,Other!$D$151:$D$343,$D200)</f>
        <v>3</v>
      </c>
      <c r="G200">
        <f>SUMIFS(Other!G$151:G$343,Other!$A$151:$A$343,$A200,Other!$D$151:$D$343,$D200)</f>
        <v>8</v>
      </c>
      <c r="H200">
        <f>SUMIFS(Other!H$151:H$343,Other!$A$151:$A$343,$A200,Other!$D$151:$D$343,$D200)</f>
        <v>4</v>
      </c>
      <c r="I200">
        <f>SUMIFS(Other!I$151:I$343,Other!$A$151:$A$343,$A200,Other!$D$151:$D$343,$D200)</f>
        <v>5</v>
      </c>
      <c r="J200">
        <f>SUMIFS(Other!J$151:J$343,Other!$A$151:$A$343,$A200,Other!$D$151:$D$343,$D200)</f>
        <v>2</v>
      </c>
      <c r="K200">
        <f>SUMIFS(Other!K$151:K$343,Other!$A$151:$A$343,$A200,Other!$D$151:$D$343,$D200)</f>
        <v>5</v>
      </c>
      <c r="L200">
        <f>SUMIFS(Other!L$151:L$343,Other!$A$151:$A$343,$A200,Other!$D$151:$D$343,$D200)</f>
        <v>5</v>
      </c>
      <c r="M200">
        <f>SUMIFS(Other!M$151:M$343,Other!$A$151:$A$343,$A200,Other!$D$151:$D$343,$D200)</f>
        <v>2</v>
      </c>
      <c r="N200">
        <f>SUMIFS(Other!N$151:N$343,Other!$A$151:$A$343,$A200,Other!$D$151:$D$343,$D200)</f>
        <v>7</v>
      </c>
      <c r="O200">
        <f>SUMIFS(Other!O$151:O$343,Other!$A$151:$A$343,$A200,Other!$D$151:$D$343,$D200)</f>
        <v>4</v>
      </c>
      <c r="P200">
        <f>SUMIFS(Other!P$151:P$343,Other!$A$151:$A$343,$A200,Other!$D$151:$D$343,$D200)</f>
        <v>4</v>
      </c>
      <c r="Q200">
        <f>SUMIFS(Other!Q$151:Q$343,Other!$A$151:$A$343,$A200,Other!$D$151:$D$343,$D200)</f>
        <v>52</v>
      </c>
      <c r="R200" s="26">
        <f ca="1">SUM(OFFSET(D200,,,,List!$D$2))</f>
        <v>25</v>
      </c>
    </row>
    <row r="201" spans="1:18" x14ac:dyDescent="0.25">
      <c r="A201" t="s">
        <v>20</v>
      </c>
      <c r="B201" s="15" t="s">
        <v>35</v>
      </c>
      <c r="C201" s="15" t="str">
        <f>List!$T$2</f>
        <v>Africa</v>
      </c>
      <c r="D201" s="5" t="str">
        <f>List!U$10</f>
        <v>Tunisia</v>
      </c>
      <c r="E201">
        <f>SUMIFS(Other!E$151:E$343,Other!$A$151:$A$343,$A201,Other!$D$151:$D$343,$D201)</f>
        <v>8</v>
      </c>
      <c r="F201">
        <f>SUMIFS(Other!F$151:F$343,Other!$A$151:$A$343,$A201,Other!$D$151:$D$343,$D201)</f>
        <v>5</v>
      </c>
      <c r="G201">
        <f>SUMIFS(Other!G$151:G$343,Other!$A$151:$A$343,$A201,Other!$D$151:$D$343,$D201)</f>
        <v>8</v>
      </c>
      <c r="H201">
        <f>SUMIFS(Other!H$151:H$343,Other!$A$151:$A$343,$A201,Other!$D$151:$D$343,$D201)</f>
        <v>9</v>
      </c>
      <c r="I201">
        <f>SUMIFS(Other!I$151:I$343,Other!$A$151:$A$343,$A201,Other!$D$151:$D$343,$D201)</f>
        <v>5</v>
      </c>
      <c r="J201">
        <f>SUMIFS(Other!J$151:J$343,Other!$A$151:$A$343,$A201,Other!$D$151:$D$343,$D201)</f>
        <v>9</v>
      </c>
      <c r="K201">
        <f>SUMIFS(Other!K$151:K$343,Other!$A$151:$A$343,$A201,Other!$D$151:$D$343,$D201)</f>
        <v>9</v>
      </c>
      <c r="L201">
        <f>SUMIFS(Other!L$151:L$343,Other!$A$151:$A$343,$A201,Other!$D$151:$D$343,$D201)</f>
        <v>5</v>
      </c>
      <c r="M201">
        <f>SUMIFS(Other!M$151:M$343,Other!$A$151:$A$343,$A201,Other!$D$151:$D$343,$D201)</f>
        <v>6</v>
      </c>
      <c r="N201">
        <f>SUMIFS(Other!N$151:N$343,Other!$A$151:$A$343,$A201,Other!$D$151:$D$343,$D201)</f>
        <v>6</v>
      </c>
      <c r="O201">
        <f>SUMIFS(Other!O$151:O$343,Other!$A$151:$A$343,$A201,Other!$D$151:$D$343,$D201)</f>
        <v>5</v>
      </c>
      <c r="P201">
        <f>SUMIFS(Other!P$151:P$343,Other!$A$151:$A$343,$A201,Other!$D$151:$D$343,$D201)</f>
        <v>7</v>
      </c>
      <c r="Q201">
        <f>SUMIFS(Other!Q$151:Q$343,Other!$A$151:$A$343,$A201,Other!$D$151:$D$343,$D201)</f>
        <v>82</v>
      </c>
      <c r="R201" s="26">
        <f ca="1">SUM(OFFSET(D201,,,,List!$D$2))</f>
        <v>44</v>
      </c>
    </row>
    <row r="202" spans="1:18" x14ac:dyDescent="0.25">
      <c r="A202" t="s">
        <v>20</v>
      </c>
      <c r="B202" s="15" t="s">
        <v>35</v>
      </c>
      <c r="C202" s="15" t="str">
        <f>List!$T$2</f>
        <v>Africa</v>
      </c>
      <c r="D202" s="5" t="str">
        <f>List!U$11</f>
        <v>Zimbabwe</v>
      </c>
      <c r="E202">
        <f>SUMIFS(Other!E$151:E$343,Other!$A$151:$A$343,$A202,Other!$D$151:$D$343,$D202)</f>
        <v>8</v>
      </c>
      <c r="F202">
        <f>SUMIFS(Other!F$151:F$343,Other!$A$151:$A$343,$A202,Other!$D$151:$D$343,$D202)</f>
        <v>9</v>
      </c>
      <c r="G202">
        <f>SUMIFS(Other!G$151:G$343,Other!$A$151:$A$343,$A202,Other!$D$151:$D$343,$D202)</f>
        <v>5</v>
      </c>
      <c r="H202">
        <f>SUMIFS(Other!H$151:H$343,Other!$A$151:$A$343,$A202,Other!$D$151:$D$343,$D202)</f>
        <v>3</v>
      </c>
      <c r="I202">
        <f>SUMIFS(Other!I$151:I$343,Other!$A$151:$A$343,$A202,Other!$D$151:$D$343,$D202)</f>
        <v>7</v>
      </c>
      <c r="J202">
        <f>SUMIFS(Other!J$151:J$343,Other!$A$151:$A$343,$A202,Other!$D$151:$D$343,$D202)</f>
        <v>7</v>
      </c>
      <c r="K202">
        <f>SUMIFS(Other!K$151:K$343,Other!$A$151:$A$343,$A202,Other!$D$151:$D$343,$D202)</f>
        <v>7</v>
      </c>
      <c r="L202">
        <f>SUMIFS(Other!L$151:L$343,Other!$A$151:$A$343,$A202,Other!$D$151:$D$343,$D202)</f>
        <v>4</v>
      </c>
      <c r="M202">
        <f>SUMIFS(Other!M$151:M$343,Other!$A$151:$A$343,$A202,Other!$D$151:$D$343,$D202)</f>
        <v>7</v>
      </c>
      <c r="N202">
        <f>SUMIFS(Other!N$151:N$343,Other!$A$151:$A$343,$A202,Other!$D$151:$D$343,$D202)</f>
        <v>6</v>
      </c>
      <c r="O202">
        <f>SUMIFS(Other!O$151:O$343,Other!$A$151:$A$343,$A202,Other!$D$151:$D$343,$D202)</f>
        <v>7</v>
      </c>
      <c r="P202">
        <f>SUMIFS(Other!P$151:P$343,Other!$A$151:$A$343,$A202,Other!$D$151:$D$343,$D202)</f>
        <v>5</v>
      </c>
      <c r="Q202">
        <f>SUMIFS(Other!Q$151:Q$343,Other!$A$151:$A$343,$A202,Other!$D$151:$D$343,$D202)</f>
        <v>75</v>
      </c>
      <c r="R202" s="26">
        <f ca="1">SUM(OFFSET(D202,,,,List!$D$2))</f>
        <v>39</v>
      </c>
    </row>
    <row r="203" spans="1:18" x14ac:dyDescent="0.25">
      <c r="A203" t="s">
        <v>20</v>
      </c>
      <c r="B203" s="15" t="s">
        <v>35</v>
      </c>
      <c r="D203" s="5" t="s">
        <v>15</v>
      </c>
      <c r="E203">
        <f>SUMIFS(Other!E$151:E$343,Other!$A$151:$A$343,$A203,Other!$D$151:$D$343,$D203)</f>
        <v>56</v>
      </c>
      <c r="F203">
        <f>SUMIFS(Other!F$151:F$343,Other!$A$151:$A$343,$A203,Other!$D$151:$D$343,$D203)</f>
        <v>69</v>
      </c>
      <c r="G203">
        <f>SUMIFS(Other!G$151:G$343,Other!$A$151:$A$343,$A203,Other!$D$151:$D$343,$D203)</f>
        <v>66</v>
      </c>
      <c r="H203">
        <f>SUMIFS(Other!H$151:H$343,Other!$A$151:$A$343,$A203,Other!$D$151:$D$343,$D203)</f>
        <v>39</v>
      </c>
      <c r="I203">
        <f>SUMIFS(Other!I$151:I$343,Other!$A$151:$A$343,$A203,Other!$D$151:$D$343,$D203)</f>
        <v>59</v>
      </c>
      <c r="J203">
        <f>SUMIFS(Other!J$151:J$343,Other!$A$151:$A$343,$A203,Other!$D$151:$D$343,$D203)</f>
        <v>42</v>
      </c>
      <c r="K203">
        <f>SUMIFS(Other!K$151:K$343,Other!$A$151:$A$343,$A203,Other!$D$151:$D$343,$D203)</f>
        <v>41</v>
      </c>
      <c r="L203">
        <f>SUMIFS(Other!L$151:L$343,Other!$A$151:$A$343,$A203,Other!$D$151:$D$343,$D203)</f>
        <v>67</v>
      </c>
      <c r="M203">
        <f>SUMIFS(Other!M$151:M$343,Other!$A$151:$A$343,$A203,Other!$D$151:$D$343,$D203)</f>
        <v>57</v>
      </c>
      <c r="N203">
        <f>SUMIFS(Other!N$151:N$343,Other!$A$151:$A$343,$A203,Other!$D$151:$D$343,$D203)</f>
        <v>52</v>
      </c>
      <c r="O203">
        <f>SUMIFS(Other!O$151:O$343,Other!$A$151:$A$343,$A203,Other!$D$151:$D$343,$D203)</f>
        <v>48</v>
      </c>
      <c r="P203">
        <f>SUMIFS(Other!P$151:P$343,Other!$A$151:$A$343,$A203,Other!$D$151:$D$343,$D203)</f>
        <v>60</v>
      </c>
      <c r="Q203">
        <f>SUMIFS(Other!Q$151:Q$343,Other!$A$151:$A$343,$A203,Other!$D$151:$D$343,$D203)</f>
        <v>656</v>
      </c>
      <c r="R203" s="26">
        <f ca="1">SUM(OFFSET(D203,,,,List!$D$2))</f>
        <v>331</v>
      </c>
    </row>
    <row r="204" spans="1:18" x14ac:dyDescent="0.25">
      <c r="B204" s="15"/>
      <c r="R204" s="52"/>
    </row>
    <row r="205" spans="1:18" x14ac:dyDescent="0.25">
      <c r="B205" s="15"/>
      <c r="R205" s="52"/>
    </row>
    <row r="206" spans="1:18" x14ac:dyDescent="0.25">
      <c r="A206" s="16" t="s">
        <v>41</v>
      </c>
      <c r="B206" s="19" t="s">
        <v>54</v>
      </c>
      <c r="C206" s="16" t="s">
        <v>55</v>
      </c>
      <c r="D206" s="16" t="s">
        <v>124</v>
      </c>
      <c r="E206" s="9" t="s">
        <v>22</v>
      </c>
      <c r="F206" s="9" t="s">
        <v>23</v>
      </c>
      <c r="G206" s="9" t="s">
        <v>24</v>
      </c>
      <c r="H206" s="9" t="s">
        <v>25</v>
      </c>
      <c r="I206" s="9" t="s">
        <v>26</v>
      </c>
      <c r="J206" s="9" t="s">
        <v>27</v>
      </c>
      <c r="K206" s="9" t="s">
        <v>22</v>
      </c>
      <c r="L206" s="9" t="s">
        <v>28</v>
      </c>
      <c r="M206" s="9" t="s">
        <v>29</v>
      </c>
      <c r="N206" s="9" t="s">
        <v>23</v>
      </c>
      <c r="O206" s="9" t="s">
        <v>29</v>
      </c>
      <c r="P206" s="9" t="s">
        <v>22</v>
      </c>
      <c r="Q206" s="43" t="s">
        <v>15</v>
      </c>
      <c r="R206" s="11" t="s">
        <v>40</v>
      </c>
    </row>
    <row r="207" spans="1:18" x14ac:dyDescent="0.25">
      <c r="A207" t="s">
        <v>19</v>
      </c>
      <c r="B207" s="15" t="s">
        <v>35</v>
      </c>
      <c r="C207" s="15" t="str">
        <f>List!$T$2</f>
        <v>Africa</v>
      </c>
      <c r="D207" s="5" t="str">
        <f>List!U$2</f>
        <v>Algeria</v>
      </c>
      <c r="E207">
        <f>SUMIFS(Other!E$151:E$343,Other!$A$151:$A$343,$A207,Other!$D$151:$D$343,$D207)</f>
        <v>6</v>
      </c>
      <c r="F207">
        <f>SUMIFS(Other!F$151:F$343,Other!$A$151:$A$343,$A207,Other!$D$151:$D$343,$D207)</f>
        <v>2</v>
      </c>
      <c r="G207">
        <f>SUMIFS(Other!G$151:G$343,Other!$A$151:$A$343,$A207,Other!$D$151:$D$343,$D207)</f>
        <v>6</v>
      </c>
      <c r="H207">
        <f>SUMIFS(Other!H$151:H$343,Other!$A$151:$A$343,$A207,Other!$D$151:$D$343,$D207)</f>
        <v>5</v>
      </c>
      <c r="I207">
        <f>SUMIFS(Other!I$151:I$343,Other!$A$151:$A$343,$A207,Other!$D$151:$D$343,$D207)</f>
        <v>7</v>
      </c>
      <c r="J207">
        <f>SUMIFS(Other!J$151:J$343,Other!$A$151:$A$343,$A207,Other!$D$151:$D$343,$D207)</f>
        <v>5</v>
      </c>
      <c r="K207">
        <f>SUMIFS(Other!K$151:K$343,Other!$A$151:$A$343,$A207,Other!$D$151:$D$343,$D207)</f>
        <v>7</v>
      </c>
      <c r="L207">
        <f>SUMIFS(Other!L$151:L$343,Other!$A$151:$A$343,$A207,Other!$D$151:$D$343,$D207)</f>
        <v>8</v>
      </c>
      <c r="M207">
        <f>SUMIFS(Other!M$151:M$343,Other!$A$151:$A$343,$A207,Other!$D$151:$D$343,$D207)</f>
        <v>4</v>
      </c>
      <c r="N207">
        <f>SUMIFS(Other!N$151:N$343,Other!$A$151:$A$343,$A207,Other!$D$151:$D$343,$D207)</f>
        <v>5</v>
      </c>
      <c r="O207">
        <f>SUMIFS(Other!O$151:O$343,Other!$A$151:$A$343,$A207,Other!$D$151:$D$343,$D207)</f>
        <v>3</v>
      </c>
      <c r="P207">
        <f>SUMIFS(Other!P$151:P$343,Other!$A$151:$A$343,$A207,Other!$D$151:$D$343,$D207)</f>
        <v>6</v>
      </c>
      <c r="Q207">
        <f>SUMIFS(Other!Q$151:Q$343,Other!$A$151:$A$343,$A207,Other!$D$151:$D$343,$D207)</f>
        <v>64</v>
      </c>
      <c r="R207" s="26">
        <f ca="1">SUM(OFFSET(D207,,,,List!$D$2))</f>
        <v>31</v>
      </c>
    </row>
    <row r="208" spans="1:18" x14ac:dyDescent="0.25">
      <c r="A208" t="s">
        <v>19</v>
      </c>
      <c r="B208" s="15" t="s">
        <v>35</v>
      </c>
      <c r="C208" s="15" t="str">
        <f>List!$T$2</f>
        <v>Africa</v>
      </c>
      <c r="D208" s="5" t="str">
        <f>List!U$3</f>
        <v>Egypt</v>
      </c>
      <c r="E208">
        <f>SUMIFS(Other!E$151:E$343,Other!$A$151:$A$343,$A208,Other!$D$151:$D$343,$D208)</f>
        <v>7</v>
      </c>
      <c r="F208">
        <f>SUMIFS(Other!F$151:F$343,Other!$A$151:$A$343,$A208,Other!$D$151:$D$343,$D208)</f>
        <v>4</v>
      </c>
      <c r="G208">
        <f>SUMIFS(Other!G$151:G$343,Other!$A$151:$A$343,$A208,Other!$D$151:$D$343,$D208)</f>
        <v>5</v>
      </c>
      <c r="H208">
        <f>SUMIFS(Other!H$151:H$343,Other!$A$151:$A$343,$A208,Other!$D$151:$D$343,$D208)</f>
        <v>3</v>
      </c>
      <c r="I208">
        <f>SUMIFS(Other!I$151:I$343,Other!$A$151:$A$343,$A208,Other!$D$151:$D$343,$D208)</f>
        <v>8</v>
      </c>
      <c r="J208">
        <f>SUMIFS(Other!J$151:J$343,Other!$A$151:$A$343,$A208,Other!$D$151:$D$343,$D208)</f>
        <v>4</v>
      </c>
      <c r="K208">
        <f>SUMIFS(Other!K$151:K$343,Other!$A$151:$A$343,$A208,Other!$D$151:$D$343,$D208)</f>
        <v>6</v>
      </c>
      <c r="L208">
        <f>SUMIFS(Other!L$151:L$343,Other!$A$151:$A$343,$A208,Other!$D$151:$D$343,$D208)</f>
        <v>4</v>
      </c>
      <c r="M208">
        <f>SUMIFS(Other!M$151:M$343,Other!$A$151:$A$343,$A208,Other!$D$151:$D$343,$D208)</f>
        <v>5</v>
      </c>
      <c r="N208">
        <f>SUMIFS(Other!N$151:N$343,Other!$A$151:$A$343,$A208,Other!$D$151:$D$343,$D208)</f>
        <v>4</v>
      </c>
      <c r="O208">
        <f>SUMIFS(Other!O$151:O$343,Other!$A$151:$A$343,$A208,Other!$D$151:$D$343,$D208)</f>
        <v>5</v>
      </c>
      <c r="P208">
        <f>SUMIFS(Other!P$151:P$343,Other!$A$151:$A$343,$A208,Other!$D$151:$D$343,$D208)</f>
        <v>8</v>
      </c>
      <c r="Q208">
        <f>SUMIFS(Other!Q$151:Q$343,Other!$A$151:$A$343,$A208,Other!$D$151:$D$343,$D208)</f>
        <v>63</v>
      </c>
      <c r="R208" s="26">
        <f ca="1">SUM(OFFSET(D208,,,,List!$D$2))</f>
        <v>31</v>
      </c>
    </row>
    <row r="209" spans="1:18" x14ac:dyDescent="0.25">
      <c r="A209" t="s">
        <v>19</v>
      </c>
      <c r="B209" s="15" t="s">
        <v>35</v>
      </c>
      <c r="C209" s="15" t="str">
        <f>List!$T$2</f>
        <v>Africa</v>
      </c>
      <c r="D209" s="5" t="str">
        <f>List!U$4</f>
        <v>Ethiopia</v>
      </c>
      <c r="E209">
        <f>SUMIFS(Other!E$151:E$343,Other!$A$151:$A$343,$A209,Other!$D$151:$D$343,$D209)</f>
        <v>5</v>
      </c>
      <c r="F209">
        <f>SUMIFS(Other!F$151:F$343,Other!$A$151:$A$343,$A209,Other!$D$151:$D$343,$D209)</f>
        <v>6</v>
      </c>
      <c r="G209">
        <f>SUMIFS(Other!G$151:G$343,Other!$A$151:$A$343,$A209,Other!$D$151:$D$343,$D209)</f>
        <v>6</v>
      </c>
      <c r="H209">
        <f>SUMIFS(Other!H$151:H$343,Other!$A$151:$A$343,$A209,Other!$D$151:$D$343,$D209)</f>
        <v>7</v>
      </c>
      <c r="I209">
        <f>SUMIFS(Other!I$151:I$343,Other!$A$151:$A$343,$A209,Other!$D$151:$D$343,$D209)</f>
        <v>7</v>
      </c>
      <c r="J209">
        <f>SUMIFS(Other!J$151:J$343,Other!$A$151:$A$343,$A209,Other!$D$151:$D$343,$D209)</f>
        <v>5</v>
      </c>
      <c r="K209">
        <f>SUMIFS(Other!K$151:K$343,Other!$A$151:$A$343,$A209,Other!$D$151:$D$343,$D209)</f>
        <v>5</v>
      </c>
      <c r="L209">
        <f>SUMIFS(Other!L$151:L$343,Other!$A$151:$A$343,$A209,Other!$D$151:$D$343,$D209)</f>
        <v>4</v>
      </c>
      <c r="M209">
        <f>SUMIFS(Other!M$151:M$343,Other!$A$151:$A$343,$A209,Other!$D$151:$D$343,$D209)</f>
        <v>4</v>
      </c>
      <c r="N209">
        <f>SUMIFS(Other!N$151:N$343,Other!$A$151:$A$343,$A209,Other!$D$151:$D$343,$D209)</f>
        <v>6</v>
      </c>
      <c r="O209">
        <f>SUMIFS(Other!O$151:O$343,Other!$A$151:$A$343,$A209,Other!$D$151:$D$343,$D209)</f>
        <v>2</v>
      </c>
      <c r="P209">
        <f>SUMIFS(Other!P$151:P$343,Other!$A$151:$A$343,$A209,Other!$D$151:$D$343,$D209)</f>
        <v>4</v>
      </c>
      <c r="Q209">
        <f>SUMIFS(Other!Q$151:Q$343,Other!$A$151:$A$343,$A209,Other!$D$151:$D$343,$D209)</f>
        <v>61</v>
      </c>
      <c r="R209" s="26">
        <f ca="1">SUM(OFFSET(D209,,,,List!$D$2))</f>
        <v>36</v>
      </c>
    </row>
    <row r="210" spans="1:18" x14ac:dyDescent="0.25">
      <c r="A210" t="s">
        <v>19</v>
      </c>
      <c r="B210" s="15" t="s">
        <v>35</v>
      </c>
      <c r="C210" s="15" t="str">
        <f>List!$T$2</f>
        <v>Africa</v>
      </c>
      <c r="D210" s="5" t="str">
        <f>List!U$5</f>
        <v>Kenya</v>
      </c>
      <c r="E210">
        <f>SUMIFS(Other!E$151:E$343,Other!$A$151:$A$343,$A210,Other!$D$151:$D$343,$D210)</f>
        <v>7</v>
      </c>
      <c r="F210">
        <f>SUMIFS(Other!F$151:F$343,Other!$A$151:$A$343,$A210,Other!$D$151:$D$343,$D210)</f>
        <v>5</v>
      </c>
      <c r="G210">
        <f>SUMIFS(Other!G$151:G$343,Other!$A$151:$A$343,$A210,Other!$D$151:$D$343,$D210)</f>
        <v>5</v>
      </c>
      <c r="H210">
        <f>SUMIFS(Other!H$151:H$343,Other!$A$151:$A$343,$A210,Other!$D$151:$D$343,$D210)</f>
        <v>3</v>
      </c>
      <c r="I210">
        <f>SUMIFS(Other!I$151:I$343,Other!$A$151:$A$343,$A210,Other!$D$151:$D$343,$D210)</f>
        <v>6</v>
      </c>
      <c r="J210">
        <f>SUMIFS(Other!J$151:J$343,Other!$A$151:$A$343,$A210,Other!$D$151:$D$343,$D210)</f>
        <v>6</v>
      </c>
      <c r="K210">
        <f>SUMIFS(Other!K$151:K$343,Other!$A$151:$A$343,$A210,Other!$D$151:$D$343,$D210)</f>
        <v>7</v>
      </c>
      <c r="L210">
        <f>SUMIFS(Other!L$151:L$343,Other!$A$151:$A$343,$A210,Other!$D$151:$D$343,$D210)</f>
        <v>6</v>
      </c>
      <c r="M210">
        <f>SUMIFS(Other!M$151:M$343,Other!$A$151:$A$343,$A210,Other!$D$151:$D$343,$D210)</f>
        <v>7</v>
      </c>
      <c r="N210">
        <f>SUMIFS(Other!N$151:N$343,Other!$A$151:$A$343,$A210,Other!$D$151:$D$343,$D210)</f>
        <v>7</v>
      </c>
      <c r="O210">
        <f>SUMIFS(Other!O$151:O$343,Other!$A$151:$A$343,$A210,Other!$D$151:$D$343,$D210)</f>
        <v>3</v>
      </c>
      <c r="P210">
        <f>SUMIFS(Other!P$151:P$343,Other!$A$151:$A$343,$A210,Other!$D$151:$D$343,$D210)</f>
        <v>8</v>
      </c>
      <c r="Q210">
        <f>SUMIFS(Other!Q$151:Q$343,Other!$A$151:$A$343,$A210,Other!$D$151:$D$343,$D210)</f>
        <v>70</v>
      </c>
      <c r="R210" s="26">
        <f ca="1">SUM(OFFSET(D210,,,,List!$D$2))</f>
        <v>32</v>
      </c>
    </row>
    <row r="211" spans="1:18" x14ac:dyDescent="0.25">
      <c r="A211" t="s">
        <v>19</v>
      </c>
      <c r="B211" s="15" t="s">
        <v>35</v>
      </c>
      <c r="C211" s="15" t="str">
        <f>List!$T$2</f>
        <v>Africa</v>
      </c>
      <c r="D211" s="5" t="str">
        <f>List!U$6</f>
        <v>Libya</v>
      </c>
      <c r="E211">
        <f>SUMIFS(Other!E$151:E$343,Other!$A$151:$A$343,$A211,Other!$D$151:$D$343,$D211)</f>
        <v>3</v>
      </c>
      <c r="F211">
        <f>SUMIFS(Other!F$151:F$343,Other!$A$151:$A$343,$A211,Other!$D$151:$D$343,$D211)</f>
        <v>5</v>
      </c>
      <c r="G211">
        <f>SUMIFS(Other!G$151:G$343,Other!$A$151:$A$343,$A211,Other!$D$151:$D$343,$D211)</f>
        <v>4</v>
      </c>
      <c r="H211">
        <f>SUMIFS(Other!H$151:H$343,Other!$A$151:$A$343,$A211,Other!$D$151:$D$343,$D211)</f>
        <v>3</v>
      </c>
      <c r="I211">
        <f>SUMIFS(Other!I$151:I$343,Other!$A$151:$A$343,$A211,Other!$D$151:$D$343,$D211)</f>
        <v>5</v>
      </c>
      <c r="J211">
        <f>SUMIFS(Other!J$151:J$343,Other!$A$151:$A$343,$A211,Other!$D$151:$D$343,$D211)</f>
        <v>4</v>
      </c>
      <c r="K211">
        <f>SUMIFS(Other!K$151:K$343,Other!$A$151:$A$343,$A211,Other!$D$151:$D$343,$D211)</f>
        <v>3</v>
      </c>
      <c r="L211">
        <f>SUMIFS(Other!L$151:L$343,Other!$A$151:$A$343,$A211,Other!$D$151:$D$343,$D211)</f>
        <v>5</v>
      </c>
      <c r="M211">
        <f>SUMIFS(Other!M$151:M$343,Other!$A$151:$A$343,$A211,Other!$D$151:$D$343,$D211)</f>
        <v>2</v>
      </c>
      <c r="N211">
        <f>SUMIFS(Other!N$151:N$343,Other!$A$151:$A$343,$A211,Other!$D$151:$D$343,$D211)</f>
        <v>3</v>
      </c>
      <c r="O211">
        <f>SUMIFS(Other!O$151:O$343,Other!$A$151:$A$343,$A211,Other!$D$151:$D$343,$D211)</f>
        <v>5</v>
      </c>
      <c r="P211">
        <f>SUMIFS(Other!P$151:P$343,Other!$A$151:$A$343,$A211,Other!$D$151:$D$343,$D211)</f>
        <v>6</v>
      </c>
      <c r="Q211">
        <f>SUMIFS(Other!Q$151:Q$343,Other!$A$151:$A$343,$A211,Other!$D$151:$D$343,$D211)</f>
        <v>48</v>
      </c>
      <c r="R211" s="26">
        <f ca="1">SUM(OFFSET(D211,,,,List!$D$2))</f>
        <v>24</v>
      </c>
    </row>
    <row r="212" spans="1:18" x14ac:dyDescent="0.25">
      <c r="A212" t="s">
        <v>19</v>
      </c>
      <c r="B212" s="15" t="s">
        <v>35</v>
      </c>
      <c r="C212" s="15" t="str">
        <f>List!$T$2</f>
        <v>Africa</v>
      </c>
      <c r="D212" s="5" t="str">
        <f>List!U$7</f>
        <v>Mauritius</v>
      </c>
      <c r="E212">
        <f>SUMIFS(Other!E$151:E$343,Other!$A$151:$A$343,$A212,Other!$D$151:$D$343,$D212)</f>
        <v>7</v>
      </c>
      <c r="F212">
        <f>SUMIFS(Other!F$151:F$343,Other!$A$151:$A$343,$A212,Other!$D$151:$D$343,$D212)</f>
        <v>4</v>
      </c>
      <c r="G212">
        <f>SUMIFS(Other!G$151:G$343,Other!$A$151:$A$343,$A212,Other!$D$151:$D$343,$D212)</f>
        <v>2</v>
      </c>
      <c r="H212">
        <f>SUMIFS(Other!H$151:H$343,Other!$A$151:$A$343,$A212,Other!$D$151:$D$343,$D212)</f>
        <v>5</v>
      </c>
      <c r="I212">
        <f>SUMIFS(Other!I$151:I$343,Other!$A$151:$A$343,$A212,Other!$D$151:$D$343,$D212)</f>
        <v>5</v>
      </c>
      <c r="J212">
        <f>SUMIFS(Other!J$151:J$343,Other!$A$151:$A$343,$A212,Other!$D$151:$D$343,$D212)</f>
        <v>3</v>
      </c>
      <c r="K212">
        <f>SUMIFS(Other!K$151:K$343,Other!$A$151:$A$343,$A212,Other!$D$151:$D$343,$D212)</f>
        <v>8</v>
      </c>
      <c r="L212">
        <f>SUMIFS(Other!L$151:L$343,Other!$A$151:$A$343,$A212,Other!$D$151:$D$343,$D212)</f>
        <v>9</v>
      </c>
      <c r="M212">
        <f>SUMIFS(Other!M$151:M$343,Other!$A$151:$A$343,$A212,Other!$D$151:$D$343,$D212)</f>
        <v>2</v>
      </c>
      <c r="N212">
        <f>SUMIFS(Other!N$151:N$343,Other!$A$151:$A$343,$A212,Other!$D$151:$D$343,$D212)</f>
        <v>6</v>
      </c>
      <c r="O212">
        <f>SUMIFS(Other!O$151:O$343,Other!$A$151:$A$343,$A212,Other!$D$151:$D$343,$D212)</f>
        <v>8</v>
      </c>
      <c r="P212">
        <f>SUMIFS(Other!P$151:P$343,Other!$A$151:$A$343,$A212,Other!$D$151:$D$343,$D212)</f>
        <v>7</v>
      </c>
      <c r="Q212">
        <f>SUMIFS(Other!Q$151:Q$343,Other!$A$151:$A$343,$A212,Other!$D$151:$D$343,$D212)</f>
        <v>66</v>
      </c>
      <c r="R212" s="26">
        <f ca="1">SUM(OFFSET(D212,,,,List!$D$2))</f>
        <v>26</v>
      </c>
    </row>
    <row r="213" spans="1:18" x14ac:dyDescent="0.25">
      <c r="A213" t="s">
        <v>19</v>
      </c>
      <c r="B213" s="15" t="s">
        <v>35</v>
      </c>
      <c r="C213" s="15" t="str">
        <f>List!$T$2</f>
        <v>Africa</v>
      </c>
      <c r="D213" s="5" t="str">
        <f>List!U$8</f>
        <v>Nigeria</v>
      </c>
      <c r="E213">
        <f>SUMIFS(Other!E$151:E$343,Other!$A$151:$A$343,$A213,Other!$D$151:$D$343,$D213)</f>
        <v>6</v>
      </c>
      <c r="F213">
        <f>SUMIFS(Other!F$151:F$343,Other!$A$151:$A$343,$A213,Other!$D$151:$D$343,$D213)</f>
        <v>7</v>
      </c>
      <c r="G213">
        <f>SUMIFS(Other!G$151:G$343,Other!$A$151:$A$343,$A213,Other!$D$151:$D$343,$D213)</f>
        <v>8</v>
      </c>
      <c r="H213">
        <f>SUMIFS(Other!H$151:H$343,Other!$A$151:$A$343,$A213,Other!$D$151:$D$343,$D213)</f>
        <v>6</v>
      </c>
      <c r="I213">
        <f>SUMIFS(Other!I$151:I$343,Other!$A$151:$A$343,$A213,Other!$D$151:$D$343,$D213)</f>
        <v>5</v>
      </c>
      <c r="J213">
        <f>SUMIFS(Other!J$151:J$343,Other!$A$151:$A$343,$A213,Other!$D$151:$D$343,$D213)</f>
        <v>5</v>
      </c>
      <c r="K213">
        <f>SUMIFS(Other!K$151:K$343,Other!$A$151:$A$343,$A213,Other!$D$151:$D$343,$D213)</f>
        <v>5</v>
      </c>
      <c r="L213">
        <f>SUMIFS(Other!L$151:L$343,Other!$A$151:$A$343,$A213,Other!$D$151:$D$343,$D213)</f>
        <v>7</v>
      </c>
      <c r="M213">
        <f>SUMIFS(Other!M$151:M$343,Other!$A$151:$A$343,$A213,Other!$D$151:$D$343,$D213)</f>
        <v>6</v>
      </c>
      <c r="N213">
        <f>SUMIFS(Other!N$151:N$343,Other!$A$151:$A$343,$A213,Other!$D$151:$D$343,$D213)</f>
        <v>3</v>
      </c>
      <c r="O213">
        <f>SUMIFS(Other!O$151:O$343,Other!$A$151:$A$343,$A213,Other!$D$151:$D$343,$D213)</f>
        <v>7</v>
      </c>
      <c r="P213">
        <f>SUMIFS(Other!P$151:P$343,Other!$A$151:$A$343,$A213,Other!$D$151:$D$343,$D213)</f>
        <v>6</v>
      </c>
      <c r="Q213">
        <f>SUMIFS(Other!Q$151:Q$343,Other!$A$151:$A$343,$A213,Other!$D$151:$D$343,$D213)</f>
        <v>71</v>
      </c>
      <c r="R213" s="26">
        <f ca="1">SUM(OFFSET(D213,,,,List!$D$2))</f>
        <v>37</v>
      </c>
    </row>
    <row r="214" spans="1:18" x14ac:dyDescent="0.25">
      <c r="A214" t="s">
        <v>19</v>
      </c>
      <c r="B214" s="15" t="s">
        <v>35</v>
      </c>
      <c r="C214" s="15" t="str">
        <f>List!$T$2</f>
        <v>Africa</v>
      </c>
      <c r="D214" s="5" t="str">
        <f>List!U$9</f>
        <v>South Africa</v>
      </c>
      <c r="E214">
        <f>SUMIFS(Other!E$151:E$343,Other!$A$151:$A$343,$A214,Other!$D$151:$D$343,$D214)</f>
        <v>8</v>
      </c>
      <c r="F214">
        <f>SUMIFS(Other!F$151:F$343,Other!$A$151:$A$343,$A214,Other!$D$151:$D$343,$D214)</f>
        <v>6</v>
      </c>
      <c r="G214">
        <f>SUMIFS(Other!G$151:G$343,Other!$A$151:$A$343,$A214,Other!$D$151:$D$343,$D214)</f>
        <v>5</v>
      </c>
      <c r="H214">
        <f>SUMIFS(Other!H$151:H$343,Other!$A$151:$A$343,$A214,Other!$D$151:$D$343,$D214)</f>
        <v>4</v>
      </c>
      <c r="I214">
        <f>SUMIFS(Other!I$151:I$343,Other!$A$151:$A$343,$A214,Other!$D$151:$D$343,$D214)</f>
        <v>6</v>
      </c>
      <c r="J214">
        <f>SUMIFS(Other!J$151:J$343,Other!$A$151:$A$343,$A214,Other!$D$151:$D$343,$D214)</f>
        <v>7</v>
      </c>
      <c r="K214">
        <f>SUMIFS(Other!K$151:K$343,Other!$A$151:$A$343,$A214,Other!$D$151:$D$343,$D214)</f>
        <v>5</v>
      </c>
      <c r="L214">
        <f>SUMIFS(Other!L$151:L$343,Other!$A$151:$A$343,$A214,Other!$D$151:$D$343,$D214)</f>
        <v>6</v>
      </c>
      <c r="M214">
        <f>SUMIFS(Other!M$151:M$343,Other!$A$151:$A$343,$A214,Other!$D$151:$D$343,$D214)</f>
        <v>7</v>
      </c>
      <c r="N214">
        <f>SUMIFS(Other!N$151:N$343,Other!$A$151:$A$343,$A214,Other!$D$151:$D$343,$D214)</f>
        <v>4</v>
      </c>
      <c r="O214">
        <f>SUMIFS(Other!O$151:O$343,Other!$A$151:$A$343,$A214,Other!$D$151:$D$343,$D214)</f>
        <v>3</v>
      </c>
      <c r="P214">
        <f>SUMIFS(Other!P$151:P$343,Other!$A$151:$A$343,$A214,Other!$D$151:$D$343,$D214)</f>
        <v>4</v>
      </c>
      <c r="Q214">
        <f>SUMIFS(Other!Q$151:Q$343,Other!$A$151:$A$343,$A214,Other!$D$151:$D$343,$D214)</f>
        <v>65</v>
      </c>
      <c r="R214" s="26">
        <f ca="1">SUM(OFFSET(D214,,,,List!$D$2))</f>
        <v>36</v>
      </c>
    </row>
    <row r="215" spans="1:18" x14ac:dyDescent="0.25">
      <c r="A215" t="s">
        <v>19</v>
      </c>
      <c r="B215" s="15" t="s">
        <v>35</v>
      </c>
      <c r="C215" s="15" t="str">
        <f>List!$T$2</f>
        <v>Africa</v>
      </c>
      <c r="D215" s="5" t="str">
        <f>List!U$10</f>
        <v>Tunisia</v>
      </c>
      <c r="E215">
        <f>SUMIFS(Other!E$151:E$343,Other!$A$151:$A$343,$A215,Other!$D$151:$D$343,$D215)</f>
        <v>8</v>
      </c>
      <c r="F215">
        <f>SUMIFS(Other!F$151:F$343,Other!$A$151:$A$343,$A215,Other!$D$151:$D$343,$D215)</f>
        <v>7</v>
      </c>
      <c r="G215">
        <f>SUMIFS(Other!G$151:G$343,Other!$A$151:$A$343,$A215,Other!$D$151:$D$343,$D215)</f>
        <v>5</v>
      </c>
      <c r="H215">
        <f>SUMIFS(Other!H$151:H$343,Other!$A$151:$A$343,$A215,Other!$D$151:$D$343,$D215)</f>
        <v>5</v>
      </c>
      <c r="I215">
        <f>SUMIFS(Other!I$151:I$343,Other!$A$151:$A$343,$A215,Other!$D$151:$D$343,$D215)</f>
        <v>5</v>
      </c>
      <c r="J215">
        <f>SUMIFS(Other!J$151:J$343,Other!$A$151:$A$343,$A215,Other!$D$151:$D$343,$D215)</f>
        <v>6</v>
      </c>
      <c r="K215">
        <f>SUMIFS(Other!K$151:K$343,Other!$A$151:$A$343,$A215,Other!$D$151:$D$343,$D215)</f>
        <v>2</v>
      </c>
      <c r="L215">
        <f>SUMIFS(Other!L$151:L$343,Other!$A$151:$A$343,$A215,Other!$D$151:$D$343,$D215)</f>
        <v>5</v>
      </c>
      <c r="M215">
        <f>SUMIFS(Other!M$151:M$343,Other!$A$151:$A$343,$A215,Other!$D$151:$D$343,$D215)</f>
        <v>6</v>
      </c>
      <c r="N215">
        <f>SUMIFS(Other!N$151:N$343,Other!$A$151:$A$343,$A215,Other!$D$151:$D$343,$D215)</f>
        <v>4</v>
      </c>
      <c r="O215">
        <f>SUMIFS(Other!O$151:O$343,Other!$A$151:$A$343,$A215,Other!$D$151:$D$343,$D215)</f>
        <v>5</v>
      </c>
      <c r="P215">
        <f>SUMIFS(Other!P$151:P$343,Other!$A$151:$A$343,$A215,Other!$D$151:$D$343,$D215)</f>
        <v>4</v>
      </c>
      <c r="Q215">
        <f>SUMIFS(Other!Q$151:Q$343,Other!$A$151:$A$343,$A215,Other!$D$151:$D$343,$D215)</f>
        <v>62</v>
      </c>
      <c r="R215" s="26">
        <f ca="1">SUM(OFFSET(D215,,,,List!$D$2))</f>
        <v>36</v>
      </c>
    </row>
    <row r="216" spans="1:18" x14ac:dyDescent="0.25">
      <c r="A216" t="s">
        <v>19</v>
      </c>
      <c r="B216" s="15" t="s">
        <v>35</v>
      </c>
      <c r="C216" s="15" t="str">
        <f>List!$T$2</f>
        <v>Africa</v>
      </c>
      <c r="D216" s="5" t="str">
        <f>List!U$11</f>
        <v>Zimbabwe</v>
      </c>
      <c r="E216">
        <f>SUMIFS(Other!E$151:E$343,Other!$A$151:$A$343,$A216,Other!$D$151:$D$343,$D216)</f>
        <v>9</v>
      </c>
      <c r="F216">
        <f>SUMIFS(Other!F$151:F$343,Other!$A$151:$A$343,$A216,Other!$D$151:$D$343,$D216)</f>
        <v>5</v>
      </c>
      <c r="G216">
        <f>SUMIFS(Other!G$151:G$343,Other!$A$151:$A$343,$A216,Other!$D$151:$D$343,$D216)</f>
        <v>8</v>
      </c>
      <c r="H216">
        <f>SUMIFS(Other!H$151:H$343,Other!$A$151:$A$343,$A216,Other!$D$151:$D$343,$D216)</f>
        <v>6</v>
      </c>
      <c r="I216">
        <f>SUMIFS(Other!I$151:I$343,Other!$A$151:$A$343,$A216,Other!$D$151:$D$343,$D216)</f>
        <v>5</v>
      </c>
      <c r="J216">
        <f>SUMIFS(Other!J$151:J$343,Other!$A$151:$A$343,$A216,Other!$D$151:$D$343,$D216)</f>
        <v>8</v>
      </c>
      <c r="K216">
        <f>SUMIFS(Other!K$151:K$343,Other!$A$151:$A$343,$A216,Other!$D$151:$D$343,$D216)</f>
        <v>8</v>
      </c>
      <c r="L216">
        <f>SUMIFS(Other!L$151:L$343,Other!$A$151:$A$343,$A216,Other!$D$151:$D$343,$D216)</f>
        <v>8</v>
      </c>
      <c r="M216">
        <f>SUMIFS(Other!M$151:M$343,Other!$A$151:$A$343,$A216,Other!$D$151:$D$343,$D216)</f>
        <v>7</v>
      </c>
      <c r="N216">
        <f>SUMIFS(Other!N$151:N$343,Other!$A$151:$A$343,$A216,Other!$D$151:$D$343,$D216)</f>
        <v>7</v>
      </c>
      <c r="O216">
        <f>SUMIFS(Other!O$151:O$343,Other!$A$151:$A$343,$A216,Other!$D$151:$D$343,$D216)</f>
        <v>8</v>
      </c>
      <c r="P216">
        <f>SUMIFS(Other!P$151:P$343,Other!$A$151:$A$343,$A216,Other!$D$151:$D$343,$D216)</f>
        <v>4</v>
      </c>
      <c r="Q216">
        <f>SUMIFS(Other!Q$151:Q$343,Other!$A$151:$A$343,$A216,Other!$D$151:$D$343,$D216)</f>
        <v>83</v>
      </c>
      <c r="R216" s="26">
        <f ca="1">SUM(OFFSET(D216,,,,List!$D$2))</f>
        <v>41</v>
      </c>
    </row>
    <row r="217" spans="1:18" x14ac:dyDescent="0.25">
      <c r="A217" t="s">
        <v>19</v>
      </c>
      <c r="B217" s="15" t="s">
        <v>35</v>
      </c>
      <c r="D217" s="5" t="s">
        <v>15</v>
      </c>
      <c r="E217">
        <f>SUMIFS(Other!E$151:E$343,Other!$A$151:$A$343,$A217,Other!$D$151:$D$343,$D217)</f>
        <v>45</v>
      </c>
      <c r="F217">
        <f>SUMIFS(Other!F$151:F$343,Other!$A$151:$A$343,$A217,Other!$D$151:$D$343,$D217)</f>
        <v>45</v>
      </c>
      <c r="G217">
        <f>SUMIFS(Other!G$151:G$343,Other!$A$151:$A$343,$A217,Other!$D$151:$D$343,$D217)</f>
        <v>50</v>
      </c>
      <c r="H217">
        <f>SUMIFS(Other!H$151:H$343,Other!$A$151:$A$343,$A217,Other!$D$151:$D$343,$D217)</f>
        <v>48</v>
      </c>
      <c r="I217">
        <f>SUMIFS(Other!I$151:I$343,Other!$A$151:$A$343,$A217,Other!$D$151:$D$343,$D217)</f>
        <v>45</v>
      </c>
      <c r="J217">
        <f>SUMIFS(Other!J$151:J$343,Other!$A$151:$A$343,$A217,Other!$D$151:$D$343,$D217)</f>
        <v>44</v>
      </c>
      <c r="K217">
        <f>SUMIFS(Other!K$151:K$343,Other!$A$151:$A$343,$A217,Other!$D$151:$D$343,$D217)</f>
        <v>49</v>
      </c>
      <c r="L217">
        <f>SUMIFS(Other!L$151:L$343,Other!$A$151:$A$343,$A217,Other!$D$151:$D$343,$D217)</f>
        <v>44</v>
      </c>
      <c r="M217">
        <f>SUMIFS(Other!M$151:M$343,Other!$A$151:$A$343,$A217,Other!$D$151:$D$343,$D217)</f>
        <v>39</v>
      </c>
      <c r="N217">
        <f>SUMIFS(Other!N$151:N$343,Other!$A$151:$A$343,$A217,Other!$D$151:$D$343,$D217)</f>
        <v>45</v>
      </c>
      <c r="O217">
        <f>SUMIFS(Other!O$151:O$343,Other!$A$151:$A$343,$A217,Other!$D$151:$D$343,$D217)</f>
        <v>48</v>
      </c>
      <c r="P217">
        <f>SUMIFS(Other!P$151:P$343,Other!$A$151:$A$343,$A217,Other!$D$151:$D$343,$D217)</f>
        <v>47</v>
      </c>
      <c r="Q217">
        <f>SUMIFS(Other!Q$151:Q$343,Other!$A$151:$A$343,$A217,Other!$D$151:$D$343,$D217)</f>
        <v>549</v>
      </c>
      <c r="R217" s="26">
        <f ca="1">SUM(OFFSET(D217,,,,List!$D$2))</f>
        <v>277</v>
      </c>
    </row>
    <row r="218" spans="1:18" x14ac:dyDescent="0.25">
      <c r="B218" s="15"/>
      <c r="R218" s="52"/>
    </row>
    <row r="219" spans="1:18" x14ac:dyDescent="0.25">
      <c r="B219" s="15"/>
      <c r="R219" s="52"/>
    </row>
    <row r="220" spans="1:18" x14ac:dyDescent="0.25">
      <c r="A220" s="16" t="s">
        <v>41</v>
      </c>
      <c r="B220" s="19" t="s">
        <v>54</v>
      </c>
      <c r="C220" s="16" t="s">
        <v>55</v>
      </c>
      <c r="D220" s="16" t="s">
        <v>124</v>
      </c>
      <c r="E220" s="9" t="s">
        <v>22</v>
      </c>
      <c r="F220" s="9" t="s">
        <v>23</v>
      </c>
      <c r="G220" s="9" t="s">
        <v>24</v>
      </c>
      <c r="H220" s="9" t="s">
        <v>25</v>
      </c>
      <c r="I220" s="9" t="s">
        <v>26</v>
      </c>
      <c r="J220" s="9" t="s">
        <v>27</v>
      </c>
      <c r="K220" s="9" t="s">
        <v>22</v>
      </c>
      <c r="L220" s="9" t="s">
        <v>28</v>
      </c>
      <c r="M220" s="9" t="s">
        <v>29</v>
      </c>
      <c r="N220" s="9" t="s">
        <v>23</v>
      </c>
      <c r="O220" s="9" t="s">
        <v>29</v>
      </c>
      <c r="P220" s="9" t="s">
        <v>22</v>
      </c>
      <c r="Q220" s="43" t="s">
        <v>135</v>
      </c>
      <c r="R220" s="11" t="s">
        <v>40</v>
      </c>
    </row>
    <row r="221" spans="1:18" x14ac:dyDescent="0.25">
      <c r="A221" s="15" t="s">
        <v>20</v>
      </c>
      <c r="B221" s="15" t="s">
        <v>38</v>
      </c>
      <c r="C221" s="15" t="str">
        <f>List!$T$2</f>
        <v>Africa</v>
      </c>
      <c r="D221" s="5" t="str">
        <f>List!U$2</f>
        <v>Algeria</v>
      </c>
      <c r="E221" s="3">
        <f>IF(List!$D$2&gt;=E$1,SUMIFS(Finances!E$3:E$271,Finances!$A$3:$A$271,$A221,Finances!$B$3:$B$271,$B221,Finances!$D$3:$D$271,$D221),NA())</f>
        <v>7.0000000000000007E-2</v>
      </c>
      <c r="F221" s="3">
        <f>IF(List!$D$2&gt;=F$1,SUMIFS(Finances!F$3:F$271,Finances!$A$3:$A$271,$A221,Finances!$B$3:$B$271,$B221,Finances!$D$3:$D$271,$D221),NA())</f>
        <v>0.06</v>
      </c>
      <c r="G221" s="3">
        <f>IF(List!$D$2&gt;=G$1,SUMIFS(Finances!G$3:G$271,Finances!$A$3:$A$271,$A221,Finances!$B$3:$B$271,$B221,Finances!$D$3:$D$271,$D221),NA())</f>
        <v>0.08</v>
      </c>
      <c r="H221" s="3">
        <f>IF(List!$D$2&gt;=H$1,SUMIFS(Finances!H$3:H$271,Finances!$A$3:$A$271,$A221,Finances!$B$3:$B$271,$B221,Finances!$D$3:$D$271,$D221),NA())</f>
        <v>0.06</v>
      </c>
      <c r="I221" s="3">
        <f>IF(List!$D$2&gt;=I$1,SUMIFS(Finances!I$3:I$271,Finances!$A$3:$A$271,$A221,Finances!$B$3:$B$271,$B221,Finances!$D$3:$D$271,$D221),NA())</f>
        <v>0.08</v>
      </c>
      <c r="J221" s="3">
        <f>IF(List!$D$2&gt;=J$1,SUMIFS(Finances!J$3:J$271,Finances!$A$3:$A$271,$A221,Finances!$B$3:$B$271,$B221,Finances!$D$3:$D$271,$D221),NA())</f>
        <v>7.0000000000000007E-2</v>
      </c>
      <c r="K221" s="3">
        <f>IF(List!$D$2&gt;=K$1,SUMIFS(Finances!K$3:K$271,Finances!$A$3:$A$271,$A221,Finances!$B$3:$B$271,$B221,Finances!$D$3:$D$271,$D221),NA())</f>
        <v>0.08</v>
      </c>
      <c r="L221" s="3" t="e">
        <f>IF(List!$D$2&gt;=L$1,SUMIFS(Finances!L$3:L$271,Finances!$A$3:$A$271,$A221,Finances!$B$3:$B$271,$B221,Finances!$D$3:$D$271,$D221),NA())</f>
        <v>#N/A</v>
      </c>
      <c r="M221" s="3" t="e">
        <f>IF(List!$D$2&gt;=M$1,SUMIFS(Finances!M$3:M$271,Finances!$A$3:$A$271,$A221,Finances!$B$3:$B$271,$B221,Finances!$D$3:$D$271,$D221),NA())</f>
        <v>#N/A</v>
      </c>
      <c r="N221" s="3" t="e">
        <f>IF(List!$D$2&gt;=N$1,SUMIFS(Finances!N$3:N$271,Finances!$A$3:$A$271,$A221,Finances!$B$3:$B$271,$B221,Finances!$D$3:$D$271,$D221),NA())</f>
        <v>#N/A</v>
      </c>
      <c r="O221" s="3" t="e">
        <f>IF(List!$D$2&gt;=O$1,SUMIFS(Finances!O$3:O$271,Finances!$A$3:$A$271,$A221,Finances!$B$3:$B$271,$B221,Finances!$D$3:$D$271,$D221),NA())</f>
        <v>#N/A</v>
      </c>
      <c r="P221" s="3" t="e">
        <f>IF(List!$D$2&gt;=P$1,SUMIFS(Finances!P$3:P$271,Finances!$A$3:$A$271,$A221,Finances!$B$3:$B$271,$B221,Finances!$D$3:$D$271,$D221),NA())</f>
        <v>#N/A</v>
      </c>
      <c r="Q221" s="34">
        <f ca="1">OFFSET(D221,,List!$D$2)</f>
        <v>0.08</v>
      </c>
      <c r="R221" s="34">
        <f ca="1">OFFSET(D221,,List!$D$2)</f>
        <v>0.08</v>
      </c>
    </row>
    <row r="222" spans="1:18" x14ac:dyDescent="0.25">
      <c r="A222" s="15" t="s">
        <v>20</v>
      </c>
      <c r="B222" s="15" t="s">
        <v>38</v>
      </c>
      <c r="C222" s="15" t="str">
        <f>List!$T$2</f>
        <v>Africa</v>
      </c>
      <c r="D222" s="5" t="str">
        <f>List!U$3</f>
        <v>Egypt</v>
      </c>
      <c r="E222" s="3">
        <f>IF(List!$D$2&gt;=E$1,SUMIFS(Finances!E$3:E$271,Finances!$A$3:$A$271,$A222,Finances!$B$3:$B$271,$B222,Finances!$D$3:$D$271,$D222),NA())</f>
        <v>7.0000000000000007E-2</v>
      </c>
      <c r="F222" s="3">
        <f>IF(List!$D$2&gt;=F$1,SUMIFS(Finances!F$3:F$271,Finances!$A$3:$A$271,$A222,Finances!$B$3:$B$271,$B222,Finances!$D$3:$D$271,$D222),NA())</f>
        <v>0.05</v>
      </c>
      <c r="G222" s="3">
        <f>IF(List!$D$2&gt;=G$1,SUMIFS(Finances!G$3:G$271,Finances!$A$3:$A$271,$A222,Finances!$B$3:$B$271,$B222,Finances!$D$3:$D$271,$D222),NA())</f>
        <v>0.1</v>
      </c>
      <c r="H222" s="3">
        <f>IF(List!$D$2&gt;=H$1,SUMIFS(Finances!H$3:H$271,Finances!$A$3:$A$271,$A222,Finances!$B$3:$B$271,$B222,Finances!$D$3:$D$271,$D222),NA())</f>
        <v>0.1</v>
      </c>
      <c r="I222" s="3">
        <f>IF(List!$D$2&gt;=I$1,SUMIFS(Finances!I$3:I$271,Finances!$A$3:$A$271,$A222,Finances!$B$3:$B$271,$B222,Finances!$D$3:$D$271,$D222),NA())</f>
        <v>0.06</v>
      </c>
      <c r="J222" s="3">
        <f>IF(List!$D$2&gt;=J$1,SUMIFS(Finances!J$3:J$271,Finances!$A$3:$A$271,$A222,Finances!$B$3:$B$271,$B222,Finances!$D$3:$D$271,$D222),NA())</f>
        <v>0.08</v>
      </c>
      <c r="K222" s="3">
        <f>IF(List!$D$2&gt;=K$1,SUMIFS(Finances!K$3:K$271,Finances!$A$3:$A$271,$A222,Finances!$B$3:$B$271,$B222,Finances!$D$3:$D$271,$D222),NA())</f>
        <v>0.11</v>
      </c>
      <c r="L222" s="3" t="e">
        <f>IF(List!$D$2&gt;=L$1,SUMIFS(Finances!L$3:L$271,Finances!$A$3:$A$271,$A222,Finances!$B$3:$B$271,$B222,Finances!$D$3:$D$271,$D222),NA())</f>
        <v>#N/A</v>
      </c>
      <c r="M222" s="3" t="e">
        <f>IF(List!$D$2&gt;=M$1,SUMIFS(Finances!M$3:M$271,Finances!$A$3:$A$271,$A222,Finances!$B$3:$B$271,$B222,Finances!$D$3:$D$271,$D222),NA())</f>
        <v>#N/A</v>
      </c>
      <c r="N222" s="3" t="e">
        <f>IF(List!$D$2&gt;=N$1,SUMIFS(Finances!N$3:N$271,Finances!$A$3:$A$271,$A222,Finances!$B$3:$B$271,$B222,Finances!$D$3:$D$271,$D222),NA())</f>
        <v>#N/A</v>
      </c>
      <c r="O222" s="3" t="e">
        <f>IF(List!$D$2&gt;=O$1,SUMIFS(Finances!O$3:O$271,Finances!$A$3:$A$271,$A222,Finances!$B$3:$B$271,$B222,Finances!$D$3:$D$271,$D222),NA())</f>
        <v>#N/A</v>
      </c>
      <c r="P222" s="3" t="e">
        <f>IF(List!$D$2&gt;=P$1,SUMIFS(Finances!P$3:P$271,Finances!$A$3:$A$271,$A222,Finances!$B$3:$B$271,$B222,Finances!$D$3:$D$271,$D222),NA())</f>
        <v>#N/A</v>
      </c>
      <c r="Q222" s="34">
        <f ca="1">OFFSET(D222,,List!$D$2)</f>
        <v>0.11</v>
      </c>
      <c r="R222" s="34">
        <f ca="1">OFFSET(D222,,List!$D$2)</f>
        <v>0.11</v>
      </c>
    </row>
    <row r="223" spans="1:18" x14ac:dyDescent="0.25">
      <c r="A223" s="15" t="s">
        <v>20</v>
      </c>
      <c r="B223" s="15" t="s">
        <v>38</v>
      </c>
      <c r="C223" s="15" t="str">
        <f>List!$T$2</f>
        <v>Africa</v>
      </c>
      <c r="D223" s="5" t="str">
        <f>List!U$4</f>
        <v>Ethiopia</v>
      </c>
      <c r="E223" s="3">
        <f>IF(List!$D$2&gt;=E$1,SUMIFS(Finances!E$3:E$271,Finances!$A$3:$A$271,$A223,Finances!$B$3:$B$271,$B223,Finances!$D$3:$D$271,$D223),NA())</f>
        <v>0.08</v>
      </c>
      <c r="F223" s="3">
        <f>IF(List!$D$2&gt;=F$1,SUMIFS(Finances!F$3:F$271,Finances!$A$3:$A$271,$A223,Finances!$B$3:$B$271,$B223,Finances!$D$3:$D$271,$D223),NA())</f>
        <v>0.06</v>
      </c>
      <c r="G223" s="3">
        <f>IF(List!$D$2&gt;=G$1,SUMIFS(Finances!G$3:G$271,Finances!$A$3:$A$271,$A223,Finances!$B$3:$B$271,$B223,Finances!$D$3:$D$271,$D223),NA())</f>
        <v>0.1</v>
      </c>
      <c r="H223" s="3">
        <f>IF(List!$D$2&gt;=H$1,SUMIFS(Finances!H$3:H$271,Finances!$A$3:$A$271,$A223,Finances!$B$3:$B$271,$B223,Finances!$D$3:$D$271,$D223),NA())</f>
        <v>0.1</v>
      </c>
      <c r="I223" s="3">
        <f>IF(List!$D$2&gt;=I$1,SUMIFS(Finances!I$3:I$271,Finances!$A$3:$A$271,$A223,Finances!$B$3:$B$271,$B223,Finances!$D$3:$D$271,$D223),NA())</f>
        <v>0.08</v>
      </c>
      <c r="J223" s="3">
        <f>IF(List!$D$2&gt;=J$1,SUMIFS(Finances!J$3:J$271,Finances!$A$3:$A$271,$A223,Finances!$B$3:$B$271,$B223,Finances!$D$3:$D$271,$D223),NA())</f>
        <v>0.08</v>
      </c>
      <c r="K223" s="3">
        <f>IF(List!$D$2&gt;=K$1,SUMIFS(Finances!K$3:K$271,Finances!$A$3:$A$271,$A223,Finances!$B$3:$B$271,$B223,Finances!$D$3:$D$271,$D223),NA())</f>
        <v>0.06</v>
      </c>
      <c r="L223" s="3" t="e">
        <f>IF(List!$D$2&gt;=L$1,SUMIFS(Finances!L$3:L$271,Finances!$A$3:$A$271,$A223,Finances!$B$3:$B$271,$B223,Finances!$D$3:$D$271,$D223),NA())</f>
        <v>#N/A</v>
      </c>
      <c r="M223" s="3" t="e">
        <f>IF(List!$D$2&gt;=M$1,SUMIFS(Finances!M$3:M$271,Finances!$A$3:$A$271,$A223,Finances!$B$3:$B$271,$B223,Finances!$D$3:$D$271,$D223),NA())</f>
        <v>#N/A</v>
      </c>
      <c r="N223" s="3" t="e">
        <f>IF(List!$D$2&gt;=N$1,SUMIFS(Finances!N$3:N$271,Finances!$A$3:$A$271,$A223,Finances!$B$3:$B$271,$B223,Finances!$D$3:$D$271,$D223),NA())</f>
        <v>#N/A</v>
      </c>
      <c r="O223" s="3" t="e">
        <f>IF(List!$D$2&gt;=O$1,SUMIFS(Finances!O$3:O$271,Finances!$A$3:$A$271,$A223,Finances!$B$3:$B$271,$B223,Finances!$D$3:$D$271,$D223),NA())</f>
        <v>#N/A</v>
      </c>
      <c r="P223" s="3" t="e">
        <f>IF(List!$D$2&gt;=P$1,SUMIFS(Finances!P$3:P$271,Finances!$A$3:$A$271,$A223,Finances!$B$3:$B$271,$B223,Finances!$D$3:$D$271,$D223),NA())</f>
        <v>#N/A</v>
      </c>
      <c r="Q223" s="34">
        <f ca="1">OFFSET(D223,,List!$D$2)</f>
        <v>0.06</v>
      </c>
      <c r="R223" s="34">
        <f ca="1">OFFSET(D223,,List!$D$2)</f>
        <v>0.06</v>
      </c>
    </row>
    <row r="224" spans="1:18" x14ac:dyDescent="0.25">
      <c r="A224" s="15" t="s">
        <v>20</v>
      </c>
      <c r="B224" s="15" t="s">
        <v>38</v>
      </c>
      <c r="C224" s="15" t="str">
        <f>List!$T$2</f>
        <v>Africa</v>
      </c>
      <c r="D224" s="5" t="str">
        <f>List!U$5</f>
        <v>Kenya</v>
      </c>
      <c r="E224" s="3">
        <f>IF(List!$D$2&gt;=E$1,SUMIFS(Finances!E$3:E$271,Finances!$A$3:$A$271,$A224,Finances!$B$3:$B$271,$B224,Finances!$D$3:$D$271,$D224),NA())</f>
        <v>0.11</v>
      </c>
      <c r="F224" s="3">
        <f>IF(List!$D$2&gt;=F$1,SUMIFS(Finances!F$3:F$271,Finances!$A$3:$A$271,$A224,Finances!$B$3:$B$271,$B224,Finances!$D$3:$D$271,$D224),NA())</f>
        <v>0.1</v>
      </c>
      <c r="G224" s="3">
        <f>IF(List!$D$2&gt;=G$1,SUMIFS(Finances!G$3:G$271,Finances!$A$3:$A$271,$A224,Finances!$B$3:$B$271,$B224,Finances!$D$3:$D$271,$D224),NA())</f>
        <v>7.0000000000000007E-2</v>
      </c>
      <c r="H224" s="3">
        <f>IF(List!$D$2&gt;=H$1,SUMIFS(Finances!H$3:H$271,Finances!$A$3:$A$271,$A224,Finances!$B$3:$B$271,$B224,Finances!$D$3:$D$271,$D224),NA())</f>
        <v>0.06</v>
      </c>
      <c r="I224" s="3">
        <f>IF(List!$D$2&gt;=I$1,SUMIFS(Finances!I$3:I$271,Finances!$A$3:$A$271,$A224,Finances!$B$3:$B$271,$B224,Finances!$D$3:$D$271,$D224),NA())</f>
        <v>0.09</v>
      </c>
      <c r="J224" s="3">
        <f>IF(List!$D$2&gt;=J$1,SUMIFS(Finances!J$3:J$271,Finances!$A$3:$A$271,$A224,Finances!$B$3:$B$271,$B224,Finances!$D$3:$D$271,$D224),NA())</f>
        <v>0.05</v>
      </c>
      <c r="K224" s="3">
        <f>IF(List!$D$2&gt;=K$1,SUMIFS(Finances!K$3:K$271,Finances!$A$3:$A$271,$A224,Finances!$B$3:$B$271,$B224,Finances!$D$3:$D$271,$D224),NA())</f>
        <v>0.1</v>
      </c>
      <c r="L224" s="3" t="e">
        <f>IF(List!$D$2&gt;=L$1,SUMIFS(Finances!L$3:L$271,Finances!$A$3:$A$271,$A224,Finances!$B$3:$B$271,$B224,Finances!$D$3:$D$271,$D224),NA())</f>
        <v>#N/A</v>
      </c>
      <c r="M224" s="3" t="e">
        <f>IF(List!$D$2&gt;=M$1,SUMIFS(Finances!M$3:M$271,Finances!$A$3:$A$271,$A224,Finances!$B$3:$B$271,$B224,Finances!$D$3:$D$271,$D224),NA())</f>
        <v>#N/A</v>
      </c>
      <c r="N224" s="3" t="e">
        <f>IF(List!$D$2&gt;=N$1,SUMIFS(Finances!N$3:N$271,Finances!$A$3:$A$271,$A224,Finances!$B$3:$B$271,$B224,Finances!$D$3:$D$271,$D224),NA())</f>
        <v>#N/A</v>
      </c>
      <c r="O224" s="3" t="e">
        <f>IF(List!$D$2&gt;=O$1,SUMIFS(Finances!O$3:O$271,Finances!$A$3:$A$271,$A224,Finances!$B$3:$B$271,$B224,Finances!$D$3:$D$271,$D224),NA())</f>
        <v>#N/A</v>
      </c>
      <c r="P224" s="3" t="e">
        <f>IF(List!$D$2&gt;=P$1,SUMIFS(Finances!P$3:P$271,Finances!$A$3:$A$271,$A224,Finances!$B$3:$B$271,$B224,Finances!$D$3:$D$271,$D224),NA())</f>
        <v>#N/A</v>
      </c>
      <c r="Q224" s="34">
        <f ca="1">OFFSET(D224,,List!$D$2)</f>
        <v>0.1</v>
      </c>
      <c r="R224" s="34">
        <f ca="1">OFFSET(D224,,List!$D$2)</f>
        <v>0.1</v>
      </c>
    </row>
    <row r="225" spans="1:18" x14ac:dyDescent="0.25">
      <c r="A225" s="15" t="s">
        <v>20</v>
      </c>
      <c r="B225" s="15" t="s">
        <v>38</v>
      </c>
      <c r="C225" s="15" t="str">
        <f>List!$T$2</f>
        <v>Africa</v>
      </c>
      <c r="D225" s="5" t="str">
        <f>List!U$6</f>
        <v>Libya</v>
      </c>
      <c r="E225" s="3">
        <f>IF(List!$D$2&gt;=E$1,SUMIFS(Finances!E$3:E$271,Finances!$A$3:$A$271,$A225,Finances!$B$3:$B$271,$B225,Finances!$D$3:$D$271,$D225),NA())</f>
        <v>7.0000000000000007E-2</v>
      </c>
      <c r="F225" s="3">
        <f>IF(List!$D$2&gt;=F$1,SUMIFS(Finances!F$3:F$271,Finances!$A$3:$A$271,$A225,Finances!$B$3:$B$271,$B225,Finances!$D$3:$D$271,$D225),NA())</f>
        <v>0.11</v>
      </c>
      <c r="G225" s="3">
        <f>IF(List!$D$2&gt;=G$1,SUMIFS(Finances!G$3:G$271,Finances!$A$3:$A$271,$A225,Finances!$B$3:$B$271,$B225,Finances!$D$3:$D$271,$D225),NA())</f>
        <v>0.11</v>
      </c>
      <c r="H225" s="3">
        <f>IF(List!$D$2&gt;=H$1,SUMIFS(Finances!H$3:H$271,Finances!$A$3:$A$271,$A225,Finances!$B$3:$B$271,$B225,Finances!$D$3:$D$271,$D225),NA())</f>
        <v>0.08</v>
      </c>
      <c r="I225" s="3">
        <f>IF(List!$D$2&gt;=I$1,SUMIFS(Finances!I$3:I$271,Finances!$A$3:$A$271,$A225,Finances!$B$3:$B$271,$B225,Finances!$D$3:$D$271,$D225),NA())</f>
        <v>0.1</v>
      </c>
      <c r="J225" s="3">
        <f>IF(List!$D$2&gt;=J$1,SUMIFS(Finances!J$3:J$271,Finances!$A$3:$A$271,$A225,Finances!$B$3:$B$271,$B225,Finances!$D$3:$D$271,$D225),NA())</f>
        <v>0.11</v>
      </c>
      <c r="K225" s="3">
        <f>IF(List!$D$2&gt;=K$1,SUMIFS(Finances!K$3:K$271,Finances!$A$3:$A$271,$A225,Finances!$B$3:$B$271,$B225,Finances!$D$3:$D$271,$D225),NA())</f>
        <v>0.06</v>
      </c>
      <c r="L225" s="3" t="e">
        <f>IF(List!$D$2&gt;=L$1,SUMIFS(Finances!L$3:L$271,Finances!$A$3:$A$271,$A225,Finances!$B$3:$B$271,$B225,Finances!$D$3:$D$271,$D225),NA())</f>
        <v>#N/A</v>
      </c>
      <c r="M225" s="3" t="e">
        <f>IF(List!$D$2&gt;=M$1,SUMIFS(Finances!M$3:M$271,Finances!$A$3:$A$271,$A225,Finances!$B$3:$B$271,$B225,Finances!$D$3:$D$271,$D225),NA())</f>
        <v>#N/A</v>
      </c>
      <c r="N225" s="3" t="e">
        <f>IF(List!$D$2&gt;=N$1,SUMIFS(Finances!N$3:N$271,Finances!$A$3:$A$271,$A225,Finances!$B$3:$B$271,$B225,Finances!$D$3:$D$271,$D225),NA())</f>
        <v>#N/A</v>
      </c>
      <c r="O225" s="3" t="e">
        <f>IF(List!$D$2&gt;=O$1,SUMIFS(Finances!O$3:O$271,Finances!$A$3:$A$271,$A225,Finances!$B$3:$B$271,$B225,Finances!$D$3:$D$271,$D225),NA())</f>
        <v>#N/A</v>
      </c>
      <c r="P225" s="3" t="e">
        <f>IF(List!$D$2&gt;=P$1,SUMIFS(Finances!P$3:P$271,Finances!$A$3:$A$271,$A225,Finances!$B$3:$B$271,$B225,Finances!$D$3:$D$271,$D225),NA())</f>
        <v>#N/A</v>
      </c>
      <c r="Q225" s="34">
        <f ca="1">OFFSET(D225,,List!$D$2)</f>
        <v>0.06</v>
      </c>
      <c r="R225" s="34">
        <f ca="1">OFFSET(D225,,List!$D$2)</f>
        <v>0.06</v>
      </c>
    </row>
    <row r="226" spans="1:18" x14ac:dyDescent="0.25">
      <c r="A226" s="15" t="s">
        <v>20</v>
      </c>
      <c r="B226" s="15" t="s">
        <v>38</v>
      </c>
      <c r="C226" s="15" t="str">
        <f>List!$T$2</f>
        <v>Africa</v>
      </c>
      <c r="D226" s="5" t="str">
        <f>List!U$7</f>
        <v>Mauritius</v>
      </c>
      <c r="E226" s="3">
        <f>IF(List!$D$2&gt;=E$1,SUMIFS(Finances!E$3:E$271,Finances!$A$3:$A$271,$A226,Finances!$B$3:$B$271,$B226,Finances!$D$3:$D$271,$D226),NA())</f>
        <v>0.1</v>
      </c>
      <c r="F226" s="3">
        <f>IF(List!$D$2&gt;=F$1,SUMIFS(Finances!F$3:F$271,Finances!$A$3:$A$271,$A226,Finances!$B$3:$B$271,$B226,Finances!$D$3:$D$271,$D226),NA())</f>
        <v>0.05</v>
      </c>
      <c r="G226" s="3">
        <f>IF(List!$D$2&gt;=G$1,SUMIFS(Finances!G$3:G$271,Finances!$A$3:$A$271,$A226,Finances!$B$3:$B$271,$B226,Finances!$D$3:$D$271,$D226),NA())</f>
        <v>7.0000000000000007E-2</v>
      </c>
      <c r="H226" s="3">
        <f>IF(List!$D$2&gt;=H$1,SUMIFS(Finances!H$3:H$271,Finances!$A$3:$A$271,$A226,Finances!$B$3:$B$271,$B226,Finances!$D$3:$D$271,$D226),NA())</f>
        <v>0.08</v>
      </c>
      <c r="I226" s="3">
        <f>IF(List!$D$2&gt;=I$1,SUMIFS(Finances!I$3:I$271,Finances!$A$3:$A$271,$A226,Finances!$B$3:$B$271,$B226,Finances!$D$3:$D$271,$D226),NA())</f>
        <v>0.08</v>
      </c>
      <c r="J226" s="3">
        <f>IF(List!$D$2&gt;=J$1,SUMIFS(Finances!J$3:J$271,Finances!$A$3:$A$271,$A226,Finances!$B$3:$B$271,$B226,Finances!$D$3:$D$271,$D226),NA())</f>
        <v>0.06</v>
      </c>
      <c r="K226" s="3">
        <f>IF(List!$D$2&gt;=K$1,SUMIFS(Finances!K$3:K$271,Finances!$A$3:$A$271,$A226,Finances!$B$3:$B$271,$B226,Finances!$D$3:$D$271,$D226),NA())</f>
        <v>0.09</v>
      </c>
      <c r="L226" s="3" t="e">
        <f>IF(List!$D$2&gt;=L$1,SUMIFS(Finances!L$3:L$271,Finances!$A$3:$A$271,$A226,Finances!$B$3:$B$271,$B226,Finances!$D$3:$D$271,$D226),NA())</f>
        <v>#N/A</v>
      </c>
      <c r="M226" s="3" t="e">
        <f>IF(List!$D$2&gt;=M$1,SUMIFS(Finances!M$3:M$271,Finances!$A$3:$A$271,$A226,Finances!$B$3:$B$271,$B226,Finances!$D$3:$D$271,$D226),NA())</f>
        <v>#N/A</v>
      </c>
      <c r="N226" s="3" t="e">
        <f>IF(List!$D$2&gt;=N$1,SUMIFS(Finances!N$3:N$271,Finances!$A$3:$A$271,$A226,Finances!$B$3:$B$271,$B226,Finances!$D$3:$D$271,$D226),NA())</f>
        <v>#N/A</v>
      </c>
      <c r="O226" s="3" t="e">
        <f>IF(List!$D$2&gt;=O$1,SUMIFS(Finances!O$3:O$271,Finances!$A$3:$A$271,$A226,Finances!$B$3:$B$271,$B226,Finances!$D$3:$D$271,$D226),NA())</f>
        <v>#N/A</v>
      </c>
      <c r="P226" s="3" t="e">
        <f>IF(List!$D$2&gt;=P$1,SUMIFS(Finances!P$3:P$271,Finances!$A$3:$A$271,$A226,Finances!$B$3:$B$271,$B226,Finances!$D$3:$D$271,$D226),NA())</f>
        <v>#N/A</v>
      </c>
      <c r="Q226" s="34">
        <f ca="1">OFFSET(D226,,List!$D$2)</f>
        <v>0.09</v>
      </c>
      <c r="R226" s="34">
        <f ca="1">OFFSET(D226,,List!$D$2)</f>
        <v>0.09</v>
      </c>
    </row>
    <row r="227" spans="1:18" x14ac:dyDescent="0.25">
      <c r="A227" s="15" t="s">
        <v>20</v>
      </c>
      <c r="B227" s="15" t="s">
        <v>38</v>
      </c>
      <c r="C227" s="15" t="str">
        <f>List!$T$2</f>
        <v>Africa</v>
      </c>
      <c r="D227" s="5" t="str">
        <f>List!U$8</f>
        <v>Nigeria</v>
      </c>
      <c r="E227" s="3">
        <f>IF(List!$D$2&gt;=E$1,SUMIFS(Finances!E$3:E$271,Finances!$A$3:$A$271,$A227,Finances!$B$3:$B$271,$B227,Finances!$D$3:$D$271,$D227),NA())</f>
        <v>0.11</v>
      </c>
      <c r="F227" s="3">
        <f>IF(List!$D$2&gt;=F$1,SUMIFS(Finances!F$3:F$271,Finances!$A$3:$A$271,$A227,Finances!$B$3:$B$271,$B227,Finances!$D$3:$D$271,$D227),NA())</f>
        <v>0.09</v>
      </c>
      <c r="G227" s="3">
        <f>IF(List!$D$2&gt;=G$1,SUMIFS(Finances!G$3:G$271,Finances!$A$3:$A$271,$A227,Finances!$B$3:$B$271,$B227,Finances!$D$3:$D$271,$D227),NA())</f>
        <v>0.08</v>
      </c>
      <c r="H227" s="3">
        <f>IF(List!$D$2&gt;=H$1,SUMIFS(Finances!H$3:H$271,Finances!$A$3:$A$271,$A227,Finances!$B$3:$B$271,$B227,Finances!$D$3:$D$271,$D227),NA())</f>
        <v>0.11</v>
      </c>
      <c r="I227" s="3">
        <f>IF(List!$D$2&gt;=I$1,SUMIFS(Finances!I$3:I$271,Finances!$A$3:$A$271,$A227,Finances!$B$3:$B$271,$B227,Finances!$D$3:$D$271,$D227),NA())</f>
        <v>0.09</v>
      </c>
      <c r="J227" s="3">
        <f>IF(List!$D$2&gt;=J$1,SUMIFS(Finances!J$3:J$271,Finances!$A$3:$A$271,$A227,Finances!$B$3:$B$271,$B227,Finances!$D$3:$D$271,$D227),NA())</f>
        <v>0.05</v>
      </c>
      <c r="K227" s="3">
        <f>IF(List!$D$2&gt;=K$1,SUMIFS(Finances!K$3:K$271,Finances!$A$3:$A$271,$A227,Finances!$B$3:$B$271,$B227,Finances!$D$3:$D$271,$D227),NA())</f>
        <v>7.0000000000000007E-2</v>
      </c>
      <c r="L227" s="3" t="e">
        <f>IF(List!$D$2&gt;=L$1,SUMIFS(Finances!L$3:L$271,Finances!$A$3:$A$271,$A227,Finances!$B$3:$B$271,$B227,Finances!$D$3:$D$271,$D227),NA())</f>
        <v>#N/A</v>
      </c>
      <c r="M227" s="3" t="e">
        <f>IF(List!$D$2&gt;=M$1,SUMIFS(Finances!M$3:M$271,Finances!$A$3:$A$271,$A227,Finances!$B$3:$B$271,$B227,Finances!$D$3:$D$271,$D227),NA())</f>
        <v>#N/A</v>
      </c>
      <c r="N227" s="3" t="e">
        <f>IF(List!$D$2&gt;=N$1,SUMIFS(Finances!N$3:N$271,Finances!$A$3:$A$271,$A227,Finances!$B$3:$B$271,$B227,Finances!$D$3:$D$271,$D227),NA())</f>
        <v>#N/A</v>
      </c>
      <c r="O227" s="3" t="e">
        <f>IF(List!$D$2&gt;=O$1,SUMIFS(Finances!O$3:O$271,Finances!$A$3:$A$271,$A227,Finances!$B$3:$B$271,$B227,Finances!$D$3:$D$271,$D227),NA())</f>
        <v>#N/A</v>
      </c>
      <c r="P227" s="3" t="e">
        <f>IF(List!$D$2&gt;=P$1,SUMIFS(Finances!P$3:P$271,Finances!$A$3:$A$271,$A227,Finances!$B$3:$B$271,$B227,Finances!$D$3:$D$271,$D227),NA())</f>
        <v>#N/A</v>
      </c>
      <c r="Q227" s="34">
        <f ca="1">OFFSET(D227,,List!$D$2)</f>
        <v>7.0000000000000007E-2</v>
      </c>
      <c r="R227" s="34">
        <f ca="1">OFFSET(D227,,List!$D$2)</f>
        <v>7.0000000000000007E-2</v>
      </c>
    </row>
    <row r="228" spans="1:18" x14ac:dyDescent="0.25">
      <c r="A228" s="15" t="s">
        <v>20</v>
      </c>
      <c r="B228" s="15" t="s">
        <v>38</v>
      </c>
      <c r="C228" s="15" t="str">
        <f>List!$T$2</f>
        <v>Africa</v>
      </c>
      <c r="D228" s="5" t="str">
        <f>List!U$9</f>
        <v>South Africa</v>
      </c>
      <c r="E228" s="3">
        <f>IF(List!$D$2&gt;=E$1,SUMIFS(Finances!E$3:E$271,Finances!$A$3:$A$271,$A228,Finances!$B$3:$B$271,$B228,Finances!$D$3:$D$271,$D228),NA())</f>
        <v>0.11</v>
      </c>
      <c r="F228" s="3">
        <f>IF(List!$D$2&gt;=F$1,SUMIFS(Finances!F$3:F$271,Finances!$A$3:$A$271,$A228,Finances!$B$3:$B$271,$B228,Finances!$D$3:$D$271,$D228),NA())</f>
        <v>0.05</v>
      </c>
      <c r="G228" s="3">
        <f>IF(List!$D$2&gt;=G$1,SUMIFS(Finances!G$3:G$271,Finances!$A$3:$A$271,$A228,Finances!$B$3:$B$271,$B228,Finances!$D$3:$D$271,$D228),NA())</f>
        <v>0.08</v>
      </c>
      <c r="H228" s="3">
        <f>IF(List!$D$2&gt;=H$1,SUMIFS(Finances!H$3:H$271,Finances!$A$3:$A$271,$A228,Finances!$B$3:$B$271,$B228,Finances!$D$3:$D$271,$D228),NA())</f>
        <v>0.11</v>
      </c>
      <c r="I228" s="3">
        <f>IF(List!$D$2&gt;=I$1,SUMIFS(Finances!I$3:I$271,Finances!$A$3:$A$271,$A228,Finances!$B$3:$B$271,$B228,Finances!$D$3:$D$271,$D228),NA())</f>
        <v>0.08</v>
      </c>
      <c r="J228" s="3">
        <f>IF(List!$D$2&gt;=J$1,SUMIFS(Finances!J$3:J$271,Finances!$A$3:$A$271,$A228,Finances!$B$3:$B$271,$B228,Finances!$D$3:$D$271,$D228),NA())</f>
        <v>7.0000000000000007E-2</v>
      </c>
      <c r="K228" s="3">
        <f>IF(List!$D$2&gt;=K$1,SUMIFS(Finances!K$3:K$271,Finances!$A$3:$A$271,$A228,Finances!$B$3:$B$271,$B228,Finances!$D$3:$D$271,$D228),NA())</f>
        <v>7.0000000000000007E-2</v>
      </c>
      <c r="L228" s="3" t="e">
        <f>IF(List!$D$2&gt;=L$1,SUMIFS(Finances!L$3:L$271,Finances!$A$3:$A$271,$A228,Finances!$B$3:$B$271,$B228,Finances!$D$3:$D$271,$D228),NA())</f>
        <v>#N/A</v>
      </c>
      <c r="M228" s="3" t="e">
        <f>IF(List!$D$2&gt;=M$1,SUMIFS(Finances!M$3:M$271,Finances!$A$3:$A$271,$A228,Finances!$B$3:$B$271,$B228,Finances!$D$3:$D$271,$D228),NA())</f>
        <v>#N/A</v>
      </c>
      <c r="N228" s="3" t="e">
        <f>IF(List!$D$2&gt;=N$1,SUMIFS(Finances!N$3:N$271,Finances!$A$3:$A$271,$A228,Finances!$B$3:$B$271,$B228,Finances!$D$3:$D$271,$D228),NA())</f>
        <v>#N/A</v>
      </c>
      <c r="O228" s="3" t="e">
        <f>IF(List!$D$2&gt;=O$1,SUMIFS(Finances!O$3:O$271,Finances!$A$3:$A$271,$A228,Finances!$B$3:$B$271,$B228,Finances!$D$3:$D$271,$D228),NA())</f>
        <v>#N/A</v>
      </c>
      <c r="P228" s="3" t="e">
        <f>IF(List!$D$2&gt;=P$1,SUMIFS(Finances!P$3:P$271,Finances!$A$3:$A$271,$A228,Finances!$B$3:$B$271,$B228,Finances!$D$3:$D$271,$D228),NA())</f>
        <v>#N/A</v>
      </c>
      <c r="Q228" s="34">
        <f ca="1">OFFSET(D228,,List!$D$2)</f>
        <v>7.0000000000000007E-2</v>
      </c>
      <c r="R228" s="34">
        <f ca="1">OFFSET(D228,,List!$D$2)</f>
        <v>7.0000000000000007E-2</v>
      </c>
    </row>
    <row r="229" spans="1:18" x14ac:dyDescent="0.25">
      <c r="A229" s="15" t="s">
        <v>20</v>
      </c>
      <c r="B229" s="15" t="s">
        <v>38</v>
      </c>
      <c r="C229" s="15" t="str">
        <f>List!$T$2</f>
        <v>Africa</v>
      </c>
      <c r="D229" s="5" t="str">
        <f>List!U$10</f>
        <v>Tunisia</v>
      </c>
      <c r="E229" s="3">
        <f>IF(List!$D$2&gt;=E$1,SUMIFS(Finances!E$3:E$271,Finances!$A$3:$A$271,$A229,Finances!$B$3:$B$271,$B229,Finances!$D$3:$D$271,$D229),NA())</f>
        <v>0.05</v>
      </c>
      <c r="F229" s="3">
        <f>IF(List!$D$2&gt;=F$1,SUMIFS(Finances!F$3:F$271,Finances!$A$3:$A$271,$A229,Finances!$B$3:$B$271,$B229,Finances!$D$3:$D$271,$D229),NA())</f>
        <v>0.06</v>
      </c>
      <c r="G229" s="3">
        <f>IF(List!$D$2&gt;=G$1,SUMIFS(Finances!G$3:G$271,Finances!$A$3:$A$271,$A229,Finances!$B$3:$B$271,$B229,Finances!$D$3:$D$271,$D229),NA())</f>
        <v>0.06</v>
      </c>
      <c r="H229" s="3">
        <f>IF(List!$D$2&gt;=H$1,SUMIFS(Finances!H$3:H$271,Finances!$A$3:$A$271,$A229,Finances!$B$3:$B$271,$B229,Finances!$D$3:$D$271,$D229),NA())</f>
        <v>0.08</v>
      </c>
      <c r="I229" s="3">
        <f>IF(List!$D$2&gt;=I$1,SUMIFS(Finances!I$3:I$271,Finances!$A$3:$A$271,$A229,Finances!$B$3:$B$271,$B229,Finances!$D$3:$D$271,$D229),NA())</f>
        <v>0.11</v>
      </c>
      <c r="J229" s="3">
        <f>IF(List!$D$2&gt;=J$1,SUMIFS(Finances!J$3:J$271,Finances!$A$3:$A$271,$A229,Finances!$B$3:$B$271,$B229,Finances!$D$3:$D$271,$D229),NA())</f>
        <v>0.1</v>
      </c>
      <c r="K229" s="3">
        <f>IF(List!$D$2&gt;=K$1,SUMIFS(Finances!K$3:K$271,Finances!$A$3:$A$271,$A229,Finances!$B$3:$B$271,$B229,Finances!$D$3:$D$271,$D229),NA())</f>
        <v>0.1</v>
      </c>
      <c r="L229" s="3" t="e">
        <f>IF(List!$D$2&gt;=L$1,SUMIFS(Finances!L$3:L$271,Finances!$A$3:$A$271,$A229,Finances!$B$3:$B$271,$B229,Finances!$D$3:$D$271,$D229),NA())</f>
        <v>#N/A</v>
      </c>
      <c r="M229" s="3" t="e">
        <f>IF(List!$D$2&gt;=M$1,SUMIFS(Finances!M$3:M$271,Finances!$A$3:$A$271,$A229,Finances!$B$3:$B$271,$B229,Finances!$D$3:$D$271,$D229),NA())</f>
        <v>#N/A</v>
      </c>
      <c r="N229" s="3" t="e">
        <f>IF(List!$D$2&gt;=N$1,SUMIFS(Finances!N$3:N$271,Finances!$A$3:$A$271,$A229,Finances!$B$3:$B$271,$B229,Finances!$D$3:$D$271,$D229),NA())</f>
        <v>#N/A</v>
      </c>
      <c r="O229" s="3" t="e">
        <f>IF(List!$D$2&gt;=O$1,SUMIFS(Finances!O$3:O$271,Finances!$A$3:$A$271,$A229,Finances!$B$3:$B$271,$B229,Finances!$D$3:$D$271,$D229),NA())</f>
        <v>#N/A</v>
      </c>
      <c r="P229" s="3" t="e">
        <f>IF(List!$D$2&gt;=P$1,SUMIFS(Finances!P$3:P$271,Finances!$A$3:$A$271,$A229,Finances!$B$3:$B$271,$B229,Finances!$D$3:$D$271,$D229),NA())</f>
        <v>#N/A</v>
      </c>
      <c r="Q229" s="34">
        <f ca="1">OFFSET(D229,,List!$D$2)</f>
        <v>0.1</v>
      </c>
      <c r="R229" s="34">
        <f ca="1">OFFSET(D229,,List!$D$2)</f>
        <v>0.1</v>
      </c>
    </row>
    <row r="230" spans="1:18" x14ac:dyDescent="0.25">
      <c r="A230" s="15" t="s">
        <v>20</v>
      </c>
      <c r="B230" s="15" t="s">
        <v>38</v>
      </c>
      <c r="C230" s="15" t="str">
        <f>List!$T$2</f>
        <v>Africa</v>
      </c>
      <c r="D230" s="5" t="str">
        <f>List!U$11</f>
        <v>Zimbabwe</v>
      </c>
      <c r="E230" s="3">
        <f>IF(List!$D$2&gt;=E$1,SUMIFS(Finances!E$3:E$271,Finances!$A$3:$A$271,$A230,Finances!$B$3:$B$271,$B230,Finances!$D$3:$D$271,$D230),NA())</f>
        <v>0.05</v>
      </c>
      <c r="F230" s="3">
        <f>IF(List!$D$2&gt;=F$1,SUMIFS(Finances!F$3:F$271,Finances!$A$3:$A$271,$A230,Finances!$B$3:$B$271,$B230,Finances!$D$3:$D$271,$D230),NA())</f>
        <v>0.09</v>
      </c>
      <c r="G230" s="3">
        <f>IF(List!$D$2&gt;=G$1,SUMIFS(Finances!G$3:G$271,Finances!$A$3:$A$271,$A230,Finances!$B$3:$B$271,$B230,Finances!$D$3:$D$271,$D230),NA())</f>
        <v>0.06</v>
      </c>
      <c r="H230" s="3">
        <f>IF(List!$D$2&gt;=H$1,SUMIFS(Finances!H$3:H$271,Finances!$A$3:$A$271,$A230,Finances!$B$3:$B$271,$B230,Finances!$D$3:$D$271,$D230),NA())</f>
        <v>0.06</v>
      </c>
      <c r="I230" s="3">
        <f>IF(List!$D$2&gt;=I$1,SUMIFS(Finances!I$3:I$271,Finances!$A$3:$A$271,$A230,Finances!$B$3:$B$271,$B230,Finances!$D$3:$D$271,$D230),NA())</f>
        <v>0.09</v>
      </c>
      <c r="J230" s="3">
        <f>IF(List!$D$2&gt;=J$1,SUMIFS(Finances!J$3:J$271,Finances!$A$3:$A$271,$A230,Finances!$B$3:$B$271,$B230,Finances!$D$3:$D$271,$D230),NA())</f>
        <v>0.06</v>
      </c>
      <c r="K230" s="3">
        <f>IF(List!$D$2&gt;=K$1,SUMIFS(Finances!K$3:K$271,Finances!$A$3:$A$271,$A230,Finances!$B$3:$B$271,$B230,Finances!$D$3:$D$271,$D230),NA())</f>
        <v>0.06</v>
      </c>
      <c r="L230" s="3" t="e">
        <f>IF(List!$D$2&gt;=L$1,SUMIFS(Finances!L$3:L$271,Finances!$A$3:$A$271,$A230,Finances!$B$3:$B$271,$B230,Finances!$D$3:$D$271,$D230),NA())</f>
        <v>#N/A</v>
      </c>
      <c r="M230" s="3" t="e">
        <f>IF(List!$D$2&gt;=M$1,SUMIFS(Finances!M$3:M$271,Finances!$A$3:$A$271,$A230,Finances!$B$3:$B$271,$B230,Finances!$D$3:$D$271,$D230),NA())</f>
        <v>#N/A</v>
      </c>
      <c r="N230" s="3" t="e">
        <f>IF(List!$D$2&gt;=N$1,SUMIFS(Finances!N$3:N$271,Finances!$A$3:$A$271,$A230,Finances!$B$3:$B$271,$B230,Finances!$D$3:$D$271,$D230),NA())</f>
        <v>#N/A</v>
      </c>
      <c r="O230" s="3" t="e">
        <f>IF(List!$D$2&gt;=O$1,SUMIFS(Finances!O$3:O$271,Finances!$A$3:$A$271,$A230,Finances!$B$3:$B$271,$B230,Finances!$D$3:$D$271,$D230),NA())</f>
        <v>#N/A</v>
      </c>
      <c r="P230" s="3" t="e">
        <f>IF(List!$D$2&gt;=P$1,SUMIFS(Finances!P$3:P$271,Finances!$A$3:$A$271,$A230,Finances!$B$3:$B$271,$B230,Finances!$D$3:$D$271,$D230),NA())</f>
        <v>#N/A</v>
      </c>
      <c r="Q230" s="34">
        <f ca="1">OFFSET(D230,,List!$D$2)</f>
        <v>0.06</v>
      </c>
      <c r="R230" s="34">
        <f ca="1">OFFSET(D230,,List!$D$2)</f>
        <v>0.06</v>
      </c>
    </row>
    <row r="231" spans="1:18" x14ac:dyDescent="0.25">
      <c r="A231" s="15" t="s">
        <v>20</v>
      </c>
      <c r="B231" s="15" t="s">
        <v>38</v>
      </c>
      <c r="C231" s="15" t="str">
        <f>List!$T$2</f>
        <v>Africa</v>
      </c>
      <c r="D231" t="s">
        <v>15</v>
      </c>
      <c r="E231" s="21">
        <f>AVERAGE(E221:E230)</f>
        <v>8.2000000000000003E-2</v>
      </c>
      <c r="F231" s="21">
        <f t="shared" ref="F231:P231" si="69">AVERAGE(F221:F230)</f>
        <v>7.2000000000000008E-2</v>
      </c>
      <c r="G231" s="21">
        <f t="shared" si="69"/>
        <v>8.1000000000000003E-2</v>
      </c>
      <c r="H231" s="21">
        <f t="shared" si="69"/>
        <v>8.4000000000000005E-2</v>
      </c>
      <c r="I231" s="21">
        <f t="shared" si="69"/>
        <v>8.5999999999999993E-2</v>
      </c>
      <c r="J231" s="21">
        <f t="shared" si="69"/>
        <v>7.2999999999999995E-2</v>
      </c>
      <c r="K231" s="21">
        <f t="shared" si="69"/>
        <v>0.08</v>
      </c>
      <c r="L231" s="21" t="e">
        <f t="shared" si="69"/>
        <v>#N/A</v>
      </c>
      <c r="M231" s="21" t="e">
        <f t="shared" si="69"/>
        <v>#N/A</v>
      </c>
      <c r="N231" s="21" t="e">
        <f t="shared" si="69"/>
        <v>#N/A</v>
      </c>
      <c r="O231" s="21" t="e">
        <f t="shared" si="69"/>
        <v>#N/A</v>
      </c>
      <c r="P231" s="21" t="e">
        <f t="shared" si="69"/>
        <v>#N/A</v>
      </c>
      <c r="R231" s="21">
        <f ca="1">AVERAGE(R221:R230)</f>
        <v>0.08</v>
      </c>
    </row>
    <row r="232" spans="1:18" x14ac:dyDescent="0.25">
      <c r="B232" s="15"/>
      <c r="E232" s="2"/>
      <c r="F232" s="2"/>
      <c r="G232" s="2"/>
      <c r="H232" s="2"/>
      <c r="I232" s="2"/>
      <c r="J232" s="2"/>
      <c r="K232" s="2"/>
      <c r="L232" s="2"/>
      <c r="M232" s="2"/>
      <c r="N232" s="2"/>
      <c r="O232" s="2"/>
      <c r="P232" s="2"/>
      <c r="R232" s="2"/>
    </row>
    <row r="233" spans="1:18" x14ac:dyDescent="0.25">
      <c r="B233" s="15"/>
      <c r="E233" s="2"/>
      <c r="F233" s="2"/>
      <c r="G233" s="2"/>
      <c r="H233" s="2"/>
      <c r="I233" s="2"/>
      <c r="J233" s="2"/>
      <c r="K233" s="2"/>
      <c r="L233" s="2"/>
      <c r="M233" s="2"/>
      <c r="N233" s="2"/>
      <c r="O233" s="2"/>
      <c r="P233" s="2"/>
      <c r="R233" s="2"/>
    </row>
    <row r="234" spans="1:18" x14ac:dyDescent="0.25">
      <c r="A234" s="16" t="s">
        <v>41</v>
      </c>
      <c r="B234" s="19" t="s">
        <v>54</v>
      </c>
      <c r="C234" s="16" t="s">
        <v>55</v>
      </c>
      <c r="D234" s="16" t="s">
        <v>124</v>
      </c>
      <c r="E234" s="9" t="s">
        <v>22</v>
      </c>
      <c r="F234" s="9" t="s">
        <v>23</v>
      </c>
      <c r="G234" s="9" t="s">
        <v>24</v>
      </c>
      <c r="H234" s="9" t="s">
        <v>25</v>
      </c>
      <c r="I234" s="9" t="s">
        <v>26</v>
      </c>
      <c r="J234" s="9" t="s">
        <v>27</v>
      </c>
      <c r="K234" s="9" t="s">
        <v>22</v>
      </c>
      <c r="L234" s="9" t="s">
        <v>28</v>
      </c>
      <c r="M234" s="9" t="s">
        <v>29</v>
      </c>
      <c r="N234" s="9" t="s">
        <v>23</v>
      </c>
      <c r="O234" s="9" t="s">
        <v>29</v>
      </c>
      <c r="P234" s="9" t="s">
        <v>22</v>
      </c>
      <c r="Q234" s="43" t="s">
        <v>135</v>
      </c>
      <c r="R234" s="11" t="s">
        <v>40</v>
      </c>
    </row>
    <row r="235" spans="1:18" x14ac:dyDescent="0.25">
      <c r="A235" s="15" t="s">
        <v>20</v>
      </c>
      <c r="B235" s="15" t="s">
        <v>39</v>
      </c>
      <c r="C235" s="15" t="str">
        <f>List!$T$2</f>
        <v>Africa</v>
      </c>
      <c r="D235" s="5" t="str">
        <f>List!U$2</f>
        <v>Algeria</v>
      </c>
      <c r="E235" s="3">
        <f>IF(List!$D$2&gt;=E$1,SUMIFS(Finances!E$3:E$271,Finances!$A$3:$A$271,$A235,Finances!$B$3:$B$271,$B235,Finances!$D$3:$D$271,$D235),NA())</f>
        <v>0.19</v>
      </c>
      <c r="F235" s="3">
        <f>IF(List!$D$2&gt;=F$1,SUMIFS(Finances!F$3:F$271,Finances!$A$3:$A$271,$A235,Finances!$B$3:$B$271,$B235,Finances!$D$3:$D$271,$D235),NA())</f>
        <v>0.11</v>
      </c>
      <c r="G235" s="3">
        <f>IF(List!$D$2&gt;=G$1,SUMIFS(Finances!G$3:G$271,Finances!$A$3:$A$271,$A235,Finances!$B$3:$B$271,$B235,Finances!$D$3:$D$271,$D235),NA())</f>
        <v>0.16</v>
      </c>
      <c r="H235" s="3">
        <f>IF(List!$D$2&gt;=H$1,SUMIFS(Finances!H$3:H$271,Finances!$A$3:$A$271,$A235,Finances!$B$3:$B$271,$B235,Finances!$D$3:$D$271,$D235),NA())</f>
        <v>0.12</v>
      </c>
      <c r="I235" s="3">
        <f>IF(List!$D$2&gt;=I$1,SUMIFS(Finances!I$3:I$271,Finances!$A$3:$A$271,$A235,Finances!$B$3:$B$271,$B235,Finances!$D$3:$D$271,$D235),NA())</f>
        <v>0.18</v>
      </c>
      <c r="J235" s="3">
        <f>IF(List!$D$2&gt;=J$1,SUMIFS(Finances!J$3:J$271,Finances!$A$3:$A$271,$A235,Finances!$B$3:$B$271,$B235,Finances!$D$3:$D$271,$D235),NA())</f>
        <v>0.14000000000000001</v>
      </c>
      <c r="K235" s="3">
        <f>IF(List!$D$2&gt;=K$1,SUMIFS(Finances!K$3:K$271,Finances!$A$3:$A$271,$A235,Finances!$B$3:$B$271,$B235,Finances!$D$3:$D$271,$D235),NA())</f>
        <v>0.11</v>
      </c>
      <c r="L235" s="3" t="e">
        <f>IF(List!$D$2&gt;=L$1,SUMIFS(Finances!L$3:L$271,Finances!$A$3:$A$271,$A235,Finances!$B$3:$B$271,$B235,Finances!$D$3:$D$271,$D235),NA())</f>
        <v>#N/A</v>
      </c>
      <c r="M235" s="3" t="e">
        <f>IF(List!$D$2&gt;=M$1,SUMIFS(Finances!M$3:M$271,Finances!$A$3:$A$271,$A235,Finances!$B$3:$B$271,$B235,Finances!$D$3:$D$271,$D235),NA())</f>
        <v>#N/A</v>
      </c>
      <c r="N235" s="3" t="e">
        <f>IF(List!$D$2&gt;=N$1,SUMIFS(Finances!N$3:N$271,Finances!$A$3:$A$271,$A235,Finances!$B$3:$B$271,$B235,Finances!$D$3:$D$271,$D235),NA())</f>
        <v>#N/A</v>
      </c>
      <c r="O235" s="3" t="e">
        <f>IF(List!$D$2&gt;=O$1,SUMIFS(Finances!O$3:O$271,Finances!$A$3:$A$271,$A235,Finances!$B$3:$B$271,$B235,Finances!$D$3:$D$271,$D235),NA())</f>
        <v>#N/A</v>
      </c>
      <c r="P235" s="3" t="e">
        <f>IF(List!$D$2&gt;=P$1,SUMIFS(Finances!P$3:P$271,Finances!$A$3:$A$271,$A235,Finances!$B$3:$B$271,$B235,Finances!$D$3:$D$271,$D235),NA())</f>
        <v>#N/A</v>
      </c>
      <c r="Q235" s="34">
        <f ca="1">OFFSET(D235,,List!$D$2)</f>
        <v>0.11</v>
      </c>
      <c r="R235" s="34">
        <f ca="1">OFFSET(D235,,List!$D$2)</f>
        <v>0.11</v>
      </c>
    </row>
    <row r="236" spans="1:18" x14ac:dyDescent="0.25">
      <c r="A236" s="15" t="s">
        <v>20</v>
      </c>
      <c r="B236" s="15" t="s">
        <v>39</v>
      </c>
      <c r="C236" s="15" t="str">
        <f>List!$T$2</f>
        <v>Africa</v>
      </c>
      <c r="D236" s="5" t="str">
        <f>List!U$3</f>
        <v>Egypt</v>
      </c>
      <c r="E236" s="3">
        <f>IF(List!$D$2&gt;=E$1,SUMIFS(Finances!E$3:E$271,Finances!$A$3:$A$271,$A236,Finances!$B$3:$B$271,$B236,Finances!$D$3:$D$271,$D236),NA())</f>
        <v>0.17</v>
      </c>
      <c r="F236" s="3">
        <f>IF(List!$D$2&gt;=F$1,SUMIFS(Finances!F$3:F$271,Finances!$A$3:$A$271,$A236,Finances!$B$3:$B$271,$B236,Finances!$D$3:$D$271,$D236),NA())</f>
        <v>0.19</v>
      </c>
      <c r="G236" s="3">
        <f>IF(List!$D$2&gt;=G$1,SUMIFS(Finances!G$3:G$271,Finances!$A$3:$A$271,$A236,Finances!$B$3:$B$271,$B236,Finances!$D$3:$D$271,$D236),NA())</f>
        <v>0.14000000000000001</v>
      </c>
      <c r="H236" s="3">
        <f>IF(List!$D$2&gt;=H$1,SUMIFS(Finances!H$3:H$271,Finances!$A$3:$A$271,$A236,Finances!$B$3:$B$271,$B236,Finances!$D$3:$D$271,$D236),NA())</f>
        <v>0.15</v>
      </c>
      <c r="I236" s="3">
        <f>IF(List!$D$2&gt;=I$1,SUMIFS(Finances!I$3:I$271,Finances!$A$3:$A$271,$A236,Finances!$B$3:$B$271,$B236,Finances!$D$3:$D$271,$D236),NA())</f>
        <v>0.11</v>
      </c>
      <c r="J236" s="3">
        <f>IF(List!$D$2&gt;=J$1,SUMIFS(Finances!J$3:J$271,Finances!$A$3:$A$271,$A236,Finances!$B$3:$B$271,$B236,Finances!$D$3:$D$271,$D236),NA())</f>
        <v>0.14000000000000001</v>
      </c>
      <c r="K236" s="3">
        <f>IF(List!$D$2&gt;=K$1,SUMIFS(Finances!K$3:K$271,Finances!$A$3:$A$271,$A236,Finances!$B$3:$B$271,$B236,Finances!$D$3:$D$271,$D236),NA())</f>
        <v>0.19</v>
      </c>
      <c r="L236" s="3" t="e">
        <f>IF(List!$D$2&gt;=L$1,SUMIFS(Finances!L$3:L$271,Finances!$A$3:$A$271,$A236,Finances!$B$3:$B$271,$B236,Finances!$D$3:$D$271,$D236),NA())</f>
        <v>#N/A</v>
      </c>
      <c r="M236" s="3" t="e">
        <f>IF(List!$D$2&gt;=M$1,SUMIFS(Finances!M$3:M$271,Finances!$A$3:$A$271,$A236,Finances!$B$3:$B$271,$B236,Finances!$D$3:$D$271,$D236),NA())</f>
        <v>#N/A</v>
      </c>
      <c r="N236" s="3" t="e">
        <f>IF(List!$D$2&gt;=N$1,SUMIFS(Finances!N$3:N$271,Finances!$A$3:$A$271,$A236,Finances!$B$3:$B$271,$B236,Finances!$D$3:$D$271,$D236),NA())</f>
        <v>#N/A</v>
      </c>
      <c r="O236" s="3" t="e">
        <f>IF(List!$D$2&gt;=O$1,SUMIFS(Finances!O$3:O$271,Finances!$A$3:$A$271,$A236,Finances!$B$3:$B$271,$B236,Finances!$D$3:$D$271,$D236),NA())</f>
        <v>#N/A</v>
      </c>
      <c r="P236" s="3" t="e">
        <f>IF(List!$D$2&gt;=P$1,SUMIFS(Finances!P$3:P$271,Finances!$A$3:$A$271,$A236,Finances!$B$3:$B$271,$B236,Finances!$D$3:$D$271,$D236),NA())</f>
        <v>#N/A</v>
      </c>
      <c r="Q236" s="34">
        <f ca="1">OFFSET(D236,,List!$D$2)</f>
        <v>0.19</v>
      </c>
      <c r="R236" s="34">
        <f ca="1">OFFSET(D236,,List!$D$2)</f>
        <v>0.19</v>
      </c>
    </row>
    <row r="237" spans="1:18" x14ac:dyDescent="0.25">
      <c r="A237" s="15" t="s">
        <v>20</v>
      </c>
      <c r="B237" s="15" t="s">
        <v>39</v>
      </c>
      <c r="C237" s="15" t="str">
        <f>List!$T$2</f>
        <v>Africa</v>
      </c>
      <c r="D237" s="5" t="str">
        <f>List!U$4</f>
        <v>Ethiopia</v>
      </c>
      <c r="E237" s="3">
        <f>IF(List!$D$2&gt;=E$1,SUMIFS(Finances!E$3:E$271,Finances!$A$3:$A$271,$A237,Finances!$B$3:$B$271,$B237,Finances!$D$3:$D$271,$D237),NA())</f>
        <v>0.15</v>
      </c>
      <c r="F237" s="3">
        <f>IF(List!$D$2&gt;=F$1,SUMIFS(Finances!F$3:F$271,Finances!$A$3:$A$271,$A237,Finances!$B$3:$B$271,$B237,Finances!$D$3:$D$271,$D237),NA())</f>
        <v>0.11</v>
      </c>
      <c r="G237" s="3">
        <f>IF(List!$D$2&gt;=G$1,SUMIFS(Finances!G$3:G$271,Finances!$A$3:$A$271,$A237,Finances!$B$3:$B$271,$B237,Finances!$D$3:$D$271,$D237),NA())</f>
        <v>0.16</v>
      </c>
      <c r="H237" s="3">
        <f>IF(List!$D$2&gt;=H$1,SUMIFS(Finances!H$3:H$271,Finances!$A$3:$A$271,$A237,Finances!$B$3:$B$271,$B237,Finances!$D$3:$D$271,$D237),NA())</f>
        <v>0.14000000000000001</v>
      </c>
      <c r="I237" s="3">
        <f>IF(List!$D$2&gt;=I$1,SUMIFS(Finances!I$3:I$271,Finances!$A$3:$A$271,$A237,Finances!$B$3:$B$271,$B237,Finances!$D$3:$D$271,$D237),NA())</f>
        <v>0.19</v>
      </c>
      <c r="J237" s="3">
        <f>IF(List!$D$2&gt;=J$1,SUMIFS(Finances!J$3:J$271,Finances!$A$3:$A$271,$A237,Finances!$B$3:$B$271,$B237,Finances!$D$3:$D$271,$D237),NA())</f>
        <v>0.18</v>
      </c>
      <c r="K237" s="3">
        <f>IF(List!$D$2&gt;=K$1,SUMIFS(Finances!K$3:K$271,Finances!$A$3:$A$271,$A237,Finances!$B$3:$B$271,$B237,Finances!$D$3:$D$271,$D237),NA())</f>
        <v>0.12</v>
      </c>
      <c r="L237" s="3" t="e">
        <f>IF(List!$D$2&gt;=L$1,SUMIFS(Finances!L$3:L$271,Finances!$A$3:$A$271,$A237,Finances!$B$3:$B$271,$B237,Finances!$D$3:$D$271,$D237),NA())</f>
        <v>#N/A</v>
      </c>
      <c r="M237" s="3" t="e">
        <f>IF(List!$D$2&gt;=M$1,SUMIFS(Finances!M$3:M$271,Finances!$A$3:$A$271,$A237,Finances!$B$3:$B$271,$B237,Finances!$D$3:$D$271,$D237),NA())</f>
        <v>#N/A</v>
      </c>
      <c r="N237" s="3" t="e">
        <f>IF(List!$D$2&gt;=N$1,SUMIFS(Finances!N$3:N$271,Finances!$A$3:$A$271,$A237,Finances!$B$3:$B$271,$B237,Finances!$D$3:$D$271,$D237),NA())</f>
        <v>#N/A</v>
      </c>
      <c r="O237" s="3" t="e">
        <f>IF(List!$D$2&gt;=O$1,SUMIFS(Finances!O$3:O$271,Finances!$A$3:$A$271,$A237,Finances!$B$3:$B$271,$B237,Finances!$D$3:$D$271,$D237),NA())</f>
        <v>#N/A</v>
      </c>
      <c r="P237" s="3" t="e">
        <f>IF(List!$D$2&gt;=P$1,SUMIFS(Finances!P$3:P$271,Finances!$A$3:$A$271,$A237,Finances!$B$3:$B$271,$B237,Finances!$D$3:$D$271,$D237),NA())</f>
        <v>#N/A</v>
      </c>
      <c r="Q237" s="34">
        <f ca="1">OFFSET(D237,,List!$D$2)</f>
        <v>0.12</v>
      </c>
      <c r="R237" s="34">
        <f ca="1">OFFSET(D237,,List!$D$2)</f>
        <v>0.12</v>
      </c>
    </row>
    <row r="238" spans="1:18" x14ac:dyDescent="0.25">
      <c r="A238" s="15" t="s">
        <v>20</v>
      </c>
      <c r="B238" s="15" t="s">
        <v>39</v>
      </c>
      <c r="C238" s="15" t="str">
        <f>List!$T$2</f>
        <v>Africa</v>
      </c>
      <c r="D238" s="5" t="str">
        <f>List!U$5</f>
        <v>Kenya</v>
      </c>
      <c r="E238" s="3">
        <f>IF(List!$D$2&gt;=E$1,SUMIFS(Finances!E$3:E$271,Finances!$A$3:$A$271,$A238,Finances!$B$3:$B$271,$B238,Finances!$D$3:$D$271,$D238),NA())</f>
        <v>0.18</v>
      </c>
      <c r="F238" s="3">
        <f>IF(List!$D$2&gt;=F$1,SUMIFS(Finances!F$3:F$271,Finances!$A$3:$A$271,$A238,Finances!$B$3:$B$271,$B238,Finances!$D$3:$D$271,$D238),NA())</f>
        <v>0.17</v>
      </c>
      <c r="G238" s="3">
        <f>IF(List!$D$2&gt;=G$1,SUMIFS(Finances!G$3:G$271,Finances!$A$3:$A$271,$A238,Finances!$B$3:$B$271,$B238,Finances!$D$3:$D$271,$D238),NA())</f>
        <v>0.18</v>
      </c>
      <c r="H238" s="3">
        <f>IF(List!$D$2&gt;=H$1,SUMIFS(Finances!H$3:H$271,Finances!$A$3:$A$271,$A238,Finances!$B$3:$B$271,$B238,Finances!$D$3:$D$271,$D238),NA())</f>
        <v>0.17</v>
      </c>
      <c r="I238" s="3">
        <f>IF(List!$D$2&gt;=I$1,SUMIFS(Finances!I$3:I$271,Finances!$A$3:$A$271,$A238,Finances!$B$3:$B$271,$B238,Finances!$D$3:$D$271,$D238),NA())</f>
        <v>0.17</v>
      </c>
      <c r="J238" s="3">
        <f>IF(List!$D$2&gt;=J$1,SUMIFS(Finances!J$3:J$271,Finances!$A$3:$A$271,$A238,Finances!$B$3:$B$271,$B238,Finances!$D$3:$D$271,$D238),NA())</f>
        <v>0.15</v>
      </c>
      <c r="K238" s="3">
        <f>IF(List!$D$2&gt;=K$1,SUMIFS(Finances!K$3:K$271,Finances!$A$3:$A$271,$A238,Finances!$B$3:$B$271,$B238,Finances!$D$3:$D$271,$D238),NA())</f>
        <v>0.2</v>
      </c>
      <c r="L238" s="3" t="e">
        <f>IF(List!$D$2&gt;=L$1,SUMIFS(Finances!L$3:L$271,Finances!$A$3:$A$271,$A238,Finances!$B$3:$B$271,$B238,Finances!$D$3:$D$271,$D238),NA())</f>
        <v>#N/A</v>
      </c>
      <c r="M238" s="3" t="e">
        <f>IF(List!$D$2&gt;=M$1,SUMIFS(Finances!M$3:M$271,Finances!$A$3:$A$271,$A238,Finances!$B$3:$B$271,$B238,Finances!$D$3:$D$271,$D238),NA())</f>
        <v>#N/A</v>
      </c>
      <c r="N238" s="3" t="e">
        <f>IF(List!$D$2&gt;=N$1,SUMIFS(Finances!N$3:N$271,Finances!$A$3:$A$271,$A238,Finances!$B$3:$B$271,$B238,Finances!$D$3:$D$271,$D238),NA())</f>
        <v>#N/A</v>
      </c>
      <c r="O238" s="3" t="e">
        <f>IF(List!$D$2&gt;=O$1,SUMIFS(Finances!O$3:O$271,Finances!$A$3:$A$271,$A238,Finances!$B$3:$B$271,$B238,Finances!$D$3:$D$271,$D238),NA())</f>
        <v>#N/A</v>
      </c>
      <c r="P238" s="3" t="e">
        <f>IF(List!$D$2&gt;=P$1,SUMIFS(Finances!P$3:P$271,Finances!$A$3:$A$271,$A238,Finances!$B$3:$B$271,$B238,Finances!$D$3:$D$271,$D238),NA())</f>
        <v>#N/A</v>
      </c>
      <c r="Q238" s="34">
        <f ca="1">OFFSET(D238,,List!$D$2)</f>
        <v>0.2</v>
      </c>
      <c r="R238" s="34">
        <f ca="1">OFFSET(D238,,List!$D$2)</f>
        <v>0.2</v>
      </c>
    </row>
    <row r="239" spans="1:18" x14ac:dyDescent="0.25">
      <c r="A239" s="15" t="s">
        <v>20</v>
      </c>
      <c r="B239" s="15" t="s">
        <v>39</v>
      </c>
      <c r="C239" s="15" t="str">
        <f>List!$T$2</f>
        <v>Africa</v>
      </c>
      <c r="D239" s="5" t="str">
        <f>List!U$6</f>
        <v>Libya</v>
      </c>
      <c r="E239" s="3">
        <f>IF(List!$D$2&gt;=E$1,SUMIFS(Finances!E$3:E$271,Finances!$A$3:$A$271,$A239,Finances!$B$3:$B$271,$B239,Finances!$D$3:$D$271,$D239),NA())</f>
        <v>0.17</v>
      </c>
      <c r="F239" s="3">
        <f>IF(List!$D$2&gt;=F$1,SUMIFS(Finances!F$3:F$271,Finances!$A$3:$A$271,$A239,Finances!$B$3:$B$271,$B239,Finances!$D$3:$D$271,$D239),NA())</f>
        <v>0.2</v>
      </c>
      <c r="G239" s="3">
        <f>IF(List!$D$2&gt;=G$1,SUMIFS(Finances!G$3:G$271,Finances!$A$3:$A$271,$A239,Finances!$B$3:$B$271,$B239,Finances!$D$3:$D$271,$D239),NA())</f>
        <v>0.11</v>
      </c>
      <c r="H239" s="3">
        <f>IF(List!$D$2&gt;=H$1,SUMIFS(Finances!H$3:H$271,Finances!$A$3:$A$271,$A239,Finances!$B$3:$B$271,$B239,Finances!$D$3:$D$271,$D239),NA())</f>
        <v>0.14000000000000001</v>
      </c>
      <c r="I239" s="3">
        <f>IF(List!$D$2&gt;=I$1,SUMIFS(Finances!I$3:I$271,Finances!$A$3:$A$271,$A239,Finances!$B$3:$B$271,$B239,Finances!$D$3:$D$271,$D239),NA())</f>
        <v>0.2</v>
      </c>
      <c r="J239" s="3">
        <f>IF(List!$D$2&gt;=J$1,SUMIFS(Finances!J$3:J$271,Finances!$A$3:$A$271,$A239,Finances!$B$3:$B$271,$B239,Finances!$D$3:$D$271,$D239),NA())</f>
        <v>0.13</v>
      </c>
      <c r="K239" s="3">
        <f>IF(List!$D$2&gt;=K$1,SUMIFS(Finances!K$3:K$271,Finances!$A$3:$A$271,$A239,Finances!$B$3:$B$271,$B239,Finances!$D$3:$D$271,$D239),NA())</f>
        <v>0.17</v>
      </c>
      <c r="L239" s="3" t="e">
        <f>IF(List!$D$2&gt;=L$1,SUMIFS(Finances!L$3:L$271,Finances!$A$3:$A$271,$A239,Finances!$B$3:$B$271,$B239,Finances!$D$3:$D$271,$D239),NA())</f>
        <v>#N/A</v>
      </c>
      <c r="M239" s="3" t="e">
        <f>IF(List!$D$2&gt;=M$1,SUMIFS(Finances!M$3:M$271,Finances!$A$3:$A$271,$A239,Finances!$B$3:$B$271,$B239,Finances!$D$3:$D$271,$D239),NA())</f>
        <v>#N/A</v>
      </c>
      <c r="N239" s="3" t="e">
        <f>IF(List!$D$2&gt;=N$1,SUMIFS(Finances!N$3:N$271,Finances!$A$3:$A$271,$A239,Finances!$B$3:$B$271,$B239,Finances!$D$3:$D$271,$D239),NA())</f>
        <v>#N/A</v>
      </c>
      <c r="O239" s="3" t="e">
        <f>IF(List!$D$2&gt;=O$1,SUMIFS(Finances!O$3:O$271,Finances!$A$3:$A$271,$A239,Finances!$B$3:$B$271,$B239,Finances!$D$3:$D$271,$D239),NA())</f>
        <v>#N/A</v>
      </c>
      <c r="P239" s="3" t="e">
        <f>IF(List!$D$2&gt;=P$1,SUMIFS(Finances!P$3:P$271,Finances!$A$3:$A$271,$A239,Finances!$B$3:$B$271,$B239,Finances!$D$3:$D$271,$D239),NA())</f>
        <v>#N/A</v>
      </c>
      <c r="Q239" s="34">
        <f ca="1">OFFSET(D239,,List!$D$2)</f>
        <v>0.17</v>
      </c>
      <c r="R239" s="34">
        <f ca="1">OFFSET(D239,,List!$D$2)</f>
        <v>0.17</v>
      </c>
    </row>
    <row r="240" spans="1:18" x14ac:dyDescent="0.25">
      <c r="A240" s="15" t="s">
        <v>20</v>
      </c>
      <c r="B240" s="15" t="s">
        <v>39</v>
      </c>
      <c r="C240" s="15" t="str">
        <f>List!$T$2</f>
        <v>Africa</v>
      </c>
      <c r="D240" s="5" t="str">
        <f>List!U$7</f>
        <v>Mauritius</v>
      </c>
      <c r="E240" s="3">
        <f>IF(List!$D$2&gt;=E$1,SUMIFS(Finances!E$3:E$271,Finances!$A$3:$A$271,$A240,Finances!$B$3:$B$271,$B240,Finances!$D$3:$D$271,$D240),NA())</f>
        <v>0.19</v>
      </c>
      <c r="F240" s="3">
        <f>IF(List!$D$2&gt;=F$1,SUMIFS(Finances!F$3:F$271,Finances!$A$3:$A$271,$A240,Finances!$B$3:$B$271,$B240,Finances!$D$3:$D$271,$D240),NA())</f>
        <v>0.19</v>
      </c>
      <c r="G240" s="3">
        <f>IF(List!$D$2&gt;=G$1,SUMIFS(Finances!G$3:G$271,Finances!$A$3:$A$271,$A240,Finances!$B$3:$B$271,$B240,Finances!$D$3:$D$271,$D240),NA())</f>
        <v>0.15</v>
      </c>
      <c r="H240" s="3">
        <f>IF(List!$D$2&gt;=H$1,SUMIFS(Finances!H$3:H$271,Finances!$A$3:$A$271,$A240,Finances!$B$3:$B$271,$B240,Finances!$D$3:$D$271,$D240),NA())</f>
        <v>0.16</v>
      </c>
      <c r="I240" s="3">
        <f>IF(List!$D$2&gt;=I$1,SUMIFS(Finances!I$3:I$271,Finances!$A$3:$A$271,$A240,Finances!$B$3:$B$271,$B240,Finances!$D$3:$D$271,$D240),NA())</f>
        <v>0.2</v>
      </c>
      <c r="J240" s="3">
        <f>IF(List!$D$2&gt;=J$1,SUMIFS(Finances!J$3:J$271,Finances!$A$3:$A$271,$A240,Finances!$B$3:$B$271,$B240,Finances!$D$3:$D$271,$D240),NA())</f>
        <v>0.14000000000000001</v>
      </c>
      <c r="K240" s="3">
        <f>IF(List!$D$2&gt;=K$1,SUMIFS(Finances!K$3:K$271,Finances!$A$3:$A$271,$A240,Finances!$B$3:$B$271,$B240,Finances!$D$3:$D$271,$D240),NA())</f>
        <v>0.12</v>
      </c>
      <c r="L240" s="3" t="e">
        <f>IF(List!$D$2&gt;=L$1,SUMIFS(Finances!L$3:L$271,Finances!$A$3:$A$271,$A240,Finances!$B$3:$B$271,$B240,Finances!$D$3:$D$271,$D240),NA())</f>
        <v>#N/A</v>
      </c>
      <c r="M240" s="3" t="e">
        <f>IF(List!$D$2&gt;=M$1,SUMIFS(Finances!M$3:M$271,Finances!$A$3:$A$271,$A240,Finances!$B$3:$B$271,$B240,Finances!$D$3:$D$271,$D240),NA())</f>
        <v>#N/A</v>
      </c>
      <c r="N240" s="3" t="e">
        <f>IF(List!$D$2&gt;=N$1,SUMIFS(Finances!N$3:N$271,Finances!$A$3:$A$271,$A240,Finances!$B$3:$B$271,$B240,Finances!$D$3:$D$271,$D240),NA())</f>
        <v>#N/A</v>
      </c>
      <c r="O240" s="3" t="e">
        <f>IF(List!$D$2&gt;=O$1,SUMIFS(Finances!O$3:O$271,Finances!$A$3:$A$271,$A240,Finances!$B$3:$B$271,$B240,Finances!$D$3:$D$271,$D240),NA())</f>
        <v>#N/A</v>
      </c>
      <c r="P240" s="3" t="e">
        <f>IF(List!$D$2&gt;=P$1,SUMIFS(Finances!P$3:P$271,Finances!$A$3:$A$271,$A240,Finances!$B$3:$B$271,$B240,Finances!$D$3:$D$271,$D240),NA())</f>
        <v>#N/A</v>
      </c>
      <c r="Q240" s="34">
        <f ca="1">OFFSET(D240,,List!$D$2)</f>
        <v>0.12</v>
      </c>
      <c r="R240" s="34">
        <f ca="1">OFFSET(D240,,List!$D$2)</f>
        <v>0.12</v>
      </c>
    </row>
    <row r="241" spans="1:18" x14ac:dyDescent="0.25">
      <c r="A241" s="15" t="s">
        <v>20</v>
      </c>
      <c r="B241" s="15" t="s">
        <v>39</v>
      </c>
      <c r="C241" s="15" t="str">
        <f>List!$T$2</f>
        <v>Africa</v>
      </c>
      <c r="D241" s="5" t="str">
        <f>List!U$8</f>
        <v>Nigeria</v>
      </c>
      <c r="E241" s="3">
        <f>IF(List!$D$2&gt;=E$1,SUMIFS(Finances!E$3:E$271,Finances!$A$3:$A$271,$A241,Finances!$B$3:$B$271,$B241,Finances!$D$3:$D$271,$D241),NA())</f>
        <v>0.2</v>
      </c>
      <c r="F241" s="3">
        <f>IF(List!$D$2&gt;=F$1,SUMIFS(Finances!F$3:F$271,Finances!$A$3:$A$271,$A241,Finances!$B$3:$B$271,$B241,Finances!$D$3:$D$271,$D241),NA())</f>
        <v>0.11</v>
      </c>
      <c r="G241" s="3">
        <f>IF(List!$D$2&gt;=G$1,SUMIFS(Finances!G$3:G$271,Finances!$A$3:$A$271,$A241,Finances!$B$3:$B$271,$B241,Finances!$D$3:$D$271,$D241),NA())</f>
        <v>0.14000000000000001</v>
      </c>
      <c r="H241" s="3">
        <f>IF(List!$D$2&gt;=H$1,SUMIFS(Finances!H$3:H$271,Finances!$A$3:$A$271,$A241,Finances!$B$3:$B$271,$B241,Finances!$D$3:$D$271,$D241),NA())</f>
        <v>0.2</v>
      </c>
      <c r="I241" s="3">
        <f>IF(List!$D$2&gt;=I$1,SUMIFS(Finances!I$3:I$271,Finances!$A$3:$A$271,$A241,Finances!$B$3:$B$271,$B241,Finances!$D$3:$D$271,$D241),NA())</f>
        <v>0.14000000000000001</v>
      </c>
      <c r="J241" s="3">
        <f>IF(List!$D$2&gt;=J$1,SUMIFS(Finances!J$3:J$271,Finances!$A$3:$A$271,$A241,Finances!$B$3:$B$271,$B241,Finances!$D$3:$D$271,$D241),NA())</f>
        <v>0.18</v>
      </c>
      <c r="K241" s="3">
        <f>IF(List!$D$2&gt;=K$1,SUMIFS(Finances!K$3:K$271,Finances!$A$3:$A$271,$A241,Finances!$B$3:$B$271,$B241,Finances!$D$3:$D$271,$D241),NA())</f>
        <v>0.2</v>
      </c>
      <c r="L241" s="3" t="e">
        <f>IF(List!$D$2&gt;=L$1,SUMIFS(Finances!L$3:L$271,Finances!$A$3:$A$271,$A241,Finances!$B$3:$B$271,$B241,Finances!$D$3:$D$271,$D241),NA())</f>
        <v>#N/A</v>
      </c>
      <c r="M241" s="3" t="e">
        <f>IF(List!$D$2&gt;=M$1,SUMIFS(Finances!M$3:M$271,Finances!$A$3:$A$271,$A241,Finances!$B$3:$B$271,$B241,Finances!$D$3:$D$271,$D241),NA())</f>
        <v>#N/A</v>
      </c>
      <c r="N241" s="3" t="e">
        <f>IF(List!$D$2&gt;=N$1,SUMIFS(Finances!N$3:N$271,Finances!$A$3:$A$271,$A241,Finances!$B$3:$B$271,$B241,Finances!$D$3:$D$271,$D241),NA())</f>
        <v>#N/A</v>
      </c>
      <c r="O241" s="3" t="e">
        <f>IF(List!$D$2&gt;=O$1,SUMIFS(Finances!O$3:O$271,Finances!$A$3:$A$271,$A241,Finances!$B$3:$B$271,$B241,Finances!$D$3:$D$271,$D241),NA())</f>
        <v>#N/A</v>
      </c>
      <c r="P241" s="3" t="e">
        <f>IF(List!$D$2&gt;=P$1,SUMIFS(Finances!P$3:P$271,Finances!$A$3:$A$271,$A241,Finances!$B$3:$B$271,$B241,Finances!$D$3:$D$271,$D241),NA())</f>
        <v>#N/A</v>
      </c>
      <c r="Q241" s="34">
        <f ca="1">OFFSET(D241,,List!$D$2)</f>
        <v>0.2</v>
      </c>
      <c r="R241" s="34">
        <f ca="1">OFFSET(D241,,List!$D$2)</f>
        <v>0.2</v>
      </c>
    </row>
    <row r="242" spans="1:18" x14ac:dyDescent="0.25">
      <c r="A242" s="15" t="s">
        <v>20</v>
      </c>
      <c r="B242" s="15" t="s">
        <v>39</v>
      </c>
      <c r="C242" s="15" t="str">
        <f>List!$T$2</f>
        <v>Africa</v>
      </c>
      <c r="D242" s="5" t="str">
        <f>List!U$9</f>
        <v>South Africa</v>
      </c>
      <c r="E242" s="3">
        <f>IF(List!$D$2&gt;=E$1,SUMIFS(Finances!E$3:E$271,Finances!$A$3:$A$271,$A242,Finances!$B$3:$B$271,$B242,Finances!$D$3:$D$271,$D242),NA())</f>
        <v>0.16</v>
      </c>
      <c r="F242" s="3">
        <f>IF(List!$D$2&gt;=F$1,SUMIFS(Finances!F$3:F$271,Finances!$A$3:$A$271,$A242,Finances!$B$3:$B$271,$B242,Finances!$D$3:$D$271,$D242),NA())</f>
        <v>0.19</v>
      </c>
      <c r="G242" s="3">
        <f>IF(List!$D$2&gt;=G$1,SUMIFS(Finances!G$3:G$271,Finances!$A$3:$A$271,$A242,Finances!$B$3:$B$271,$B242,Finances!$D$3:$D$271,$D242),NA())</f>
        <v>0.11</v>
      </c>
      <c r="H242" s="3">
        <f>IF(List!$D$2&gt;=H$1,SUMIFS(Finances!H$3:H$271,Finances!$A$3:$A$271,$A242,Finances!$B$3:$B$271,$B242,Finances!$D$3:$D$271,$D242),NA())</f>
        <v>0.18</v>
      </c>
      <c r="I242" s="3">
        <f>IF(List!$D$2&gt;=I$1,SUMIFS(Finances!I$3:I$271,Finances!$A$3:$A$271,$A242,Finances!$B$3:$B$271,$B242,Finances!$D$3:$D$271,$D242),NA())</f>
        <v>0.12</v>
      </c>
      <c r="J242" s="3">
        <f>IF(List!$D$2&gt;=J$1,SUMIFS(Finances!J$3:J$271,Finances!$A$3:$A$271,$A242,Finances!$B$3:$B$271,$B242,Finances!$D$3:$D$271,$D242),NA())</f>
        <v>0.2</v>
      </c>
      <c r="K242" s="3">
        <f>IF(List!$D$2&gt;=K$1,SUMIFS(Finances!K$3:K$271,Finances!$A$3:$A$271,$A242,Finances!$B$3:$B$271,$B242,Finances!$D$3:$D$271,$D242),NA())</f>
        <v>0.2</v>
      </c>
      <c r="L242" s="3" t="e">
        <f>IF(List!$D$2&gt;=L$1,SUMIFS(Finances!L$3:L$271,Finances!$A$3:$A$271,$A242,Finances!$B$3:$B$271,$B242,Finances!$D$3:$D$271,$D242),NA())</f>
        <v>#N/A</v>
      </c>
      <c r="M242" s="3" t="e">
        <f>IF(List!$D$2&gt;=M$1,SUMIFS(Finances!M$3:M$271,Finances!$A$3:$A$271,$A242,Finances!$B$3:$B$271,$B242,Finances!$D$3:$D$271,$D242),NA())</f>
        <v>#N/A</v>
      </c>
      <c r="N242" s="3" t="e">
        <f>IF(List!$D$2&gt;=N$1,SUMIFS(Finances!N$3:N$271,Finances!$A$3:$A$271,$A242,Finances!$B$3:$B$271,$B242,Finances!$D$3:$D$271,$D242),NA())</f>
        <v>#N/A</v>
      </c>
      <c r="O242" s="3" t="e">
        <f>IF(List!$D$2&gt;=O$1,SUMIFS(Finances!O$3:O$271,Finances!$A$3:$A$271,$A242,Finances!$B$3:$B$271,$B242,Finances!$D$3:$D$271,$D242),NA())</f>
        <v>#N/A</v>
      </c>
      <c r="P242" s="3" t="e">
        <f>IF(List!$D$2&gt;=P$1,SUMIFS(Finances!P$3:P$271,Finances!$A$3:$A$271,$A242,Finances!$B$3:$B$271,$B242,Finances!$D$3:$D$271,$D242),NA())</f>
        <v>#N/A</v>
      </c>
      <c r="Q242" s="34">
        <f ca="1">OFFSET(D242,,List!$D$2)</f>
        <v>0.2</v>
      </c>
      <c r="R242" s="34">
        <f ca="1">OFFSET(D242,,List!$D$2)</f>
        <v>0.2</v>
      </c>
    </row>
    <row r="243" spans="1:18" x14ac:dyDescent="0.25">
      <c r="A243" s="15" t="s">
        <v>20</v>
      </c>
      <c r="B243" s="15" t="s">
        <v>39</v>
      </c>
      <c r="C243" s="15" t="str">
        <f>List!$T$2</f>
        <v>Africa</v>
      </c>
      <c r="D243" s="5" t="str">
        <f>List!U$10</f>
        <v>Tunisia</v>
      </c>
      <c r="E243" s="3">
        <f>IF(List!$D$2&gt;=E$1,SUMIFS(Finances!E$3:E$271,Finances!$A$3:$A$271,$A243,Finances!$B$3:$B$271,$B243,Finances!$D$3:$D$271,$D243),NA())</f>
        <v>0.1</v>
      </c>
      <c r="F243" s="3">
        <f>IF(List!$D$2&gt;=F$1,SUMIFS(Finances!F$3:F$271,Finances!$A$3:$A$271,$A243,Finances!$B$3:$B$271,$B243,Finances!$D$3:$D$271,$D243),NA())</f>
        <v>0.14000000000000001</v>
      </c>
      <c r="G243" s="3">
        <f>IF(List!$D$2&gt;=G$1,SUMIFS(Finances!G$3:G$271,Finances!$A$3:$A$271,$A243,Finances!$B$3:$B$271,$B243,Finances!$D$3:$D$271,$D243),NA())</f>
        <v>0.17</v>
      </c>
      <c r="H243" s="3">
        <f>IF(List!$D$2&gt;=H$1,SUMIFS(Finances!H$3:H$271,Finances!$A$3:$A$271,$A243,Finances!$B$3:$B$271,$B243,Finances!$D$3:$D$271,$D243),NA())</f>
        <v>0.18</v>
      </c>
      <c r="I243" s="3">
        <f>IF(List!$D$2&gt;=I$1,SUMIFS(Finances!I$3:I$271,Finances!$A$3:$A$271,$A243,Finances!$B$3:$B$271,$B243,Finances!$D$3:$D$271,$D243),NA())</f>
        <v>0.15</v>
      </c>
      <c r="J243" s="3">
        <f>IF(List!$D$2&gt;=J$1,SUMIFS(Finances!J$3:J$271,Finances!$A$3:$A$271,$A243,Finances!$B$3:$B$271,$B243,Finances!$D$3:$D$271,$D243),NA())</f>
        <v>0.18</v>
      </c>
      <c r="K243" s="3">
        <f>IF(List!$D$2&gt;=K$1,SUMIFS(Finances!K$3:K$271,Finances!$A$3:$A$271,$A243,Finances!$B$3:$B$271,$B243,Finances!$D$3:$D$271,$D243),NA())</f>
        <v>0.2</v>
      </c>
      <c r="L243" s="3" t="e">
        <f>IF(List!$D$2&gt;=L$1,SUMIFS(Finances!L$3:L$271,Finances!$A$3:$A$271,$A243,Finances!$B$3:$B$271,$B243,Finances!$D$3:$D$271,$D243),NA())</f>
        <v>#N/A</v>
      </c>
      <c r="M243" s="3" t="e">
        <f>IF(List!$D$2&gt;=M$1,SUMIFS(Finances!M$3:M$271,Finances!$A$3:$A$271,$A243,Finances!$B$3:$B$271,$B243,Finances!$D$3:$D$271,$D243),NA())</f>
        <v>#N/A</v>
      </c>
      <c r="N243" s="3" t="e">
        <f>IF(List!$D$2&gt;=N$1,SUMIFS(Finances!N$3:N$271,Finances!$A$3:$A$271,$A243,Finances!$B$3:$B$271,$B243,Finances!$D$3:$D$271,$D243),NA())</f>
        <v>#N/A</v>
      </c>
      <c r="O243" s="3" t="e">
        <f>IF(List!$D$2&gt;=O$1,SUMIFS(Finances!O$3:O$271,Finances!$A$3:$A$271,$A243,Finances!$B$3:$B$271,$B243,Finances!$D$3:$D$271,$D243),NA())</f>
        <v>#N/A</v>
      </c>
      <c r="P243" s="3" t="e">
        <f>IF(List!$D$2&gt;=P$1,SUMIFS(Finances!P$3:P$271,Finances!$A$3:$A$271,$A243,Finances!$B$3:$B$271,$B243,Finances!$D$3:$D$271,$D243),NA())</f>
        <v>#N/A</v>
      </c>
      <c r="Q243" s="34">
        <f ca="1">OFFSET(D243,,List!$D$2)</f>
        <v>0.2</v>
      </c>
      <c r="R243" s="34">
        <f ca="1">OFFSET(D243,,List!$D$2)</f>
        <v>0.2</v>
      </c>
    </row>
    <row r="244" spans="1:18" x14ac:dyDescent="0.25">
      <c r="A244" s="15" t="s">
        <v>20</v>
      </c>
      <c r="B244" s="15" t="s">
        <v>39</v>
      </c>
      <c r="C244" s="15" t="str">
        <f>List!$T$2</f>
        <v>Africa</v>
      </c>
      <c r="D244" s="5" t="str">
        <f>List!U$11</f>
        <v>Zimbabwe</v>
      </c>
      <c r="E244" s="3">
        <f>IF(List!$D$2&gt;=E$1,SUMIFS(Finances!E$3:E$271,Finances!$A$3:$A$271,$A244,Finances!$B$3:$B$271,$B244,Finances!$D$3:$D$271,$D244),NA())</f>
        <v>0.19</v>
      </c>
      <c r="F244" s="3">
        <f>IF(List!$D$2&gt;=F$1,SUMIFS(Finances!F$3:F$271,Finances!$A$3:$A$271,$A244,Finances!$B$3:$B$271,$B244,Finances!$D$3:$D$271,$D244),NA())</f>
        <v>0.18</v>
      </c>
      <c r="G244" s="3">
        <f>IF(List!$D$2&gt;=G$1,SUMIFS(Finances!G$3:G$271,Finances!$A$3:$A$271,$A244,Finances!$B$3:$B$271,$B244,Finances!$D$3:$D$271,$D244),NA())</f>
        <v>0.2</v>
      </c>
      <c r="H244" s="3">
        <f>IF(List!$D$2&gt;=H$1,SUMIFS(Finances!H$3:H$271,Finances!$A$3:$A$271,$A244,Finances!$B$3:$B$271,$B244,Finances!$D$3:$D$271,$D244),NA())</f>
        <v>0.13</v>
      </c>
      <c r="I244" s="3">
        <f>IF(List!$D$2&gt;=I$1,SUMIFS(Finances!I$3:I$271,Finances!$A$3:$A$271,$A244,Finances!$B$3:$B$271,$B244,Finances!$D$3:$D$271,$D244),NA())</f>
        <v>0.17</v>
      </c>
      <c r="J244" s="3">
        <f>IF(List!$D$2&gt;=J$1,SUMIFS(Finances!J$3:J$271,Finances!$A$3:$A$271,$A244,Finances!$B$3:$B$271,$B244,Finances!$D$3:$D$271,$D244),NA())</f>
        <v>0.13</v>
      </c>
      <c r="K244" s="3">
        <f>IF(List!$D$2&gt;=K$1,SUMIFS(Finances!K$3:K$271,Finances!$A$3:$A$271,$A244,Finances!$B$3:$B$271,$B244,Finances!$D$3:$D$271,$D244),NA())</f>
        <v>0.13</v>
      </c>
      <c r="L244" s="3" t="e">
        <f>IF(List!$D$2&gt;=L$1,SUMIFS(Finances!L$3:L$271,Finances!$A$3:$A$271,$A244,Finances!$B$3:$B$271,$B244,Finances!$D$3:$D$271,$D244),NA())</f>
        <v>#N/A</v>
      </c>
      <c r="M244" s="3" t="e">
        <f>IF(List!$D$2&gt;=M$1,SUMIFS(Finances!M$3:M$271,Finances!$A$3:$A$271,$A244,Finances!$B$3:$B$271,$B244,Finances!$D$3:$D$271,$D244),NA())</f>
        <v>#N/A</v>
      </c>
      <c r="N244" s="3" t="e">
        <f>IF(List!$D$2&gt;=N$1,SUMIFS(Finances!N$3:N$271,Finances!$A$3:$A$271,$A244,Finances!$B$3:$B$271,$B244,Finances!$D$3:$D$271,$D244),NA())</f>
        <v>#N/A</v>
      </c>
      <c r="O244" s="3" t="e">
        <f>IF(List!$D$2&gt;=O$1,SUMIFS(Finances!O$3:O$271,Finances!$A$3:$A$271,$A244,Finances!$B$3:$B$271,$B244,Finances!$D$3:$D$271,$D244),NA())</f>
        <v>#N/A</v>
      </c>
      <c r="P244" s="3" t="e">
        <f>IF(List!$D$2&gt;=P$1,SUMIFS(Finances!P$3:P$271,Finances!$A$3:$A$271,$A244,Finances!$B$3:$B$271,$B244,Finances!$D$3:$D$271,$D244),NA())</f>
        <v>#N/A</v>
      </c>
      <c r="Q244" s="34">
        <f ca="1">OFFSET(D244,,List!$D$2)</f>
        <v>0.13</v>
      </c>
      <c r="R244" s="34">
        <f ca="1">OFFSET(D244,,List!$D$2)</f>
        <v>0.13</v>
      </c>
    </row>
    <row r="245" spans="1:18" x14ac:dyDescent="0.25">
      <c r="A245" s="15" t="s">
        <v>20</v>
      </c>
      <c r="B245" s="15" t="s">
        <v>39</v>
      </c>
      <c r="C245" s="15" t="str">
        <f>List!$T$2</f>
        <v>Africa</v>
      </c>
      <c r="D245" t="s">
        <v>15</v>
      </c>
      <c r="E245" s="21">
        <f>AVERAGE(E235:E244)</f>
        <v>0.16999999999999998</v>
      </c>
      <c r="F245" s="21">
        <f t="shared" ref="F245" si="70">AVERAGE(F235:F244)</f>
        <v>0.159</v>
      </c>
      <c r="G245" s="21">
        <f t="shared" ref="G245" si="71">AVERAGE(G235:G244)</f>
        <v>0.152</v>
      </c>
      <c r="H245" s="21">
        <f t="shared" ref="H245" si="72">AVERAGE(H235:H244)</f>
        <v>0.15699999999999997</v>
      </c>
      <c r="I245" s="21">
        <f t="shared" ref="I245" si="73">AVERAGE(I235:I244)</f>
        <v>0.16299999999999998</v>
      </c>
      <c r="J245" s="21">
        <f t="shared" ref="J245" si="74">AVERAGE(J235:J244)</f>
        <v>0.15699999999999997</v>
      </c>
      <c r="K245" s="21">
        <f t="shared" ref="K245" si="75">AVERAGE(K235:K244)</f>
        <v>0.16400000000000001</v>
      </c>
      <c r="L245" s="21" t="e">
        <f t="shared" ref="L245" si="76">AVERAGE(L235:L244)</f>
        <v>#N/A</v>
      </c>
      <c r="M245" s="21" t="e">
        <f t="shared" ref="M245" si="77">AVERAGE(M235:M244)</f>
        <v>#N/A</v>
      </c>
      <c r="N245" s="21" t="e">
        <f t="shared" ref="N245" si="78">AVERAGE(N235:N244)</f>
        <v>#N/A</v>
      </c>
      <c r="O245" s="21" t="e">
        <f t="shared" ref="O245" si="79">AVERAGE(O235:O244)</f>
        <v>#N/A</v>
      </c>
      <c r="P245" s="21" t="e">
        <f t="shared" ref="P245" si="80">AVERAGE(P235:P244)</f>
        <v>#N/A</v>
      </c>
      <c r="R245" s="21">
        <f ca="1">AVERAGE(R235:R244)</f>
        <v>0.16400000000000001</v>
      </c>
    </row>
    <row r="246" spans="1:18" x14ac:dyDescent="0.25">
      <c r="B246" s="15"/>
      <c r="R246" s="27"/>
    </row>
    <row r="247" spans="1:18" x14ac:dyDescent="0.25">
      <c r="D247" s="2"/>
      <c r="E247" s="2"/>
      <c r="F247" s="2"/>
      <c r="G247" s="2"/>
      <c r="H247" s="2"/>
    </row>
    <row r="248" spans="1:18" x14ac:dyDescent="0.25">
      <c r="A248" s="19" t="s">
        <v>41</v>
      </c>
      <c r="B248" s="19" t="s">
        <v>54</v>
      </c>
      <c r="C248" s="16" t="s">
        <v>55</v>
      </c>
      <c r="D248" s="16" t="s">
        <v>124</v>
      </c>
      <c r="E248" s="9" t="s">
        <v>42</v>
      </c>
      <c r="F248" s="9" t="s">
        <v>43</v>
      </c>
      <c r="G248" s="9" t="s">
        <v>44</v>
      </c>
      <c r="H248" s="9" t="s">
        <v>45</v>
      </c>
      <c r="I248" s="9" t="s">
        <v>46</v>
      </c>
      <c r="J248" s="9" t="s">
        <v>47</v>
      </c>
      <c r="K248" s="9" t="s">
        <v>48</v>
      </c>
      <c r="L248" s="9" t="s">
        <v>49</v>
      </c>
      <c r="M248" s="9" t="s">
        <v>50</v>
      </c>
      <c r="N248" s="9" t="s">
        <v>51</v>
      </c>
      <c r="O248" s="9" t="s">
        <v>6</v>
      </c>
      <c r="P248" s="9" t="s">
        <v>52</v>
      </c>
      <c r="Q248" s="9" t="s">
        <v>91</v>
      </c>
      <c r="R248" s="11" t="s">
        <v>40</v>
      </c>
    </row>
    <row r="249" spans="1:18" x14ac:dyDescent="0.25">
      <c r="A249" t="s">
        <v>20</v>
      </c>
      <c r="B249" t="s">
        <v>84</v>
      </c>
      <c r="C249" t="str">
        <f>List!$T$2</f>
        <v>Africa</v>
      </c>
      <c r="E249" s="18">
        <f>IF(List!$D$2&gt;=E$1,SUMIFS(Other!E$485:E$507,Other!$B$485:$B$507,$B249,Other!$C$485:$C$507,$C249),NA())</f>
        <v>39160.800000000003</v>
      </c>
      <c r="F249" s="18">
        <f>IF(List!$D$2&gt;=F$1,SUMIFS(Other!F$485:F$507,Other!$B$485:$B$507,$B249,Other!$C$485:$C$507,$C249),NA())</f>
        <v>41403.000000000007</v>
      </c>
      <c r="G249" s="18">
        <f>IF(List!$D$2&gt;=G$1,SUMIFS(Other!G$485:G$507,Other!$B$485:$B$507,$B249,Other!$C$485:$C$507,$C249),NA())</f>
        <v>39244.050000000003</v>
      </c>
      <c r="H249" s="18">
        <f>IF(List!$D$2&gt;=H$1,SUMIFS(Other!H$485:H$507,Other!$B$485:$B$507,$B249,Other!$C$485:$C$507,$C249),NA())</f>
        <v>39294</v>
      </c>
      <c r="I249" s="18">
        <f>IF(List!$D$2&gt;=I$1,SUMIFS(Other!I$485:I$507,Other!$B$485:$B$507,$B249,Other!$C$485:$C$507,$C249),NA())</f>
        <v>39349.5</v>
      </c>
      <c r="J249" s="18">
        <f>IF(List!$D$2&gt;=J$1,SUMIFS(Other!J$485:J$507,Other!$B$485:$B$507,$B249,Other!$C$485:$C$507,$C249),NA())</f>
        <v>39316.200000000004</v>
      </c>
      <c r="K249" s="18">
        <f>IF(List!$D$2&gt;=K$1,SUMIFS(Other!K$485:K$507,Other!$B$485:$B$507,$B249,Other!$C$485:$C$507,$C249),NA())</f>
        <v>39072</v>
      </c>
      <c r="L249" s="18" t="e">
        <f>IF(List!$D$2&gt;=L$1,SUMIFS(Other!L$485:L$507,Other!$B$485:$B$507,$B249,Other!$C$485:$C$507,$C249),NA())</f>
        <v>#N/A</v>
      </c>
      <c r="M249" s="18" t="e">
        <f>IF(List!$D$2&gt;=M$1,SUMIFS(Other!M$485:M$507,Other!$B$485:$B$507,$B249,Other!$C$485:$C$507,$C249),NA())</f>
        <v>#N/A</v>
      </c>
      <c r="N249" s="18" t="e">
        <f>IF(List!$D$2&gt;=N$1,SUMIFS(Other!N$485:N$507,Other!$B$485:$B$507,$B249,Other!$C$485:$C$507,$C249),NA())</f>
        <v>#N/A</v>
      </c>
      <c r="O249" s="18" t="e">
        <f>IF(List!$D$2&gt;=O$1,SUMIFS(Other!O$485:O$507,Other!$B$485:$B$507,$B249,Other!$C$485:$C$507,$C249),NA())</f>
        <v>#N/A</v>
      </c>
      <c r="P249" s="18" t="e">
        <f>IF(List!$D$2&gt;=P$1,SUMIFS(Other!P$485:P$507,Other!$B$485:$B$507,$B249,Other!$C$485:$C$507,$C249),NA())</f>
        <v>#N/A</v>
      </c>
      <c r="Q249" s="18">
        <f>IF(List!$D$2&gt;=Q$1,SUMIFS(Other!$E$485:$E$507,Other!$B$485:$B$507,$B249,Other!$C$485:$C$507,$C249),NA())</f>
        <v>39160.800000000003</v>
      </c>
      <c r="R249" s="18">
        <f ca="1">OFFSET(C249,,List!$D$2)</f>
        <v>39316.200000000004</v>
      </c>
    </row>
    <row r="250" spans="1:18" x14ac:dyDescent="0.25">
      <c r="A250" t="s">
        <v>20</v>
      </c>
      <c r="B250" t="s">
        <v>86</v>
      </c>
      <c r="C250" t="str">
        <f>List!$T$2</f>
        <v>Africa</v>
      </c>
      <c r="E250" s="18">
        <f>IF(List!$D$2&gt;=E$1,SUMIFS(Other!E$485:E$507,Other!$B$485:$B$507,$B250,Other!$C$485:$C$507,$C250),NA())</f>
        <v>51714</v>
      </c>
      <c r="F250" s="18">
        <f>IF(List!$D$2&gt;=F$1,SUMIFS(Other!F$485:F$507,Other!$B$485:$B$507,$B250,Other!$C$485:$C$507,$C250),NA())</f>
        <v>52104</v>
      </c>
      <c r="G250" s="18">
        <f>IF(List!$D$2&gt;=G$1,SUMIFS(Other!G$485:G$507,Other!$B$485:$B$507,$B250,Other!$C$485:$C$507,$C250),NA())</f>
        <v>52119.6</v>
      </c>
      <c r="H250" s="18">
        <f>IF(List!$D$2&gt;=H$1,SUMIFS(Other!H$485:H$507,Other!$B$485:$B$507,$B250,Other!$C$485:$C$507,$C250),NA())</f>
        <v>52105.560000000005</v>
      </c>
      <c r="I250" s="18">
        <f>IF(List!$D$2&gt;=I$1,SUMIFS(Other!I$485:I$507,Other!$B$485:$B$507,$B250,Other!$C$485:$C$507,$C250),NA())</f>
        <v>52260</v>
      </c>
      <c r="J250" s="18">
        <f>IF(List!$D$2&gt;=J$1,SUMIFS(Other!J$485:J$507,Other!$B$485:$B$507,$B250,Other!$C$485:$C$507,$C250),NA())</f>
        <v>52291.200000000004</v>
      </c>
      <c r="K250" s="18">
        <f>IF(List!$D$2&gt;=K$1,SUMIFS(Other!K$485:K$507,Other!$B$485:$B$507,$B250,Other!$C$485:$C$507,$C250),NA())</f>
        <v>52297.440000000002</v>
      </c>
      <c r="L250" s="18" t="e">
        <f>IF(List!$D$2&gt;=L$1,SUMIFS(Other!L$485:L$507,Other!$B$485:$B$507,$B250,Other!$C$485:$C$507,$C250),NA())</f>
        <v>#N/A</v>
      </c>
      <c r="M250" s="18" t="e">
        <f>IF(List!$D$2&gt;=M$1,SUMIFS(Other!M$485:M$507,Other!$B$485:$B$507,$B250,Other!$C$485:$C$507,$C250),NA())</f>
        <v>#N/A</v>
      </c>
      <c r="N250" s="18" t="e">
        <f>IF(List!$D$2&gt;=N$1,SUMIFS(Other!N$485:N$507,Other!$B$485:$B$507,$B250,Other!$C$485:$C$507,$C250),NA())</f>
        <v>#N/A</v>
      </c>
      <c r="O250" s="18" t="e">
        <f>IF(List!$D$2&gt;=O$1,SUMIFS(Other!O$485:O$507,Other!$B$485:$B$507,$B250,Other!$C$485:$C$507,$C250),NA())</f>
        <v>#N/A</v>
      </c>
      <c r="P250" s="18" t="e">
        <f>IF(List!$D$2&gt;=P$1,SUMIFS(Other!P$485:P$507,Other!$B$485:$B$507,$B250,Other!$C$485:$C$507,$C250),NA())</f>
        <v>#N/A</v>
      </c>
      <c r="Q250" s="18">
        <f>IF(List!$D$2&gt;=Q$1,SUMIFS(Other!$E$485:$E$507,Other!$B$485:$B$507,$B250,Other!$C$485:$C$507,$C250),NA())</f>
        <v>51714</v>
      </c>
      <c r="R250" s="18">
        <f ca="1">OFFSET(C250,,List!$D$2)</f>
        <v>52291.200000000004</v>
      </c>
    </row>
    <row r="251" spans="1:18" x14ac:dyDescent="0.25">
      <c r="A251" t="s">
        <v>20</v>
      </c>
      <c r="B251" t="s">
        <v>87</v>
      </c>
      <c r="C251" t="str">
        <f>List!$T$2</f>
        <v>Africa</v>
      </c>
      <c r="E251" s="18">
        <f>IF(List!$D$2&gt;=E$1,SUMIFS(Other!E$485:E$507,Other!$B$485:$B$507,$B251,Other!$C$485:$C$507,$C251),NA())</f>
        <v>39249.599999999999</v>
      </c>
      <c r="F251" s="18">
        <f>IF(List!$D$2&gt;=F$1,SUMIFS(Other!F$485:F$507,Other!$B$485:$B$507,$B251,Other!$C$485:$C$507,$C251),NA())</f>
        <v>39234</v>
      </c>
      <c r="G251" s="18">
        <f>IF(List!$D$2&gt;=G$1,SUMIFS(Other!G$485:G$507,Other!$B$485:$B$507,$B251,Other!$C$485:$C$507,$C251),NA())</f>
        <v>39324.480000000003</v>
      </c>
      <c r="H251" s="18">
        <f>IF(List!$D$2&gt;=H$1,SUMIFS(Other!H$485:H$507,Other!$B$485:$B$507,$B251,Other!$C$485:$C$507,$C251),NA())</f>
        <v>39390</v>
      </c>
      <c r="I251" s="18">
        <f>IF(List!$D$2&gt;=I$1,SUMIFS(Other!I$485:I$507,Other!$B$485:$B$507,$B251,Other!$C$485:$C$507,$C251),NA())</f>
        <v>39404.04</v>
      </c>
      <c r="J251" s="18">
        <f>IF(List!$D$2&gt;=J$1,SUMIFS(Other!J$485:J$507,Other!$B$485:$B$507,$B251,Other!$C$485:$C$507,$C251),NA())</f>
        <v>39436.800000000003</v>
      </c>
      <c r="K251" s="18">
        <f>IF(List!$D$2&gt;=K$1,SUMIFS(Other!K$485:K$507,Other!$B$485:$B$507,$B251,Other!$C$485:$C$507,$C251),NA())</f>
        <v>39468</v>
      </c>
      <c r="L251" s="18" t="e">
        <f>IF(List!$D$2&gt;=L$1,SUMIFS(Other!L$485:L$507,Other!$B$485:$B$507,$B251,Other!$C$485:$C$507,$C251),NA())</f>
        <v>#N/A</v>
      </c>
      <c r="M251" s="18" t="e">
        <f>IF(List!$D$2&gt;=M$1,SUMIFS(Other!M$485:M$507,Other!$B$485:$B$507,$B251,Other!$C$485:$C$507,$C251),NA())</f>
        <v>#N/A</v>
      </c>
      <c r="N251" s="18" t="e">
        <f>IF(List!$D$2&gt;=N$1,SUMIFS(Other!N$485:N$507,Other!$B$485:$B$507,$B251,Other!$C$485:$C$507,$C251),NA())</f>
        <v>#N/A</v>
      </c>
      <c r="O251" s="18" t="e">
        <f>IF(List!$D$2&gt;=O$1,SUMIFS(Other!O$485:O$507,Other!$B$485:$B$507,$B251,Other!$C$485:$C$507,$C251),NA())</f>
        <v>#N/A</v>
      </c>
      <c r="P251" s="18" t="e">
        <f>IF(List!$D$2&gt;=P$1,SUMIFS(Other!P$485:P$507,Other!$B$485:$B$507,$B251,Other!$C$485:$C$507,$C251),NA())</f>
        <v>#N/A</v>
      </c>
      <c r="Q251" s="18">
        <f>IF(List!$D$2&gt;=Q$1,SUMIFS(Other!$E$485:$E$507,Other!$B$485:$B$507,$B251,Other!$C$485:$C$507,$C251),NA())</f>
        <v>39249.599999999999</v>
      </c>
      <c r="R251" s="18">
        <f ca="1">OFFSET(C251,,List!$D$2)</f>
        <v>39436.800000000003</v>
      </c>
    </row>
    <row r="252" spans="1:18" x14ac:dyDescent="0.25">
      <c r="A252" t="s">
        <v>20</v>
      </c>
      <c r="B252" t="s">
        <v>88</v>
      </c>
      <c r="C252" t="str">
        <f>List!$T$2</f>
        <v>Africa</v>
      </c>
      <c r="E252" s="18">
        <f>IF(List!$D$2&gt;=E$1,SUMIFS(Other!E$485:E$507,Other!$B$485:$B$507,$B252,Other!$C$485:$C$507,$C252),NA())</f>
        <v>62712</v>
      </c>
      <c r="F252" s="18">
        <f>IF(List!$D$2&gt;=F$1,SUMIFS(Other!F$485:F$507,Other!$B$485:$B$507,$B252,Other!$C$485:$C$507,$C252),NA())</f>
        <v>62727.6</v>
      </c>
      <c r="G252" s="18">
        <f>IF(List!$D$2&gt;=G$1,SUMIFS(Other!G$485:G$507,Other!$B$485:$B$507,$B252,Other!$C$485:$C$507,$C252),NA())</f>
        <v>62758.8</v>
      </c>
      <c r="H252" s="18">
        <f>IF(List!$D$2&gt;=H$1,SUMIFS(Other!H$485:H$507,Other!$B$485:$B$507,$B252,Other!$C$485:$C$507,$C252),NA())</f>
        <v>62746.32</v>
      </c>
      <c r="I252" s="18">
        <f>IF(List!$D$2&gt;=I$1,SUMIFS(Other!I$485:I$507,Other!$B$485:$B$507,$B252,Other!$C$485:$C$507,$C252),NA())</f>
        <v>62799.360000000001</v>
      </c>
      <c r="J252" s="18">
        <f>IF(List!$D$2&gt;=J$1,SUMIFS(Other!J$485:J$507,Other!$B$485:$B$507,$B252,Other!$C$485:$C$507,$C252),NA())</f>
        <v>63336</v>
      </c>
      <c r="K252" s="18">
        <f>IF(List!$D$2&gt;=K$1,SUMIFS(Other!K$485:K$507,Other!$B$485:$B$507,$B252,Other!$C$485:$C$507,$C252),NA())</f>
        <v>63367.200000000004</v>
      </c>
      <c r="L252" s="18" t="e">
        <f>IF(List!$D$2&gt;=L$1,SUMIFS(Other!L$485:L$507,Other!$B$485:$B$507,$B252,Other!$C$485:$C$507,$C252),NA())</f>
        <v>#N/A</v>
      </c>
      <c r="M252" s="18" t="e">
        <f>IF(List!$D$2&gt;=M$1,SUMIFS(Other!M$485:M$507,Other!$B$485:$B$507,$B252,Other!$C$485:$C$507,$C252),NA())</f>
        <v>#N/A</v>
      </c>
      <c r="N252" s="18" t="e">
        <f>IF(List!$D$2&gt;=N$1,SUMIFS(Other!N$485:N$507,Other!$B$485:$B$507,$B252,Other!$C$485:$C$507,$C252),NA())</f>
        <v>#N/A</v>
      </c>
      <c r="O252" s="18" t="e">
        <f>IF(List!$D$2&gt;=O$1,SUMIFS(Other!O$485:O$507,Other!$B$485:$B$507,$B252,Other!$C$485:$C$507,$C252),NA())</f>
        <v>#N/A</v>
      </c>
      <c r="P252" s="18" t="e">
        <f>IF(List!$D$2&gt;=P$1,SUMIFS(Other!P$485:P$507,Other!$B$485:$B$507,$B252,Other!$C$485:$C$507,$C252),NA())</f>
        <v>#N/A</v>
      </c>
      <c r="Q252" s="18">
        <f>IF(List!$D$2&gt;=Q$1,SUMIFS(Other!$E$485:$E$507,Other!$B$485:$B$507,$B252,Other!$C$485:$C$507,$C252),NA())</f>
        <v>62712</v>
      </c>
      <c r="R252" s="18">
        <f ca="1">OFFSET(C252,,List!$D$2)</f>
        <v>63336</v>
      </c>
    </row>
    <row r="253" spans="1:18" x14ac:dyDescent="0.25">
      <c r="A253" t="s">
        <v>20</v>
      </c>
      <c r="B253" t="s">
        <v>89</v>
      </c>
      <c r="C253" t="str">
        <f>List!$T$2</f>
        <v>Africa</v>
      </c>
      <c r="E253" s="18">
        <f>IF(List!$D$2&gt;=E$1,SUMIFS(Other!E$485:E$507,Other!$B$485:$B$507,$B253,Other!$C$485:$C$507,$C253),NA())</f>
        <v>55036.800000000003</v>
      </c>
      <c r="F253" s="18">
        <f>IF(List!$D$2&gt;=F$1,SUMIFS(Other!F$485:F$507,Other!$B$485:$B$507,$B253,Other!$C$485:$C$507,$C253),NA())</f>
        <v>58188</v>
      </c>
      <c r="G253" s="18">
        <f>IF(List!$D$2&gt;=G$1,SUMIFS(Other!G$485:G$507,Other!$B$485:$B$507,$B253,Other!$C$485:$C$507,$C253),NA())</f>
        <v>55153.8</v>
      </c>
      <c r="H253" s="18">
        <f>IF(List!$D$2&gt;=H$1,SUMIFS(Other!H$485:H$507,Other!$B$485:$B$507,$B253,Other!$C$485:$C$507,$C253),NA())</f>
        <v>55224</v>
      </c>
      <c r="I253" s="18">
        <f>IF(List!$D$2&gt;=I$1,SUMIFS(Other!I$485:I$507,Other!$B$485:$B$507,$B253,Other!$C$485:$C$507,$C253),NA())</f>
        <v>55302</v>
      </c>
      <c r="J253" s="18">
        <f>IF(List!$D$2&gt;=J$1,SUMIFS(Other!J$485:J$507,Other!$B$485:$B$507,$B253,Other!$C$485:$C$507,$C253),NA())</f>
        <v>55255.200000000004</v>
      </c>
      <c r="K253" s="18">
        <f>IF(List!$D$2&gt;=K$1,SUMIFS(Other!K$485:K$507,Other!$B$485:$B$507,$B253,Other!$C$485:$C$507,$C253),NA())</f>
        <v>54912</v>
      </c>
      <c r="L253" s="18" t="e">
        <f>IF(List!$D$2&gt;=L$1,SUMIFS(Other!L$485:L$507,Other!$B$485:$B$507,$B253,Other!$C$485:$C$507,$C253),NA())</f>
        <v>#N/A</v>
      </c>
      <c r="M253" s="18" t="e">
        <f>IF(List!$D$2&gt;=M$1,SUMIFS(Other!M$485:M$507,Other!$B$485:$B$507,$B253,Other!$C$485:$C$507,$C253),NA())</f>
        <v>#N/A</v>
      </c>
      <c r="N253" s="18" t="e">
        <f>IF(List!$D$2&gt;=N$1,SUMIFS(Other!N$485:N$507,Other!$B$485:$B$507,$B253,Other!$C$485:$C$507,$C253),NA())</f>
        <v>#N/A</v>
      </c>
      <c r="O253" s="18" t="e">
        <f>IF(List!$D$2&gt;=O$1,SUMIFS(Other!O$485:O$507,Other!$B$485:$B$507,$B253,Other!$C$485:$C$507,$C253),NA())</f>
        <v>#N/A</v>
      </c>
      <c r="P253" s="18" t="e">
        <f>IF(List!$D$2&gt;=P$1,SUMIFS(Other!P$485:P$507,Other!$B$485:$B$507,$B253,Other!$C$485:$C$507,$C253),NA())</f>
        <v>#N/A</v>
      </c>
      <c r="Q253" s="18">
        <f>IF(List!$D$2&gt;=Q$1,SUMIFS(Other!$E$485:$E$507,Other!$B$485:$B$507,$B253,Other!$C$485:$C$507,$C253),NA())</f>
        <v>55036.800000000003</v>
      </c>
      <c r="R253" s="18">
        <f ca="1">OFFSET(C253,,List!$D$2)</f>
        <v>55255.200000000004</v>
      </c>
    </row>
    <row r="254" spans="1:18" x14ac:dyDescent="0.25">
      <c r="C254"/>
      <c r="E254" s="18"/>
      <c r="F254" s="18"/>
      <c r="G254" s="18"/>
      <c r="H254" s="18"/>
      <c r="I254" s="18"/>
      <c r="J254" s="18"/>
      <c r="K254" s="18"/>
      <c r="L254" s="18"/>
      <c r="M254" s="18"/>
      <c r="N254" s="18"/>
      <c r="O254" s="18"/>
      <c r="P254" s="18"/>
      <c r="Q254" s="18"/>
      <c r="R254" s="18"/>
    </row>
    <row r="255" spans="1:18" x14ac:dyDescent="0.25">
      <c r="B255" t="s">
        <v>15</v>
      </c>
      <c r="C255"/>
      <c r="E255" s="18">
        <f>SUM(E249:E254)</f>
        <v>247873.2</v>
      </c>
      <c r="F255" s="18">
        <f t="shared" ref="F255:R255" si="81">SUM(F249:F254)</f>
        <v>253656.6</v>
      </c>
      <c r="G255" s="18">
        <f t="shared" si="81"/>
        <v>248600.72999999998</v>
      </c>
      <c r="H255" s="18">
        <f t="shared" si="81"/>
        <v>248759.88</v>
      </c>
      <c r="I255" s="18">
        <f t="shared" si="81"/>
        <v>249114.90000000002</v>
      </c>
      <c r="J255" s="18">
        <f t="shared" si="81"/>
        <v>249635.40000000002</v>
      </c>
      <c r="K255" s="18">
        <f t="shared" si="81"/>
        <v>249116.64</v>
      </c>
      <c r="L255" s="18" t="e">
        <f t="shared" si="81"/>
        <v>#N/A</v>
      </c>
      <c r="M255" s="18" t="e">
        <f t="shared" si="81"/>
        <v>#N/A</v>
      </c>
      <c r="N255" s="18" t="e">
        <f t="shared" si="81"/>
        <v>#N/A</v>
      </c>
      <c r="O255" s="18" t="e">
        <f t="shared" si="81"/>
        <v>#N/A</v>
      </c>
      <c r="P255" s="18" t="e">
        <f t="shared" si="81"/>
        <v>#N/A</v>
      </c>
      <c r="Q255" s="18">
        <f t="shared" si="81"/>
        <v>247873.2</v>
      </c>
      <c r="R255" s="18">
        <f t="shared" ca="1" si="81"/>
        <v>249635.40000000002</v>
      </c>
    </row>
    <row r="256" spans="1:18" x14ac:dyDescent="0.25">
      <c r="C256"/>
      <c r="E256" s="18"/>
      <c r="F256" s="18"/>
      <c r="G256" s="18"/>
      <c r="H256" s="18"/>
      <c r="I256" s="18"/>
      <c r="J256" s="18"/>
      <c r="K256" s="18"/>
      <c r="L256" s="18"/>
      <c r="M256" s="18"/>
      <c r="N256" s="18"/>
      <c r="O256" s="18"/>
      <c r="P256" s="18"/>
      <c r="Q256" s="18"/>
      <c r="R256" s="18"/>
    </row>
    <row r="257" spans="1:18" x14ac:dyDescent="0.25">
      <c r="C257"/>
      <c r="E257" s="18"/>
      <c r="F257" s="18"/>
      <c r="G257" s="18"/>
      <c r="H257" s="18"/>
      <c r="I257" s="18"/>
      <c r="J257" s="18"/>
      <c r="K257" s="18"/>
      <c r="L257" s="18"/>
      <c r="M257" s="18"/>
      <c r="N257" s="18"/>
      <c r="O257" s="18"/>
      <c r="P257" s="18"/>
      <c r="Q257" s="18"/>
      <c r="R257" s="18"/>
    </row>
    <row r="258" spans="1:18" x14ac:dyDescent="0.25">
      <c r="A258" s="19" t="s">
        <v>41</v>
      </c>
      <c r="B258" s="19" t="s">
        <v>54</v>
      </c>
      <c r="C258" s="16" t="s">
        <v>55</v>
      </c>
      <c r="D258" s="16" t="s">
        <v>124</v>
      </c>
      <c r="E258" s="9" t="s">
        <v>42</v>
      </c>
      <c r="F258" s="9" t="s">
        <v>43</v>
      </c>
      <c r="G258" s="9" t="s">
        <v>44</v>
      </c>
      <c r="H258" s="9" t="s">
        <v>45</v>
      </c>
      <c r="I258" s="9" t="s">
        <v>46</v>
      </c>
      <c r="J258" s="9" t="s">
        <v>47</v>
      </c>
      <c r="K258" s="9" t="s">
        <v>48</v>
      </c>
      <c r="L258" s="9" t="s">
        <v>49</v>
      </c>
      <c r="M258" s="9" t="s">
        <v>50</v>
      </c>
      <c r="N258" s="9" t="s">
        <v>51</v>
      </c>
      <c r="O258" s="9" t="s">
        <v>6</v>
      </c>
      <c r="P258" s="9" t="s">
        <v>52</v>
      </c>
      <c r="Q258" s="9" t="s">
        <v>172</v>
      </c>
      <c r="R258" s="11" t="s">
        <v>40</v>
      </c>
    </row>
    <row r="259" spans="1:18" x14ac:dyDescent="0.25">
      <c r="A259" t="s">
        <v>20</v>
      </c>
      <c r="B259" t="s">
        <v>84</v>
      </c>
      <c r="C259" t="str">
        <f>List!$T$2</f>
        <v>Africa</v>
      </c>
      <c r="D259" s="5" t="str">
        <f>List!$U2</f>
        <v>Algeria</v>
      </c>
      <c r="E259" s="18">
        <f>IF(List!$D$2&gt;=E$1,SUMIFS(Users!E$3:E$221,Users!$B$3:$B$221,$B259,Users!$C$3:$C$221,$C259,Users!$D$3:$D$221,$D259),NA())</f>
        <v>21402000</v>
      </c>
      <c r="F259" s="18">
        <f>IF(List!$D$2&gt;=F$1,SUMIFS(Users!F$3:F$221,Users!$B$3:$B$221,$B259,Users!$C$3:$C$221,$C259,Users!$D$3:$D$221,$D259),NA())</f>
        <v>26088300</v>
      </c>
      <c r="G259" s="18">
        <f>IF(List!$D$2&gt;=G$1,SUMIFS(Users!G$3:G$221,Users!$B$3:$B$221,$B259,Users!$C$3:$C$221,$C259,Users!$D$3:$D$221,$D259),NA())</f>
        <v>22334069.399999999</v>
      </c>
      <c r="H259" s="18">
        <f>IF(List!$D$2&gt;=H$1,SUMIFS(Users!H$3:H$221,Users!$B$3:$B$221,$B259,Users!$C$3:$C$221,$C259,Users!$D$3:$D$221,$D259),NA())</f>
        <v>25598858.646000002</v>
      </c>
      <c r="I259" s="18">
        <f>IF(List!$D$2&gt;=I$1,SUMIFS(Users!I$3:I$221,Users!$B$3:$B$221,$B259,Users!$C$3:$C$221,$C259,Users!$D$3:$D$221,$D259),NA())</f>
        <v>23038972.781400003</v>
      </c>
      <c r="J259" s="18">
        <f>IF(List!$D$2&gt;=J$1,SUMIFS(Users!J$3:J$221,Users!$B$3:$B$221,$B259,Users!$C$3:$C$221,$C259,Users!$D$3:$D$221,$D259),NA())</f>
        <v>27923235.011056807</v>
      </c>
      <c r="K259" s="18">
        <f>IF(List!$D$2&gt;=K$1,SUMIFS(Users!K$3:K$221,Users!$B$3:$B$221,$B259,Users!$C$3:$C$221,$C259,Users!$D$3:$D$221,$D259),NA())</f>
        <v>27941333.404119525</v>
      </c>
      <c r="L259" s="18" t="e">
        <f>IF(List!$D$2&gt;=L$1,SUMIFS(Users!L$3:L$221,Users!$B$3:$B$221,$B259,Users!$C$3:$C$221,$C259,Users!$D$3:$D$221,$D259),NA())</f>
        <v>#N/A</v>
      </c>
      <c r="M259" s="18" t="e">
        <f>IF(List!$D$2&gt;=M$1,SUMIFS(Users!M$3:M$221,Users!$B$3:$B$221,$B259,Users!$C$3:$C$221,$C259,Users!$D$3:$D$221,$D259),NA())</f>
        <v>#N/A</v>
      </c>
      <c r="N259" s="18" t="e">
        <f>IF(List!$D$2&gt;=N$1,SUMIFS(Users!N$3:N$221,Users!$B$3:$B$221,$B259,Users!$C$3:$C$221,$C259,Users!$D$3:$D$221,$D259),NA())</f>
        <v>#N/A</v>
      </c>
      <c r="O259" s="18" t="e">
        <f>IF(List!$D$2&gt;=O$1,SUMIFS(Users!O$3:O$221,Users!$B$3:$B$221,$B259,Users!$C$3:$C$221,$C259,Users!$D$3:$D$221,$D259),NA())</f>
        <v>#N/A</v>
      </c>
      <c r="P259" s="18" t="e">
        <f>IF(List!$D$2&gt;=P$1,SUMIFS(Users!P$3:P$221,Users!$B$3:$B$221,$B259,Users!$C$3:$C$221,$C259,Users!$D$3:$D$221,$D259),NA())</f>
        <v>#N/A</v>
      </c>
      <c r="Q259" s="18">
        <f ca="1">OFFSET(D259,,List!$D$2)</f>
        <v>27941333.404119525</v>
      </c>
      <c r="R259" s="41">
        <f ca="1">IF(List!$D$2&gt;=R$1,SUMIFS(Users!R$3:R$221,Users!$B$3:$B$221,$B259,Users!$C$3:$C$221,$C259,Users!$D$3:$D$221,$D259),NA())</f>
        <v>174326769.24257633</v>
      </c>
    </row>
    <row r="260" spans="1:18" x14ac:dyDescent="0.25">
      <c r="A260" t="s">
        <v>20</v>
      </c>
      <c r="B260" t="s">
        <v>84</v>
      </c>
      <c r="C260" t="str">
        <f>List!$T$2</f>
        <v>Africa</v>
      </c>
      <c r="D260" s="5" t="str">
        <f>List!$U3</f>
        <v>Egypt</v>
      </c>
      <c r="E260" s="18">
        <f>IF(List!$D$2&gt;=E$1,SUMIFS(Users!E$3:E$221,Users!$B$3:$B$221,$B260,Users!$C$3:$C$221,$C260,Users!$D$3:$D$221,$D260),NA())</f>
        <v>50160000</v>
      </c>
      <c r="F260" s="18">
        <f>IF(List!$D$2&gt;=F$1,SUMIFS(Users!F$3:F$221,Users!$B$3:$B$221,$B260,Users!$C$3:$C$221,$C260,Users!$D$3:$D$221,$D260),NA())</f>
        <v>49510200</v>
      </c>
      <c r="G260" s="18">
        <f>IF(List!$D$2&gt;=G$1,SUMIFS(Users!G$3:G$221,Users!$B$3:$B$221,$B260,Users!$C$3:$C$221,$C260,Users!$D$3:$D$221,$D260),NA())</f>
        <v>58727157</v>
      </c>
      <c r="H260" s="18">
        <f>IF(List!$D$2&gt;=H$1,SUMIFS(Users!H$3:H$221,Users!$B$3:$B$221,$B260,Users!$C$3:$C$221,$C260,Users!$D$3:$D$221,$D260),NA())</f>
        <v>56378070.719999999</v>
      </c>
      <c r="I260" s="18">
        <f>IF(List!$D$2&gt;=I$1,SUMIFS(Users!I$3:I$221,Users!$B$3:$B$221,$B260,Users!$C$3:$C$221,$C260,Users!$D$3:$D$221,$D260),NA())</f>
        <v>62280149.998500004</v>
      </c>
      <c r="J260" s="18">
        <f>IF(List!$D$2&gt;=J$1,SUMIFS(Users!J$3:J$221,Users!$B$3:$B$221,$B260,Users!$C$3:$C$221,$C260,Users!$D$3:$D$221,$D260),NA())</f>
        <v>66497405.86982701</v>
      </c>
      <c r="K260" s="18">
        <f>IF(List!$D$2&gt;=K$1,SUMIFS(Users!K$3:K$221,Users!$B$3:$B$221,$B260,Users!$C$3:$C$221,$C260,Users!$D$3:$D$221,$D260),NA())</f>
        <v>64137047.499312423</v>
      </c>
      <c r="L260" s="18" t="e">
        <f>IF(List!$D$2&gt;=L$1,SUMIFS(Users!L$3:L$221,Users!$B$3:$B$221,$B260,Users!$C$3:$C$221,$C260,Users!$D$3:$D$221,$D260),NA())</f>
        <v>#N/A</v>
      </c>
      <c r="M260" s="18" t="e">
        <f>IF(List!$D$2&gt;=M$1,SUMIFS(Users!M$3:M$221,Users!$B$3:$B$221,$B260,Users!$C$3:$C$221,$C260,Users!$D$3:$D$221,$D260),NA())</f>
        <v>#N/A</v>
      </c>
      <c r="N260" s="18" t="e">
        <f>IF(List!$D$2&gt;=N$1,SUMIFS(Users!N$3:N$221,Users!$B$3:$B$221,$B260,Users!$C$3:$C$221,$C260,Users!$D$3:$D$221,$D260),NA())</f>
        <v>#N/A</v>
      </c>
      <c r="O260" s="18" t="e">
        <f>IF(List!$D$2&gt;=O$1,SUMIFS(Users!O$3:O$221,Users!$B$3:$B$221,$B260,Users!$C$3:$C$221,$C260,Users!$D$3:$D$221,$D260),NA())</f>
        <v>#N/A</v>
      </c>
      <c r="P260" s="18" t="e">
        <f>IF(List!$D$2&gt;=P$1,SUMIFS(Users!P$3:P$221,Users!$B$3:$B$221,$B260,Users!$C$3:$C$221,$C260,Users!$D$3:$D$221,$D260),NA())</f>
        <v>#N/A</v>
      </c>
      <c r="Q260" s="18">
        <f ca="1">OFFSET(D260,,List!$D$2)</f>
        <v>64137047.499312423</v>
      </c>
      <c r="R260" s="41">
        <f ca="1">IF(List!$D$2&gt;=R$1,SUMIFS(Users!R$3:R$221,Users!$B$3:$B$221,$B260,Users!$C$3:$C$221,$C260,Users!$D$3:$D$221,$D260),NA())</f>
        <v>407690031.08763945</v>
      </c>
    </row>
    <row r="261" spans="1:18" x14ac:dyDescent="0.25">
      <c r="A261" t="s">
        <v>20</v>
      </c>
      <c r="B261" t="s">
        <v>84</v>
      </c>
      <c r="C261" t="str">
        <f>List!$T$2</f>
        <v>Africa</v>
      </c>
      <c r="D261" s="5" t="str">
        <f>List!$U4</f>
        <v>Ethiopia</v>
      </c>
      <c r="E261" s="18">
        <f>IF(List!$D$2&gt;=E$1,SUMIFS(Users!E$3:E$221,Users!$B$3:$B$221,$B261,Users!$C$3:$C$221,$C261,Users!$D$3:$D$221,$D261),NA())</f>
        <v>63648000</v>
      </c>
      <c r="F261" s="18">
        <f>IF(List!$D$2&gt;=F$1,SUMIFS(Users!F$3:F$221,Users!$B$3:$B$221,$B261,Users!$C$3:$C$221,$C261,Users!$D$3:$D$221,$D261),NA())</f>
        <v>61193880</v>
      </c>
      <c r="G261" s="18">
        <f>IF(List!$D$2&gt;=G$1,SUMIFS(Users!G$3:G$221,Users!$B$3:$B$221,$B261,Users!$C$3:$C$221,$C261,Users!$D$3:$D$221,$D261),NA())</f>
        <v>65551626</v>
      </c>
      <c r="H261" s="18">
        <f>IF(List!$D$2&gt;=H$1,SUMIFS(Users!H$3:H$221,Users!$B$3:$B$221,$B261,Users!$C$3:$C$221,$C261,Users!$D$3:$D$221,$D261),NA())</f>
        <v>57379523.292000003</v>
      </c>
      <c r="I261" s="18">
        <f>IF(List!$D$2&gt;=I$1,SUMIFS(Users!I$3:I$221,Users!$B$3:$B$221,$B261,Users!$C$3:$C$221,$C261,Users!$D$3:$D$221,$D261),NA())</f>
        <v>55405919.908440001</v>
      </c>
      <c r="J261" s="18">
        <f>IF(List!$D$2&gt;=J$1,SUMIFS(Users!J$3:J$221,Users!$B$3:$B$221,$B261,Users!$C$3:$C$221,$C261,Users!$D$3:$D$221,$D261),NA())</f>
        <v>59819288.011491604</v>
      </c>
      <c r="K261" s="18">
        <f>IF(List!$D$2&gt;=K$1,SUMIFS(Users!K$3:K$221,Users!$B$3:$B$221,$B261,Users!$C$3:$C$221,$C261,Users!$D$3:$D$221,$D261),NA())</f>
        <v>58468529.895103082</v>
      </c>
      <c r="L261" s="18" t="e">
        <f>IF(List!$D$2&gt;=L$1,SUMIFS(Users!L$3:L$221,Users!$B$3:$B$221,$B261,Users!$C$3:$C$221,$C261,Users!$D$3:$D$221,$D261),NA())</f>
        <v>#N/A</v>
      </c>
      <c r="M261" s="18" t="e">
        <f>IF(List!$D$2&gt;=M$1,SUMIFS(Users!M$3:M$221,Users!$B$3:$B$221,$B261,Users!$C$3:$C$221,$C261,Users!$D$3:$D$221,$D261),NA())</f>
        <v>#N/A</v>
      </c>
      <c r="N261" s="18" t="e">
        <f>IF(List!$D$2&gt;=N$1,SUMIFS(Users!N$3:N$221,Users!$B$3:$B$221,$B261,Users!$C$3:$C$221,$C261,Users!$D$3:$D$221,$D261),NA())</f>
        <v>#N/A</v>
      </c>
      <c r="O261" s="18" t="e">
        <f>IF(List!$D$2&gt;=O$1,SUMIFS(Users!O$3:O$221,Users!$B$3:$B$221,$B261,Users!$C$3:$C$221,$C261,Users!$D$3:$D$221,$D261),NA())</f>
        <v>#N/A</v>
      </c>
      <c r="P261" s="18" t="e">
        <f>IF(List!$D$2&gt;=P$1,SUMIFS(Users!P$3:P$221,Users!$B$3:$B$221,$B261,Users!$C$3:$C$221,$C261,Users!$D$3:$D$221,$D261),NA())</f>
        <v>#N/A</v>
      </c>
      <c r="Q261" s="18">
        <f ca="1">OFFSET(D261,,List!$D$2)</f>
        <v>58468529.895103082</v>
      </c>
      <c r="R261" s="41">
        <f ca="1">IF(List!$D$2&gt;=R$1,SUMIFS(Users!R$3:R$221,Users!$B$3:$B$221,$B261,Users!$C$3:$C$221,$C261,Users!$D$3:$D$221,$D261),NA())</f>
        <v>421466767.10703468</v>
      </c>
    </row>
    <row r="262" spans="1:18" x14ac:dyDescent="0.25">
      <c r="A262" t="s">
        <v>20</v>
      </c>
      <c r="B262" t="s">
        <v>84</v>
      </c>
      <c r="C262" t="str">
        <f>List!$T$2</f>
        <v>Africa</v>
      </c>
      <c r="D262" s="5" t="str">
        <f>List!$U5</f>
        <v>Kenya</v>
      </c>
      <c r="E262" s="18">
        <f>IF(List!$D$2&gt;=E$1,SUMIFS(Users!E$3:E$221,Users!$B$3:$B$221,$B262,Users!$C$3:$C$221,$C262,Users!$D$3:$D$221,$D262),NA())</f>
        <v>29376000</v>
      </c>
      <c r="F262" s="18">
        <f>IF(List!$D$2&gt;=F$1,SUMIFS(Users!F$3:F$221,Users!$B$3:$B$221,$B262,Users!$C$3:$C$221,$C262,Users!$D$3:$D$221,$D262),NA())</f>
        <v>25597440</v>
      </c>
      <c r="G262" s="18">
        <f>IF(List!$D$2&gt;=G$1,SUMIFS(Users!G$3:G$221,Users!$B$3:$B$221,$B262,Users!$C$3:$C$221,$C262,Users!$D$3:$D$221,$D262),NA())</f>
        <v>33198134.399999999</v>
      </c>
      <c r="H262" s="18">
        <f>IF(List!$D$2&gt;=H$1,SUMIFS(Users!H$3:H$221,Users!$B$3:$B$221,$B262,Users!$C$3:$C$221,$C262,Users!$D$3:$D$221,$D262),NA())</f>
        <v>28485762.048</v>
      </c>
      <c r="I262" s="18">
        <f>IF(List!$D$2&gt;=I$1,SUMIFS(Users!I$3:I$221,Users!$B$3:$B$221,$B262,Users!$C$3:$C$221,$C262,Users!$D$3:$D$221,$D262),NA())</f>
        <v>31467865.262400005</v>
      </c>
      <c r="J262" s="18">
        <f>IF(List!$D$2&gt;=J$1,SUMIFS(Users!J$3:J$221,Users!$B$3:$B$221,$B262,Users!$C$3:$C$221,$C262,Users!$D$3:$D$221,$D262),NA())</f>
        <v>34204071.070454396</v>
      </c>
      <c r="K262" s="18">
        <f>IF(List!$D$2&gt;=K$1,SUMIFS(Users!K$3:K$221,Users!$B$3:$B$221,$B262,Users!$C$3:$C$221,$C262,Users!$D$3:$D$221,$D262),NA())</f>
        <v>29960344.730562624</v>
      </c>
      <c r="L262" s="18" t="e">
        <f>IF(List!$D$2&gt;=L$1,SUMIFS(Users!L$3:L$221,Users!$B$3:$B$221,$B262,Users!$C$3:$C$221,$C262,Users!$D$3:$D$221,$D262),NA())</f>
        <v>#N/A</v>
      </c>
      <c r="M262" s="18" t="e">
        <f>IF(List!$D$2&gt;=M$1,SUMIFS(Users!M$3:M$221,Users!$B$3:$B$221,$B262,Users!$C$3:$C$221,$C262,Users!$D$3:$D$221,$D262),NA())</f>
        <v>#N/A</v>
      </c>
      <c r="N262" s="18" t="e">
        <f>IF(List!$D$2&gt;=N$1,SUMIFS(Users!N$3:N$221,Users!$B$3:$B$221,$B262,Users!$C$3:$C$221,$C262,Users!$D$3:$D$221,$D262),NA())</f>
        <v>#N/A</v>
      </c>
      <c r="O262" s="18" t="e">
        <f>IF(List!$D$2&gt;=O$1,SUMIFS(Users!O$3:O$221,Users!$B$3:$B$221,$B262,Users!$C$3:$C$221,$C262,Users!$D$3:$D$221,$D262),NA())</f>
        <v>#N/A</v>
      </c>
      <c r="P262" s="18" t="e">
        <f>IF(List!$D$2&gt;=P$1,SUMIFS(Users!P$3:P$221,Users!$B$3:$B$221,$B262,Users!$C$3:$C$221,$C262,Users!$D$3:$D$221,$D262),NA())</f>
        <v>#N/A</v>
      </c>
      <c r="Q262" s="18">
        <f ca="1">OFFSET(D262,,List!$D$2)</f>
        <v>29960344.730562624</v>
      </c>
      <c r="R262" s="41">
        <f ca="1">IF(List!$D$2&gt;=R$1,SUMIFS(Users!R$3:R$221,Users!$B$3:$B$221,$B262,Users!$C$3:$C$221,$C262,Users!$D$3:$D$221,$D262),NA())</f>
        <v>212289617.51141703</v>
      </c>
    </row>
    <row r="263" spans="1:18" x14ac:dyDescent="0.25">
      <c r="A263" t="s">
        <v>20</v>
      </c>
      <c r="B263" t="s">
        <v>84</v>
      </c>
      <c r="C263" t="str">
        <f>List!$T$2</f>
        <v>Africa</v>
      </c>
      <c r="D263" s="5" t="str">
        <f>List!$U6</f>
        <v>Libya</v>
      </c>
      <c r="E263" s="18">
        <f>IF(List!$D$2&gt;=E$1,SUMIFS(Users!E$3:E$221,Users!$B$3:$B$221,$B263,Users!$C$3:$C$221,$C263,Users!$D$3:$D$221,$D263),NA())</f>
        <v>3322704</v>
      </c>
      <c r="F263" s="18">
        <f>IF(List!$D$2&gt;=F$1,SUMIFS(Users!F$3:F$221,Users!$B$3:$B$221,$B263,Users!$C$3:$C$221,$C263,Users!$D$3:$D$221,$D263),NA())</f>
        <v>3584744.52</v>
      </c>
      <c r="G263" s="18">
        <f>IF(List!$D$2&gt;=G$1,SUMIFS(Users!G$3:G$221,Users!$B$3:$B$221,$B263,Users!$C$3:$C$221,$C263,Users!$D$3:$D$221,$D263),NA())</f>
        <v>3774659.7083999999</v>
      </c>
      <c r="H263" s="18">
        <f>IF(List!$D$2&gt;=H$1,SUMIFS(Users!H$3:H$221,Users!$B$3:$B$221,$B263,Users!$C$3:$C$221,$C263,Users!$D$3:$D$221,$D263),NA())</f>
        <v>4084721.0415900005</v>
      </c>
      <c r="I263" s="18">
        <f>IF(List!$D$2&gt;=I$1,SUMIFS(Users!I$3:I$221,Users!$B$3:$B$221,$B263,Users!$C$3:$C$221,$C263,Users!$D$3:$D$221,$D263),NA())</f>
        <v>3929112.6209580004</v>
      </c>
      <c r="J263" s="18">
        <f>IF(List!$D$2&gt;=J$1,SUMIFS(Users!J$3:J$221,Users!$B$3:$B$221,$B263,Users!$C$3:$C$221,$C263,Users!$D$3:$D$221,$D263),NA())</f>
        <v>4087455.8595826076</v>
      </c>
      <c r="K263" s="18">
        <f>IF(List!$D$2&gt;=K$1,SUMIFS(Users!K$3:K$221,Users!$B$3:$B$221,$B263,Users!$C$3:$C$221,$C263,Users!$D$3:$D$221,$D263),NA())</f>
        <v>3847764.2732536858</v>
      </c>
      <c r="L263" s="18" t="e">
        <f>IF(List!$D$2&gt;=L$1,SUMIFS(Users!L$3:L$221,Users!$B$3:$B$221,$B263,Users!$C$3:$C$221,$C263,Users!$D$3:$D$221,$D263),NA())</f>
        <v>#N/A</v>
      </c>
      <c r="M263" s="18" t="e">
        <f>IF(List!$D$2&gt;=M$1,SUMIFS(Users!M$3:M$221,Users!$B$3:$B$221,$B263,Users!$C$3:$C$221,$C263,Users!$D$3:$D$221,$D263),NA())</f>
        <v>#N/A</v>
      </c>
      <c r="N263" s="18" t="e">
        <f>IF(List!$D$2&gt;=N$1,SUMIFS(Users!N$3:N$221,Users!$B$3:$B$221,$B263,Users!$C$3:$C$221,$C263,Users!$D$3:$D$221,$D263),NA())</f>
        <v>#N/A</v>
      </c>
      <c r="O263" s="18" t="e">
        <f>IF(List!$D$2&gt;=O$1,SUMIFS(Users!O$3:O$221,Users!$B$3:$B$221,$B263,Users!$C$3:$C$221,$C263,Users!$D$3:$D$221,$D263),NA())</f>
        <v>#N/A</v>
      </c>
      <c r="P263" s="18" t="e">
        <f>IF(List!$D$2&gt;=P$1,SUMIFS(Users!P$3:P$221,Users!$B$3:$B$221,$B263,Users!$C$3:$C$221,$C263,Users!$D$3:$D$221,$D263),NA())</f>
        <v>#N/A</v>
      </c>
      <c r="Q263" s="18">
        <f ca="1">OFFSET(D263,,List!$D$2)</f>
        <v>3847764.2732536858</v>
      </c>
      <c r="R263" s="41">
        <f ca="1">IF(List!$D$2&gt;=R$1,SUMIFS(Users!R$3:R$221,Users!$B$3:$B$221,$B263,Users!$C$3:$C$221,$C263,Users!$D$3:$D$221,$D263),NA())</f>
        <v>26631162.023784295</v>
      </c>
    </row>
    <row r="264" spans="1:18" x14ac:dyDescent="0.25">
      <c r="A264" t="s">
        <v>20</v>
      </c>
      <c r="B264" t="s">
        <v>84</v>
      </c>
      <c r="C264" t="str">
        <f>List!$T$2</f>
        <v>Africa</v>
      </c>
      <c r="D264" s="5" t="str">
        <f>List!$U7</f>
        <v>Mauritius</v>
      </c>
      <c r="E264" s="18">
        <f>IF(List!$D$2&gt;=E$1,SUMIFS(Users!E$3:E$221,Users!$B$3:$B$221,$B264,Users!$C$3:$C$221,$C264,Users!$D$3:$D$221,$D264),NA())</f>
        <v>682020</v>
      </c>
      <c r="F264" s="18">
        <f>IF(List!$D$2&gt;=F$1,SUMIFS(Users!F$3:F$221,Users!$B$3:$B$221,$B264,Users!$C$3:$C$221,$C264,Users!$D$3:$D$221,$D264),NA())</f>
        <v>765378</v>
      </c>
      <c r="G264" s="18">
        <f>IF(List!$D$2&gt;=G$1,SUMIFS(Users!G$3:G$221,Users!$B$3:$B$221,$B264,Users!$C$3:$C$221,$C264,Users!$D$3:$D$221,$D264),NA())</f>
        <v>881256.22919999994</v>
      </c>
      <c r="H264" s="18">
        <f>IF(List!$D$2&gt;=H$1,SUMIFS(Users!H$3:H$221,Users!$B$3:$B$221,$B264,Users!$C$3:$C$221,$C264,Users!$D$3:$D$221,$D264),NA())</f>
        <v>835415.44464600005</v>
      </c>
      <c r="I264" s="18">
        <f>IF(List!$D$2&gt;=I$1,SUMIFS(Users!I$3:I$221,Users!$B$3:$B$221,$B264,Users!$C$3:$C$221,$C264,Users!$D$3:$D$221,$D264),NA())</f>
        <v>843769.59909246</v>
      </c>
      <c r="J264" s="18">
        <f>IF(List!$D$2&gt;=J$1,SUMIFS(Users!J$3:J$221,Users!$B$3:$B$221,$B264,Users!$C$3:$C$221,$C264,Users!$D$3:$D$221,$D264),NA())</f>
        <v>780526.30764646444</v>
      </c>
      <c r="K264" s="18">
        <f>IF(List!$D$2&gt;=K$1,SUMIFS(Users!K$3:K$221,Users!$B$3:$B$221,$B264,Users!$C$3:$C$221,$C264,Users!$D$3:$D$221,$D264),NA())</f>
        <v>868773.56773547293</v>
      </c>
      <c r="L264" s="18" t="e">
        <f>IF(List!$D$2&gt;=L$1,SUMIFS(Users!L$3:L$221,Users!$B$3:$B$221,$B264,Users!$C$3:$C$221,$C264,Users!$D$3:$D$221,$D264),NA())</f>
        <v>#N/A</v>
      </c>
      <c r="M264" s="18" t="e">
        <f>IF(List!$D$2&gt;=M$1,SUMIFS(Users!M$3:M$221,Users!$B$3:$B$221,$B264,Users!$C$3:$C$221,$C264,Users!$D$3:$D$221,$D264),NA())</f>
        <v>#N/A</v>
      </c>
      <c r="N264" s="18" t="e">
        <f>IF(List!$D$2&gt;=N$1,SUMIFS(Users!N$3:N$221,Users!$B$3:$B$221,$B264,Users!$C$3:$C$221,$C264,Users!$D$3:$D$221,$D264),NA())</f>
        <v>#N/A</v>
      </c>
      <c r="O264" s="18" t="e">
        <f>IF(List!$D$2&gt;=O$1,SUMIFS(Users!O$3:O$221,Users!$B$3:$B$221,$B264,Users!$C$3:$C$221,$C264,Users!$D$3:$D$221,$D264),NA())</f>
        <v>#N/A</v>
      </c>
      <c r="P264" s="18" t="e">
        <f>IF(List!$D$2&gt;=P$1,SUMIFS(Users!P$3:P$221,Users!$B$3:$B$221,$B264,Users!$C$3:$C$221,$C264,Users!$D$3:$D$221,$D264),NA())</f>
        <v>#N/A</v>
      </c>
      <c r="Q264" s="18">
        <f ca="1">OFFSET(D264,,List!$D$2)</f>
        <v>868773.56773547293</v>
      </c>
      <c r="R264" s="41">
        <f ca="1">IF(List!$D$2&gt;=R$1,SUMIFS(Users!R$3:R$221,Users!$B$3:$B$221,$B264,Users!$C$3:$C$221,$C264,Users!$D$3:$D$221,$D264),NA())</f>
        <v>5657139.1483203974</v>
      </c>
    </row>
    <row r="265" spans="1:18" x14ac:dyDescent="0.25">
      <c r="A265" t="s">
        <v>20</v>
      </c>
      <c r="B265" t="s">
        <v>84</v>
      </c>
      <c r="C265" t="str">
        <f>List!$T$2</f>
        <v>Africa</v>
      </c>
      <c r="D265" s="5" t="str">
        <f>List!$U8</f>
        <v>Nigeria</v>
      </c>
      <c r="E265" s="18">
        <f>IF(List!$D$2&gt;=E$1,SUMIFS(Users!E$3:E$221,Users!$B$3:$B$221,$B265,Users!$C$3:$C$221,$C265,Users!$D$3:$D$221,$D265),NA())</f>
        <v>112716000</v>
      </c>
      <c r="F265" s="18">
        <f>IF(List!$D$2&gt;=F$1,SUMIFS(Users!F$3:F$221,Users!$B$3:$B$221,$B265,Users!$C$3:$C$221,$C265,Users!$D$3:$D$221,$D265),NA())</f>
        <v>122860440.00000001</v>
      </c>
      <c r="G265" s="18">
        <f>IF(List!$D$2&gt;=G$1,SUMIFS(Users!G$3:G$221,Users!$B$3:$B$221,$B265,Users!$C$3:$C$221,$C265,Users!$D$3:$D$221,$D265),NA())</f>
        <v>128642770.79999998</v>
      </c>
      <c r="H265" s="18">
        <f>IF(List!$D$2&gt;=H$1,SUMIFS(Users!H$3:H$221,Users!$B$3:$B$221,$B265,Users!$C$3:$C$221,$C265,Users!$D$3:$D$221,$D265),NA())</f>
        <v>118431039.34799999</v>
      </c>
      <c r="I265" s="18">
        <f>IF(List!$D$2&gt;=I$1,SUMIFS(Users!I$3:I$221,Users!$B$3:$B$221,$B265,Users!$C$3:$C$221,$C265,Users!$D$3:$D$221,$D265),NA())</f>
        <v>130067176.41791999</v>
      </c>
      <c r="J265" s="18">
        <f>IF(List!$D$2&gt;=J$1,SUMIFS(Users!J$3:J$221,Users!$B$3:$B$221,$B265,Users!$C$3:$C$221,$C265,Users!$D$3:$D$221,$D265),NA())</f>
        <v>124330284.8866296</v>
      </c>
      <c r="K265" s="18">
        <f>IF(List!$D$2&gt;=K$1,SUMIFS(Users!K$3:K$221,Users!$B$3:$B$221,$B265,Users!$C$3:$C$221,$C265,Users!$D$3:$D$221,$D265),NA())</f>
        <v>103065114.46215227</v>
      </c>
      <c r="L265" s="18" t="e">
        <f>IF(List!$D$2&gt;=L$1,SUMIFS(Users!L$3:L$221,Users!$B$3:$B$221,$B265,Users!$C$3:$C$221,$C265,Users!$D$3:$D$221,$D265),NA())</f>
        <v>#N/A</v>
      </c>
      <c r="M265" s="18" t="e">
        <f>IF(List!$D$2&gt;=M$1,SUMIFS(Users!M$3:M$221,Users!$B$3:$B$221,$B265,Users!$C$3:$C$221,$C265,Users!$D$3:$D$221,$D265),NA())</f>
        <v>#N/A</v>
      </c>
      <c r="N265" s="18" t="e">
        <f>IF(List!$D$2&gt;=N$1,SUMIFS(Users!N$3:N$221,Users!$B$3:$B$221,$B265,Users!$C$3:$C$221,$C265,Users!$D$3:$D$221,$D265),NA())</f>
        <v>#N/A</v>
      </c>
      <c r="O265" s="18" t="e">
        <f>IF(List!$D$2&gt;=O$1,SUMIFS(Users!O$3:O$221,Users!$B$3:$B$221,$B265,Users!$C$3:$C$221,$C265,Users!$D$3:$D$221,$D265),NA())</f>
        <v>#N/A</v>
      </c>
      <c r="P265" s="18" t="e">
        <f>IF(List!$D$2&gt;=P$1,SUMIFS(Users!P$3:P$221,Users!$B$3:$B$221,$B265,Users!$C$3:$C$221,$C265,Users!$D$3:$D$221,$D265),NA())</f>
        <v>#N/A</v>
      </c>
      <c r="Q265" s="18">
        <f ca="1">OFFSET(D265,,List!$D$2)</f>
        <v>103065114.46215227</v>
      </c>
      <c r="R265" s="41">
        <f ca="1">IF(List!$D$2&gt;=R$1,SUMIFS(Users!R$3:R$221,Users!$B$3:$B$221,$B265,Users!$C$3:$C$221,$C265,Users!$D$3:$D$221,$D265),NA())</f>
        <v>840112825.9147017</v>
      </c>
    </row>
    <row r="266" spans="1:18" x14ac:dyDescent="0.25">
      <c r="A266" t="s">
        <v>20</v>
      </c>
      <c r="B266" t="s">
        <v>84</v>
      </c>
      <c r="C266" t="str">
        <f>List!$T$2</f>
        <v>Africa</v>
      </c>
      <c r="D266" s="5" t="str">
        <f>List!$U9</f>
        <v>South Africa</v>
      </c>
      <c r="E266" s="18">
        <f>IF(List!$D$2&gt;=E$1,SUMIFS(Users!E$3:E$221,Users!$B$3:$B$221,$B266,Users!$C$3:$C$221,$C266,Users!$D$3:$D$221,$D266),NA())</f>
        <v>37968000</v>
      </c>
      <c r="F266" s="18">
        <f>IF(List!$D$2&gt;=F$1,SUMIFS(Users!F$3:F$221,Users!$B$3:$B$221,$B266,Users!$C$3:$C$221,$C266,Users!$D$3:$D$221,$D266),NA())</f>
        <v>35293440</v>
      </c>
      <c r="G266" s="18">
        <f>IF(List!$D$2&gt;=G$1,SUMIFS(Users!G$3:G$221,Users!$B$3:$B$221,$B266,Users!$C$3:$C$221,$C266,Users!$D$3:$D$221,$D266),NA())</f>
        <v>29819563.199999999</v>
      </c>
      <c r="H266" s="18">
        <f>IF(List!$D$2&gt;=H$1,SUMIFS(Users!H$3:H$221,Users!$B$3:$B$221,$B266,Users!$C$3:$C$221,$C266,Users!$D$3:$D$221,$D266),NA())</f>
        <v>39118468.368000001</v>
      </c>
      <c r="I266" s="18">
        <f>IF(List!$D$2&gt;=I$1,SUMIFS(Users!I$3:I$221,Users!$B$3:$B$221,$B266,Users!$C$3:$C$221,$C266,Users!$D$3:$D$221,$D266),NA())</f>
        <v>36013223.578080006</v>
      </c>
      <c r="J266" s="18">
        <f>IF(List!$D$2&gt;=J$1,SUMIFS(Users!J$3:J$221,Users!$B$3:$B$221,$B266,Users!$C$3:$C$221,$C266,Users!$D$3:$D$221,$D266),NA())</f>
        <v>31076265.161356803</v>
      </c>
      <c r="K266" s="18">
        <f>IF(List!$D$2&gt;=K$1,SUMIFS(Users!K$3:K$221,Users!$B$3:$B$221,$B266,Users!$C$3:$C$221,$C266,Users!$D$3:$D$221,$D266),NA())</f>
        <v>32457040.124776181</v>
      </c>
      <c r="L266" s="18" t="e">
        <f>IF(List!$D$2&gt;=L$1,SUMIFS(Users!L$3:L$221,Users!$B$3:$B$221,$B266,Users!$C$3:$C$221,$C266,Users!$D$3:$D$221,$D266),NA())</f>
        <v>#N/A</v>
      </c>
      <c r="M266" s="18" t="e">
        <f>IF(List!$D$2&gt;=M$1,SUMIFS(Users!M$3:M$221,Users!$B$3:$B$221,$B266,Users!$C$3:$C$221,$C266,Users!$D$3:$D$221,$D266),NA())</f>
        <v>#N/A</v>
      </c>
      <c r="N266" s="18" t="e">
        <f>IF(List!$D$2&gt;=N$1,SUMIFS(Users!N$3:N$221,Users!$B$3:$B$221,$B266,Users!$C$3:$C$221,$C266,Users!$D$3:$D$221,$D266),NA())</f>
        <v>#N/A</v>
      </c>
      <c r="O266" s="18" t="e">
        <f>IF(List!$D$2&gt;=O$1,SUMIFS(Users!O$3:O$221,Users!$B$3:$B$221,$B266,Users!$C$3:$C$221,$C266,Users!$D$3:$D$221,$D266),NA())</f>
        <v>#N/A</v>
      </c>
      <c r="P266" s="18" t="e">
        <f>IF(List!$D$2&gt;=P$1,SUMIFS(Users!P$3:P$221,Users!$B$3:$B$221,$B266,Users!$C$3:$C$221,$C266,Users!$D$3:$D$221,$D266),NA())</f>
        <v>#N/A</v>
      </c>
      <c r="Q266" s="18">
        <f ca="1">OFFSET(D266,,List!$D$2)</f>
        <v>32457040.124776181</v>
      </c>
      <c r="R266" s="41">
        <f ca="1">IF(List!$D$2&gt;=R$1,SUMIFS(Users!R$3:R$221,Users!$B$3:$B$221,$B266,Users!$C$3:$C$221,$C266,Users!$D$3:$D$221,$D266),NA())</f>
        <v>241746000.43221301</v>
      </c>
    </row>
    <row r="267" spans="1:18" x14ac:dyDescent="0.25">
      <c r="A267" t="s">
        <v>20</v>
      </c>
      <c r="B267" t="s">
        <v>84</v>
      </c>
      <c r="C267" t="str">
        <f>List!$T$2</f>
        <v>Africa</v>
      </c>
      <c r="D267" s="5" t="str">
        <f>List!$U10</f>
        <v>Tunisia</v>
      </c>
      <c r="E267" s="18">
        <f>IF(List!$D$2&gt;=E$1,SUMIFS(Users!E$3:E$221,Users!$B$3:$B$221,$B267,Users!$C$3:$C$221,$C267,Users!$D$3:$D$221,$D267),NA())</f>
        <v>6156000</v>
      </c>
      <c r="F267" s="18">
        <f>IF(List!$D$2&gt;=F$1,SUMIFS(Users!F$3:F$221,Users!$B$3:$B$221,$B267,Users!$C$3:$C$221,$C267,Users!$D$3:$D$221,$D267),NA())</f>
        <v>5941224</v>
      </c>
      <c r="G267" s="18">
        <f>IF(List!$D$2&gt;=G$1,SUMIFS(Users!G$3:G$221,Users!$B$3:$B$221,$B267,Users!$C$3:$C$221,$C267,Users!$D$3:$D$221,$D267),NA())</f>
        <v>7186808.5200000005</v>
      </c>
      <c r="H267" s="18">
        <f>IF(List!$D$2&gt;=H$1,SUMIFS(Users!H$3:H$221,Users!$B$3:$B$221,$B267,Users!$C$3:$C$221,$C267,Users!$D$3:$D$221,$D267),NA())</f>
        <v>6060642.6024000002</v>
      </c>
      <c r="I267" s="18">
        <f>IF(List!$D$2&gt;=I$1,SUMIFS(Users!I$3:I$221,Users!$B$3:$B$221,$B267,Users!$C$3:$C$221,$C267,Users!$D$3:$D$221,$D267),NA())</f>
        <v>6121249.0284239994</v>
      </c>
      <c r="J267" s="18">
        <f>IF(List!$D$2&gt;=J$1,SUMIFS(Users!J$3:J$221,Users!$B$3:$B$221,$B267,Users!$C$3:$C$221,$C267,Users!$D$3:$D$221,$D267),NA())</f>
        <v>6110572.431281399</v>
      </c>
      <c r="K267" s="18">
        <f>IF(List!$D$2&gt;=K$1,SUMIFS(Users!K$3:K$221,Users!$B$3:$B$221,$B267,Users!$C$3:$C$221,$C267,Users!$D$3:$D$221,$D267),NA())</f>
        <v>6607326.025400864</v>
      </c>
      <c r="L267" s="18" t="e">
        <f>IF(List!$D$2&gt;=L$1,SUMIFS(Users!L$3:L$221,Users!$B$3:$B$221,$B267,Users!$C$3:$C$221,$C267,Users!$D$3:$D$221,$D267),NA())</f>
        <v>#N/A</v>
      </c>
      <c r="M267" s="18" t="e">
        <f>IF(List!$D$2&gt;=M$1,SUMIFS(Users!M$3:M$221,Users!$B$3:$B$221,$B267,Users!$C$3:$C$221,$C267,Users!$D$3:$D$221,$D267),NA())</f>
        <v>#N/A</v>
      </c>
      <c r="N267" s="18" t="e">
        <f>IF(List!$D$2&gt;=N$1,SUMIFS(Users!N$3:N$221,Users!$B$3:$B$221,$B267,Users!$C$3:$C$221,$C267,Users!$D$3:$D$221,$D267),NA())</f>
        <v>#N/A</v>
      </c>
      <c r="O267" s="18" t="e">
        <f>IF(List!$D$2&gt;=O$1,SUMIFS(Users!O$3:O$221,Users!$B$3:$B$221,$B267,Users!$C$3:$C$221,$C267,Users!$D$3:$D$221,$D267),NA())</f>
        <v>#N/A</v>
      </c>
      <c r="P267" s="18" t="e">
        <f>IF(List!$D$2&gt;=P$1,SUMIFS(Users!P$3:P$221,Users!$B$3:$B$221,$B267,Users!$C$3:$C$221,$C267,Users!$D$3:$D$221,$D267),NA())</f>
        <v>#N/A</v>
      </c>
      <c r="Q267" s="18">
        <f ca="1">OFFSET(D267,,List!$D$2)</f>
        <v>6607326.025400864</v>
      </c>
      <c r="R267" s="41">
        <f ca="1">IF(List!$D$2&gt;=R$1,SUMIFS(Users!R$3:R$221,Users!$B$3:$B$221,$B267,Users!$C$3:$C$221,$C267,Users!$D$3:$D$221,$D267),NA())</f>
        <v>44183822.60750626</v>
      </c>
    </row>
    <row r="268" spans="1:18" x14ac:dyDescent="0.25">
      <c r="A268" t="s">
        <v>20</v>
      </c>
      <c r="B268" t="s">
        <v>84</v>
      </c>
      <c r="C268" t="str">
        <f>List!$T$2</f>
        <v>Africa</v>
      </c>
      <c r="D268" s="5" t="str">
        <f>List!$U11</f>
        <v>Zimbabwe</v>
      </c>
      <c r="E268" s="18">
        <f>IF(List!$D$2&gt;=E$1,SUMIFS(Users!E$3:E$221,Users!$B$3:$B$221,$B268,Users!$C$3:$C$221,$C268,Users!$D$3:$D$221,$D268),NA())</f>
        <v>9399300</v>
      </c>
      <c r="F268" s="18">
        <f>IF(List!$D$2&gt;=F$1,SUMIFS(Users!F$3:F$221,Users!$B$3:$B$221,$B268,Users!$C$3:$C$221,$C268,Users!$D$3:$D$221,$D268),NA())</f>
        <v>8906079</v>
      </c>
      <c r="G268" s="18">
        <f>IF(List!$D$2&gt;=G$1,SUMIFS(Users!G$3:G$221,Users!$B$3:$B$221,$B268,Users!$C$3:$C$221,$C268,Users!$D$3:$D$221,$D268),NA())</f>
        <v>9884769</v>
      </c>
      <c r="H268" s="18">
        <f>IF(List!$D$2&gt;=H$1,SUMIFS(Users!H$3:H$221,Users!$B$3:$B$221,$B268,Users!$C$3:$C$221,$C268,Users!$D$3:$D$221,$D268),NA())</f>
        <v>10582633.691400001</v>
      </c>
      <c r="I268" s="18">
        <f>IF(List!$D$2&gt;=I$1,SUMIFS(Users!I$3:I$221,Users!$B$3:$B$221,$B268,Users!$C$3:$C$221,$C268,Users!$D$3:$D$221,$D268),NA())</f>
        <v>9276776.6283480003</v>
      </c>
      <c r="J268" s="18">
        <f>IF(List!$D$2&gt;=J$1,SUMIFS(Users!J$3:J$221,Users!$B$3:$B$221,$B268,Users!$C$3:$C$221,$C268,Users!$D$3:$D$221,$D268),NA())</f>
        <v>8860330.0253580287</v>
      </c>
      <c r="K268" s="18">
        <f>IF(List!$D$2&gt;=K$1,SUMIFS(Users!K$3:K$221,Users!$B$3:$B$221,$B268,Users!$C$3:$C$221,$C268,Users!$D$3:$D$221,$D268),NA())</f>
        <v>9257517.2333913203</v>
      </c>
      <c r="L268" s="18" t="e">
        <f>IF(List!$D$2&gt;=L$1,SUMIFS(Users!L$3:L$221,Users!$B$3:$B$221,$B268,Users!$C$3:$C$221,$C268,Users!$D$3:$D$221,$D268),NA())</f>
        <v>#N/A</v>
      </c>
      <c r="M268" s="18" t="e">
        <f>IF(List!$D$2&gt;=M$1,SUMIFS(Users!M$3:M$221,Users!$B$3:$B$221,$B268,Users!$C$3:$C$221,$C268,Users!$D$3:$D$221,$D268),NA())</f>
        <v>#N/A</v>
      </c>
      <c r="N268" s="18" t="e">
        <f>IF(List!$D$2&gt;=N$1,SUMIFS(Users!N$3:N$221,Users!$B$3:$B$221,$B268,Users!$C$3:$C$221,$C268,Users!$D$3:$D$221,$D268),NA())</f>
        <v>#N/A</v>
      </c>
      <c r="O268" s="18" t="e">
        <f>IF(List!$D$2&gt;=O$1,SUMIFS(Users!O$3:O$221,Users!$B$3:$B$221,$B268,Users!$C$3:$C$221,$C268,Users!$D$3:$D$221,$D268),NA())</f>
        <v>#N/A</v>
      </c>
      <c r="P268" s="18" t="e">
        <f>IF(List!$D$2&gt;=P$1,SUMIFS(Users!P$3:P$221,Users!$B$3:$B$221,$B268,Users!$C$3:$C$221,$C268,Users!$D$3:$D$221,$D268),NA())</f>
        <v>#N/A</v>
      </c>
      <c r="Q268" s="18">
        <f ca="1">OFFSET(D268,,List!$D$2)</f>
        <v>9257517.2333913203</v>
      </c>
      <c r="R268" s="41">
        <f ca="1">IF(List!$D$2&gt;=R$1,SUMIFS(Users!R$3:R$221,Users!$B$3:$B$221,$B268,Users!$C$3:$C$221,$C268,Users!$D$3:$D$221,$D268),NA())</f>
        <v>66167405.57849735</v>
      </c>
    </row>
    <row r="269" spans="1:18" x14ac:dyDescent="0.25">
      <c r="A269" t="s">
        <v>20</v>
      </c>
      <c r="B269" t="s">
        <v>84</v>
      </c>
      <c r="C269" t="str">
        <f>List!$T$2</f>
        <v>Africa</v>
      </c>
      <c r="D269" s="5" t="s">
        <v>15</v>
      </c>
      <c r="E269" s="18">
        <f t="shared" ref="E269:P269" si="82">SUM(E259:E268)</f>
        <v>334830024</v>
      </c>
      <c r="F269" s="18">
        <f t="shared" si="82"/>
        <v>339741125.52000004</v>
      </c>
      <c r="G269" s="18">
        <f t="shared" si="82"/>
        <v>360000814.25760001</v>
      </c>
      <c r="H269" s="18">
        <f t="shared" si="82"/>
        <v>346955135.20203602</v>
      </c>
      <c r="I269" s="18">
        <f t="shared" si="82"/>
        <v>358444215.82356244</v>
      </c>
      <c r="J269" s="18">
        <f t="shared" si="82"/>
        <v>363689434.63468468</v>
      </c>
      <c r="K269" s="18">
        <f t="shared" si="82"/>
        <v>336610791.2158075</v>
      </c>
      <c r="L269" s="18" t="e">
        <f t="shared" si="82"/>
        <v>#N/A</v>
      </c>
      <c r="M269" s="18" t="e">
        <f t="shared" si="82"/>
        <v>#N/A</v>
      </c>
      <c r="N269" s="18" t="e">
        <f t="shared" si="82"/>
        <v>#N/A</v>
      </c>
      <c r="O269" s="18" t="e">
        <f t="shared" si="82"/>
        <v>#N/A</v>
      </c>
      <c r="P269" s="18" t="e">
        <f t="shared" si="82"/>
        <v>#N/A</v>
      </c>
      <c r="Q269" s="18">
        <f ca="1">OFFSET(D269,,List!$D$2)</f>
        <v>336610791.2158075</v>
      </c>
      <c r="R269" s="18">
        <f t="shared" ref="R269" ca="1" si="83">SUM(R259:R268)</f>
        <v>2440271540.6536908</v>
      </c>
    </row>
    <row r="270" spans="1:18" x14ac:dyDescent="0.25">
      <c r="C270"/>
      <c r="E270" s="18"/>
      <c r="F270" s="18"/>
      <c r="G270" s="18"/>
      <c r="H270" s="18"/>
      <c r="I270" s="18"/>
      <c r="J270" s="18"/>
      <c r="K270" s="18"/>
      <c r="L270" s="18"/>
      <c r="M270" s="18"/>
      <c r="N270" s="18"/>
      <c r="O270" s="18"/>
      <c r="P270" s="18"/>
      <c r="Q270" s="18"/>
      <c r="R270" s="18"/>
    </row>
    <row r="271" spans="1:18" x14ac:dyDescent="0.25">
      <c r="C271"/>
      <c r="E271" s="18"/>
      <c r="F271" s="18"/>
      <c r="G271" s="18"/>
      <c r="H271" s="18"/>
      <c r="I271" s="18"/>
      <c r="J271" s="18"/>
      <c r="K271" s="18"/>
      <c r="L271" s="18"/>
      <c r="M271" s="18"/>
      <c r="N271" s="18"/>
      <c r="O271" s="18"/>
      <c r="P271" s="18"/>
      <c r="Q271" s="18"/>
      <c r="R271" s="18"/>
    </row>
    <row r="272" spans="1:18" x14ac:dyDescent="0.25">
      <c r="A272" s="19" t="s">
        <v>41</v>
      </c>
      <c r="B272" s="19" t="s">
        <v>54</v>
      </c>
      <c r="C272" s="16" t="s">
        <v>55</v>
      </c>
      <c r="D272" s="16" t="s">
        <v>124</v>
      </c>
      <c r="E272" s="9" t="s">
        <v>42</v>
      </c>
      <c r="F272" s="9" t="s">
        <v>43</v>
      </c>
      <c r="G272" s="9" t="s">
        <v>44</v>
      </c>
      <c r="H272" s="9" t="s">
        <v>45</v>
      </c>
      <c r="I272" s="9" t="s">
        <v>46</v>
      </c>
      <c r="J272" s="9" t="s">
        <v>47</v>
      </c>
      <c r="K272" s="9" t="s">
        <v>48</v>
      </c>
      <c r="L272" s="9" t="s">
        <v>49</v>
      </c>
      <c r="M272" s="9" t="s">
        <v>50</v>
      </c>
      <c r="N272" s="9" t="s">
        <v>51</v>
      </c>
      <c r="O272" s="9" t="s">
        <v>6</v>
      </c>
      <c r="P272" s="9" t="s">
        <v>52</v>
      </c>
      <c r="Q272" s="9" t="s">
        <v>172</v>
      </c>
      <c r="R272" s="11" t="s">
        <v>40</v>
      </c>
    </row>
    <row r="273" spans="1:18" x14ac:dyDescent="0.25">
      <c r="A273" t="s">
        <v>20</v>
      </c>
      <c r="B273" t="str">
        <f>List!$J$3</f>
        <v>Youtube</v>
      </c>
      <c r="C273" t="s">
        <v>99</v>
      </c>
      <c r="E273" s="18">
        <f>IF(List!$D$2&gt;=E$1,SUM(SUMIFS(Users!E$3:E$221,Users!$B$3:$B$221,$B273,Users!$C$3:$C$221,$C273)),NA())</f>
        <v>537976082.53999996</v>
      </c>
      <c r="F273" s="18">
        <f>IF(List!$D$2&gt;=F$1,SUM(SUMIFS(Users!F$3:F$221,Users!$B$3:$B$221,$B273,Users!$C$3:$C$221,$C273)),NA())</f>
        <v>546585317.34117746</v>
      </c>
      <c r="G273" s="18">
        <f>IF(List!$D$2&gt;=G$1,SUM(SUMIFS(Users!G$3:G$221,Users!$B$3:$B$221,$B273,Users!$C$3:$C$221,$C273)),NA())</f>
        <v>519990761.25681961</v>
      </c>
      <c r="H273" s="18">
        <f>IF(List!$D$2&gt;=H$1,SUM(SUMIFS(Users!H$3:H$221,Users!$B$3:$B$221,$B273,Users!$C$3:$C$221,$C273)),NA())</f>
        <v>595312703.86331642</v>
      </c>
      <c r="I273" s="18">
        <f>IF(List!$D$2&gt;=I$1,SUM(SUMIFS(Users!I$3:I$221,Users!$B$3:$B$221,$B273,Users!$C$3:$C$221,$C273)),NA())</f>
        <v>591389517.93004537</v>
      </c>
      <c r="J273" s="18">
        <f>IF(List!$D$2&gt;=J$1,SUM(SUMIFS(Users!J$3:J$221,Users!$B$3:$B$221,$B273,Users!$C$3:$C$221,$C273)),NA())</f>
        <v>570173223.36933351</v>
      </c>
      <c r="K273" s="18">
        <f>IF(List!$D$2&gt;=K$1,SUM(SUMIFS(Users!K$3:K$221,Users!$B$3:$B$221,$B273,Users!$C$3:$C$221,$C273)),NA())</f>
        <v>578434956.85513413</v>
      </c>
      <c r="L273" s="18" t="e">
        <f>IF(List!$D$2&gt;=L$1,SUM(SUMIFS(Users!L$3:L$221,Users!$B$3:$B$221,$B273,Users!$C$3:$C$221,$C273)),NA())</f>
        <v>#N/A</v>
      </c>
      <c r="M273" s="18" t="e">
        <f>IF(List!$D$2&gt;=M$1,SUM(SUMIFS(Users!M$3:M$221,Users!$B$3:$B$221,$B273,Users!$C$3:$C$221,$C273)),NA())</f>
        <v>#N/A</v>
      </c>
      <c r="N273" s="18" t="e">
        <f>IF(List!$D$2&gt;=N$1,SUM(SUMIFS(Users!N$3:N$221,Users!$B$3:$B$221,$B273,Users!$C$3:$C$221,$C273)),NA())</f>
        <v>#N/A</v>
      </c>
      <c r="O273" s="18" t="e">
        <f>IF(List!$D$2&gt;=O$1,SUM(SUMIFS(Users!O$3:O$221,Users!$B$3:$B$221,$B273,Users!$C$3:$C$221,$C273)),NA())</f>
        <v>#N/A</v>
      </c>
      <c r="P273" s="18" t="e">
        <f>IF(List!$D$2&gt;=P$1,SUM(SUMIFS(Users!P$3:P$221,Users!$B$3:$B$221,$B273,Users!$C$3:$C$221,$C273)),NA())</f>
        <v>#N/A</v>
      </c>
      <c r="Q273" s="63">
        <f ca="1">OFFSET(D273,,List!$D$2)</f>
        <v>578434956.85513413</v>
      </c>
      <c r="R273" s="17">
        <f ca="1">IF(List!$D$2&gt;=R$1,SUM(SUMIFS(Users!R$3:R$221,Users!$B$3:$B$221,$B273,Users!$C$3:$C$221,$C273)),NA())</f>
        <v>3939862563.1558256</v>
      </c>
    </row>
    <row r="274" spans="1:18" x14ac:dyDescent="0.25">
      <c r="A274" t="s">
        <v>20</v>
      </c>
      <c r="B274" t="str">
        <f>List!$J$3</f>
        <v>Youtube</v>
      </c>
      <c r="C274" t="s">
        <v>74</v>
      </c>
      <c r="E274" s="18">
        <f>IF(List!$D$2&gt;=E$1,SUM(SUMIFS(Users!E$3:E$221,Users!$B$3:$B$221,$B274,Users!$C$3:$C$221,$C274)),NA())</f>
        <v>229388900</v>
      </c>
      <c r="F274" s="18">
        <f>IF(List!$D$2&gt;=F$1,SUM(SUMIFS(Users!F$3:F$221,Users!$B$3:$B$221,$B274,Users!$C$3:$C$221,$C274)),NA())</f>
        <v>224267781.22319999</v>
      </c>
      <c r="G274" s="18">
        <f>IF(List!$D$2&gt;=G$1,SUM(SUMIFS(Users!G$3:G$221,Users!$B$3:$B$221,$B274,Users!$C$3:$C$221,$C274)),NA())</f>
        <v>226217377.64689592</v>
      </c>
      <c r="H274" s="18">
        <f>IF(List!$D$2&gt;=H$1,SUM(SUMIFS(Users!H$3:H$221,Users!$B$3:$B$221,$B274,Users!$C$3:$C$221,$C274)),NA())</f>
        <v>223383338.18246269</v>
      </c>
      <c r="I274" s="18">
        <f>IF(List!$D$2&gt;=I$1,SUM(SUMIFS(Users!I$3:I$221,Users!$B$3:$B$221,$B274,Users!$C$3:$C$221,$C274)),NA())</f>
        <v>244265385.38564172</v>
      </c>
      <c r="J274" s="18">
        <f>IF(List!$D$2&gt;=J$1,SUM(SUMIFS(Users!J$3:J$221,Users!$B$3:$B$221,$B274,Users!$C$3:$C$221,$C274)),NA())</f>
        <v>221034728.24527785</v>
      </c>
      <c r="K274" s="18">
        <f>IF(List!$D$2&gt;=K$1,SUM(SUMIFS(Users!K$3:K$221,Users!$B$3:$B$221,$B274,Users!$C$3:$C$221,$C274)),NA())</f>
        <v>242247780.78359231</v>
      </c>
      <c r="L274" s="18" t="e">
        <f>IF(List!$D$2&gt;=L$1,SUM(SUMIFS(Users!L$3:L$221,Users!$B$3:$B$221,$B274,Users!$C$3:$C$221,$C274)),NA())</f>
        <v>#N/A</v>
      </c>
      <c r="M274" s="18" t="e">
        <f>IF(List!$D$2&gt;=M$1,SUM(SUMIFS(Users!M$3:M$221,Users!$B$3:$B$221,$B274,Users!$C$3:$C$221,$C274)),NA())</f>
        <v>#N/A</v>
      </c>
      <c r="N274" s="18" t="e">
        <f>IF(List!$D$2&gt;=N$1,SUM(SUMIFS(Users!N$3:N$221,Users!$B$3:$B$221,$B274,Users!$C$3:$C$221,$C274)),NA())</f>
        <v>#N/A</v>
      </c>
      <c r="O274" s="18" t="e">
        <f>IF(List!$D$2&gt;=O$1,SUM(SUMIFS(Users!O$3:O$221,Users!$B$3:$B$221,$B274,Users!$C$3:$C$221,$C274)),NA())</f>
        <v>#N/A</v>
      </c>
      <c r="P274" s="18" t="e">
        <f>IF(List!$D$2&gt;=P$1,SUM(SUMIFS(Users!P$3:P$221,Users!$B$3:$B$221,$B274,Users!$C$3:$C$221,$C274)),NA())</f>
        <v>#N/A</v>
      </c>
      <c r="Q274" s="63">
        <f ca="1">OFFSET(D274,,List!$D$2)</f>
        <v>242247780.78359231</v>
      </c>
      <c r="R274" s="17">
        <f ca="1">IF(List!$D$2&gt;=R$1,SUM(SUMIFS(Users!R$3:R$221,Users!$B$3:$B$221,$B274,Users!$C$3:$C$221,$C274)),NA())</f>
        <v>1610805291.4670703</v>
      </c>
    </row>
    <row r="275" spans="1:18" x14ac:dyDescent="0.25">
      <c r="A275" t="s">
        <v>20</v>
      </c>
      <c r="B275" t="str">
        <f>List!$J$3</f>
        <v>Youtube</v>
      </c>
      <c r="C275" t="s">
        <v>76</v>
      </c>
      <c r="E275" s="18">
        <f>IF(List!$D$2&gt;=E$1,SUM(SUMIFS(Users!E$3:E$221,Users!$B$3:$B$221,$B275,Users!$C$3:$C$221,$C275)),NA())</f>
        <v>2300406875</v>
      </c>
      <c r="F275" s="18">
        <f>IF(List!$D$2&gt;=F$1,SUM(SUMIFS(Users!F$3:F$221,Users!$B$3:$B$221,$B275,Users!$C$3:$C$221,$C275)),NA())</f>
        <v>2190105931.1459899</v>
      </c>
      <c r="G275" s="18">
        <f>IF(List!$D$2&gt;=G$1,SUM(SUMIFS(Users!G$3:G$221,Users!$B$3:$B$221,$B275,Users!$C$3:$C$221,$C275)),NA())</f>
        <v>2176581005.4262152</v>
      </c>
      <c r="H275" s="18">
        <f>IF(List!$D$2&gt;=H$1,SUM(SUMIFS(Users!H$3:H$221,Users!$B$3:$B$221,$B275,Users!$C$3:$C$221,$C275)),NA())</f>
        <v>2257261421.3219056</v>
      </c>
      <c r="I275" s="18">
        <f>IF(List!$D$2&gt;=I$1,SUM(SUMIFS(Users!I$3:I$221,Users!$B$3:$B$221,$B275,Users!$C$3:$C$221,$C275)),NA())</f>
        <v>2228156071.6750064</v>
      </c>
      <c r="J275" s="18">
        <f>IF(List!$D$2&gt;=J$1,SUM(SUMIFS(Users!J$3:J$221,Users!$B$3:$B$221,$B275,Users!$C$3:$C$221,$C275)),NA())</f>
        <v>2025262982.8858478</v>
      </c>
      <c r="K275" s="18">
        <f>IF(List!$D$2&gt;=K$1,SUM(SUMIFS(Users!K$3:K$221,Users!$B$3:$B$221,$B275,Users!$C$3:$C$221,$C275)),NA())</f>
        <v>1939187902.3349814</v>
      </c>
      <c r="L275" s="18" t="e">
        <f>IF(List!$D$2&gt;=L$1,SUM(SUMIFS(Users!L$3:L$221,Users!$B$3:$B$221,$B275,Users!$C$3:$C$221,$C275)),NA())</f>
        <v>#N/A</v>
      </c>
      <c r="M275" s="18" t="e">
        <f>IF(List!$D$2&gt;=M$1,SUM(SUMIFS(Users!M$3:M$221,Users!$B$3:$B$221,$B275,Users!$C$3:$C$221,$C275)),NA())</f>
        <v>#N/A</v>
      </c>
      <c r="N275" s="18" t="e">
        <f>IF(List!$D$2&gt;=N$1,SUM(SUMIFS(Users!N$3:N$221,Users!$B$3:$B$221,$B275,Users!$C$3:$C$221,$C275)),NA())</f>
        <v>#N/A</v>
      </c>
      <c r="O275" s="18" t="e">
        <f>IF(List!$D$2&gt;=O$1,SUM(SUMIFS(Users!O$3:O$221,Users!$B$3:$B$221,$B275,Users!$C$3:$C$221,$C275)),NA())</f>
        <v>#N/A</v>
      </c>
      <c r="P275" s="18" t="e">
        <f>IF(List!$D$2&gt;=P$1,SUM(SUMIFS(Users!P$3:P$221,Users!$B$3:$B$221,$B275,Users!$C$3:$C$221,$C275)),NA())</f>
        <v>#N/A</v>
      </c>
      <c r="Q275" s="63">
        <f ca="1">OFFSET(D275,,List!$D$2)</f>
        <v>1939187902.3349814</v>
      </c>
      <c r="R275" s="17">
        <f ca="1">IF(List!$D$2&gt;=R$1,SUM(SUMIFS(Users!R$3:R$221,Users!$B$3:$B$221,$B275,Users!$C$3:$C$221,$C275)),NA())</f>
        <v>15116962189.789944</v>
      </c>
    </row>
    <row r="276" spans="1:18" x14ac:dyDescent="0.25">
      <c r="A276" t="s">
        <v>20</v>
      </c>
      <c r="B276" t="str">
        <f>List!$J$3</f>
        <v>Youtube</v>
      </c>
      <c r="C276" t="s">
        <v>75</v>
      </c>
      <c r="E276" s="18">
        <f>IF(List!$D$2&gt;=E$1,SUM(SUMIFS(Users!E$3:E$221,Users!$B$3:$B$221,$B276,Users!$C$3:$C$221,$C276)),NA())</f>
        <v>374052315</v>
      </c>
      <c r="F276" s="18">
        <f>IF(List!$D$2&gt;=F$1,SUM(SUMIFS(Users!F$3:F$221,Users!$B$3:$B$221,$B276,Users!$C$3:$C$221,$C276)),NA())</f>
        <v>348109524.64216501</v>
      </c>
      <c r="G276" s="18">
        <f>IF(List!$D$2&gt;=G$1,SUM(SUMIFS(Users!G$3:G$221,Users!$B$3:$B$221,$B276,Users!$C$3:$C$221,$C276)),NA())</f>
        <v>372643130.38437885</v>
      </c>
      <c r="H276" s="18">
        <f>IF(List!$D$2&gt;=H$1,SUM(SUMIFS(Users!H$3:H$221,Users!$B$3:$B$221,$B276,Users!$C$3:$C$221,$C276)),NA())</f>
        <v>352479620.20705581</v>
      </c>
      <c r="I276" s="18">
        <f>IF(List!$D$2&gt;=I$1,SUM(SUMIFS(Users!I$3:I$221,Users!$B$3:$B$221,$B276,Users!$C$3:$C$221,$C276)),NA())</f>
        <v>380240087.93269306</v>
      </c>
      <c r="J276" s="18">
        <f>IF(List!$D$2&gt;=J$1,SUM(SUMIFS(Users!J$3:J$221,Users!$B$3:$B$221,$B276,Users!$C$3:$C$221,$C276)),NA())</f>
        <v>357439829.09899294</v>
      </c>
      <c r="K276" s="18">
        <f>IF(List!$D$2&gt;=K$1,SUM(SUMIFS(Users!K$3:K$221,Users!$B$3:$B$221,$B276,Users!$C$3:$C$221,$C276)),NA())</f>
        <v>377630881.15900779</v>
      </c>
      <c r="L276" s="18" t="e">
        <f>IF(List!$D$2&gt;=L$1,SUM(SUMIFS(Users!L$3:L$221,Users!$B$3:$B$221,$B276,Users!$C$3:$C$221,$C276)),NA())</f>
        <v>#N/A</v>
      </c>
      <c r="M276" s="18" t="e">
        <f>IF(List!$D$2&gt;=M$1,SUM(SUMIFS(Users!M$3:M$221,Users!$B$3:$B$221,$B276,Users!$C$3:$C$221,$C276)),NA())</f>
        <v>#N/A</v>
      </c>
      <c r="N276" s="18" t="e">
        <f>IF(List!$D$2&gt;=N$1,SUM(SUMIFS(Users!N$3:N$221,Users!$B$3:$B$221,$B276,Users!$C$3:$C$221,$C276)),NA())</f>
        <v>#N/A</v>
      </c>
      <c r="O276" s="18" t="e">
        <f>IF(List!$D$2&gt;=O$1,SUM(SUMIFS(Users!O$3:O$221,Users!$B$3:$B$221,$B276,Users!$C$3:$C$221,$C276)),NA())</f>
        <v>#N/A</v>
      </c>
      <c r="P276" s="18" t="e">
        <f>IF(List!$D$2&gt;=P$1,SUM(SUMIFS(Users!P$3:P$221,Users!$B$3:$B$221,$B276,Users!$C$3:$C$221,$C276)),NA())</f>
        <v>#N/A</v>
      </c>
      <c r="Q276" s="63">
        <f ca="1">OFFSET(D276,,List!$D$2)</f>
        <v>377630881.15900779</v>
      </c>
      <c r="R276" s="17">
        <f ca="1">IF(List!$D$2&gt;=R$1,SUM(SUMIFS(Users!R$3:R$221,Users!$B$3:$B$221,$B276,Users!$C$3:$C$221,$C276)),NA())</f>
        <v>2562595388.4242935</v>
      </c>
    </row>
    <row r="277" spans="1:18" x14ac:dyDescent="0.25">
      <c r="C277" t="s">
        <v>15</v>
      </c>
      <c r="E277" s="18">
        <f t="shared" ref="E277:P277" si="84">SUM(E273:E276)</f>
        <v>3441824172.54</v>
      </c>
      <c r="F277" s="18">
        <f t="shared" si="84"/>
        <v>3309068554.3525324</v>
      </c>
      <c r="G277" s="18">
        <f t="shared" si="84"/>
        <v>3295432274.7143097</v>
      </c>
      <c r="H277" s="18">
        <f t="shared" si="84"/>
        <v>3428437083.5747404</v>
      </c>
      <c r="I277" s="18">
        <f t="shared" si="84"/>
        <v>3444051062.9233866</v>
      </c>
      <c r="J277" s="18">
        <f t="shared" si="84"/>
        <v>3173910763.599452</v>
      </c>
      <c r="K277" s="18">
        <f t="shared" si="84"/>
        <v>3137501521.1327162</v>
      </c>
      <c r="L277" s="18" t="e">
        <f t="shared" si="84"/>
        <v>#N/A</v>
      </c>
      <c r="M277" s="18" t="e">
        <f t="shared" si="84"/>
        <v>#N/A</v>
      </c>
      <c r="N277" s="18" t="e">
        <f t="shared" si="84"/>
        <v>#N/A</v>
      </c>
      <c r="O277" s="18" t="e">
        <f t="shared" si="84"/>
        <v>#N/A</v>
      </c>
      <c r="P277" s="18" t="e">
        <f t="shared" si="84"/>
        <v>#N/A</v>
      </c>
      <c r="Q277" s="63"/>
      <c r="R277" s="17"/>
    </row>
    <row r="278" spans="1:18" x14ac:dyDescent="0.25">
      <c r="C278"/>
      <c r="E278" s="18"/>
      <c r="F278" s="18"/>
      <c r="G278" s="18"/>
      <c r="H278" s="18"/>
      <c r="I278" s="18"/>
      <c r="J278" s="18"/>
      <c r="K278" s="18"/>
      <c r="L278" s="18"/>
      <c r="M278" s="18"/>
      <c r="N278" s="18"/>
      <c r="O278" s="18"/>
      <c r="P278" s="18"/>
      <c r="Q278" s="63"/>
      <c r="R278" s="17"/>
    </row>
    <row r="279" spans="1:18" x14ac:dyDescent="0.25">
      <c r="A279" s="19" t="s">
        <v>41</v>
      </c>
      <c r="B279" s="19" t="s">
        <v>54</v>
      </c>
      <c r="C279" s="16" t="s">
        <v>55</v>
      </c>
      <c r="D279" s="16" t="s">
        <v>124</v>
      </c>
      <c r="E279" s="9" t="s">
        <v>42</v>
      </c>
      <c r="F279" s="9" t="s">
        <v>43</v>
      </c>
      <c r="G279" s="9" t="s">
        <v>44</v>
      </c>
      <c r="H279" s="9" t="s">
        <v>45</v>
      </c>
      <c r="I279" s="9" t="s">
        <v>46</v>
      </c>
      <c r="J279" s="9" t="s">
        <v>47</v>
      </c>
      <c r="K279" s="9" t="s">
        <v>48</v>
      </c>
      <c r="L279" s="9" t="s">
        <v>49</v>
      </c>
      <c r="M279" s="9" t="s">
        <v>50</v>
      </c>
      <c r="N279" s="9" t="s">
        <v>51</v>
      </c>
      <c r="O279" s="9" t="s">
        <v>6</v>
      </c>
      <c r="P279" s="9" t="s">
        <v>52</v>
      </c>
      <c r="Q279" s="9" t="s">
        <v>172</v>
      </c>
      <c r="R279" s="11" t="s">
        <v>40</v>
      </c>
    </row>
    <row r="280" spans="1:18" x14ac:dyDescent="0.25">
      <c r="B280" t="s">
        <v>84</v>
      </c>
      <c r="C280"/>
      <c r="E280" s="18">
        <f>IF(List!$D$2&gt;=E$1,SUM(SUMIFS(Users!E$3:E$221,Users!$B$3:$B$221,$B280)),NA())</f>
        <v>3035566403.664</v>
      </c>
      <c r="F280" s="18">
        <f>IF(List!$D$2&gt;=F$1,SUM(SUMIFS(Users!F$3:F$221,Users!$B$3:$B$221,$B280)),NA())</f>
        <v>3018451737.4872003</v>
      </c>
      <c r="G280" s="18">
        <f>IF(List!$D$2&gt;=G$1,SUM(SUMIFS(Users!G$3:G$221,Users!$B$3:$B$221,$B280)),NA())</f>
        <v>3021860101.5481005</v>
      </c>
      <c r="H280" s="18">
        <f>IF(List!$D$2&gt;=H$1,SUM(SUMIFS(Users!H$3:H$221,Users!$B$3:$B$221,$B280)),NA())</f>
        <v>3017180694.7398663</v>
      </c>
      <c r="I280" s="18">
        <f>IF(List!$D$2&gt;=I$1,SUM(SUMIFS(Users!I$3:I$221,Users!$B$3:$B$221,$B280)),NA())</f>
        <v>3076305087.4334116</v>
      </c>
      <c r="J280" s="18">
        <f>IF(List!$D$2&gt;=J$1,SUM(SUMIFS(Users!J$3:J$221,Users!$B$3:$B$221,$B280)),NA())</f>
        <v>3026156310.1895485</v>
      </c>
      <c r="K280" s="18">
        <f>IF(List!$D$2&gt;=K$1,SUM(SUMIFS(Users!K$3:K$221,Users!$B$3:$B$221,$B280)),NA())</f>
        <v>3274525043.4089766</v>
      </c>
      <c r="L280" s="18" t="e">
        <f>IF(List!$D$2&gt;=L$1,SUM(SUMIFS(Users!L$3:L$221,Users!$B$3:$B$221,$B280)),NA())</f>
        <v>#N/A</v>
      </c>
      <c r="M280" s="18" t="e">
        <f>IF(List!$D$2&gt;=M$1,SUM(SUMIFS(Users!M$3:M$221,Users!$B$3:$B$221,$B280)),NA())</f>
        <v>#N/A</v>
      </c>
      <c r="N280" s="18" t="e">
        <f>IF(List!$D$2&gt;=N$1,SUM(SUMIFS(Users!N$3:N$221,Users!$B$3:$B$221,$B280)),NA())</f>
        <v>#N/A</v>
      </c>
      <c r="O280" s="18" t="e">
        <f>IF(List!$D$2&gt;=O$1,SUM(SUMIFS(Users!O$3:O$221,Users!$B$3:$B$221,$B280)),NA())</f>
        <v>#N/A</v>
      </c>
      <c r="P280" s="18" t="e">
        <f>IF(List!$D$2&gt;=P$1,SUM(SUMIFS(Users!P$3:P$221,Users!$B$3:$B$221,$B280)),NA())</f>
        <v>#N/A</v>
      </c>
      <c r="Q280" s="34">
        <f ca="1">OFFSET(D280,,List!$D$2)/OFFSET(D280,,List!$D$2-1)-1</f>
        <v>8.2073993462641326E-2</v>
      </c>
      <c r="R280" s="17" t="str">
        <f ca="1">IF(Q280&gt;0,"Up ","Down ")&amp;TEXT(Q280,"0.0%")</f>
        <v>Up 8.2%</v>
      </c>
    </row>
    <row r="281" spans="1:18" x14ac:dyDescent="0.25">
      <c r="B281" t="str">
        <f>List!$J$3</f>
        <v>Youtube</v>
      </c>
      <c r="C281"/>
      <c r="E281" s="18">
        <f>IF(List!$D$2&gt;=E$1,SUM(SUMIFS(Users!E$3:E$221,Users!$B$3:$B$221,$B281)),NA())</f>
        <v>3441824172.54</v>
      </c>
      <c r="F281" s="18">
        <f>IF(List!$D$2&gt;=F$1,SUM(SUMIFS(Users!F$3:F$221,Users!$B$3:$B$221,$B281)),NA())</f>
        <v>3309068554.352531</v>
      </c>
      <c r="G281" s="18">
        <f>IF(List!$D$2&gt;=G$1,SUM(SUMIFS(Users!G$3:G$221,Users!$B$3:$B$221,$B281)),NA())</f>
        <v>3295432274.7143092</v>
      </c>
      <c r="H281" s="18">
        <f>IF(List!$D$2&gt;=H$1,SUM(SUMIFS(Users!H$3:H$221,Users!$B$3:$B$221,$B281)),NA())</f>
        <v>3428437083.5747404</v>
      </c>
      <c r="I281" s="18">
        <f>IF(List!$D$2&gt;=I$1,SUM(SUMIFS(Users!I$3:I$221,Users!$B$3:$B$221,$B281)),NA())</f>
        <v>3444051062.9233866</v>
      </c>
      <c r="J281" s="18">
        <f>IF(List!$D$2&gt;=J$1,SUM(SUMIFS(Users!J$3:J$221,Users!$B$3:$B$221,$B281)),NA())</f>
        <v>3173910763.599453</v>
      </c>
      <c r="K281" s="18">
        <f>IF(List!$D$2&gt;=K$1,SUM(SUMIFS(Users!K$3:K$221,Users!$B$3:$B$221,$B281)),NA())</f>
        <v>3137501521.1327157</v>
      </c>
      <c r="L281" s="18" t="e">
        <f>IF(List!$D$2&gt;=L$1,SUM(SUMIFS(Users!L$3:L$221,Users!$B$3:$B$221,$B281)),NA())</f>
        <v>#N/A</v>
      </c>
      <c r="M281" s="18" t="e">
        <f>IF(List!$D$2&gt;=M$1,SUM(SUMIFS(Users!M$3:M$221,Users!$B$3:$B$221,$B281)),NA())</f>
        <v>#N/A</v>
      </c>
      <c r="N281" s="18" t="e">
        <f>IF(List!$D$2&gt;=N$1,SUM(SUMIFS(Users!N$3:N$221,Users!$B$3:$B$221,$B281)),NA())</f>
        <v>#N/A</v>
      </c>
      <c r="O281" s="18" t="e">
        <f>IF(List!$D$2&gt;=O$1,SUM(SUMIFS(Users!O$3:O$221,Users!$B$3:$B$221,$B281)),NA())</f>
        <v>#N/A</v>
      </c>
      <c r="P281" s="18" t="e">
        <f>IF(List!$D$2&gt;=P$1,SUM(SUMIFS(Users!P$3:P$221,Users!$B$3:$B$221,$B281)),NA())</f>
        <v>#N/A</v>
      </c>
      <c r="Q281" s="34">
        <f ca="1">OFFSET(D281,,List!$D$2)/OFFSET(D281,,List!$D$2-1)-1</f>
        <v>-1.1471413400875319E-2</v>
      </c>
      <c r="R281" s="17" t="str">
        <f t="shared" ref="R281:R283" ca="1" si="85">IF(Q281&gt;0,"Up ","Down ")&amp;TEXT(Q281,"0.0%")</f>
        <v>Down -1.1%</v>
      </c>
    </row>
    <row r="282" spans="1:18" x14ac:dyDescent="0.25">
      <c r="B282" t="s">
        <v>87</v>
      </c>
      <c r="C282"/>
      <c r="E282" s="18">
        <f>IF(List!$D$2&gt;=E$1,SUM(SUMIFS(Users!E$3:E$221,Users!$B$3:$B$221,$B282)),NA())</f>
        <v>3441824172.54</v>
      </c>
      <c r="F282" s="18">
        <f>IF(List!$D$2&gt;=F$1,SUM(SUMIFS(Users!F$3:F$221,Users!$B$3:$B$221,$B282)),NA())</f>
        <v>3309068554.352531</v>
      </c>
      <c r="G282" s="18">
        <f>IF(List!$D$2&gt;=G$1,SUM(SUMIFS(Users!G$3:G$221,Users!$B$3:$B$221,$B282)),NA())</f>
        <v>3295432274.7143092</v>
      </c>
      <c r="H282" s="18">
        <f>IF(List!$D$2&gt;=H$1,SUM(SUMIFS(Users!H$3:H$221,Users!$B$3:$B$221,$B282)),NA())</f>
        <v>3428437083.5747404</v>
      </c>
      <c r="I282" s="18">
        <f>IF(List!$D$2&gt;=I$1,SUM(SUMIFS(Users!I$3:I$221,Users!$B$3:$B$221,$B282)),NA())</f>
        <v>3444051062.9233866</v>
      </c>
      <c r="J282" s="18">
        <f>IF(List!$D$2&gt;=J$1,SUM(SUMIFS(Users!J$3:J$221,Users!$B$3:$B$221,$B282)),NA())</f>
        <v>3173910763.599453</v>
      </c>
      <c r="K282" s="18">
        <f>IF(List!$D$2&gt;=K$1,SUM(SUMIFS(Users!K$3:K$221,Users!$B$3:$B$221,$B282)),NA())</f>
        <v>3137501521.1327157</v>
      </c>
      <c r="L282" s="18" t="e">
        <f>IF(List!$D$2&gt;=L$1,SUM(SUMIFS(Users!L$3:L$221,Users!$B$3:$B$221,$B282)),NA())</f>
        <v>#N/A</v>
      </c>
      <c r="M282" s="18" t="e">
        <f>IF(List!$D$2&gt;=M$1,SUM(SUMIFS(Users!M$3:M$221,Users!$B$3:$B$221,$B282)),NA())</f>
        <v>#N/A</v>
      </c>
      <c r="N282" s="18" t="e">
        <f>IF(List!$D$2&gt;=N$1,SUM(SUMIFS(Users!N$3:N$221,Users!$B$3:$B$221,$B282)),NA())</f>
        <v>#N/A</v>
      </c>
      <c r="O282" s="18" t="e">
        <f>IF(List!$D$2&gt;=O$1,SUM(SUMIFS(Users!O$3:O$221,Users!$B$3:$B$221,$B282)),NA())</f>
        <v>#N/A</v>
      </c>
      <c r="P282" s="18" t="e">
        <f>IF(List!$D$2&gt;=P$1,SUM(SUMIFS(Users!P$3:P$221,Users!$B$3:$B$221,$B282)),NA())</f>
        <v>#N/A</v>
      </c>
      <c r="Q282" s="34">
        <f ca="1">OFFSET(D282,,List!$D$2)/OFFSET(D282,,List!$D$2-1)-1</f>
        <v>-1.1471413400875319E-2</v>
      </c>
      <c r="R282" s="17" t="str">
        <f t="shared" ca="1" si="85"/>
        <v>Down -1.1%</v>
      </c>
    </row>
    <row r="283" spans="1:18" x14ac:dyDescent="0.25">
      <c r="B283" t="s">
        <v>88</v>
      </c>
      <c r="C283"/>
      <c r="E283" s="18">
        <f>IF(List!$D$2&gt;=E$1,SUM(SUMIFS(Users!E$3:E$221,Users!$B$3:$B$221,$B283)),NA())</f>
        <v>4259944974.1599998</v>
      </c>
      <c r="F283" s="18">
        <f>IF(List!$D$2&gt;=F$1,SUM(SUMIFS(Users!F$3:F$221,Users!$B$3:$B$221,$B283)),NA())</f>
        <v>4055947721.7754798</v>
      </c>
      <c r="G283" s="18">
        <f>IF(List!$D$2&gt;=G$1,SUM(SUMIFS(Users!G$3:G$221,Users!$B$3:$B$221,$B283)),NA())</f>
        <v>4336783579.3735027</v>
      </c>
      <c r="H283" s="18">
        <f>IF(List!$D$2&gt;=H$1,SUM(SUMIFS(Users!H$3:H$221,Users!$B$3:$B$221,$B283)),NA())</f>
        <v>4201913947.0269046</v>
      </c>
      <c r="I283" s="18">
        <f>IF(List!$D$2&gt;=I$1,SUM(SUMIFS(Users!I$3:I$221,Users!$B$3:$B$221,$B283)),NA())</f>
        <v>4363449070.5698509</v>
      </c>
      <c r="J283" s="18">
        <f>IF(List!$D$2&gt;=J$1,SUM(SUMIFS(Users!J$3:J$221,Users!$B$3:$B$221,$B283)),NA())</f>
        <v>4169371120.8239636</v>
      </c>
      <c r="K283" s="18">
        <f>IF(List!$D$2&gt;=K$1,SUM(SUMIFS(Users!K$3:K$221,Users!$B$3:$B$221,$B283)),NA())</f>
        <v>4602057998.3697824</v>
      </c>
      <c r="L283" s="18" t="e">
        <f>IF(List!$D$2&gt;=L$1,SUM(SUMIFS(Users!L$3:L$221,Users!$B$3:$B$221,$B283)),NA())</f>
        <v>#N/A</v>
      </c>
      <c r="M283" s="18" t="e">
        <f>IF(List!$D$2&gt;=M$1,SUM(SUMIFS(Users!M$3:M$221,Users!$B$3:$B$221,$B283)),NA())</f>
        <v>#N/A</v>
      </c>
      <c r="N283" s="18" t="e">
        <f>IF(List!$D$2&gt;=N$1,SUM(SUMIFS(Users!N$3:N$221,Users!$B$3:$B$221,$B283)),NA())</f>
        <v>#N/A</v>
      </c>
      <c r="O283" s="18" t="e">
        <f>IF(List!$D$2&gt;=O$1,SUM(SUMIFS(Users!O$3:O$221,Users!$B$3:$B$221,$B283)),NA())</f>
        <v>#N/A</v>
      </c>
      <c r="P283" s="18" t="e">
        <f>IF(List!$D$2&gt;=P$1,SUM(SUMIFS(Users!P$3:P$221,Users!$B$3:$B$221,$B283)),NA())</f>
        <v>#N/A</v>
      </c>
      <c r="Q283" s="34">
        <f ca="1">OFFSET(D283,,List!$D$2)/OFFSET(D283,,List!$D$2-1)-1</f>
        <v>0.10377749185836693</v>
      </c>
      <c r="R283" s="17" t="str">
        <f t="shared" ca="1" si="85"/>
        <v>Up 10.4%</v>
      </c>
    </row>
    <row r="284" spans="1:18" x14ac:dyDescent="0.25">
      <c r="B284" t="s">
        <v>15</v>
      </c>
      <c r="C284"/>
      <c r="E284" s="18">
        <f t="shared" ref="E284:P284" si="86">SUM(E280:E283)</f>
        <v>14179159722.903999</v>
      </c>
      <c r="F284" s="18">
        <f t="shared" si="86"/>
        <v>13692536567.967743</v>
      </c>
      <c r="G284" s="18">
        <f t="shared" si="86"/>
        <v>13949508230.350222</v>
      </c>
      <c r="H284" s="18">
        <f t="shared" si="86"/>
        <v>14075968808.916252</v>
      </c>
      <c r="I284" s="18">
        <f t="shared" si="86"/>
        <v>14327856283.850037</v>
      </c>
      <c r="J284" s="18">
        <f t="shared" si="86"/>
        <v>13543348958.212418</v>
      </c>
      <c r="K284" s="18">
        <f t="shared" si="86"/>
        <v>14151586084.044189</v>
      </c>
      <c r="L284" s="18" t="e">
        <f t="shared" si="86"/>
        <v>#N/A</v>
      </c>
      <c r="M284" s="18" t="e">
        <f t="shared" si="86"/>
        <v>#N/A</v>
      </c>
      <c r="N284" s="18" t="e">
        <f t="shared" si="86"/>
        <v>#N/A</v>
      </c>
      <c r="O284" s="18" t="e">
        <f t="shared" si="86"/>
        <v>#N/A</v>
      </c>
      <c r="P284" s="18" t="e">
        <f t="shared" si="86"/>
        <v>#N/A</v>
      </c>
      <c r="Q284" s="63"/>
      <c r="R284" s="17"/>
    </row>
    <row r="285" spans="1:18" x14ac:dyDescent="0.25">
      <c r="B285" t="s">
        <v>84</v>
      </c>
      <c r="C285"/>
      <c r="D285" t="s">
        <v>99</v>
      </c>
      <c r="E285" s="18">
        <f>IF(List!$D$2&gt;=E$1,SUM(SUMIFS(Users!E$3:E$221,Users!$B$3:$B$221,$B285,Users!$C$3:$C$221,$D285)),NA())</f>
        <v>481428179.66400003</v>
      </c>
      <c r="F285" s="18">
        <f>IF(List!$D$2&gt;=F$1,SUM(SUMIFS(Users!F$3:F$221,Users!$B$3:$B$221,$B285,Users!$C$3:$C$221,$D285)),NA())</f>
        <v>529288236.30719995</v>
      </c>
      <c r="G285" s="18">
        <f>IF(List!$D$2&gt;=G$1,SUM(SUMIFS(Users!G$3:G$221,Users!$B$3:$B$221,$B285,Users!$C$3:$C$221,$D285)),NA())</f>
        <v>530108762.26870078</v>
      </c>
      <c r="H285" s="18">
        <f>IF(List!$D$2&gt;=H$1,SUM(SUMIFS(Users!H$3:H$221,Users!$B$3:$B$221,$B285,Users!$C$3:$C$221,$D285)),NA())</f>
        <v>520066971.53248847</v>
      </c>
      <c r="I285" s="18">
        <f>IF(List!$D$2&gt;=I$1,SUM(SUMIFS(Users!I$3:I$221,Users!$B$3:$B$221,$B285,Users!$C$3:$C$221,$D285)),NA())</f>
        <v>551253668.91983569</v>
      </c>
      <c r="J285" s="18">
        <f>IF(List!$D$2&gt;=J$1,SUM(SUMIFS(Users!J$3:J$221,Users!$B$3:$B$221,$B285,Users!$C$3:$C$221,$D285)),NA())</f>
        <v>517830598.51511693</v>
      </c>
      <c r="K285" s="18">
        <f>IF(List!$D$2&gt;=K$1,SUM(SUMIFS(Users!K$3:K$221,Users!$B$3:$B$221,$B285,Users!$C$3:$C$221,$D285)),NA())</f>
        <v>574322644.62120378</v>
      </c>
      <c r="L285" s="18" t="e">
        <f>IF(List!$D$2&gt;=L$1,SUM(SUMIFS(Users!L$3:L$221,Users!$B$3:$B$221,$B285,Users!$C$3:$C$221,$D285)),NA())</f>
        <v>#N/A</v>
      </c>
      <c r="M285" s="18" t="e">
        <f>IF(List!$D$2&gt;=M$1,SUM(SUMIFS(Users!M$3:M$221,Users!$B$3:$B$221,$B285,Users!$C$3:$C$221,$D285)),NA())</f>
        <v>#N/A</v>
      </c>
      <c r="N285" s="18" t="e">
        <f>IF(List!$D$2&gt;=N$1,SUM(SUMIFS(Users!N$3:N$221,Users!$B$3:$B$221,$B285,Users!$C$3:$C$221,$D285)),NA())</f>
        <v>#N/A</v>
      </c>
      <c r="O285" s="18" t="e">
        <f>IF(List!$D$2&gt;=O$1,SUM(SUMIFS(Users!O$3:O$221,Users!$B$3:$B$221,$B285,Users!$C$3:$C$221,$D285)),NA())</f>
        <v>#N/A</v>
      </c>
      <c r="P285" s="18" t="e">
        <f>IF(List!$D$2&gt;=P$1,SUM(SUMIFS(Users!P$3:P$221,Users!$B$3:$B$221,$B285,Users!$C$3:$C$221,$D285)),NA())</f>
        <v>#N/A</v>
      </c>
    </row>
    <row r="286" spans="1:18" x14ac:dyDescent="0.25">
      <c r="B286" t="str">
        <f>List!$J$3</f>
        <v>Youtube</v>
      </c>
      <c r="C286"/>
      <c r="D286" t="s">
        <v>74</v>
      </c>
      <c r="E286" s="18">
        <f>IF(List!$D$2&gt;=E$1,SUM(SUMIFS(Users!E$3:E$221,Users!$B$3:$B$221,$B286,Users!$C$3:$C$221,$D286)),NA())</f>
        <v>229388900</v>
      </c>
      <c r="F286" s="18">
        <f>IF(List!$D$2&gt;=F$1,SUM(SUMIFS(Users!F$3:F$221,Users!$B$3:$B$221,$B286,Users!$C$3:$C$221,$D286)),NA())</f>
        <v>224267781.22319999</v>
      </c>
      <c r="G286" s="18">
        <f>IF(List!$D$2&gt;=G$1,SUM(SUMIFS(Users!G$3:G$221,Users!$B$3:$B$221,$B286,Users!$C$3:$C$221,$D286)),NA())</f>
        <v>226217377.64689592</v>
      </c>
      <c r="H286" s="18">
        <f>IF(List!$D$2&gt;=H$1,SUM(SUMIFS(Users!H$3:H$221,Users!$B$3:$B$221,$B286,Users!$C$3:$C$221,$D286)),NA())</f>
        <v>223383338.18246269</v>
      </c>
      <c r="I286" s="18">
        <f>IF(List!$D$2&gt;=I$1,SUM(SUMIFS(Users!I$3:I$221,Users!$B$3:$B$221,$B286,Users!$C$3:$C$221,$D286)),NA())</f>
        <v>244265385.38564172</v>
      </c>
      <c r="J286" s="18">
        <f>IF(List!$D$2&gt;=J$1,SUM(SUMIFS(Users!J$3:J$221,Users!$B$3:$B$221,$B286,Users!$C$3:$C$221,$D286)),NA())</f>
        <v>221034728.24527785</v>
      </c>
      <c r="K286" s="18">
        <f>IF(List!$D$2&gt;=K$1,SUM(SUMIFS(Users!K$3:K$221,Users!$B$3:$B$221,$B286,Users!$C$3:$C$221,$D286)),NA())</f>
        <v>242247780.78359231</v>
      </c>
      <c r="L286" s="18" t="e">
        <f>IF(List!$D$2&gt;=L$1,SUM(SUMIFS(Users!L$3:L$221,Users!$B$3:$B$221,$B286,Users!$C$3:$C$221,$D286)),NA())</f>
        <v>#N/A</v>
      </c>
      <c r="M286" s="18" t="e">
        <f>IF(List!$D$2&gt;=M$1,SUM(SUMIFS(Users!M$3:M$221,Users!$B$3:$B$221,$B286,Users!$C$3:$C$221,$D286)),NA())</f>
        <v>#N/A</v>
      </c>
      <c r="N286" s="18" t="e">
        <f>IF(List!$D$2&gt;=N$1,SUM(SUMIFS(Users!N$3:N$221,Users!$B$3:$B$221,$B286,Users!$C$3:$C$221,$D286)),NA())</f>
        <v>#N/A</v>
      </c>
      <c r="O286" s="18" t="e">
        <f>IF(List!$D$2&gt;=O$1,SUM(SUMIFS(Users!O$3:O$221,Users!$B$3:$B$221,$B286,Users!$C$3:$C$221,$D286)),NA())</f>
        <v>#N/A</v>
      </c>
      <c r="P286" s="18" t="e">
        <f>IF(List!$D$2&gt;=P$1,SUM(SUMIFS(Users!P$3:P$221,Users!$B$3:$B$221,$B286,Users!$C$3:$C$221,$D286)),NA())</f>
        <v>#N/A</v>
      </c>
    </row>
    <row r="287" spans="1:18" x14ac:dyDescent="0.25">
      <c r="B287" t="s">
        <v>87</v>
      </c>
      <c r="C287"/>
      <c r="D287" t="s">
        <v>76</v>
      </c>
      <c r="E287" s="18">
        <f>IF(List!$D$2&gt;=E$1,SUM(SUMIFS(Users!E$3:E$221,Users!$B$3:$B$221,$B287,Users!$C$3:$C$221,$D287)),NA())</f>
        <v>2300406875</v>
      </c>
      <c r="F287" s="18">
        <f>IF(List!$D$2&gt;=F$1,SUM(SUMIFS(Users!F$3:F$221,Users!$B$3:$B$221,$B287,Users!$C$3:$C$221,$D287)),NA())</f>
        <v>2190105931.1459899</v>
      </c>
      <c r="G287" s="18">
        <f>IF(List!$D$2&gt;=G$1,SUM(SUMIFS(Users!G$3:G$221,Users!$B$3:$B$221,$B287,Users!$C$3:$C$221,$D287)),NA())</f>
        <v>2176581005.4262152</v>
      </c>
      <c r="H287" s="18">
        <f>IF(List!$D$2&gt;=H$1,SUM(SUMIFS(Users!H$3:H$221,Users!$B$3:$B$221,$B287,Users!$C$3:$C$221,$D287)),NA())</f>
        <v>2257261421.3219056</v>
      </c>
      <c r="I287" s="18">
        <f>IF(List!$D$2&gt;=I$1,SUM(SUMIFS(Users!I$3:I$221,Users!$B$3:$B$221,$B287,Users!$C$3:$C$221,$D287)),NA())</f>
        <v>2228156071.6750064</v>
      </c>
      <c r="J287" s="18">
        <f>IF(List!$D$2&gt;=J$1,SUM(SUMIFS(Users!J$3:J$221,Users!$B$3:$B$221,$B287,Users!$C$3:$C$221,$D287)),NA())</f>
        <v>2025262982.8858478</v>
      </c>
      <c r="K287" s="18">
        <f>IF(List!$D$2&gt;=K$1,SUM(SUMIFS(Users!K$3:K$221,Users!$B$3:$B$221,$B287,Users!$C$3:$C$221,$D287)),NA())</f>
        <v>1939187902.3349814</v>
      </c>
      <c r="L287" s="18" t="e">
        <f>IF(List!$D$2&gt;=L$1,SUM(SUMIFS(Users!L$3:L$221,Users!$B$3:$B$221,$B287,Users!$C$3:$C$221,$D287)),NA())</f>
        <v>#N/A</v>
      </c>
      <c r="M287" s="18" t="e">
        <f>IF(List!$D$2&gt;=M$1,SUM(SUMIFS(Users!M$3:M$221,Users!$B$3:$B$221,$B287,Users!$C$3:$C$221,$D287)),NA())</f>
        <v>#N/A</v>
      </c>
      <c r="N287" s="18" t="e">
        <f>IF(List!$D$2&gt;=N$1,SUM(SUMIFS(Users!N$3:N$221,Users!$B$3:$B$221,$B287,Users!$C$3:$C$221,$D287)),NA())</f>
        <v>#N/A</v>
      </c>
      <c r="O287" s="18" t="e">
        <f>IF(List!$D$2&gt;=O$1,SUM(SUMIFS(Users!O$3:O$221,Users!$B$3:$B$221,$B287,Users!$C$3:$C$221,$D287)),NA())</f>
        <v>#N/A</v>
      </c>
      <c r="P287" s="18" t="e">
        <f>IF(List!$D$2&gt;=P$1,SUM(SUMIFS(Users!P$3:P$221,Users!$B$3:$B$221,$B287,Users!$C$3:$C$221,$D287)),NA())</f>
        <v>#N/A</v>
      </c>
    </row>
    <row r="288" spans="1:18" x14ac:dyDescent="0.25">
      <c r="B288" t="s">
        <v>88</v>
      </c>
      <c r="C288"/>
      <c r="D288" t="s">
        <v>75</v>
      </c>
      <c r="E288" s="18">
        <f>IF(List!$D$2&gt;=E$1,SUM(SUMIFS(Users!E$3:E$221,Users!$B$3:$B$221,$B288,Users!$C$3:$C$221,$D288)),NA())</f>
        <v>504964039</v>
      </c>
      <c r="F288" s="18">
        <f>IF(List!$D$2&gt;=F$1,SUM(SUMIFS(Users!F$3:F$221,Users!$B$3:$B$221,$B288,Users!$C$3:$C$221,$D288)),NA())</f>
        <v>471365929.65900004</v>
      </c>
      <c r="G288" s="18">
        <f>IF(List!$D$2&gt;=G$1,SUM(SUMIFS(Users!G$3:G$221,Users!$B$3:$B$221,$B288,Users!$C$3:$C$221,$D288)),NA())</f>
        <v>455972028.50439006</v>
      </c>
      <c r="H288" s="18">
        <f>IF(List!$D$2&gt;=H$1,SUM(SUMIFS(Users!H$3:H$221,Users!$B$3:$B$221,$B288,Users!$C$3:$C$221,$D288)),NA())</f>
        <v>472722152.78970706</v>
      </c>
      <c r="I288" s="18">
        <f>IF(List!$D$2&gt;=I$1,SUM(SUMIFS(Users!I$3:I$221,Users!$B$3:$B$221,$B288,Users!$C$3:$C$221,$D288)),NA())</f>
        <v>460582843.87338364</v>
      </c>
      <c r="J288" s="18">
        <f>IF(List!$D$2&gt;=J$1,SUM(SUMIFS(Users!J$3:J$221,Users!$B$3:$B$221,$B288,Users!$C$3:$C$221,$D288)),NA())</f>
        <v>478110977.45339757</v>
      </c>
      <c r="K288" s="18">
        <f>IF(List!$D$2&gt;=K$1,SUM(SUMIFS(Users!K$3:K$221,Users!$B$3:$B$221,$B288,Users!$C$3:$C$221,$D288)),NA())</f>
        <v>483158958.13012522</v>
      </c>
      <c r="L288" s="18" t="e">
        <f>IF(List!$D$2&gt;=L$1,SUM(SUMIFS(Users!L$3:L$221,Users!$B$3:$B$221,$B288,Users!$C$3:$C$221,$D288)),NA())</f>
        <v>#N/A</v>
      </c>
      <c r="M288" s="18" t="e">
        <f>IF(List!$D$2&gt;=M$1,SUM(SUMIFS(Users!M$3:M$221,Users!$B$3:$B$221,$B288,Users!$C$3:$C$221,$D288)),NA())</f>
        <v>#N/A</v>
      </c>
      <c r="N288" s="18" t="e">
        <f>IF(List!$D$2&gt;=N$1,SUM(SUMIFS(Users!N$3:N$221,Users!$B$3:$B$221,$B288,Users!$C$3:$C$221,$D288)),NA())</f>
        <v>#N/A</v>
      </c>
      <c r="O288" s="18" t="e">
        <f>IF(List!$D$2&gt;=O$1,SUM(SUMIFS(Users!O$3:O$221,Users!$B$3:$B$221,$B288,Users!$C$3:$C$221,$D288)),NA())</f>
        <v>#N/A</v>
      </c>
      <c r="P288" s="18" t="e">
        <f>IF(List!$D$2&gt;=P$1,SUM(SUMIFS(Users!P$3:P$221,Users!$B$3:$B$221,$B288,Users!$C$3:$C$221,$D288)),NA())</f>
        <v>#N/A</v>
      </c>
    </row>
    <row r="289" spans="1:18" x14ac:dyDescent="0.25">
      <c r="C289"/>
      <c r="D289"/>
      <c r="E289" s="18"/>
      <c r="F289" s="18"/>
      <c r="G289" s="18"/>
      <c r="H289" s="18"/>
      <c r="I289" s="18"/>
      <c r="J289" s="18"/>
      <c r="K289" s="18"/>
      <c r="L289" s="18"/>
      <c r="M289" s="18"/>
      <c r="N289" s="18"/>
      <c r="O289" s="18"/>
      <c r="P289" s="18"/>
    </row>
    <row r="290" spans="1:18" x14ac:dyDescent="0.25">
      <c r="C290"/>
      <c r="D290" t="str">
        <f>List!T2</f>
        <v>Africa</v>
      </c>
      <c r="E290" s="18">
        <f>SUMIFS(E285:E288,$D$285:$D$288,$D290)</f>
        <v>504964039</v>
      </c>
      <c r="F290" s="18">
        <f t="shared" ref="F290:P290" si="87">SUMIFS(F285:F288,$D$285:$D$288,$D290)</f>
        <v>471365929.65900004</v>
      </c>
      <c r="G290" s="18">
        <f t="shared" si="87"/>
        <v>455972028.50439006</v>
      </c>
      <c r="H290" s="18">
        <f t="shared" si="87"/>
        <v>472722152.78970706</v>
      </c>
      <c r="I290" s="18">
        <f t="shared" si="87"/>
        <v>460582843.87338364</v>
      </c>
      <c r="J290" s="18">
        <f t="shared" si="87"/>
        <v>478110977.45339757</v>
      </c>
      <c r="K290" s="18">
        <f t="shared" si="87"/>
        <v>483158958.13012522</v>
      </c>
      <c r="L290" s="18" t="e">
        <f t="shared" si="87"/>
        <v>#N/A</v>
      </c>
      <c r="M290" s="18" t="e">
        <f t="shared" si="87"/>
        <v>#N/A</v>
      </c>
      <c r="N290" s="18" t="e">
        <f t="shared" si="87"/>
        <v>#N/A</v>
      </c>
      <c r="O290" s="18" t="e">
        <f t="shared" si="87"/>
        <v>#N/A</v>
      </c>
      <c r="P290" s="18" t="e">
        <f t="shared" si="87"/>
        <v>#N/A</v>
      </c>
    </row>
    <row r="291" spans="1:18" x14ac:dyDescent="0.25">
      <c r="C291"/>
      <c r="E291" s="18"/>
      <c r="F291" s="18"/>
      <c r="G291" s="18"/>
      <c r="H291" s="18"/>
      <c r="I291" s="18"/>
      <c r="J291" s="18"/>
      <c r="K291" s="18"/>
      <c r="L291" s="18"/>
      <c r="M291" s="18"/>
      <c r="N291" s="18"/>
      <c r="O291" s="18"/>
      <c r="P291" s="18"/>
      <c r="Q291" s="63"/>
      <c r="R291" s="17"/>
    </row>
    <row r="292" spans="1:18" x14ac:dyDescent="0.25">
      <c r="A292" s="19" t="s">
        <v>41</v>
      </c>
      <c r="B292" s="19" t="s">
        <v>54</v>
      </c>
      <c r="C292" s="16" t="s">
        <v>55</v>
      </c>
      <c r="D292" s="16" t="s">
        <v>124</v>
      </c>
      <c r="E292" s="9" t="s">
        <v>42</v>
      </c>
      <c r="F292" s="9" t="s">
        <v>43</v>
      </c>
      <c r="G292" s="9" t="s">
        <v>44</v>
      </c>
      <c r="H292" s="9" t="s">
        <v>45</v>
      </c>
      <c r="I292" s="9" t="s">
        <v>46</v>
      </c>
      <c r="J292" s="9" t="s">
        <v>47</v>
      </c>
      <c r="K292" s="9" t="s">
        <v>48</v>
      </c>
      <c r="L292" s="9" t="s">
        <v>49</v>
      </c>
      <c r="M292" s="9" t="s">
        <v>50</v>
      </c>
      <c r="N292" s="9" t="s">
        <v>51</v>
      </c>
      <c r="O292" s="9" t="s">
        <v>6</v>
      </c>
      <c r="P292" s="9" t="s">
        <v>52</v>
      </c>
      <c r="Q292" s="9" t="s">
        <v>172</v>
      </c>
      <c r="R292" s="18"/>
    </row>
    <row r="293" spans="1:18" x14ac:dyDescent="0.25">
      <c r="A293" t="s">
        <v>152</v>
      </c>
      <c r="B293" t="s">
        <v>151</v>
      </c>
      <c r="C293" t="str">
        <f>List!$T$2</f>
        <v>Africa</v>
      </c>
      <c r="D293" t="str">
        <f>List!U2</f>
        <v>Algeria</v>
      </c>
      <c r="E293" s="4">
        <f>IF(List!$D$2&gt;=E$1,SUMIFS(Other!E$559:E$602,Other!$B$559:$B$602,$B293,Other!$C$559:$C$602,$C293,Other!$D$559:$D$602,$D293),NA())</f>
        <v>0.56999999999999995</v>
      </c>
      <c r="F293" s="4">
        <f>IF(List!$D$2&gt;=F$1,SUMIFS(Other!F$559:F$602,Other!$B$559:$B$602,$B293,Other!$C$559:$C$602,$C293,Other!$D$559:$D$602,$D293),NA())</f>
        <v>0.24</v>
      </c>
      <c r="G293" s="4">
        <f>IF(List!$D$2&gt;=G$1,SUMIFS(Other!G$559:G$602,Other!$B$559:$B$602,$B293,Other!$C$559:$C$602,$C293,Other!$D$559:$D$602,$D293),NA())</f>
        <v>0.77</v>
      </c>
      <c r="H293" s="4">
        <f>IF(List!$D$2&gt;=H$1,SUMIFS(Other!H$559:H$602,Other!$B$559:$B$602,$B293,Other!$C$559:$C$602,$C293,Other!$D$559:$D$602,$D293),NA())</f>
        <v>0.64</v>
      </c>
      <c r="I293" s="4">
        <f>IF(List!$D$2&gt;=I$1,SUMIFS(Other!I$559:I$602,Other!$B$559:$B$602,$B293,Other!$C$559:$C$602,$C293,Other!$D$559:$D$602,$D293),NA())</f>
        <v>0.78</v>
      </c>
      <c r="J293" s="4">
        <f>IF(List!$D$2&gt;=J$1,SUMIFS(Other!J$559:J$602,Other!$B$559:$B$602,$B293,Other!$C$559:$C$602,$C293,Other!$D$559:$D$602,$D293),NA())</f>
        <v>0.75</v>
      </c>
      <c r="K293" s="4">
        <f>IF(List!$D$2&gt;=K$1,SUMIFS(Other!K$559:K$602,Other!$B$559:$B$602,$B293,Other!$C$559:$C$602,$C293,Other!$D$559:$D$602,$D293),NA())</f>
        <v>0.61</v>
      </c>
      <c r="L293" s="4" t="e">
        <f>IF(List!$D$2&gt;=L$1,SUMIFS(Other!L$559:L$602,Other!$B$559:$B$602,$B293,Other!$C$559:$C$602,$C293,Other!$D$559:$D$602,$D293),NA())</f>
        <v>#N/A</v>
      </c>
      <c r="M293" s="4" t="e">
        <f>IF(List!$D$2&gt;=M$1,SUMIFS(Other!M$559:M$602,Other!$B$559:$B$602,$B293,Other!$C$559:$C$602,$C293,Other!$D$559:$D$602,$D293),NA())</f>
        <v>#N/A</v>
      </c>
      <c r="N293" s="4" t="e">
        <f>IF(List!$D$2&gt;=N$1,SUMIFS(Other!N$559:N$602,Other!$B$559:$B$602,$B293,Other!$C$559:$C$602,$C293,Other!$D$559:$D$602,$D293),NA())</f>
        <v>#N/A</v>
      </c>
      <c r="O293" s="4" t="e">
        <f>IF(List!$D$2&gt;=O$1,SUMIFS(Other!O$559:O$602,Other!$B$559:$B$602,$B293,Other!$C$559:$C$602,$C293,Other!$D$559:$D$602,$D293),NA())</f>
        <v>#N/A</v>
      </c>
      <c r="P293" s="4" t="e">
        <f>IF(List!$D$2&gt;=P$1,SUMIFS(Other!P$559:P$602,Other!$B$559:$B$602,$B293,Other!$C$559:$C$602,$C293,Other!$D$559:$D$602,$D293),NA())</f>
        <v>#N/A</v>
      </c>
      <c r="Q293" s="4">
        <f ca="1">OFFSET(D293,,List!$D$2)</f>
        <v>0.61</v>
      </c>
      <c r="R293" s="18"/>
    </row>
    <row r="294" spans="1:18" x14ac:dyDescent="0.25">
      <c r="A294" t="s">
        <v>152</v>
      </c>
      <c r="B294" t="s">
        <v>151</v>
      </c>
      <c r="C294" t="str">
        <f>List!$T$2</f>
        <v>Africa</v>
      </c>
      <c r="D294" t="str">
        <f>List!U3</f>
        <v>Egypt</v>
      </c>
      <c r="E294" s="4">
        <f>IF(List!$D$2&gt;=E$1,SUMIFS(Other!E$559:E$602,Other!$B$559:$B$602,$B294,Other!$C$559:$C$602,$C294,Other!$D$559:$D$602,$D294),NA())</f>
        <v>0.57999999999999996</v>
      </c>
      <c r="F294" s="4">
        <f>IF(List!$D$2&gt;=F$1,SUMIFS(Other!F$559:F$602,Other!$B$559:$B$602,$B294,Other!$C$559:$C$602,$C294,Other!$D$559:$D$602,$D294),NA())</f>
        <v>0.24</v>
      </c>
      <c r="G294" s="4">
        <f>IF(List!$D$2&gt;=G$1,SUMIFS(Other!G$559:G$602,Other!$B$559:$B$602,$B294,Other!$C$559:$C$602,$C294,Other!$D$559:$D$602,$D294),NA())</f>
        <v>0.48</v>
      </c>
      <c r="H294" s="4">
        <f>IF(List!$D$2&gt;=H$1,SUMIFS(Other!H$559:H$602,Other!$B$559:$B$602,$B294,Other!$C$559:$C$602,$C294,Other!$D$559:$D$602,$D294),NA())</f>
        <v>0.76</v>
      </c>
      <c r="I294" s="4">
        <f>IF(List!$D$2&gt;=I$1,SUMIFS(Other!I$559:I$602,Other!$B$559:$B$602,$B294,Other!$C$559:$C$602,$C294,Other!$D$559:$D$602,$D294),NA())</f>
        <v>0.33</v>
      </c>
      <c r="J294" s="4">
        <f>IF(List!$D$2&gt;=J$1,SUMIFS(Other!J$559:J$602,Other!$B$559:$B$602,$B294,Other!$C$559:$C$602,$C294,Other!$D$559:$D$602,$D294),NA())</f>
        <v>0.46</v>
      </c>
      <c r="K294" s="4">
        <f>IF(List!$D$2&gt;=K$1,SUMIFS(Other!K$559:K$602,Other!$B$559:$B$602,$B294,Other!$C$559:$C$602,$C294,Other!$D$559:$D$602,$D294),NA())</f>
        <v>0.53</v>
      </c>
      <c r="L294" s="4" t="e">
        <f>IF(List!$D$2&gt;=L$1,SUMIFS(Other!L$559:L$602,Other!$B$559:$B$602,$B294,Other!$C$559:$C$602,$C294,Other!$D$559:$D$602,$D294),NA())</f>
        <v>#N/A</v>
      </c>
      <c r="M294" s="4" t="e">
        <f>IF(List!$D$2&gt;=M$1,SUMIFS(Other!M$559:M$602,Other!$B$559:$B$602,$B294,Other!$C$559:$C$602,$C294,Other!$D$559:$D$602,$D294),NA())</f>
        <v>#N/A</v>
      </c>
      <c r="N294" s="4" t="e">
        <f>IF(List!$D$2&gt;=N$1,SUMIFS(Other!N$559:N$602,Other!$B$559:$B$602,$B294,Other!$C$559:$C$602,$C294,Other!$D$559:$D$602,$D294),NA())</f>
        <v>#N/A</v>
      </c>
      <c r="O294" s="4" t="e">
        <f>IF(List!$D$2&gt;=O$1,SUMIFS(Other!O$559:O$602,Other!$B$559:$B$602,$B294,Other!$C$559:$C$602,$C294,Other!$D$559:$D$602,$D294),NA())</f>
        <v>#N/A</v>
      </c>
      <c r="P294" s="4" t="e">
        <f>IF(List!$D$2&gt;=P$1,SUMIFS(Other!P$559:P$602,Other!$B$559:$B$602,$B294,Other!$C$559:$C$602,$C294,Other!$D$559:$D$602,$D294),NA())</f>
        <v>#N/A</v>
      </c>
      <c r="Q294" s="4">
        <f ca="1">OFFSET(D294,,List!$D$2)</f>
        <v>0.53</v>
      </c>
      <c r="R294" s="18"/>
    </row>
    <row r="295" spans="1:18" x14ac:dyDescent="0.25">
      <c r="A295" t="s">
        <v>152</v>
      </c>
      <c r="B295" t="s">
        <v>151</v>
      </c>
      <c r="C295" t="str">
        <f>List!$T$2</f>
        <v>Africa</v>
      </c>
      <c r="D295" t="str">
        <f>List!U4</f>
        <v>Ethiopia</v>
      </c>
      <c r="E295" s="4">
        <f>IF(List!$D$2&gt;=E$1,SUMIFS(Other!E$559:E$602,Other!$B$559:$B$602,$B295,Other!$C$559:$C$602,$C295,Other!$D$559:$D$602,$D295),NA())</f>
        <v>0.57999999999999996</v>
      </c>
      <c r="F295" s="4">
        <f>IF(List!$D$2&gt;=F$1,SUMIFS(Other!F$559:F$602,Other!$B$559:$B$602,$B295,Other!$C$559:$C$602,$C295,Other!$D$559:$D$602,$D295),NA())</f>
        <v>0.38</v>
      </c>
      <c r="G295" s="4">
        <f>IF(List!$D$2&gt;=G$1,SUMIFS(Other!G$559:G$602,Other!$B$559:$B$602,$B295,Other!$C$559:$C$602,$C295,Other!$D$559:$D$602,$D295),NA())</f>
        <v>0.52</v>
      </c>
      <c r="H295" s="4">
        <f>IF(List!$D$2&gt;=H$1,SUMIFS(Other!H$559:H$602,Other!$B$559:$B$602,$B295,Other!$C$559:$C$602,$C295,Other!$D$559:$D$602,$D295),NA())</f>
        <v>0.56000000000000005</v>
      </c>
      <c r="I295" s="4">
        <f>IF(List!$D$2&gt;=I$1,SUMIFS(Other!I$559:I$602,Other!$B$559:$B$602,$B295,Other!$C$559:$C$602,$C295,Other!$D$559:$D$602,$D295),NA())</f>
        <v>0.53</v>
      </c>
      <c r="J295" s="4">
        <f>IF(List!$D$2&gt;=J$1,SUMIFS(Other!J$559:J$602,Other!$B$559:$B$602,$B295,Other!$C$559:$C$602,$C295,Other!$D$559:$D$602,$D295),NA())</f>
        <v>0.48</v>
      </c>
      <c r="K295" s="4">
        <f>IF(List!$D$2&gt;=K$1,SUMIFS(Other!K$559:K$602,Other!$B$559:$B$602,$B295,Other!$C$559:$C$602,$C295,Other!$D$559:$D$602,$D295),NA())</f>
        <v>0.57999999999999996</v>
      </c>
      <c r="L295" s="4" t="e">
        <f>IF(List!$D$2&gt;=L$1,SUMIFS(Other!L$559:L$602,Other!$B$559:$B$602,$B295,Other!$C$559:$C$602,$C295,Other!$D$559:$D$602,$D295),NA())</f>
        <v>#N/A</v>
      </c>
      <c r="M295" s="4" t="e">
        <f>IF(List!$D$2&gt;=M$1,SUMIFS(Other!M$559:M$602,Other!$B$559:$B$602,$B295,Other!$C$559:$C$602,$C295,Other!$D$559:$D$602,$D295),NA())</f>
        <v>#N/A</v>
      </c>
      <c r="N295" s="4" t="e">
        <f>IF(List!$D$2&gt;=N$1,SUMIFS(Other!N$559:N$602,Other!$B$559:$B$602,$B295,Other!$C$559:$C$602,$C295,Other!$D$559:$D$602,$D295),NA())</f>
        <v>#N/A</v>
      </c>
      <c r="O295" s="4" t="e">
        <f>IF(List!$D$2&gt;=O$1,SUMIFS(Other!O$559:O$602,Other!$B$559:$B$602,$B295,Other!$C$559:$C$602,$C295,Other!$D$559:$D$602,$D295),NA())</f>
        <v>#N/A</v>
      </c>
      <c r="P295" s="4" t="e">
        <f>IF(List!$D$2&gt;=P$1,SUMIFS(Other!P$559:P$602,Other!$B$559:$B$602,$B295,Other!$C$559:$C$602,$C295,Other!$D$559:$D$602,$D295),NA())</f>
        <v>#N/A</v>
      </c>
      <c r="Q295" s="4">
        <f ca="1">OFFSET(D295,,List!$D$2)</f>
        <v>0.57999999999999996</v>
      </c>
      <c r="R295" s="18"/>
    </row>
    <row r="296" spans="1:18" x14ac:dyDescent="0.25">
      <c r="A296" t="s">
        <v>152</v>
      </c>
      <c r="B296" t="s">
        <v>151</v>
      </c>
      <c r="C296" t="str">
        <f>List!$T$2</f>
        <v>Africa</v>
      </c>
      <c r="D296" t="str">
        <f>List!U5</f>
        <v>Kenya</v>
      </c>
      <c r="E296" s="4">
        <f>IF(List!$D$2&gt;=E$1,SUMIFS(Other!E$559:E$602,Other!$B$559:$B$602,$B296,Other!$C$559:$C$602,$C296,Other!$D$559:$D$602,$D296),NA())</f>
        <v>0.82</v>
      </c>
      <c r="F296" s="4">
        <f>IF(List!$D$2&gt;=F$1,SUMIFS(Other!F$559:F$602,Other!$B$559:$B$602,$B296,Other!$C$559:$C$602,$C296,Other!$D$559:$D$602,$D296),NA())</f>
        <v>0.69</v>
      </c>
      <c r="G296" s="4">
        <f>IF(List!$D$2&gt;=G$1,SUMIFS(Other!G$559:G$602,Other!$B$559:$B$602,$B296,Other!$C$559:$C$602,$C296,Other!$D$559:$D$602,$D296),NA())</f>
        <v>0.2</v>
      </c>
      <c r="H296" s="4">
        <f>IF(List!$D$2&gt;=H$1,SUMIFS(Other!H$559:H$602,Other!$B$559:$B$602,$B296,Other!$C$559:$C$602,$C296,Other!$D$559:$D$602,$D296),NA())</f>
        <v>0.78</v>
      </c>
      <c r="I296" s="4">
        <f>IF(List!$D$2&gt;=I$1,SUMIFS(Other!I$559:I$602,Other!$B$559:$B$602,$B296,Other!$C$559:$C$602,$C296,Other!$D$559:$D$602,$D296),NA())</f>
        <v>0.59</v>
      </c>
      <c r="J296" s="4">
        <f>IF(List!$D$2&gt;=J$1,SUMIFS(Other!J$559:J$602,Other!$B$559:$B$602,$B296,Other!$C$559:$C$602,$C296,Other!$D$559:$D$602,$D296),NA())</f>
        <v>0.42</v>
      </c>
      <c r="K296" s="4">
        <f>IF(List!$D$2&gt;=K$1,SUMIFS(Other!K$559:K$602,Other!$B$559:$B$602,$B296,Other!$C$559:$C$602,$C296,Other!$D$559:$D$602,$D296),NA())</f>
        <v>0.53</v>
      </c>
      <c r="L296" s="4" t="e">
        <f>IF(List!$D$2&gt;=L$1,SUMIFS(Other!L$559:L$602,Other!$B$559:$B$602,$B296,Other!$C$559:$C$602,$C296,Other!$D$559:$D$602,$D296),NA())</f>
        <v>#N/A</v>
      </c>
      <c r="M296" s="4" t="e">
        <f>IF(List!$D$2&gt;=M$1,SUMIFS(Other!M$559:M$602,Other!$B$559:$B$602,$B296,Other!$C$559:$C$602,$C296,Other!$D$559:$D$602,$D296),NA())</f>
        <v>#N/A</v>
      </c>
      <c r="N296" s="4" t="e">
        <f>IF(List!$D$2&gt;=N$1,SUMIFS(Other!N$559:N$602,Other!$B$559:$B$602,$B296,Other!$C$559:$C$602,$C296,Other!$D$559:$D$602,$D296),NA())</f>
        <v>#N/A</v>
      </c>
      <c r="O296" s="4" t="e">
        <f>IF(List!$D$2&gt;=O$1,SUMIFS(Other!O$559:O$602,Other!$B$559:$B$602,$B296,Other!$C$559:$C$602,$C296,Other!$D$559:$D$602,$D296),NA())</f>
        <v>#N/A</v>
      </c>
      <c r="P296" s="4" t="e">
        <f>IF(List!$D$2&gt;=P$1,SUMIFS(Other!P$559:P$602,Other!$B$559:$B$602,$B296,Other!$C$559:$C$602,$C296,Other!$D$559:$D$602,$D296),NA())</f>
        <v>#N/A</v>
      </c>
      <c r="Q296" s="4">
        <f ca="1">OFFSET(D296,,List!$D$2)</f>
        <v>0.53</v>
      </c>
      <c r="R296" s="18"/>
    </row>
    <row r="297" spans="1:18" x14ac:dyDescent="0.25">
      <c r="A297" t="s">
        <v>152</v>
      </c>
      <c r="B297" t="s">
        <v>151</v>
      </c>
      <c r="C297" t="str">
        <f>List!$T$2</f>
        <v>Africa</v>
      </c>
      <c r="D297" t="str">
        <f>List!U6</f>
        <v>Libya</v>
      </c>
      <c r="E297" s="4">
        <f>IF(List!$D$2&gt;=E$1,SUMIFS(Other!E$559:E$602,Other!$B$559:$B$602,$B297,Other!$C$559:$C$602,$C297,Other!$D$559:$D$602,$D297),NA())</f>
        <v>0.76</v>
      </c>
      <c r="F297" s="4">
        <f>IF(List!$D$2&gt;=F$1,SUMIFS(Other!F$559:F$602,Other!$B$559:$B$602,$B297,Other!$C$559:$C$602,$C297,Other!$D$559:$D$602,$D297),NA())</f>
        <v>0.56000000000000005</v>
      </c>
      <c r="G297" s="4">
        <f>IF(List!$D$2&gt;=G$1,SUMIFS(Other!G$559:G$602,Other!$B$559:$B$602,$B297,Other!$C$559:$C$602,$C297,Other!$D$559:$D$602,$D297),NA())</f>
        <v>0.3</v>
      </c>
      <c r="H297" s="4">
        <f>IF(List!$D$2&gt;=H$1,SUMIFS(Other!H$559:H$602,Other!$B$559:$B$602,$B297,Other!$C$559:$C$602,$C297,Other!$D$559:$D$602,$D297),NA())</f>
        <v>0.38</v>
      </c>
      <c r="I297" s="4">
        <f>IF(List!$D$2&gt;=I$1,SUMIFS(Other!I$559:I$602,Other!$B$559:$B$602,$B297,Other!$C$559:$C$602,$C297,Other!$D$559:$D$602,$D297),NA())</f>
        <v>0.45</v>
      </c>
      <c r="J297" s="4">
        <f>IF(List!$D$2&gt;=J$1,SUMIFS(Other!J$559:J$602,Other!$B$559:$B$602,$B297,Other!$C$559:$C$602,$C297,Other!$D$559:$D$602,$D297),NA())</f>
        <v>0.83</v>
      </c>
      <c r="K297" s="4">
        <f>IF(List!$D$2&gt;=K$1,SUMIFS(Other!K$559:K$602,Other!$B$559:$B$602,$B297,Other!$C$559:$C$602,$C297,Other!$D$559:$D$602,$D297),NA())</f>
        <v>0.72</v>
      </c>
      <c r="L297" s="4" t="e">
        <f>IF(List!$D$2&gt;=L$1,SUMIFS(Other!L$559:L$602,Other!$B$559:$B$602,$B297,Other!$C$559:$C$602,$C297,Other!$D$559:$D$602,$D297),NA())</f>
        <v>#N/A</v>
      </c>
      <c r="M297" s="4" t="e">
        <f>IF(List!$D$2&gt;=M$1,SUMIFS(Other!M$559:M$602,Other!$B$559:$B$602,$B297,Other!$C$559:$C$602,$C297,Other!$D$559:$D$602,$D297),NA())</f>
        <v>#N/A</v>
      </c>
      <c r="N297" s="4" t="e">
        <f>IF(List!$D$2&gt;=N$1,SUMIFS(Other!N$559:N$602,Other!$B$559:$B$602,$B297,Other!$C$559:$C$602,$C297,Other!$D$559:$D$602,$D297),NA())</f>
        <v>#N/A</v>
      </c>
      <c r="O297" s="4" t="e">
        <f>IF(List!$D$2&gt;=O$1,SUMIFS(Other!O$559:O$602,Other!$B$559:$B$602,$B297,Other!$C$559:$C$602,$C297,Other!$D$559:$D$602,$D297),NA())</f>
        <v>#N/A</v>
      </c>
      <c r="P297" s="4" t="e">
        <f>IF(List!$D$2&gt;=P$1,SUMIFS(Other!P$559:P$602,Other!$B$559:$B$602,$B297,Other!$C$559:$C$602,$C297,Other!$D$559:$D$602,$D297),NA())</f>
        <v>#N/A</v>
      </c>
      <c r="Q297" s="4">
        <f ca="1">OFFSET(D297,,List!$D$2)</f>
        <v>0.72</v>
      </c>
      <c r="R297" s="18"/>
    </row>
    <row r="298" spans="1:18" x14ac:dyDescent="0.25">
      <c r="A298" t="s">
        <v>152</v>
      </c>
      <c r="B298" t="s">
        <v>151</v>
      </c>
      <c r="C298" t="str">
        <f>List!$T$2</f>
        <v>Africa</v>
      </c>
      <c r="D298" t="str">
        <f>List!U7</f>
        <v>Mauritius</v>
      </c>
      <c r="E298" s="4">
        <f>IF(List!$D$2&gt;=E$1,SUMIFS(Other!E$559:E$602,Other!$B$559:$B$602,$B298,Other!$C$559:$C$602,$C298,Other!$D$559:$D$602,$D298),NA())</f>
        <v>0.61</v>
      </c>
      <c r="F298" s="4">
        <f>IF(List!$D$2&gt;=F$1,SUMIFS(Other!F$559:F$602,Other!$B$559:$B$602,$B298,Other!$C$559:$C$602,$C298,Other!$D$559:$D$602,$D298),NA())</f>
        <v>0.32</v>
      </c>
      <c r="G298" s="4">
        <f>IF(List!$D$2&gt;=G$1,SUMIFS(Other!G$559:G$602,Other!$B$559:$B$602,$B298,Other!$C$559:$C$602,$C298,Other!$D$559:$D$602,$D298),NA())</f>
        <v>0.76</v>
      </c>
      <c r="H298" s="4">
        <f>IF(List!$D$2&gt;=H$1,SUMIFS(Other!H$559:H$602,Other!$B$559:$B$602,$B298,Other!$C$559:$C$602,$C298,Other!$D$559:$D$602,$D298),NA())</f>
        <v>0.61</v>
      </c>
      <c r="I298" s="4">
        <f>IF(List!$D$2&gt;=I$1,SUMIFS(Other!I$559:I$602,Other!$B$559:$B$602,$B298,Other!$C$559:$C$602,$C298,Other!$D$559:$D$602,$D298),NA())</f>
        <v>0.6</v>
      </c>
      <c r="J298" s="4">
        <f>IF(List!$D$2&gt;=J$1,SUMIFS(Other!J$559:J$602,Other!$B$559:$B$602,$B298,Other!$C$559:$C$602,$C298,Other!$D$559:$D$602,$D298),NA())</f>
        <v>0.39</v>
      </c>
      <c r="K298" s="4">
        <f>IF(List!$D$2&gt;=K$1,SUMIFS(Other!K$559:K$602,Other!$B$559:$B$602,$B298,Other!$C$559:$C$602,$C298,Other!$D$559:$D$602,$D298),NA())</f>
        <v>0.24</v>
      </c>
      <c r="L298" s="4" t="e">
        <f>IF(List!$D$2&gt;=L$1,SUMIFS(Other!L$559:L$602,Other!$B$559:$B$602,$B298,Other!$C$559:$C$602,$C298,Other!$D$559:$D$602,$D298),NA())</f>
        <v>#N/A</v>
      </c>
      <c r="M298" s="4" t="e">
        <f>IF(List!$D$2&gt;=M$1,SUMIFS(Other!M$559:M$602,Other!$B$559:$B$602,$B298,Other!$C$559:$C$602,$C298,Other!$D$559:$D$602,$D298),NA())</f>
        <v>#N/A</v>
      </c>
      <c r="N298" s="4" t="e">
        <f>IF(List!$D$2&gt;=N$1,SUMIFS(Other!N$559:N$602,Other!$B$559:$B$602,$B298,Other!$C$559:$C$602,$C298,Other!$D$559:$D$602,$D298),NA())</f>
        <v>#N/A</v>
      </c>
      <c r="O298" s="4" t="e">
        <f>IF(List!$D$2&gt;=O$1,SUMIFS(Other!O$559:O$602,Other!$B$559:$B$602,$B298,Other!$C$559:$C$602,$C298,Other!$D$559:$D$602,$D298),NA())</f>
        <v>#N/A</v>
      </c>
      <c r="P298" s="4" t="e">
        <f>IF(List!$D$2&gt;=P$1,SUMIFS(Other!P$559:P$602,Other!$B$559:$B$602,$B298,Other!$C$559:$C$602,$C298,Other!$D$559:$D$602,$D298),NA())</f>
        <v>#N/A</v>
      </c>
      <c r="Q298" s="4">
        <f ca="1">OFFSET(D298,,List!$D$2)</f>
        <v>0.24</v>
      </c>
      <c r="R298" s="18"/>
    </row>
    <row r="299" spans="1:18" x14ac:dyDescent="0.25">
      <c r="A299" t="s">
        <v>152</v>
      </c>
      <c r="B299" t="s">
        <v>151</v>
      </c>
      <c r="C299" t="str">
        <f>List!$T$2</f>
        <v>Africa</v>
      </c>
      <c r="D299" t="str">
        <f>List!U8</f>
        <v>Nigeria</v>
      </c>
      <c r="E299" s="4">
        <f>IF(List!$D$2&gt;=E$1,SUMIFS(Other!E$559:E$602,Other!$B$559:$B$602,$B299,Other!$C$559:$C$602,$C299,Other!$D$559:$D$602,$D299),NA())</f>
        <v>0.6</v>
      </c>
      <c r="F299" s="4">
        <f>IF(List!$D$2&gt;=F$1,SUMIFS(Other!F$559:F$602,Other!$B$559:$B$602,$B299,Other!$C$559:$C$602,$C299,Other!$D$559:$D$602,$D299),NA())</f>
        <v>0.83</v>
      </c>
      <c r="G299" s="4">
        <f>IF(List!$D$2&gt;=G$1,SUMIFS(Other!G$559:G$602,Other!$B$559:$B$602,$B299,Other!$C$559:$C$602,$C299,Other!$D$559:$D$602,$D299),NA())</f>
        <v>0.51</v>
      </c>
      <c r="H299" s="4">
        <f>IF(List!$D$2&gt;=H$1,SUMIFS(Other!H$559:H$602,Other!$B$559:$B$602,$B299,Other!$C$559:$C$602,$C299,Other!$D$559:$D$602,$D299),NA())</f>
        <v>0.84</v>
      </c>
      <c r="I299" s="4">
        <f>IF(List!$D$2&gt;=I$1,SUMIFS(Other!I$559:I$602,Other!$B$559:$B$602,$B299,Other!$C$559:$C$602,$C299,Other!$D$559:$D$602,$D299),NA())</f>
        <v>0.62</v>
      </c>
      <c r="J299" s="4">
        <f>IF(List!$D$2&gt;=J$1,SUMIFS(Other!J$559:J$602,Other!$B$559:$B$602,$B299,Other!$C$559:$C$602,$C299,Other!$D$559:$D$602,$D299),NA())</f>
        <v>0.63</v>
      </c>
      <c r="K299" s="4">
        <f>IF(List!$D$2&gt;=K$1,SUMIFS(Other!K$559:K$602,Other!$B$559:$B$602,$B299,Other!$C$559:$C$602,$C299,Other!$D$559:$D$602,$D299),NA())</f>
        <v>0.8</v>
      </c>
      <c r="L299" s="4" t="e">
        <f>IF(List!$D$2&gt;=L$1,SUMIFS(Other!L$559:L$602,Other!$B$559:$B$602,$B299,Other!$C$559:$C$602,$C299,Other!$D$559:$D$602,$D299),NA())</f>
        <v>#N/A</v>
      </c>
      <c r="M299" s="4" t="e">
        <f>IF(List!$D$2&gt;=M$1,SUMIFS(Other!M$559:M$602,Other!$B$559:$B$602,$B299,Other!$C$559:$C$602,$C299,Other!$D$559:$D$602,$D299),NA())</f>
        <v>#N/A</v>
      </c>
      <c r="N299" s="4" t="e">
        <f>IF(List!$D$2&gt;=N$1,SUMIFS(Other!N$559:N$602,Other!$B$559:$B$602,$B299,Other!$C$559:$C$602,$C299,Other!$D$559:$D$602,$D299),NA())</f>
        <v>#N/A</v>
      </c>
      <c r="O299" s="4" t="e">
        <f>IF(List!$D$2&gt;=O$1,SUMIFS(Other!O$559:O$602,Other!$B$559:$B$602,$B299,Other!$C$559:$C$602,$C299,Other!$D$559:$D$602,$D299),NA())</f>
        <v>#N/A</v>
      </c>
      <c r="P299" s="4" t="e">
        <f>IF(List!$D$2&gt;=P$1,SUMIFS(Other!P$559:P$602,Other!$B$559:$B$602,$B299,Other!$C$559:$C$602,$C299,Other!$D$559:$D$602,$D299),NA())</f>
        <v>#N/A</v>
      </c>
      <c r="Q299" s="4">
        <f ca="1">OFFSET(D299,,List!$D$2)</f>
        <v>0.8</v>
      </c>
      <c r="R299" s="18"/>
    </row>
    <row r="300" spans="1:18" x14ac:dyDescent="0.25">
      <c r="A300" t="s">
        <v>152</v>
      </c>
      <c r="B300" t="s">
        <v>151</v>
      </c>
      <c r="C300" t="str">
        <f>List!$T$2</f>
        <v>Africa</v>
      </c>
      <c r="D300" t="str">
        <f>List!U9</f>
        <v>South Africa</v>
      </c>
      <c r="E300" s="4">
        <f>IF(List!$D$2&gt;=E$1,SUMIFS(Other!E$559:E$602,Other!$B$559:$B$602,$B300,Other!$C$559:$C$602,$C300,Other!$D$559:$D$602,$D300),NA())</f>
        <v>0.72</v>
      </c>
      <c r="F300" s="4">
        <f>IF(List!$D$2&gt;=F$1,SUMIFS(Other!F$559:F$602,Other!$B$559:$B$602,$B300,Other!$C$559:$C$602,$C300,Other!$D$559:$D$602,$D300),NA())</f>
        <v>0.46</v>
      </c>
      <c r="G300" s="4">
        <f>IF(List!$D$2&gt;=G$1,SUMIFS(Other!G$559:G$602,Other!$B$559:$B$602,$B300,Other!$C$559:$C$602,$C300,Other!$D$559:$D$602,$D300),NA())</f>
        <v>0.72</v>
      </c>
      <c r="H300" s="4">
        <f>IF(List!$D$2&gt;=H$1,SUMIFS(Other!H$559:H$602,Other!$B$559:$B$602,$B300,Other!$C$559:$C$602,$C300,Other!$D$559:$D$602,$D300),NA())</f>
        <v>0.4</v>
      </c>
      <c r="I300" s="4">
        <f>IF(List!$D$2&gt;=I$1,SUMIFS(Other!I$559:I$602,Other!$B$559:$B$602,$B300,Other!$C$559:$C$602,$C300,Other!$D$559:$D$602,$D300),NA())</f>
        <v>0.65</v>
      </c>
      <c r="J300" s="4">
        <f>IF(List!$D$2&gt;=J$1,SUMIFS(Other!J$559:J$602,Other!$B$559:$B$602,$B300,Other!$C$559:$C$602,$C300,Other!$D$559:$D$602,$D300),NA())</f>
        <v>0.76</v>
      </c>
      <c r="K300" s="4">
        <f>IF(List!$D$2&gt;=K$1,SUMIFS(Other!K$559:K$602,Other!$B$559:$B$602,$B300,Other!$C$559:$C$602,$C300,Other!$D$559:$D$602,$D300),NA())</f>
        <v>0.61</v>
      </c>
      <c r="L300" s="4" t="e">
        <f>IF(List!$D$2&gt;=L$1,SUMIFS(Other!L$559:L$602,Other!$B$559:$B$602,$B300,Other!$C$559:$C$602,$C300,Other!$D$559:$D$602,$D300),NA())</f>
        <v>#N/A</v>
      </c>
      <c r="M300" s="4" t="e">
        <f>IF(List!$D$2&gt;=M$1,SUMIFS(Other!M$559:M$602,Other!$B$559:$B$602,$B300,Other!$C$559:$C$602,$C300,Other!$D$559:$D$602,$D300),NA())</f>
        <v>#N/A</v>
      </c>
      <c r="N300" s="4" t="e">
        <f>IF(List!$D$2&gt;=N$1,SUMIFS(Other!N$559:N$602,Other!$B$559:$B$602,$B300,Other!$C$559:$C$602,$C300,Other!$D$559:$D$602,$D300),NA())</f>
        <v>#N/A</v>
      </c>
      <c r="O300" s="4" t="e">
        <f>IF(List!$D$2&gt;=O$1,SUMIFS(Other!O$559:O$602,Other!$B$559:$B$602,$B300,Other!$C$559:$C$602,$C300,Other!$D$559:$D$602,$D300),NA())</f>
        <v>#N/A</v>
      </c>
      <c r="P300" s="4" t="e">
        <f>IF(List!$D$2&gt;=P$1,SUMIFS(Other!P$559:P$602,Other!$B$559:$B$602,$B300,Other!$C$559:$C$602,$C300,Other!$D$559:$D$602,$D300),NA())</f>
        <v>#N/A</v>
      </c>
      <c r="Q300" s="4">
        <f ca="1">OFFSET(D300,,List!$D$2)</f>
        <v>0.61</v>
      </c>
      <c r="R300" s="18"/>
    </row>
    <row r="301" spans="1:18" x14ac:dyDescent="0.25">
      <c r="A301" t="s">
        <v>152</v>
      </c>
      <c r="B301" t="s">
        <v>151</v>
      </c>
      <c r="C301" t="str">
        <f>List!$T$2</f>
        <v>Africa</v>
      </c>
      <c r="D301" t="str">
        <f>List!U10</f>
        <v>Tunisia</v>
      </c>
      <c r="E301" s="4">
        <f>IF(List!$D$2&gt;=E$1,SUMIFS(Other!E$559:E$602,Other!$B$559:$B$602,$B301,Other!$C$559:$C$602,$C301,Other!$D$559:$D$602,$D301),NA())</f>
        <v>0.56000000000000005</v>
      </c>
      <c r="F301" s="4">
        <f>IF(List!$D$2&gt;=F$1,SUMIFS(Other!F$559:F$602,Other!$B$559:$B$602,$B301,Other!$C$559:$C$602,$C301,Other!$D$559:$D$602,$D301),NA())</f>
        <v>0.36</v>
      </c>
      <c r="G301" s="4">
        <f>IF(List!$D$2&gt;=G$1,SUMIFS(Other!G$559:G$602,Other!$B$559:$B$602,$B301,Other!$C$559:$C$602,$C301,Other!$D$559:$D$602,$D301),NA())</f>
        <v>0.66</v>
      </c>
      <c r="H301" s="4">
        <f>IF(List!$D$2&gt;=H$1,SUMIFS(Other!H$559:H$602,Other!$B$559:$B$602,$B301,Other!$C$559:$C$602,$C301,Other!$D$559:$D$602,$D301),NA())</f>
        <v>0.8</v>
      </c>
      <c r="I301" s="4">
        <f>IF(List!$D$2&gt;=I$1,SUMIFS(Other!I$559:I$602,Other!$B$559:$B$602,$B301,Other!$C$559:$C$602,$C301,Other!$D$559:$D$602,$D301),NA())</f>
        <v>0.55000000000000004</v>
      </c>
      <c r="J301" s="4">
        <f>IF(List!$D$2&gt;=J$1,SUMIFS(Other!J$559:J$602,Other!$B$559:$B$602,$B301,Other!$C$559:$C$602,$C301,Other!$D$559:$D$602,$D301),NA())</f>
        <v>0.28999999999999998</v>
      </c>
      <c r="K301" s="4">
        <f>IF(List!$D$2&gt;=K$1,SUMIFS(Other!K$559:K$602,Other!$B$559:$B$602,$B301,Other!$C$559:$C$602,$C301,Other!$D$559:$D$602,$D301),NA())</f>
        <v>0.32</v>
      </c>
      <c r="L301" s="4" t="e">
        <f>IF(List!$D$2&gt;=L$1,SUMIFS(Other!L$559:L$602,Other!$B$559:$B$602,$B301,Other!$C$559:$C$602,$C301,Other!$D$559:$D$602,$D301),NA())</f>
        <v>#N/A</v>
      </c>
      <c r="M301" s="4" t="e">
        <f>IF(List!$D$2&gt;=M$1,SUMIFS(Other!M$559:M$602,Other!$B$559:$B$602,$B301,Other!$C$559:$C$602,$C301,Other!$D$559:$D$602,$D301),NA())</f>
        <v>#N/A</v>
      </c>
      <c r="N301" s="4" t="e">
        <f>IF(List!$D$2&gt;=N$1,SUMIFS(Other!N$559:N$602,Other!$B$559:$B$602,$B301,Other!$C$559:$C$602,$C301,Other!$D$559:$D$602,$D301),NA())</f>
        <v>#N/A</v>
      </c>
      <c r="O301" s="4" t="e">
        <f>IF(List!$D$2&gt;=O$1,SUMIFS(Other!O$559:O$602,Other!$B$559:$B$602,$B301,Other!$C$559:$C$602,$C301,Other!$D$559:$D$602,$D301),NA())</f>
        <v>#N/A</v>
      </c>
      <c r="P301" s="4" t="e">
        <f>IF(List!$D$2&gt;=P$1,SUMIFS(Other!P$559:P$602,Other!$B$559:$B$602,$B301,Other!$C$559:$C$602,$C301,Other!$D$559:$D$602,$D301),NA())</f>
        <v>#N/A</v>
      </c>
      <c r="Q301" s="4">
        <f ca="1">OFFSET(D301,,List!$D$2)</f>
        <v>0.32</v>
      </c>
      <c r="R301" s="18"/>
    </row>
    <row r="302" spans="1:18" x14ac:dyDescent="0.25">
      <c r="A302" t="s">
        <v>152</v>
      </c>
      <c r="B302" t="s">
        <v>151</v>
      </c>
      <c r="C302" t="str">
        <f>List!$T$2</f>
        <v>Africa</v>
      </c>
      <c r="D302" t="str">
        <f>List!U11</f>
        <v>Zimbabwe</v>
      </c>
      <c r="E302" s="4">
        <f>IF(List!$D$2&gt;=E$1,SUMIFS(Other!E$559:E$602,Other!$B$559:$B$602,$B302,Other!$C$559:$C$602,$C302,Other!$D$559:$D$602,$D302),NA())</f>
        <v>0.8</v>
      </c>
      <c r="F302" s="4">
        <f>IF(List!$D$2&gt;=F$1,SUMIFS(Other!F$559:F$602,Other!$B$559:$B$602,$B302,Other!$C$559:$C$602,$C302,Other!$D$559:$D$602,$D302),NA())</f>
        <v>0.68</v>
      </c>
      <c r="G302" s="4">
        <f>IF(List!$D$2&gt;=G$1,SUMIFS(Other!G$559:G$602,Other!$B$559:$B$602,$B302,Other!$C$559:$C$602,$C302,Other!$D$559:$D$602,$D302),NA())</f>
        <v>0.79</v>
      </c>
      <c r="H302" s="4">
        <f>IF(List!$D$2&gt;=H$1,SUMIFS(Other!H$559:H$602,Other!$B$559:$B$602,$B302,Other!$C$559:$C$602,$C302,Other!$D$559:$D$602,$D302),NA())</f>
        <v>0.63</v>
      </c>
      <c r="I302" s="4">
        <f>IF(List!$D$2&gt;=I$1,SUMIFS(Other!I$559:I$602,Other!$B$559:$B$602,$B302,Other!$C$559:$C$602,$C302,Other!$D$559:$D$602,$D302),NA())</f>
        <v>0.47</v>
      </c>
      <c r="J302" s="4">
        <f>IF(List!$D$2&gt;=J$1,SUMIFS(Other!J$559:J$602,Other!$B$559:$B$602,$B302,Other!$C$559:$C$602,$C302,Other!$D$559:$D$602,$D302),NA())</f>
        <v>0.51</v>
      </c>
      <c r="K302" s="4">
        <f>IF(List!$D$2&gt;=K$1,SUMIFS(Other!K$559:K$602,Other!$B$559:$B$602,$B302,Other!$C$559:$C$602,$C302,Other!$D$559:$D$602,$D302),NA())</f>
        <v>0.47</v>
      </c>
      <c r="L302" s="4" t="e">
        <f>IF(List!$D$2&gt;=L$1,SUMIFS(Other!L$559:L$602,Other!$B$559:$B$602,$B302,Other!$C$559:$C$602,$C302,Other!$D$559:$D$602,$D302),NA())</f>
        <v>#N/A</v>
      </c>
      <c r="M302" s="4" t="e">
        <f>IF(List!$D$2&gt;=M$1,SUMIFS(Other!M$559:M$602,Other!$B$559:$B$602,$B302,Other!$C$559:$C$602,$C302,Other!$D$559:$D$602,$D302),NA())</f>
        <v>#N/A</v>
      </c>
      <c r="N302" s="4" t="e">
        <f>IF(List!$D$2&gt;=N$1,SUMIFS(Other!N$559:N$602,Other!$B$559:$B$602,$B302,Other!$C$559:$C$602,$C302,Other!$D$559:$D$602,$D302),NA())</f>
        <v>#N/A</v>
      </c>
      <c r="O302" s="4" t="e">
        <f>IF(List!$D$2&gt;=O$1,SUMIFS(Other!O$559:O$602,Other!$B$559:$B$602,$B302,Other!$C$559:$C$602,$C302,Other!$D$559:$D$602,$D302),NA())</f>
        <v>#N/A</v>
      </c>
      <c r="P302" s="4" t="e">
        <f>IF(List!$D$2&gt;=P$1,SUMIFS(Other!P$559:P$602,Other!$B$559:$B$602,$B302,Other!$C$559:$C$602,$C302,Other!$D$559:$D$602,$D302),NA())</f>
        <v>#N/A</v>
      </c>
      <c r="Q302" s="4">
        <f ca="1">OFFSET(D302,,List!$D$2)</f>
        <v>0.47</v>
      </c>
      <c r="R302" s="18"/>
    </row>
    <row r="303" spans="1:18" x14ac:dyDescent="0.25">
      <c r="C303"/>
      <c r="D303" s="5" t="s">
        <v>91</v>
      </c>
      <c r="E303" s="4">
        <f>AVERAGE(E293:E302)</f>
        <v>0.65999999999999992</v>
      </c>
      <c r="F303" s="4">
        <f t="shared" ref="F303:Q303" si="88">AVERAGE(F293:F302)</f>
        <v>0.47599999999999998</v>
      </c>
      <c r="G303" s="4">
        <f t="shared" si="88"/>
        <v>0.57099999999999995</v>
      </c>
      <c r="H303" s="4">
        <f t="shared" si="88"/>
        <v>0.64</v>
      </c>
      <c r="I303" s="4">
        <f t="shared" si="88"/>
        <v>0.55700000000000005</v>
      </c>
      <c r="J303" s="4">
        <f t="shared" si="88"/>
        <v>0.55199999999999994</v>
      </c>
      <c r="K303" s="4">
        <f t="shared" si="88"/>
        <v>0.54100000000000004</v>
      </c>
      <c r="L303" s="4" t="e">
        <f t="shared" si="88"/>
        <v>#N/A</v>
      </c>
      <c r="M303" s="4" t="e">
        <f t="shared" si="88"/>
        <v>#N/A</v>
      </c>
      <c r="N303" s="4" t="e">
        <f t="shared" si="88"/>
        <v>#N/A</v>
      </c>
      <c r="O303" s="4" t="e">
        <f t="shared" si="88"/>
        <v>#N/A</v>
      </c>
      <c r="P303" s="4" t="e">
        <f t="shared" si="88"/>
        <v>#N/A</v>
      </c>
      <c r="Q303" s="8">
        <f t="shared" ca="1" si="88"/>
        <v>0.54100000000000004</v>
      </c>
      <c r="R303" s="18"/>
    </row>
    <row r="304" spans="1:18" x14ac:dyDescent="0.25">
      <c r="C304"/>
      <c r="E304" s="18"/>
      <c r="F304" s="18"/>
      <c r="G304" s="18"/>
      <c r="H304" s="18"/>
      <c r="I304" s="18"/>
      <c r="J304" s="18"/>
      <c r="K304" s="18"/>
      <c r="L304" s="18"/>
      <c r="M304" s="18"/>
      <c r="N304" s="18"/>
      <c r="O304" s="18"/>
      <c r="P304" s="18"/>
      <c r="Q304" s="18"/>
      <c r="R304" s="18"/>
    </row>
    <row r="305" spans="1:19" x14ac:dyDescent="0.25">
      <c r="A305" t="s">
        <v>153</v>
      </c>
      <c r="B305" t="s">
        <v>151</v>
      </c>
      <c r="C305" t="str">
        <f>List!$T$2</f>
        <v>Africa</v>
      </c>
      <c r="D305" t="str">
        <f>List!U2</f>
        <v>Algeria</v>
      </c>
      <c r="E305" s="4">
        <f>IF(List!$D$2&gt;=E$1,SUMIFS(Other!E$603:E$646,Other!$B$603:$B$646,$B305,Other!$C$603:$C$646,$C305,Other!$D$603:$D$646,$D305),NA())</f>
        <v>0.2</v>
      </c>
      <c r="F305" s="4">
        <f>IF(List!$D$2&gt;=F$1,SUMIFS(Other!F$603:F$646,Other!$B$603:$B$646,$B305,Other!$C$603:$C$646,$C305,Other!$D$603:$D$646,$D305),NA())</f>
        <v>0.59</v>
      </c>
      <c r="G305" s="4">
        <f>IF(List!$D$2&gt;=G$1,SUMIFS(Other!G$603:G$646,Other!$B$603:$B$646,$B305,Other!$C$603:$C$646,$C305,Other!$D$603:$D$646,$D305),NA())</f>
        <v>0.15</v>
      </c>
      <c r="H305" s="4">
        <f>IF(List!$D$2&gt;=H$1,SUMIFS(Other!H$603:H$646,Other!$B$603:$B$646,$B305,Other!$C$603:$C$646,$C305,Other!$D$603:$D$646,$D305),NA())</f>
        <v>0.66</v>
      </c>
      <c r="I305" s="4">
        <f>IF(List!$D$2&gt;=I$1,SUMIFS(Other!I$603:I$646,Other!$B$603:$B$646,$B305,Other!$C$603:$C$646,$C305,Other!$D$603:$D$646,$D305),NA())</f>
        <v>0.37</v>
      </c>
      <c r="J305" s="4">
        <f>IF(List!$D$2&gt;=J$1,SUMIFS(Other!J$603:J$646,Other!$B$603:$B$646,$B305,Other!$C$603:$C$646,$C305,Other!$D$603:$D$646,$D305),NA())</f>
        <v>0.22</v>
      </c>
      <c r="K305" s="4">
        <f>IF(List!$D$2&gt;=K$1,SUMIFS(Other!K$603:K$646,Other!$B$603:$B$646,$B305,Other!$C$603:$C$646,$C305,Other!$D$603:$D$646,$D305),NA())</f>
        <v>0.28999999999999998</v>
      </c>
      <c r="L305" s="4" t="e">
        <f>IF(List!$D$2&gt;=L$1,SUMIFS(Other!L$603:L$646,Other!$B$603:$B$646,$B305,Other!$C$603:$C$646,$C305,Other!$D$603:$D$646,$D305),NA())</f>
        <v>#N/A</v>
      </c>
      <c r="M305" s="4" t="e">
        <f>IF(List!$D$2&gt;=M$1,SUMIFS(Other!M$603:M$646,Other!$B$603:$B$646,$B305,Other!$C$603:$C$646,$C305,Other!$D$603:$D$646,$D305),NA())</f>
        <v>#N/A</v>
      </c>
      <c r="N305" s="4" t="e">
        <f>IF(List!$D$2&gt;=N$1,SUMIFS(Other!N$603:N$646,Other!$B$603:$B$646,$B305,Other!$C$603:$C$646,$C305,Other!$D$603:$D$646,$D305),NA())</f>
        <v>#N/A</v>
      </c>
      <c r="O305" s="4" t="e">
        <f>IF(List!$D$2&gt;=O$1,SUMIFS(Other!O$603:O$646,Other!$B$603:$B$646,$B305,Other!$C$603:$C$646,$C305,Other!$D$603:$D$646,$D305),NA())</f>
        <v>#N/A</v>
      </c>
      <c r="P305" s="4" t="e">
        <f>IF(List!$D$2&gt;=P$1,SUMIFS(Other!P$603:P$646,Other!$B$603:$B$646,$B305,Other!$C$603:$C$646,$C305,Other!$D$603:$D$646,$D305),NA())</f>
        <v>#N/A</v>
      </c>
      <c r="Q305" s="4">
        <f ca="1">OFFSET(D305,,List!$D$2)</f>
        <v>0.28999999999999998</v>
      </c>
      <c r="R305" s="18"/>
    </row>
    <row r="306" spans="1:19" x14ac:dyDescent="0.25">
      <c r="A306" t="s">
        <v>153</v>
      </c>
      <c r="B306" t="s">
        <v>151</v>
      </c>
      <c r="C306" t="str">
        <f>List!$T$2</f>
        <v>Africa</v>
      </c>
      <c r="D306" t="str">
        <f>List!U3</f>
        <v>Egypt</v>
      </c>
      <c r="E306" s="4">
        <f>IF(List!$D$2&gt;=E$1,SUMIFS(Other!E$603:E$646,Other!$B$603:$B$646,$B306,Other!$C$603:$C$646,$C306,Other!$D$603:$D$646,$D306),NA())</f>
        <v>0.3</v>
      </c>
      <c r="F306" s="4">
        <f>IF(List!$D$2&gt;=F$1,SUMIFS(Other!F$603:F$646,Other!$B$603:$B$646,$B306,Other!$C$603:$C$646,$C306,Other!$D$603:$D$646,$D306),NA())</f>
        <v>0.3</v>
      </c>
      <c r="G306" s="4">
        <f>IF(List!$D$2&gt;=G$1,SUMIFS(Other!G$603:G$646,Other!$B$603:$B$646,$B306,Other!$C$603:$C$646,$C306,Other!$D$603:$D$646,$D306),NA())</f>
        <v>0.61</v>
      </c>
      <c r="H306" s="4">
        <f>IF(List!$D$2&gt;=H$1,SUMIFS(Other!H$603:H$646,Other!$B$603:$B$646,$B306,Other!$C$603:$C$646,$C306,Other!$D$603:$D$646,$D306),NA())</f>
        <v>0.7</v>
      </c>
      <c r="I306" s="4">
        <f>IF(List!$D$2&gt;=I$1,SUMIFS(Other!I$603:I$646,Other!$B$603:$B$646,$B306,Other!$C$603:$C$646,$C306,Other!$D$603:$D$646,$D306),NA())</f>
        <v>0.59</v>
      </c>
      <c r="J306" s="4">
        <f>IF(List!$D$2&gt;=J$1,SUMIFS(Other!J$603:J$646,Other!$B$603:$B$646,$B306,Other!$C$603:$C$646,$C306,Other!$D$603:$D$646,$D306),NA())</f>
        <v>0.66</v>
      </c>
      <c r="K306" s="4">
        <f>IF(List!$D$2&gt;=K$1,SUMIFS(Other!K$603:K$646,Other!$B$603:$B$646,$B306,Other!$C$603:$C$646,$C306,Other!$D$603:$D$646,$D306),NA())</f>
        <v>0.5</v>
      </c>
      <c r="L306" s="4" t="e">
        <f>IF(List!$D$2&gt;=L$1,SUMIFS(Other!L$603:L$646,Other!$B$603:$B$646,$B306,Other!$C$603:$C$646,$C306,Other!$D$603:$D$646,$D306),NA())</f>
        <v>#N/A</v>
      </c>
      <c r="M306" s="4" t="e">
        <f>IF(List!$D$2&gt;=M$1,SUMIFS(Other!M$603:M$646,Other!$B$603:$B$646,$B306,Other!$C$603:$C$646,$C306,Other!$D$603:$D$646,$D306),NA())</f>
        <v>#N/A</v>
      </c>
      <c r="N306" s="4" t="e">
        <f>IF(List!$D$2&gt;=N$1,SUMIFS(Other!N$603:N$646,Other!$B$603:$B$646,$B306,Other!$C$603:$C$646,$C306,Other!$D$603:$D$646,$D306),NA())</f>
        <v>#N/A</v>
      </c>
      <c r="O306" s="4" t="e">
        <f>IF(List!$D$2&gt;=O$1,SUMIFS(Other!O$603:O$646,Other!$B$603:$B$646,$B306,Other!$C$603:$C$646,$C306,Other!$D$603:$D$646,$D306),NA())</f>
        <v>#N/A</v>
      </c>
      <c r="P306" s="4" t="e">
        <f>IF(List!$D$2&gt;=P$1,SUMIFS(Other!P$603:P$646,Other!$B$603:$B$646,$B306,Other!$C$603:$C$646,$C306,Other!$D$603:$D$646,$D306),NA())</f>
        <v>#N/A</v>
      </c>
      <c r="Q306" s="4">
        <f ca="1">OFFSET(D306,,List!$D$2)</f>
        <v>0.5</v>
      </c>
      <c r="R306" s="18"/>
    </row>
    <row r="307" spans="1:19" x14ac:dyDescent="0.25">
      <c r="A307" t="s">
        <v>153</v>
      </c>
      <c r="B307" t="s">
        <v>151</v>
      </c>
      <c r="C307" t="str">
        <f>List!$T$2</f>
        <v>Africa</v>
      </c>
      <c r="D307" t="str">
        <f>List!U4</f>
        <v>Ethiopia</v>
      </c>
      <c r="E307" s="4">
        <f>IF(List!$D$2&gt;=E$1,SUMIFS(Other!E$603:E$646,Other!$B$603:$B$646,$B307,Other!$C$603:$C$646,$C307,Other!$D$603:$D$646,$D307),NA())</f>
        <v>0.2</v>
      </c>
      <c r="F307" s="4">
        <f>IF(List!$D$2&gt;=F$1,SUMIFS(Other!F$603:F$646,Other!$B$603:$B$646,$B307,Other!$C$603:$C$646,$C307,Other!$D$603:$D$646,$D307),NA())</f>
        <v>0.53</v>
      </c>
      <c r="G307" s="4">
        <f>IF(List!$D$2&gt;=G$1,SUMIFS(Other!G$603:G$646,Other!$B$603:$B$646,$B307,Other!$C$603:$C$646,$C307,Other!$D$603:$D$646,$D307),NA())</f>
        <v>0.61</v>
      </c>
      <c r="H307" s="4">
        <f>IF(List!$D$2&gt;=H$1,SUMIFS(Other!H$603:H$646,Other!$B$603:$B$646,$B307,Other!$C$603:$C$646,$C307,Other!$D$603:$D$646,$D307),NA())</f>
        <v>0.7</v>
      </c>
      <c r="I307" s="4">
        <f>IF(List!$D$2&gt;=I$1,SUMIFS(Other!I$603:I$646,Other!$B$603:$B$646,$B307,Other!$C$603:$C$646,$C307,Other!$D$603:$D$646,$D307),NA())</f>
        <v>0.31</v>
      </c>
      <c r="J307" s="4">
        <f>IF(List!$D$2&gt;=J$1,SUMIFS(Other!J$603:J$646,Other!$B$603:$B$646,$B307,Other!$C$603:$C$646,$C307,Other!$D$603:$D$646,$D307),NA())</f>
        <v>0.52</v>
      </c>
      <c r="K307" s="4">
        <f>IF(List!$D$2&gt;=K$1,SUMIFS(Other!K$603:K$646,Other!$B$603:$B$646,$B307,Other!$C$603:$C$646,$C307,Other!$D$603:$D$646,$D307),NA())</f>
        <v>0.67</v>
      </c>
      <c r="L307" s="4" t="e">
        <f>IF(List!$D$2&gt;=L$1,SUMIFS(Other!L$603:L$646,Other!$B$603:$B$646,$B307,Other!$C$603:$C$646,$C307,Other!$D$603:$D$646,$D307),NA())</f>
        <v>#N/A</v>
      </c>
      <c r="M307" s="4" t="e">
        <f>IF(List!$D$2&gt;=M$1,SUMIFS(Other!M$603:M$646,Other!$B$603:$B$646,$B307,Other!$C$603:$C$646,$C307,Other!$D$603:$D$646,$D307),NA())</f>
        <v>#N/A</v>
      </c>
      <c r="N307" s="4" t="e">
        <f>IF(List!$D$2&gt;=N$1,SUMIFS(Other!N$603:N$646,Other!$B$603:$B$646,$B307,Other!$C$603:$C$646,$C307,Other!$D$603:$D$646,$D307),NA())</f>
        <v>#N/A</v>
      </c>
      <c r="O307" s="4" t="e">
        <f>IF(List!$D$2&gt;=O$1,SUMIFS(Other!O$603:O$646,Other!$B$603:$B$646,$B307,Other!$C$603:$C$646,$C307,Other!$D$603:$D$646,$D307),NA())</f>
        <v>#N/A</v>
      </c>
      <c r="P307" s="4" t="e">
        <f>IF(List!$D$2&gt;=P$1,SUMIFS(Other!P$603:P$646,Other!$B$603:$B$646,$B307,Other!$C$603:$C$646,$C307,Other!$D$603:$D$646,$D307),NA())</f>
        <v>#N/A</v>
      </c>
      <c r="Q307" s="4">
        <f ca="1">OFFSET(D307,,List!$D$2)</f>
        <v>0.67</v>
      </c>
      <c r="R307" s="18"/>
    </row>
    <row r="308" spans="1:19" x14ac:dyDescent="0.25">
      <c r="A308" t="s">
        <v>153</v>
      </c>
      <c r="B308" t="s">
        <v>151</v>
      </c>
      <c r="C308" t="str">
        <f>List!$T$2</f>
        <v>Africa</v>
      </c>
      <c r="D308" t="str">
        <f>List!U5</f>
        <v>Kenya</v>
      </c>
      <c r="E308" s="4">
        <f>IF(List!$D$2&gt;=E$1,SUMIFS(Other!E$603:E$646,Other!$B$603:$B$646,$B308,Other!$C$603:$C$646,$C308,Other!$D$603:$D$646,$D308),NA())</f>
        <v>0.59</v>
      </c>
      <c r="F308" s="4">
        <f>IF(List!$D$2&gt;=F$1,SUMIFS(Other!F$603:F$646,Other!$B$603:$B$646,$B308,Other!$C$603:$C$646,$C308,Other!$D$603:$D$646,$D308),NA())</f>
        <v>0.27</v>
      </c>
      <c r="G308" s="4">
        <f>IF(List!$D$2&gt;=G$1,SUMIFS(Other!G$603:G$646,Other!$B$603:$B$646,$B308,Other!$C$603:$C$646,$C308,Other!$D$603:$D$646,$D308),NA())</f>
        <v>0.18</v>
      </c>
      <c r="H308" s="4">
        <f>IF(List!$D$2&gt;=H$1,SUMIFS(Other!H$603:H$646,Other!$B$603:$B$646,$B308,Other!$C$603:$C$646,$C308,Other!$D$603:$D$646,$D308),NA())</f>
        <v>0.17</v>
      </c>
      <c r="I308" s="4">
        <f>IF(List!$D$2&gt;=I$1,SUMIFS(Other!I$603:I$646,Other!$B$603:$B$646,$B308,Other!$C$603:$C$646,$C308,Other!$D$603:$D$646,$D308),NA())</f>
        <v>0.54</v>
      </c>
      <c r="J308" s="4">
        <f>IF(List!$D$2&gt;=J$1,SUMIFS(Other!J$603:J$646,Other!$B$603:$B$646,$B308,Other!$C$603:$C$646,$C308,Other!$D$603:$D$646,$D308),NA())</f>
        <v>0.46</v>
      </c>
      <c r="K308" s="4">
        <f>IF(List!$D$2&gt;=K$1,SUMIFS(Other!K$603:K$646,Other!$B$603:$B$646,$B308,Other!$C$603:$C$646,$C308,Other!$D$603:$D$646,$D308),NA())</f>
        <v>0.28000000000000003</v>
      </c>
      <c r="L308" s="4" t="e">
        <f>IF(List!$D$2&gt;=L$1,SUMIFS(Other!L$603:L$646,Other!$B$603:$B$646,$B308,Other!$C$603:$C$646,$C308,Other!$D$603:$D$646,$D308),NA())</f>
        <v>#N/A</v>
      </c>
      <c r="M308" s="4" t="e">
        <f>IF(List!$D$2&gt;=M$1,SUMIFS(Other!M$603:M$646,Other!$B$603:$B$646,$B308,Other!$C$603:$C$646,$C308,Other!$D$603:$D$646,$D308),NA())</f>
        <v>#N/A</v>
      </c>
      <c r="N308" s="4" t="e">
        <f>IF(List!$D$2&gt;=N$1,SUMIFS(Other!N$603:N$646,Other!$B$603:$B$646,$B308,Other!$C$603:$C$646,$C308,Other!$D$603:$D$646,$D308),NA())</f>
        <v>#N/A</v>
      </c>
      <c r="O308" s="4" t="e">
        <f>IF(List!$D$2&gt;=O$1,SUMIFS(Other!O$603:O$646,Other!$B$603:$B$646,$B308,Other!$C$603:$C$646,$C308,Other!$D$603:$D$646,$D308),NA())</f>
        <v>#N/A</v>
      </c>
      <c r="P308" s="4" t="e">
        <f>IF(List!$D$2&gt;=P$1,SUMIFS(Other!P$603:P$646,Other!$B$603:$B$646,$B308,Other!$C$603:$C$646,$C308,Other!$D$603:$D$646,$D308),NA())</f>
        <v>#N/A</v>
      </c>
      <c r="Q308" s="4">
        <f ca="1">OFFSET(D308,,List!$D$2)</f>
        <v>0.28000000000000003</v>
      </c>
      <c r="R308" s="18"/>
    </row>
    <row r="309" spans="1:19" x14ac:dyDescent="0.25">
      <c r="A309" t="s">
        <v>153</v>
      </c>
      <c r="B309" t="s">
        <v>151</v>
      </c>
      <c r="C309" t="str">
        <f>List!$T$2</f>
        <v>Africa</v>
      </c>
      <c r="D309" t="str">
        <f>List!U6</f>
        <v>Libya</v>
      </c>
      <c r="E309" s="4">
        <f>IF(List!$D$2&gt;=E$1,SUMIFS(Other!E$603:E$646,Other!$B$603:$B$646,$B309,Other!$C$603:$C$646,$C309,Other!$D$603:$D$646,$D309),NA())</f>
        <v>0.37</v>
      </c>
      <c r="F309" s="4">
        <f>IF(List!$D$2&gt;=F$1,SUMIFS(Other!F$603:F$646,Other!$B$603:$B$646,$B309,Other!$C$603:$C$646,$C309,Other!$D$603:$D$646,$D309),NA())</f>
        <v>0.47</v>
      </c>
      <c r="G309" s="4">
        <f>IF(List!$D$2&gt;=G$1,SUMIFS(Other!G$603:G$646,Other!$B$603:$B$646,$B309,Other!$C$603:$C$646,$C309,Other!$D$603:$D$646,$D309),NA())</f>
        <v>0.33</v>
      </c>
      <c r="H309" s="4">
        <f>IF(List!$D$2&gt;=H$1,SUMIFS(Other!H$603:H$646,Other!$B$603:$B$646,$B309,Other!$C$603:$C$646,$C309,Other!$D$603:$D$646,$D309),NA())</f>
        <v>0.18</v>
      </c>
      <c r="I309" s="4">
        <f>IF(List!$D$2&gt;=I$1,SUMIFS(Other!I$603:I$646,Other!$B$603:$B$646,$B309,Other!$C$603:$C$646,$C309,Other!$D$603:$D$646,$D309),NA())</f>
        <v>0.25</v>
      </c>
      <c r="J309" s="4">
        <f>IF(List!$D$2&gt;=J$1,SUMIFS(Other!J$603:J$646,Other!$B$603:$B$646,$B309,Other!$C$603:$C$646,$C309,Other!$D$603:$D$646,$D309),NA())</f>
        <v>0.55000000000000004</v>
      </c>
      <c r="K309" s="4">
        <f>IF(List!$D$2&gt;=K$1,SUMIFS(Other!K$603:K$646,Other!$B$603:$B$646,$B309,Other!$C$603:$C$646,$C309,Other!$D$603:$D$646,$D309),NA())</f>
        <v>0.43</v>
      </c>
      <c r="L309" s="4" t="e">
        <f>IF(List!$D$2&gt;=L$1,SUMIFS(Other!L$603:L$646,Other!$B$603:$B$646,$B309,Other!$C$603:$C$646,$C309,Other!$D$603:$D$646,$D309),NA())</f>
        <v>#N/A</v>
      </c>
      <c r="M309" s="4" t="e">
        <f>IF(List!$D$2&gt;=M$1,SUMIFS(Other!M$603:M$646,Other!$B$603:$B$646,$B309,Other!$C$603:$C$646,$C309,Other!$D$603:$D$646,$D309),NA())</f>
        <v>#N/A</v>
      </c>
      <c r="N309" s="4" t="e">
        <f>IF(List!$D$2&gt;=N$1,SUMIFS(Other!N$603:N$646,Other!$B$603:$B$646,$B309,Other!$C$603:$C$646,$C309,Other!$D$603:$D$646,$D309),NA())</f>
        <v>#N/A</v>
      </c>
      <c r="O309" s="4" t="e">
        <f>IF(List!$D$2&gt;=O$1,SUMIFS(Other!O$603:O$646,Other!$B$603:$B$646,$B309,Other!$C$603:$C$646,$C309,Other!$D$603:$D$646,$D309),NA())</f>
        <v>#N/A</v>
      </c>
      <c r="P309" s="4" t="e">
        <f>IF(List!$D$2&gt;=P$1,SUMIFS(Other!P$603:P$646,Other!$B$603:$B$646,$B309,Other!$C$603:$C$646,$C309,Other!$D$603:$D$646,$D309),NA())</f>
        <v>#N/A</v>
      </c>
      <c r="Q309" s="4">
        <f ca="1">OFFSET(D309,,List!$D$2)</f>
        <v>0.43</v>
      </c>
      <c r="R309" s="18"/>
    </row>
    <row r="310" spans="1:19" x14ac:dyDescent="0.25">
      <c r="A310" t="s">
        <v>153</v>
      </c>
      <c r="B310" t="s">
        <v>151</v>
      </c>
      <c r="C310" t="str">
        <f>List!$T$2</f>
        <v>Africa</v>
      </c>
      <c r="D310" t="str">
        <f>List!U7</f>
        <v>Mauritius</v>
      </c>
      <c r="E310" s="4">
        <f>IF(List!$D$2&gt;=E$1,SUMIFS(Other!E$603:E$646,Other!$B$603:$B$646,$B310,Other!$C$603:$C$646,$C310,Other!$D$603:$D$646,$D310),NA())</f>
        <v>0.49</v>
      </c>
      <c r="F310" s="4">
        <f>IF(List!$D$2&gt;=F$1,SUMIFS(Other!F$603:F$646,Other!$B$603:$B$646,$B310,Other!$C$603:$C$646,$C310,Other!$D$603:$D$646,$D310),NA())</f>
        <v>0.39</v>
      </c>
      <c r="G310" s="4">
        <f>IF(List!$D$2&gt;=G$1,SUMIFS(Other!G$603:G$646,Other!$B$603:$B$646,$B310,Other!$C$603:$C$646,$C310,Other!$D$603:$D$646,$D310),NA())</f>
        <v>0.33</v>
      </c>
      <c r="H310" s="4">
        <f>IF(List!$D$2&gt;=H$1,SUMIFS(Other!H$603:H$646,Other!$B$603:$B$646,$B310,Other!$C$603:$C$646,$C310,Other!$D$603:$D$646,$D310),NA())</f>
        <v>0.22</v>
      </c>
      <c r="I310" s="4">
        <f>IF(List!$D$2&gt;=I$1,SUMIFS(Other!I$603:I$646,Other!$B$603:$B$646,$B310,Other!$C$603:$C$646,$C310,Other!$D$603:$D$646,$D310),NA())</f>
        <v>0.48</v>
      </c>
      <c r="J310" s="4">
        <f>IF(List!$D$2&gt;=J$1,SUMIFS(Other!J$603:J$646,Other!$B$603:$B$646,$B310,Other!$C$603:$C$646,$C310,Other!$D$603:$D$646,$D310),NA())</f>
        <v>0.5</v>
      </c>
      <c r="K310" s="4">
        <f>IF(List!$D$2&gt;=K$1,SUMIFS(Other!K$603:K$646,Other!$B$603:$B$646,$B310,Other!$C$603:$C$646,$C310,Other!$D$603:$D$646,$D310),NA())</f>
        <v>0.61</v>
      </c>
      <c r="L310" s="4" t="e">
        <f>IF(List!$D$2&gt;=L$1,SUMIFS(Other!L$603:L$646,Other!$B$603:$B$646,$B310,Other!$C$603:$C$646,$C310,Other!$D$603:$D$646,$D310),NA())</f>
        <v>#N/A</v>
      </c>
      <c r="M310" s="4" t="e">
        <f>IF(List!$D$2&gt;=M$1,SUMIFS(Other!M$603:M$646,Other!$B$603:$B$646,$B310,Other!$C$603:$C$646,$C310,Other!$D$603:$D$646,$D310),NA())</f>
        <v>#N/A</v>
      </c>
      <c r="N310" s="4" t="e">
        <f>IF(List!$D$2&gt;=N$1,SUMIFS(Other!N$603:N$646,Other!$B$603:$B$646,$B310,Other!$C$603:$C$646,$C310,Other!$D$603:$D$646,$D310),NA())</f>
        <v>#N/A</v>
      </c>
      <c r="O310" s="4" t="e">
        <f>IF(List!$D$2&gt;=O$1,SUMIFS(Other!O$603:O$646,Other!$B$603:$B$646,$B310,Other!$C$603:$C$646,$C310,Other!$D$603:$D$646,$D310),NA())</f>
        <v>#N/A</v>
      </c>
      <c r="P310" s="4" t="e">
        <f>IF(List!$D$2&gt;=P$1,SUMIFS(Other!P$603:P$646,Other!$B$603:$B$646,$B310,Other!$C$603:$C$646,$C310,Other!$D$603:$D$646,$D310),NA())</f>
        <v>#N/A</v>
      </c>
      <c r="Q310" s="4">
        <f ca="1">OFFSET(D310,,List!$D$2)</f>
        <v>0.61</v>
      </c>
      <c r="R310" s="18"/>
    </row>
    <row r="311" spans="1:19" x14ac:dyDescent="0.25">
      <c r="A311" t="s">
        <v>153</v>
      </c>
      <c r="B311" t="s">
        <v>151</v>
      </c>
      <c r="C311" t="str">
        <f>List!$T$2</f>
        <v>Africa</v>
      </c>
      <c r="D311" t="str">
        <f>List!U8</f>
        <v>Nigeria</v>
      </c>
      <c r="E311" s="4">
        <f>IF(List!$D$2&gt;=E$1,SUMIFS(Other!E$603:E$646,Other!$B$603:$B$646,$B311,Other!$C$603:$C$646,$C311,Other!$D$603:$D$646,$D311),NA())</f>
        <v>0.67</v>
      </c>
      <c r="F311" s="4">
        <f>IF(List!$D$2&gt;=F$1,SUMIFS(Other!F$603:F$646,Other!$B$603:$B$646,$B311,Other!$C$603:$C$646,$C311,Other!$D$603:$D$646,$D311),NA())</f>
        <v>0.28000000000000003</v>
      </c>
      <c r="G311" s="4">
        <f>IF(List!$D$2&gt;=G$1,SUMIFS(Other!G$603:G$646,Other!$B$603:$B$646,$B311,Other!$C$603:$C$646,$C311,Other!$D$603:$D$646,$D311),NA())</f>
        <v>0.24</v>
      </c>
      <c r="H311" s="4">
        <f>IF(List!$D$2&gt;=H$1,SUMIFS(Other!H$603:H$646,Other!$B$603:$B$646,$B311,Other!$C$603:$C$646,$C311,Other!$D$603:$D$646,$D311),NA())</f>
        <v>0.56999999999999995</v>
      </c>
      <c r="I311" s="4">
        <f>IF(List!$D$2&gt;=I$1,SUMIFS(Other!I$603:I$646,Other!$B$603:$B$646,$B311,Other!$C$603:$C$646,$C311,Other!$D$603:$D$646,$D311),NA())</f>
        <v>0.62</v>
      </c>
      <c r="J311" s="4">
        <f>IF(List!$D$2&gt;=J$1,SUMIFS(Other!J$603:J$646,Other!$B$603:$B$646,$B311,Other!$C$603:$C$646,$C311,Other!$D$603:$D$646,$D311),NA())</f>
        <v>0.48</v>
      </c>
      <c r="K311" s="4">
        <f>IF(List!$D$2&gt;=K$1,SUMIFS(Other!K$603:K$646,Other!$B$603:$B$646,$B311,Other!$C$603:$C$646,$C311,Other!$D$603:$D$646,$D311),NA())</f>
        <v>0.48</v>
      </c>
      <c r="L311" s="4" t="e">
        <f>IF(List!$D$2&gt;=L$1,SUMIFS(Other!L$603:L$646,Other!$B$603:$B$646,$B311,Other!$C$603:$C$646,$C311,Other!$D$603:$D$646,$D311),NA())</f>
        <v>#N/A</v>
      </c>
      <c r="M311" s="4" t="e">
        <f>IF(List!$D$2&gt;=M$1,SUMIFS(Other!M$603:M$646,Other!$B$603:$B$646,$B311,Other!$C$603:$C$646,$C311,Other!$D$603:$D$646,$D311),NA())</f>
        <v>#N/A</v>
      </c>
      <c r="N311" s="4" t="e">
        <f>IF(List!$D$2&gt;=N$1,SUMIFS(Other!N$603:N$646,Other!$B$603:$B$646,$B311,Other!$C$603:$C$646,$C311,Other!$D$603:$D$646,$D311),NA())</f>
        <v>#N/A</v>
      </c>
      <c r="O311" s="4" t="e">
        <f>IF(List!$D$2&gt;=O$1,SUMIFS(Other!O$603:O$646,Other!$B$603:$B$646,$B311,Other!$C$603:$C$646,$C311,Other!$D$603:$D$646,$D311),NA())</f>
        <v>#N/A</v>
      </c>
      <c r="P311" s="4" t="e">
        <f>IF(List!$D$2&gt;=P$1,SUMIFS(Other!P$603:P$646,Other!$B$603:$B$646,$B311,Other!$C$603:$C$646,$C311,Other!$D$603:$D$646,$D311),NA())</f>
        <v>#N/A</v>
      </c>
      <c r="Q311" s="4">
        <f ca="1">OFFSET(D311,,List!$D$2)</f>
        <v>0.48</v>
      </c>
      <c r="R311" s="18"/>
    </row>
    <row r="312" spans="1:19" x14ac:dyDescent="0.25">
      <c r="A312" t="s">
        <v>153</v>
      </c>
      <c r="B312" t="s">
        <v>151</v>
      </c>
      <c r="C312" t="str">
        <f>List!$T$2</f>
        <v>Africa</v>
      </c>
      <c r="D312" t="str">
        <f>List!U9</f>
        <v>South Africa</v>
      </c>
      <c r="E312" s="4">
        <f>IF(List!$D$2&gt;=E$1,SUMIFS(Other!E$603:E$646,Other!$B$603:$B$646,$B312,Other!$C$603:$C$646,$C312,Other!$D$603:$D$646,$D312),NA())</f>
        <v>0.56000000000000005</v>
      </c>
      <c r="F312" s="4">
        <f>IF(List!$D$2&gt;=F$1,SUMIFS(Other!F$603:F$646,Other!$B$603:$B$646,$B312,Other!$C$603:$C$646,$C312,Other!$D$603:$D$646,$D312),NA())</f>
        <v>0.2</v>
      </c>
      <c r="G312" s="4">
        <f>IF(List!$D$2&gt;=G$1,SUMIFS(Other!G$603:G$646,Other!$B$603:$B$646,$B312,Other!$C$603:$C$646,$C312,Other!$D$603:$D$646,$D312),NA())</f>
        <v>0.2</v>
      </c>
      <c r="H312" s="4">
        <f>IF(List!$D$2&gt;=H$1,SUMIFS(Other!H$603:H$646,Other!$B$603:$B$646,$B312,Other!$C$603:$C$646,$C312,Other!$D$603:$D$646,$D312),NA())</f>
        <v>0.63</v>
      </c>
      <c r="I312" s="4">
        <f>IF(List!$D$2&gt;=I$1,SUMIFS(Other!I$603:I$646,Other!$B$603:$B$646,$B312,Other!$C$603:$C$646,$C312,Other!$D$603:$D$646,$D312),NA())</f>
        <v>0.38</v>
      </c>
      <c r="J312" s="4">
        <f>IF(List!$D$2&gt;=J$1,SUMIFS(Other!J$603:J$646,Other!$B$603:$B$646,$B312,Other!$C$603:$C$646,$C312,Other!$D$603:$D$646,$D312),NA())</f>
        <v>0.18</v>
      </c>
      <c r="K312" s="4">
        <f>IF(List!$D$2&gt;=K$1,SUMIFS(Other!K$603:K$646,Other!$B$603:$B$646,$B312,Other!$C$603:$C$646,$C312,Other!$D$603:$D$646,$D312),NA())</f>
        <v>0.21</v>
      </c>
      <c r="L312" s="4" t="e">
        <f>IF(List!$D$2&gt;=L$1,SUMIFS(Other!L$603:L$646,Other!$B$603:$B$646,$B312,Other!$C$603:$C$646,$C312,Other!$D$603:$D$646,$D312),NA())</f>
        <v>#N/A</v>
      </c>
      <c r="M312" s="4" t="e">
        <f>IF(List!$D$2&gt;=M$1,SUMIFS(Other!M$603:M$646,Other!$B$603:$B$646,$B312,Other!$C$603:$C$646,$C312,Other!$D$603:$D$646,$D312),NA())</f>
        <v>#N/A</v>
      </c>
      <c r="N312" s="4" t="e">
        <f>IF(List!$D$2&gt;=N$1,SUMIFS(Other!N$603:N$646,Other!$B$603:$B$646,$B312,Other!$C$603:$C$646,$C312,Other!$D$603:$D$646,$D312),NA())</f>
        <v>#N/A</v>
      </c>
      <c r="O312" s="4" t="e">
        <f>IF(List!$D$2&gt;=O$1,SUMIFS(Other!O$603:O$646,Other!$B$603:$B$646,$B312,Other!$C$603:$C$646,$C312,Other!$D$603:$D$646,$D312),NA())</f>
        <v>#N/A</v>
      </c>
      <c r="P312" s="4" t="e">
        <f>IF(List!$D$2&gt;=P$1,SUMIFS(Other!P$603:P$646,Other!$B$603:$B$646,$B312,Other!$C$603:$C$646,$C312,Other!$D$603:$D$646,$D312),NA())</f>
        <v>#N/A</v>
      </c>
      <c r="Q312" s="4">
        <f ca="1">OFFSET(D312,,List!$D$2)</f>
        <v>0.21</v>
      </c>
      <c r="R312" s="18"/>
    </row>
    <row r="313" spans="1:19" x14ac:dyDescent="0.25">
      <c r="A313" t="s">
        <v>153</v>
      </c>
      <c r="B313" t="s">
        <v>151</v>
      </c>
      <c r="C313" t="str">
        <f>List!$T$2</f>
        <v>Africa</v>
      </c>
      <c r="D313" t="str">
        <f>List!U10</f>
        <v>Tunisia</v>
      </c>
      <c r="E313" s="4">
        <f>IF(List!$D$2&gt;=E$1,SUMIFS(Other!E$603:E$646,Other!$B$603:$B$646,$B313,Other!$C$603:$C$646,$C313,Other!$D$603:$D$646,$D313),NA())</f>
        <v>0.7</v>
      </c>
      <c r="F313" s="4">
        <f>IF(List!$D$2&gt;=F$1,SUMIFS(Other!F$603:F$646,Other!$B$603:$B$646,$B313,Other!$C$603:$C$646,$C313,Other!$D$603:$D$646,$D313),NA())</f>
        <v>0.69</v>
      </c>
      <c r="G313" s="4">
        <f>IF(List!$D$2&gt;=G$1,SUMIFS(Other!G$603:G$646,Other!$B$603:$B$646,$B313,Other!$C$603:$C$646,$C313,Other!$D$603:$D$646,$D313),NA())</f>
        <v>0.22</v>
      </c>
      <c r="H313" s="4">
        <f>IF(List!$D$2&gt;=H$1,SUMIFS(Other!H$603:H$646,Other!$B$603:$B$646,$B313,Other!$C$603:$C$646,$C313,Other!$D$603:$D$646,$D313),NA())</f>
        <v>0.24</v>
      </c>
      <c r="I313" s="4">
        <f>IF(List!$D$2&gt;=I$1,SUMIFS(Other!I$603:I$646,Other!$B$603:$B$646,$B313,Other!$C$603:$C$646,$C313,Other!$D$603:$D$646,$D313),NA())</f>
        <v>0.51</v>
      </c>
      <c r="J313" s="4">
        <f>IF(List!$D$2&gt;=J$1,SUMIFS(Other!J$603:J$646,Other!$B$603:$B$646,$B313,Other!$C$603:$C$646,$C313,Other!$D$603:$D$646,$D313),NA())</f>
        <v>0.3</v>
      </c>
      <c r="K313" s="4">
        <f>IF(List!$D$2&gt;=K$1,SUMIFS(Other!K$603:K$646,Other!$B$603:$B$646,$B313,Other!$C$603:$C$646,$C313,Other!$D$603:$D$646,$D313),NA())</f>
        <v>0.48</v>
      </c>
      <c r="L313" s="4" t="e">
        <f>IF(List!$D$2&gt;=L$1,SUMIFS(Other!L$603:L$646,Other!$B$603:$B$646,$B313,Other!$C$603:$C$646,$C313,Other!$D$603:$D$646,$D313),NA())</f>
        <v>#N/A</v>
      </c>
      <c r="M313" s="4" t="e">
        <f>IF(List!$D$2&gt;=M$1,SUMIFS(Other!M$603:M$646,Other!$B$603:$B$646,$B313,Other!$C$603:$C$646,$C313,Other!$D$603:$D$646,$D313),NA())</f>
        <v>#N/A</v>
      </c>
      <c r="N313" s="4" t="e">
        <f>IF(List!$D$2&gt;=N$1,SUMIFS(Other!N$603:N$646,Other!$B$603:$B$646,$B313,Other!$C$603:$C$646,$C313,Other!$D$603:$D$646,$D313),NA())</f>
        <v>#N/A</v>
      </c>
      <c r="O313" s="4" t="e">
        <f>IF(List!$D$2&gt;=O$1,SUMIFS(Other!O$603:O$646,Other!$B$603:$B$646,$B313,Other!$C$603:$C$646,$C313,Other!$D$603:$D$646,$D313),NA())</f>
        <v>#N/A</v>
      </c>
      <c r="P313" s="4" t="e">
        <f>IF(List!$D$2&gt;=P$1,SUMIFS(Other!P$603:P$646,Other!$B$603:$B$646,$B313,Other!$C$603:$C$646,$C313,Other!$D$603:$D$646,$D313),NA())</f>
        <v>#N/A</v>
      </c>
      <c r="Q313" s="4">
        <f ca="1">OFFSET(D313,,List!$D$2)</f>
        <v>0.48</v>
      </c>
      <c r="R313" s="18"/>
    </row>
    <row r="314" spans="1:19" x14ac:dyDescent="0.25">
      <c r="A314" t="s">
        <v>153</v>
      </c>
      <c r="B314" t="s">
        <v>151</v>
      </c>
      <c r="C314" t="str">
        <f>List!$T$2</f>
        <v>Africa</v>
      </c>
      <c r="D314" t="str">
        <f>List!U11</f>
        <v>Zimbabwe</v>
      </c>
      <c r="E314" s="4">
        <f>IF(List!$D$2&gt;=E$1,SUMIFS(Other!E$603:E$646,Other!$B$603:$B$646,$B314,Other!$C$603:$C$646,$C314,Other!$D$603:$D$646,$D314),NA())</f>
        <v>0.41</v>
      </c>
      <c r="F314" s="4">
        <f>IF(List!$D$2&gt;=F$1,SUMIFS(Other!F$603:F$646,Other!$B$603:$B$646,$B314,Other!$C$603:$C$646,$C314,Other!$D$603:$D$646,$D314),NA())</f>
        <v>0.38</v>
      </c>
      <c r="G314" s="4">
        <f>IF(List!$D$2&gt;=G$1,SUMIFS(Other!G$603:G$646,Other!$B$603:$B$646,$B314,Other!$C$603:$C$646,$C314,Other!$D$603:$D$646,$D314),NA())</f>
        <v>0.28999999999999998</v>
      </c>
      <c r="H314" s="4">
        <f>IF(List!$D$2&gt;=H$1,SUMIFS(Other!H$603:H$646,Other!$B$603:$B$646,$B314,Other!$C$603:$C$646,$C314,Other!$D$603:$D$646,$D314),NA())</f>
        <v>0.17</v>
      </c>
      <c r="I314" s="4">
        <f>IF(List!$D$2&gt;=I$1,SUMIFS(Other!I$603:I$646,Other!$B$603:$B$646,$B314,Other!$C$603:$C$646,$C314,Other!$D$603:$D$646,$D314),NA())</f>
        <v>0.22</v>
      </c>
      <c r="J314" s="4">
        <f>IF(List!$D$2&gt;=J$1,SUMIFS(Other!J$603:J$646,Other!$B$603:$B$646,$B314,Other!$C$603:$C$646,$C314,Other!$D$603:$D$646,$D314),NA())</f>
        <v>0.45</v>
      </c>
      <c r="K314" s="4">
        <f>IF(List!$D$2&gt;=K$1,SUMIFS(Other!K$603:K$646,Other!$B$603:$B$646,$B314,Other!$C$603:$C$646,$C314,Other!$D$603:$D$646,$D314),NA())</f>
        <v>0.69</v>
      </c>
      <c r="L314" s="4" t="e">
        <f>IF(List!$D$2&gt;=L$1,SUMIFS(Other!L$603:L$646,Other!$B$603:$B$646,$B314,Other!$C$603:$C$646,$C314,Other!$D$603:$D$646,$D314),NA())</f>
        <v>#N/A</v>
      </c>
      <c r="M314" s="4" t="e">
        <f>IF(List!$D$2&gt;=M$1,SUMIFS(Other!M$603:M$646,Other!$B$603:$B$646,$B314,Other!$C$603:$C$646,$C314,Other!$D$603:$D$646,$D314),NA())</f>
        <v>#N/A</v>
      </c>
      <c r="N314" s="4" t="e">
        <f>IF(List!$D$2&gt;=N$1,SUMIFS(Other!N$603:N$646,Other!$B$603:$B$646,$B314,Other!$C$603:$C$646,$C314,Other!$D$603:$D$646,$D314),NA())</f>
        <v>#N/A</v>
      </c>
      <c r="O314" s="4" t="e">
        <f>IF(List!$D$2&gt;=O$1,SUMIFS(Other!O$603:O$646,Other!$B$603:$B$646,$B314,Other!$C$603:$C$646,$C314,Other!$D$603:$D$646,$D314),NA())</f>
        <v>#N/A</v>
      </c>
      <c r="P314" s="4" t="e">
        <f>IF(List!$D$2&gt;=P$1,SUMIFS(Other!P$603:P$646,Other!$B$603:$B$646,$B314,Other!$C$603:$C$646,$C314,Other!$D$603:$D$646,$D314),NA())</f>
        <v>#N/A</v>
      </c>
      <c r="Q314" s="4">
        <f ca="1">OFFSET(D314,,List!$D$2)</f>
        <v>0.69</v>
      </c>
      <c r="R314" s="18"/>
    </row>
    <row r="315" spans="1:19" x14ac:dyDescent="0.25">
      <c r="C315"/>
      <c r="D315" s="5" t="s">
        <v>91</v>
      </c>
      <c r="E315" s="4">
        <f>AVERAGE(E305:E314)</f>
        <v>0.44900000000000001</v>
      </c>
      <c r="F315" s="4">
        <f t="shared" ref="F315" si="89">AVERAGE(F305:F314)</f>
        <v>0.41000000000000003</v>
      </c>
      <c r="G315" s="4">
        <f t="shared" ref="G315" si="90">AVERAGE(G305:G314)</f>
        <v>0.31600000000000006</v>
      </c>
      <c r="H315" s="4">
        <f t="shared" ref="H315" si="91">AVERAGE(H305:H314)</f>
        <v>0.42399999999999993</v>
      </c>
      <c r="I315" s="4">
        <f t="shared" ref="I315" si="92">AVERAGE(I305:I314)</f>
        <v>0.42699999999999994</v>
      </c>
      <c r="J315" s="4">
        <f t="shared" ref="J315" si="93">AVERAGE(J305:J314)</f>
        <v>0.43200000000000005</v>
      </c>
      <c r="K315" s="4">
        <f t="shared" ref="K315" si="94">AVERAGE(K305:K314)</f>
        <v>0.46399999999999997</v>
      </c>
      <c r="L315" s="4" t="e">
        <f t="shared" ref="L315" si="95">AVERAGE(L305:L314)</f>
        <v>#N/A</v>
      </c>
      <c r="M315" s="4" t="e">
        <f t="shared" ref="M315" si="96">AVERAGE(M305:M314)</f>
        <v>#N/A</v>
      </c>
      <c r="N315" s="4" t="e">
        <f t="shared" ref="N315" si="97">AVERAGE(N305:N314)</f>
        <v>#N/A</v>
      </c>
      <c r="O315" s="4" t="e">
        <f t="shared" ref="O315" si="98">AVERAGE(O305:O314)</f>
        <v>#N/A</v>
      </c>
      <c r="P315" s="4" t="e">
        <f t="shared" ref="P315:Q315" si="99">AVERAGE(P305:P314)</f>
        <v>#N/A</v>
      </c>
      <c r="Q315" s="8">
        <f t="shared" ca="1" si="99"/>
        <v>0.46399999999999997</v>
      </c>
      <c r="R315" s="18"/>
    </row>
    <row r="319" spans="1:19" x14ac:dyDescent="0.25">
      <c r="A319" s="19" t="s">
        <v>41</v>
      </c>
      <c r="B319" s="19" t="s">
        <v>54</v>
      </c>
      <c r="C319" s="16" t="s">
        <v>55</v>
      </c>
      <c r="D319" s="16" t="s">
        <v>124</v>
      </c>
      <c r="E319" s="9" t="s">
        <v>42</v>
      </c>
      <c r="F319" s="9" t="s">
        <v>43</v>
      </c>
      <c r="G319" s="9" t="s">
        <v>44</v>
      </c>
      <c r="H319" s="9" t="s">
        <v>45</v>
      </c>
      <c r="I319" s="9" t="s">
        <v>46</v>
      </c>
      <c r="J319" s="9" t="s">
        <v>47</v>
      </c>
      <c r="K319" s="9" t="s">
        <v>48</v>
      </c>
      <c r="L319" s="9" t="s">
        <v>49</v>
      </c>
      <c r="M319" s="9" t="s">
        <v>50</v>
      </c>
      <c r="N319" s="9" t="s">
        <v>51</v>
      </c>
      <c r="O319" s="9" t="s">
        <v>6</v>
      </c>
      <c r="P319" s="9" t="s">
        <v>52</v>
      </c>
      <c r="Q319" s="9" t="s">
        <v>15</v>
      </c>
      <c r="R319" s="11" t="s">
        <v>40</v>
      </c>
      <c r="S319" s="9" t="s">
        <v>147</v>
      </c>
    </row>
    <row r="320" spans="1:19" x14ac:dyDescent="0.25">
      <c r="A320" t="s">
        <v>20</v>
      </c>
      <c r="B320" s="38" t="s">
        <v>70</v>
      </c>
      <c r="C320" s="15" t="str">
        <f>List!$T$2</f>
        <v>Africa</v>
      </c>
      <c r="E320" s="18">
        <f>IF(List!$D$2&gt;=E$1,SUMIFS(Users!E$3:E$21,Users!$C$3:$C$21,$C320,Users!$D$3:$D$21,$B320),NA())</f>
        <v>0</v>
      </c>
      <c r="F320" s="18">
        <f>IF(List!$D$2&gt;=F$1,SUMIFS(Users!F$3:F$21,Users!$C$3:$C$21,$C320,Users!$D$3:$D$21,$B320),NA())</f>
        <v>0</v>
      </c>
      <c r="G320" s="18">
        <f>IF(List!$D$2&gt;=G$1,SUMIFS(Users!G$3:G$21,Users!$C$3:$C$21,$C320,Users!$D$3:$D$21,$B320),NA())</f>
        <v>0</v>
      </c>
      <c r="H320" s="18">
        <f>IF(List!$D$2&gt;=H$1,SUMIFS(Users!H$3:H$21,Users!$C$3:$C$21,$C320,Users!$D$3:$D$21,$B320),NA())</f>
        <v>0</v>
      </c>
      <c r="I320" s="18">
        <f>IF(List!$D$2&gt;=I$1,SUMIFS(Users!I$3:I$21,Users!$C$3:$C$21,$C320,Users!$D$3:$D$21,$B320),NA())</f>
        <v>0</v>
      </c>
      <c r="J320" s="18">
        <f>IF(List!$D$2&gt;=J$1,SUMIFS(Users!J$3:J$21,Users!$C$3:$C$21,$C320,Users!$D$3:$D$21,$B320),NA())</f>
        <v>0</v>
      </c>
      <c r="K320" s="18">
        <f>IF(List!$D$2&gt;=K$1,SUMIFS(Users!K$3:K$21,Users!$C$3:$C$21,$C320,Users!$D$3:$D$21,$B320),NA())</f>
        <v>0</v>
      </c>
      <c r="L320" s="18" t="e">
        <f>IF(List!$D$2&gt;=L$1,SUMIFS(Users!L$3:L$21,Users!$C$3:$C$21,$C320,Users!$D$3:$D$21,$B320),NA())</f>
        <v>#N/A</v>
      </c>
      <c r="M320" s="18" t="e">
        <f>IF(List!$D$2&gt;=M$1,SUMIFS(Users!M$3:M$21,Users!$C$3:$C$21,$C320,Users!$D$3:$D$21,$B320),NA())</f>
        <v>#N/A</v>
      </c>
      <c r="N320" s="18" t="e">
        <f>IF(List!$D$2&gt;=N$1,SUMIFS(Users!N$3:N$21,Users!$C$3:$C$21,$C320,Users!$D$3:$D$21,$B320),NA())</f>
        <v>#N/A</v>
      </c>
      <c r="O320" s="18" t="e">
        <f>IF(List!$D$2&gt;=O$1,SUMIFS(Users!O$3:O$21,Users!$C$3:$C$21,$C320,Users!$D$3:$D$21,$B320),NA())</f>
        <v>#N/A</v>
      </c>
      <c r="P320" s="18" t="e">
        <f>IF(List!$D$2&gt;=P$1,SUMIFS(Users!P$3:P$21,Users!$C$3:$C$21,$C320,Users!$D$3:$D$21,$B320),NA())</f>
        <v>#N/A</v>
      </c>
      <c r="Q320" s="18">
        <f>IF(List!$D$2&gt;=R$1,Users!Q3,NA())</f>
        <v>339294922.61247325</v>
      </c>
      <c r="R320" s="42">
        <f ca="1">SUM(OFFSET(E320,,,,List!$D$2))</f>
        <v>0</v>
      </c>
    </row>
    <row r="321" spans="1:18" x14ac:dyDescent="0.25">
      <c r="A321" t="s">
        <v>20</v>
      </c>
      <c r="B321" s="38" t="s">
        <v>72</v>
      </c>
      <c r="C321" s="15" t="str">
        <f>List!$T$2</f>
        <v>Africa</v>
      </c>
      <c r="E321" s="18">
        <f>IF(List!$D$2&gt;=E$1,SUMIFS(Users!E$3:E$21,Users!$C$3:$C$21,$C321,Users!$D$3:$D$21,$B321),NA())</f>
        <v>0</v>
      </c>
      <c r="F321" s="18">
        <f>IF(List!$D$2&gt;=F$1,SUMIFS(Users!F$3:F$21,Users!$C$3:$C$21,$C321,Users!$D$3:$D$21,$B321),NA())</f>
        <v>0</v>
      </c>
      <c r="G321" s="18">
        <f>IF(List!$D$2&gt;=G$1,SUMIFS(Users!G$3:G$21,Users!$C$3:$C$21,$C321,Users!$D$3:$D$21,$B321),NA())</f>
        <v>0</v>
      </c>
      <c r="H321" s="18">
        <f>IF(List!$D$2&gt;=H$1,SUMIFS(Users!H$3:H$21,Users!$C$3:$C$21,$C321,Users!$D$3:$D$21,$B321),NA())</f>
        <v>0</v>
      </c>
      <c r="I321" s="18">
        <f>IF(List!$D$2&gt;=I$1,SUMIFS(Users!I$3:I$21,Users!$C$3:$C$21,$C321,Users!$D$3:$D$21,$B321),NA())</f>
        <v>0</v>
      </c>
      <c r="J321" s="18">
        <f>IF(List!$D$2&gt;=J$1,SUMIFS(Users!J$3:J$21,Users!$C$3:$C$21,$C321,Users!$D$3:$D$21,$B321),NA())</f>
        <v>0</v>
      </c>
      <c r="K321" s="18">
        <f>IF(List!$D$2&gt;=K$1,SUMIFS(Users!K$3:K$21,Users!$C$3:$C$21,$C321,Users!$D$3:$D$21,$B321),NA())</f>
        <v>0</v>
      </c>
      <c r="L321" s="18" t="e">
        <f>IF(List!$D$2&gt;=L$1,SUMIFS(Users!L$3:L$21,Users!$C$3:$C$21,$C321,Users!$D$3:$D$21,$B321),NA())</f>
        <v>#N/A</v>
      </c>
      <c r="M321" s="18" t="e">
        <f>IF(List!$D$2&gt;=M$1,SUMIFS(Users!M$3:M$21,Users!$C$3:$C$21,$C321,Users!$D$3:$D$21,$B321),NA())</f>
        <v>#N/A</v>
      </c>
      <c r="N321" s="18" t="e">
        <f>IF(List!$D$2&gt;=N$1,SUMIFS(Users!N$3:N$21,Users!$C$3:$C$21,$C321,Users!$D$3:$D$21,$B321),NA())</f>
        <v>#N/A</v>
      </c>
      <c r="O321" s="18" t="e">
        <f>IF(List!$D$2&gt;=O$1,SUMIFS(Users!O$3:O$21,Users!$C$3:$C$21,$C321,Users!$D$3:$D$21,$B321),NA())</f>
        <v>#N/A</v>
      </c>
      <c r="P321" s="18" t="e">
        <f>IF(List!$D$2&gt;=P$1,SUMIFS(Users!P$3:P$21,Users!$C$3:$C$21,$C321,Users!$D$3:$D$21,$B321),NA())</f>
        <v>#N/A</v>
      </c>
      <c r="Q321" s="18">
        <f>IF(List!$D$2&gt;=R$1,Users!Q4,NA())</f>
        <v>1556705718.274117</v>
      </c>
      <c r="R321" s="42">
        <f ca="1">SUM(OFFSET(E321,,,,List!$D$2))</f>
        <v>0</v>
      </c>
    </row>
    <row r="322" spans="1:18" x14ac:dyDescent="0.25">
      <c r="A322" t="s">
        <v>20</v>
      </c>
      <c r="B322" s="38" t="s">
        <v>71</v>
      </c>
      <c r="C322" s="15" t="str">
        <f>List!$T$2</f>
        <v>Africa</v>
      </c>
      <c r="E322" s="18">
        <f>IF(List!$D$2&gt;=E$1,SUMIFS(Users!E$3:E$21,Users!$C$3:$C$21,$C322,Users!$D$3:$D$21,$B322),NA())</f>
        <v>0</v>
      </c>
      <c r="F322" s="18">
        <f>IF(List!$D$2&gt;=F$1,SUMIFS(Users!F$3:F$21,Users!$C$3:$C$21,$C322,Users!$D$3:$D$21,$B322),NA())</f>
        <v>0</v>
      </c>
      <c r="G322" s="18">
        <f>IF(List!$D$2&gt;=G$1,SUMIFS(Users!G$3:G$21,Users!$C$3:$C$21,$C322,Users!$D$3:$D$21,$B322),NA())</f>
        <v>0</v>
      </c>
      <c r="H322" s="18">
        <f>IF(List!$D$2&gt;=H$1,SUMIFS(Users!H$3:H$21,Users!$C$3:$C$21,$C322,Users!$D$3:$D$21,$B322),NA())</f>
        <v>0</v>
      </c>
      <c r="I322" s="18">
        <f>IF(List!$D$2&gt;=I$1,SUMIFS(Users!I$3:I$21,Users!$C$3:$C$21,$C322,Users!$D$3:$D$21,$B322),NA())</f>
        <v>0</v>
      </c>
      <c r="J322" s="18">
        <f>IF(List!$D$2&gt;=J$1,SUMIFS(Users!J$3:J$21,Users!$C$3:$C$21,$C322,Users!$D$3:$D$21,$B322),NA())</f>
        <v>0</v>
      </c>
      <c r="K322" s="18">
        <f>IF(List!$D$2&gt;=K$1,SUMIFS(Users!K$3:K$21,Users!$C$3:$C$21,$C322,Users!$D$3:$D$21,$B322),NA())</f>
        <v>0</v>
      </c>
      <c r="L322" s="18" t="e">
        <f>IF(List!$D$2&gt;=L$1,SUMIFS(Users!L$3:L$21,Users!$C$3:$C$21,$C322,Users!$D$3:$D$21,$B322),NA())</f>
        <v>#N/A</v>
      </c>
      <c r="M322" s="18" t="e">
        <f>IF(List!$D$2&gt;=M$1,SUMIFS(Users!M$3:M$21,Users!$C$3:$C$21,$C322,Users!$D$3:$D$21,$B322),NA())</f>
        <v>#N/A</v>
      </c>
      <c r="N322" s="18" t="e">
        <f>IF(List!$D$2&gt;=N$1,SUMIFS(Users!N$3:N$21,Users!$C$3:$C$21,$C322,Users!$D$3:$D$21,$B322),NA())</f>
        <v>#N/A</v>
      </c>
      <c r="O322" s="18" t="e">
        <f>IF(List!$D$2&gt;=O$1,SUMIFS(Users!O$3:O$21,Users!$C$3:$C$21,$C322,Users!$D$3:$D$21,$B322),NA())</f>
        <v>#N/A</v>
      </c>
      <c r="P322" s="18" t="e">
        <f>IF(List!$D$2&gt;=P$1,SUMIFS(Users!P$3:P$21,Users!$C$3:$C$21,$C322,Users!$D$3:$D$21,$B322),NA())</f>
        <v>#N/A</v>
      </c>
      <c r="Q322" s="18">
        <f>IF(List!$D$2&gt;=R$1,Users!Q5,NA())</f>
        <v>263659235.63564286</v>
      </c>
      <c r="R322" s="42">
        <f ca="1">SUM(OFFSET(E322,,,,List!$D$2))</f>
        <v>0</v>
      </c>
    </row>
    <row r="323" spans="1:18" x14ac:dyDescent="0.25">
      <c r="A323" t="s">
        <v>20</v>
      </c>
      <c r="B323" s="38" t="s">
        <v>73</v>
      </c>
      <c r="C323" s="15" t="str">
        <f>List!$T$2</f>
        <v>Africa</v>
      </c>
      <c r="E323" s="18">
        <f>IF(List!$D$2&gt;=E$1,SUMIFS(Users!E$3:E$21,Users!$C$3:$C$21,$C323,Users!$D$3:$D$21,$B323),NA())</f>
        <v>0</v>
      </c>
      <c r="F323" s="18">
        <f>IF(List!$D$2&gt;=F$1,SUMIFS(Users!F$3:F$21,Users!$C$3:$C$21,$C323,Users!$D$3:$D$21,$B323),NA())</f>
        <v>0</v>
      </c>
      <c r="G323" s="18">
        <f>IF(List!$D$2&gt;=G$1,SUMIFS(Users!G$3:G$21,Users!$C$3:$C$21,$C323,Users!$D$3:$D$21,$B323),NA())</f>
        <v>0</v>
      </c>
      <c r="H323" s="18">
        <f>IF(List!$D$2&gt;=H$1,SUMIFS(Users!H$3:H$21,Users!$C$3:$C$21,$C323,Users!$D$3:$D$21,$B323),NA())</f>
        <v>0</v>
      </c>
      <c r="I323" s="18">
        <f>IF(List!$D$2&gt;=I$1,SUMIFS(Users!I$3:I$21,Users!$C$3:$C$21,$C323,Users!$D$3:$D$21,$B323),NA())</f>
        <v>0</v>
      </c>
      <c r="J323" s="18">
        <f>IF(List!$D$2&gt;=J$1,SUMIFS(Users!J$3:J$21,Users!$C$3:$C$21,$C323,Users!$D$3:$D$21,$B323),NA())</f>
        <v>0</v>
      </c>
      <c r="K323" s="18">
        <f>IF(List!$D$2&gt;=K$1,SUMIFS(Users!K$3:K$21,Users!$C$3:$C$21,$C323,Users!$D$3:$D$21,$B323),NA())</f>
        <v>0</v>
      </c>
      <c r="L323" s="18" t="e">
        <f>IF(List!$D$2&gt;=L$1,SUMIFS(Users!L$3:L$21,Users!$C$3:$C$21,$C323,Users!$D$3:$D$21,$B323),NA())</f>
        <v>#N/A</v>
      </c>
      <c r="M323" s="18" t="e">
        <f>IF(List!$D$2&gt;=M$1,SUMIFS(Users!M$3:M$21,Users!$C$3:$C$21,$C323,Users!$D$3:$D$21,$B323),NA())</f>
        <v>#N/A</v>
      </c>
      <c r="N323" s="18" t="e">
        <f>IF(List!$D$2&gt;=N$1,SUMIFS(Users!N$3:N$21,Users!$C$3:$C$21,$C323,Users!$D$3:$D$21,$B323),NA())</f>
        <v>#N/A</v>
      </c>
      <c r="O323" s="18" t="e">
        <f>IF(List!$D$2&gt;=O$1,SUMIFS(Users!O$3:O$21,Users!$C$3:$C$21,$C323,Users!$D$3:$D$21,$B323),NA())</f>
        <v>#N/A</v>
      </c>
      <c r="P323" s="18" t="e">
        <f>IF(List!$D$2&gt;=P$1,SUMIFS(Users!P$3:P$21,Users!$C$3:$C$21,$C323,Users!$D$3:$D$21,$B323),NA())</f>
        <v>#N/A</v>
      </c>
      <c r="Q323" s="18">
        <f>IF(List!$D$2&gt;=R$1,Users!Q6,NA())</f>
        <v>136593694.16139171</v>
      </c>
      <c r="R323" s="42">
        <f ca="1">SUM(OFFSET(E323,,,,List!$D$2))</f>
        <v>0</v>
      </c>
    </row>
    <row r="324" spans="1:18" x14ac:dyDescent="0.25">
      <c r="C324"/>
      <c r="E324" s="18"/>
      <c r="F324" s="18"/>
      <c r="G324" s="18"/>
      <c r="H324" s="18"/>
      <c r="I324" s="18"/>
      <c r="J324" s="18"/>
      <c r="K324" s="18"/>
      <c r="L324" s="18"/>
      <c r="M324" s="18"/>
      <c r="N324" s="18"/>
      <c r="O324" s="18"/>
      <c r="P324" s="18"/>
      <c r="Q324" s="18"/>
      <c r="R324" s="18"/>
    </row>
    <row r="325" spans="1:18" x14ac:dyDescent="0.25">
      <c r="B325" s="38" t="s">
        <v>15</v>
      </c>
      <c r="C325"/>
      <c r="E325" s="18">
        <f t="shared" ref="E325:R325" si="100">SUM(E320:E324)</f>
        <v>0</v>
      </c>
      <c r="F325" s="18">
        <f t="shared" si="100"/>
        <v>0</v>
      </c>
      <c r="G325" s="18">
        <f t="shared" si="100"/>
        <v>0</v>
      </c>
      <c r="H325" s="18">
        <f t="shared" si="100"/>
        <v>0</v>
      </c>
      <c r="I325" s="18">
        <f t="shared" si="100"/>
        <v>0</v>
      </c>
      <c r="J325" s="18">
        <f t="shared" si="100"/>
        <v>0</v>
      </c>
      <c r="K325" s="18">
        <f t="shared" si="100"/>
        <v>0</v>
      </c>
      <c r="L325" s="18" t="e">
        <f t="shared" si="100"/>
        <v>#N/A</v>
      </c>
      <c r="M325" s="18" t="e">
        <f t="shared" si="100"/>
        <v>#N/A</v>
      </c>
      <c r="N325" s="18" t="e">
        <f t="shared" si="100"/>
        <v>#N/A</v>
      </c>
      <c r="O325" s="18" t="e">
        <f t="shared" si="100"/>
        <v>#N/A</v>
      </c>
      <c r="P325" s="18" t="e">
        <f t="shared" si="100"/>
        <v>#N/A</v>
      </c>
      <c r="Q325" s="18">
        <f t="shared" si="100"/>
        <v>2296253570.6836247</v>
      </c>
      <c r="R325" s="18">
        <f t="shared" ca="1" si="100"/>
        <v>0</v>
      </c>
    </row>
    <row r="326" spans="1:18" x14ac:dyDescent="0.25">
      <c r="C326"/>
      <c r="D326"/>
      <c r="E326" s="18"/>
      <c r="F326" s="18"/>
      <c r="G326" s="18"/>
      <c r="H326" s="18"/>
      <c r="I326" s="18"/>
      <c r="J326" s="18"/>
      <c r="K326" s="18"/>
      <c r="L326" s="18"/>
      <c r="M326" s="18"/>
      <c r="N326" s="18"/>
      <c r="O326" s="18"/>
      <c r="P326" s="18"/>
      <c r="Q326" s="18"/>
      <c r="R326" s="18"/>
    </row>
    <row r="327" spans="1:18" x14ac:dyDescent="0.25">
      <c r="C327"/>
      <c r="D327"/>
      <c r="R327" s="37"/>
    </row>
    <row r="328" spans="1:18" x14ac:dyDescent="0.25">
      <c r="A328" s="19" t="s">
        <v>41</v>
      </c>
      <c r="B328" s="19" t="s">
        <v>54</v>
      </c>
      <c r="C328" s="16" t="s">
        <v>55</v>
      </c>
      <c r="D328" s="16" t="s">
        <v>124</v>
      </c>
      <c r="E328" s="9" t="s">
        <v>42</v>
      </c>
      <c r="F328" s="9" t="s">
        <v>43</v>
      </c>
      <c r="G328" s="9" t="s">
        <v>44</v>
      </c>
      <c r="H328" s="9" t="s">
        <v>45</v>
      </c>
      <c r="I328" s="9" t="s">
        <v>46</v>
      </c>
      <c r="J328" s="9" t="s">
        <v>47</v>
      </c>
      <c r="K328" s="9" t="s">
        <v>48</v>
      </c>
      <c r="L328" s="9" t="s">
        <v>49</v>
      </c>
      <c r="M328" s="9" t="s">
        <v>50</v>
      </c>
      <c r="N328" s="9" t="s">
        <v>51</v>
      </c>
      <c r="O328" s="9" t="s">
        <v>6</v>
      </c>
      <c r="P328" s="9" t="s">
        <v>52</v>
      </c>
      <c r="Q328" s="9" t="s">
        <v>15</v>
      </c>
      <c r="R328" s="11" t="s">
        <v>40</v>
      </c>
    </row>
    <row r="329" spans="1:18" x14ac:dyDescent="0.25">
      <c r="A329" t="s">
        <v>20</v>
      </c>
      <c r="B329" s="5" t="s">
        <v>92</v>
      </c>
      <c r="C329" t="str">
        <f>List!$T$2</f>
        <v>Africa</v>
      </c>
      <c r="E329">
        <f>IF(List!$D$2&gt;=E$1,SUMIFS(Other!E$393:E$481,Other!$C$393:$C$481,$C329,Other!$B$393:$B$481,$B329),NA())</f>
        <v>141</v>
      </c>
      <c r="F329">
        <f>IF(List!$D$2&gt;=F$1,SUMIFS(Other!F$393:F$481,Other!$C$393:$C$481,$C329,Other!$B$393:$B$481,$B329),NA())</f>
        <v>153</v>
      </c>
      <c r="G329">
        <f>IF(List!$D$2&gt;=G$1,SUMIFS(Other!G$393:G$481,Other!$C$393:$C$481,$C329,Other!$B$393:$B$481,$B329),NA())</f>
        <v>136</v>
      </c>
      <c r="H329">
        <f>IF(List!$D$2&gt;=H$1,SUMIFS(Other!H$393:H$481,Other!$C$393:$C$481,$C329,Other!$B$393:$B$481,$B329),NA())</f>
        <v>165</v>
      </c>
      <c r="I329">
        <f>IF(List!$D$2&gt;=I$1,SUMIFS(Other!I$393:I$481,Other!$C$393:$C$481,$C329,Other!$B$393:$B$481,$B329),NA())</f>
        <v>169</v>
      </c>
      <c r="J329">
        <f>IF(List!$D$2&gt;=J$1,SUMIFS(Other!J$393:J$481,Other!$C$393:$C$481,$C329,Other!$B$393:$B$481,$B329),NA())</f>
        <v>155</v>
      </c>
      <c r="K329">
        <f>IF(List!$D$2&gt;=K$1,SUMIFS(Other!K$393:K$481,Other!$C$393:$C$481,$C329,Other!$B$393:$B$481,$B329),NA())</f>
        <v>140</v>
      </c>
      <c r="L329" t="e">
        <f>IF(List!$D$2&gt;=L$1,SUMIFS(Other!L$393:L$481,Other!$C$393:$C$481,$C329,Other!$B$393:$B$481,$B329),NA())</f>
        <v>#N/A</v>
      </c>
      <c r="M329" t="e">
        <f>IF(List!$D$2&gt;=M$1,SUMIFS(Other!M$393:M$481,Other!$C$393:$C$481,$C329,Other!$B$393:$B$481,$B329),NA())</f>
        <v>#N/A</v>
      </c>
      <c r="N329" t="e">
        <f>IF(List!$D$2&gt;=N$1,SUMIFS(Other!N$393:N$481,Other!$C$393:$C$481,$C329,Other!$B$393:$B$481,$B329),NA())</f>
        <v>#N/A</v>
      </c>
      <c r="O329" t="e">
        <f>IF(List!$D$2&gt;=O$1,SUMIFS(Other!O$393:O$481,Other!$C$393:$C$481,$C329,Other!$B$393:$B$481,$B329),NA())</f>
        <v>#N/A</v>
      </c>
      <c r="P329" t="e">
        <f>IF(List!$D$2&gt;=P$1,SUMIFS(Other!P$393:P$481,Other!$C$393:$C$481,$C329,Other!$B$393:$B$481,$B329),NA())</f>
        <v>#N/A</v>
      </c>
      <c r="Q329" s="18"/>
      <c r="R329">
        <f ca="1">OFFSET(B329,,List!$D$2)</f>
        <v>169</v>
      </c>
    </row>
    <row r="330" spans="1:18" x14ac:dyDescent="0.25">
      <c r="A330" t="s">
        <v>20</v>
      </c>
      <c r="B330" s="5" t="s">
        <v>93</v>
      </c>
      <c r="C330" t="str">
        <f>List!$T$2</f>
        <v>Africa</v>
      </c>
      <c r="E330">
        <f>IF(List!$D$2&gt;=E$1,SUMIFS(Other!E$393:E$481,Other!$C$393:$C$481,$C330,Other!$B$393:$B$481,$B330),NA())</f>
        <v>155</v>
      </c>
      <c r="F330">
        <f>IF(List!$D$2&gt;=F$1,SUMIFS(Other!F$393:F$481,Other!$C$393:$C$481,$C330,Other!$B$393:$B$481,$B330),NA())</f>
        <v>154</v>
      </c>
      <c r="G330">
        <f>IF(List!$D$2&gt;=G$1,SUMIFS(Other!G$393:G$481,Other!$C$393:$C$481,$C330,Other!$B$393:$B$481,$B330),NA())</f>
        <v>140</v>
      </c>
      <c r="H330">
        <f>IF(List!$D$2&gt;=H$1,SUMIFS(Other!H$393:H$481,Other!$C$393:$C$481,$C330,Other!$B$393:$B$481,$B330),NA())</f>
        <v>147</v>
      </c>
      <c r="I330">
        <f>IF(List!$D$2&gt;=I$1,SUMIFS(Other!I$393:I$481,Other!$C$393:$C$481,$C330,Other!$B$393:$B$481,$B330),NA())</f>
        <v>150</v>
      </c>
      <c r="J330">
        <f>IF(List!$D$2&gt;=J$1,SUMIFS(Other!J$393:J$481,Other!$C$393:$C$481,$C330,Other!$B$393:$B$481,$B330),NA())</f>
        <v>145</v>
      </c>
      <c r="K330">
        <f>IF(List!$D$2&gt;=K$1,SUMIFS(Other!K$393:K$481,Other!$C$393:$C$481,$C330,Other!$B$393:$B$481,$B330),NA())</f>
        <v>144</v>
      </c>
      <c r="L330" t="e">
        <f>IF(List!$D$2&gt;=L$1,SUMIFS(Other!L$393:L$481,Other!$C$393:$C$481,$C330,Other!$B$393:$B$481,$B330),NA())</f>
        <v>#N/A</v>
      </c>
      <c r="M330" t="e">
        <f>IF(List!$D$2&gt;=M$1,SUMIFS(Other!M$393:M$481,Other!$C$393:$C$481,$C330,Other!$B$393:$B$481,$B330),NA())</f>
        <v>#N/A</v>
      </c>
      <c r="N330" t="e">
        <f>IF(List!$D$2&gt;=N$1,SUMIFS(Other!N$393:N$481,Other!$C$393:$C$481,$C330,Other!$B$393:$B$481,$B330),NA())</f>
        <v>#N/A</v>
      </c>
      <c r="O330" t="e">
        <f>IF(List!$D$2&gt;=O$1,SUMIFS(Other!O$393:O$481,Other!$C$393:$C$481,$C330,Other!$B$393:$B$481,$B330),NA())</f>
        <v>#N/A</v>
      </c>
      <c r="P330" t="e">
        <f>IF(List!$D$2&gt;=P$1,SUMIFS(Other!P$393:P$481,Other!$C$393:$C$481,$C330,Other!$B$393:$B$481,$B330),NA())</f>
        <v>#N/A</v>
      </c>
      <c r="R330">
        <f ca="1">OFFSET(B330,,List!$D$2)</f>
        <v>150</v>
      </c>
    </row>
    <row r="331" spans="1:18" x14ac:dyDescent="0.25">
      <c r="A331" s="15"/>
      <c r="B331" s="5"/>
    </row>
    <row r="332" spans="1:18" x14ac:dyDescent="0.25">
      <c r="A332" s="15"/>
      <c r="B332" s="5"/>
    </row>
    <row r="333" spans="1:18" x14ac:dyDescent="0.25">
      <c r="A333" s="19" t="s">
        <v>41</v>
      </c>
      <c r="B333" s="19" t="s">
        <v>54</v>
      </c>
      <c r="C333" s="16" t="s">
        <v>55</v>
      </c>
      <c r="D333" s="16" t="s">
        <v>124</v>
      </c>
      <c r="E333" s="9" t="s">
        <v>42</v>
      </c>
      <c r="F333" s="9" t="s">
        <v>43</v>
      </c>
      <c r="G333" s="9" t="s">
        <v>44</v>
      </c>
      <c r="H333" s="9" t="s">
        <v>45</v>
      </c>
      <c r="I333" s="9" t="s">
        <v>46</v>
      </c>
      <c r="J333" s="9" t="s">
        <v>47</v>
      </c>
      <c r="K333" s="9" t="s">
        <v>48</v>
      </c>
      <c r="L333" s="9" t="s">
        <v>49</v>
      </c>
      <c r="M333" s="9" t="s">
        <v>50</v>
      </c>
      <c r="N333" s="9" t="s">
        <v>51</v>
      </c>
      <c r="O333" s="9" t="s">
        <v>6</v>
      </c>
      <c r="P333" s="9" t="s">
        <v>52</v>
      </c>
      <c r="Q333" s="9" t="s">
        <v>15</v>
      </c>
      <c r="R333" s="11" t="s">
        <v>40</v>
      </c>
    </row>
    <row r="334" spans="1:18" x14ac:dyDescent="0.25">
      <c r="A334" t="s">
        <v>20</v>
      </c>
      <c r="B334" t="s">
        <v>95</v>
      </c>
      <c r="C334" t="str">
        <f>List!$T$2</f>
        <v>Africa</v>
      </c>
      <c r="E334" s="40">
        <f>IF(List!$D$2&gt;=E$1,SUMIFS(Other!E$649:E$658,Other!$C$649:$C$658,$C334,Other!$B$649:$B$658,$B334),NA())</f>
        <v>1.2999999999999999E-2</v>
      </c>
      <c r="F334" s="40">
        <f>IF(List!$D$2&gt;=F$1,SUMIFS(Other!F$649:F$658,Other!$C$649:$C$658,$C334,Other!$B$649:$B$658,$B334),NA())</f>
        <v>1.11E-2</v>
      </c>
      <c r="G334" s="40">
        <f>IF(List!$D$2&gt;=G$1,SUMIFS(Other!G$649:G$658,Other!$C$649:$C$658,$C334,Other!$B$649:$B$658,$B334),NA())</f>
        <v>1.41E-2</v>
      </c>
      <c r="H334" s="40">
        <f>IF(List!$D$2&gt;=H$1,SUMIFS(Other!H$649:H$658,Other!$C$649:$C$658,$C334,Other!$B$649:$B$658,$B334),NA())</f>
        <v>1.23E-2</v>
      </c>
      <c r="I334" s="40">
        <f>IF(List!$D$2&gt;=I$1,SUMIFS(Other!I$649:I$658,Other!$C$649:$C$658,$C334,Other!$B$649:$B$658,$B334),NA())</f>
        <v>1.21E-2</v>
      </c>
      <c r="J334" s="40">
        <f>IF(List!$D$2&gt;=J$1,SUMIFS(Other!J$649:J$658,Other!$C$649:$C$658,$C334,Other!$B$649:$B$658,$B334),NA())</f>
        <v>1.44E-2</v>
      </c>
      <c r="K334" s="40">
        <f>IF(List!$D$2&gt;=K$1,SUMIFS(Other!K$649:K$658,Other!$C$649:$C$658,$C334,Other!$B$649:$B$658,$B334),NA())</f>
        <v>1.0200000000000001E-2</v>
      </c>
      <c r="L334" s="40" t="e">
        <f>IF(List!$D$2&gt;=L$1,SUMIFS(Other!L$649:L$658,Other!$C$649:$C$658,$C334,Other!$B$649:$B$658,$B334),NA())</f>
        <v>#N/A</v>
      </c>
      <c r="M334" s="40" t="e">
        <f>IF(List!$D$2&gt;=M$1,SUMIFS(Other!M$649:M$658,Other!$C$649:$C$658,$C334,Other!$B$649:$B$658,$B334),NA())</f>
        <v>#N/A</v>
      </c>
      <c r="N334" s="40" t="e">
        <f>IF(List!$D$2&gt;=N$1,SUMIFS(Other!N$649:N$658,Other!$C$649:$C$658,$C334,Other!$B$649:$B$658,$B334),NA())</f>
        <v>#N/A</v>
      </c>
      <c r="O334" s="40" t="e">
        <f>IF(List!$D$2&gt;=O$1,SUMIFS(Other!O$649:O$658,Other!$C$649:$C$658,$C334,Other!$B$649:$B$658,$B334),NA())</f>
        <v>#N/A</v>
      </c>
      <c r="P334" s="40" t="e">
        <f>IF(List!$D$2&gt;=P$1,SUMIFS(Other!P$649:P$658,Other!$C$649:$C$658,$C334,Other!$B$649:$B$658,$B334),NA())</f>
        <v>#N/A</v>
      </c>
      <c r="R334" s="8">
        <f ca="1">OFFSET(B334,,List!$D$2)</f>
        <v>1.21E-2</v>
      </c>
    </row>
    <row r="335" spans="1:18" x14ac:dyDescent="0.25">
      <c r="A335" t="s">
        <v>20</v>
      </c>
      <c r="B335" t="s">
        <v>94</v>
      </c>
      <c r="C335" t="str">
        <f>List!$T$2</f>
        <v>Africa</v>
      </c>
      <c r="E335" s="42">
        <f>IF(List!$D$2&gt;=E$1,SUMIFS(Other!E$649:E$658,Other!$C$649:$C$658,$C335,Other!$B$649:$B$658,$B335),NA())</f>
        <v>109863</v>
      </c>
      <c r="F335" s="42">
        <f>IF(List!$D$2&gt;=F$1,SUMIFS(Other!F$649:F$658,Other!$C$649:$C$658,$C335,Other!$B$649:$B$658,$B335),NA())</f>
        <v>107937</v>
      </c>
      <c r="G335" s="42">
        <f>IF(List!$D$2&gt;=G$1,SUMIFS(Other!G$649:G$658,Other!$C$649:$C$658,$C335,Other!$B$649:$B$658,$B335),NA())</f>
        <v>102097</v>
      </c>
      <c r="H335" s="42">
        <f>IF(List!$D$2&gt;=H$1,SUMIFS(Other!H$649:H$658,Other!$C$649:$C$658,$C335,Other!$B$649:$B$658,$B335),NA())</f>
        <v>93072</v>
      </c>
      <c r="I335" s="42">
        <f>IF(List!$D$2&gt;=I$1,SUMIFS(Other!I$649:I$658,Other!$C$649:$C$658,$C335,Other!$B$649:$B$658,$B335),NA())</f>
        <v>103641</v>
      </c>
      <c r="J335" s="42">
        <f>IF(List!$D$2&gt;=J$1,SUMIFS(Other!J$649:J$658,Other!$C$649:$C$658,$C335,Other!$B$649:$B$658,$B335),NA())</f>
        <v>104921</v>
      </c>
      <c r="K335" s="42">
        <f>IF(List!$D$2&gt;=K$1,SUMIFS(Other!K$649:K$658,Other!$C$649:$C$658,$C335,Other!$B$649:$B$658,$B335),NA())</f>
        <v>109059</v>
      </c>
      <c r="L335" s="42" t="e">
        <f>IF(List!$D$2&gt;=L$1,SUMIFS(Other!L$649:L$658,Other!$C$649:$C$658,$C335,Other!$B$649:$B$658,$B335),NA())</f>
        <v>#N/A</v>
      </c>
      <c r="M335" s="42" t="e">
        <f>IF(List!$D$2&gt;=M$1,SUMIFS(Other!M$649:M$658,Other!$C$649:$C$658,$C335,Other!$B$649:$B$658,$B335),NA())</f>
        <v>#N/A</v>
      </c>
      <c r="N335" s="42" t="e">
        <f>IF(List!$D$2&gt;=N$1,SUMIFS(Other!N$649:N$658,Other!$C$649:$C$658,$C335,Other!$B$649:$B$658,$B335),NA())</f>
        <v>#N/A</v>
      </c>
      <c r="O335" s="42" t="e">
        <f>IF(List!$D$2&gt;=O$1,SUMIFS(Other!O$649:O$658,Other!$C$649:$C$658,$C335,Other!$B$649:$B$658,$B335),NA())</f>
        <v>#N/A</v>
      </c>
      <c r="P335" s="42" t="e">
        <f>IF(List!$D$2&gt;=P$1,SUMIFS(Other!P$649:P$658,Other!$C$649:$C$658,$C335,Other!$B$649:$B$658,$B335),NA())</f>
        <v>#N/A</v>
      </c>
      <c r="R335" s="42">
        <f ca="1">OFFSET(B335,,List!$D$2)</f>
        <v>103641</v>
      </c>
    </row>
    <row r="336" spans="1:18" x14ac:dyDescent="0.25">
      <c r="A336" s="15"/>
      <c r="B336" s="5"/>
      <c r="C336"/>
    </row>
    <row r="337" spans="1:19" x14ac:dyDescent="0.25">
      <c r="A337" s="15"/>
      <c r="B337" s="5"/>
      <c r="C337"/>
    </row>
    <row r="338" spans="1:19" x14ac:dyDescent="0.25">
      <c r="C338"/>
    </row>
    <row r="339" spans="1:19" x14ac:dyDescent="0.25">
      <c r="A339" s="19" t="s">
        <v>41</v>
      </c>
      <c r="B339" s="19" t="s">
        <v>54</v>
      </c>
      <c r="C339" s="16" t="s">
        <v>55</v>
      </c>
      <c r="D339" s="16" t="s">
        <v>124</v>
      </c>
      <c r="E339" s="9" t="s">
        <v>42</v>
      </c>
      <c r="F339" s="9" t="s">
        <v>43</v>
      </c>
      <c r="G339" s="9" t="s">
        <v>44</v>
      </c>
      <c r="H339" s="9" t="s">
        <v>45</v>
      </c>
      <c r="I339" s="9" t="s">
        <v>46</v>
      </c>
      <c r="J339" s="9" t="s">
        <v>47</v>
      </c>
      <c r="K339" s="9" t="s">
        <v>48</v>
      </c>
      <c r="L339" s="9" t="s">
        <v>49</v>
      </c>
      <c r="M339" s="9" t="s">
        <v>50</v>
      </c>
      <c r="N339" s="9" t="s">
        <v>51</v>
      </c>
      <c r="O339" s="9" t="s">
        <v>6</v>
      </c>
      <c r="P339" s="9" t="s">
        <v>52</v>
      </c>
      <c r="Q339" s="9" t="s">
        <v>15</v>
      </c>
      <c r="R339" s="11" t="s">
        <v>40</v>
      </c>
    </row>
    <row r="340" spans="1:19" x14ac:dyDescent="0.25">
      <c r="A340" t="s">
        <v>20</v>
      </c>
      <c r="B340" s="38" t="s">
        <v>140</v>
      </c>
      <c r="C340" t="s">
        <v>75</v>
      </c>
      <c r="E340">
        <f>SUMIFS(FTE!F$3:F$45,FTE!$C$3:$C$45,$C340)</f>
        <v>310</v>
      </c>
      <c r="F340">
        <f>SUMIFS(FTE!G$3:G$45,FTE!$C$3:$C$45,$C340)</f>
        <v>323</v>
      </c>
      <c r="G340">
        <f>SUMIFS(FTE!H$3:H$45,FTE!$C$3:$C$45,$C340)</f>
        <v>354</v>
      </c>
      <c r="H340">
        <f>SUMIFS(FTE!I$3:I$45,FTE!$C$3:$C$45,$C340)</f>
        <v>336</v>
      </c>
      <c r="I340">
        <f>SUMIFS(FTE!J$3:J$45,FTE!$C$3:$C$45,$C340)</f>
        <v>323</v>
      </c>
      <c r="J340">
        <f>SUMIFS(FTE!K$3:K$45,FTE!$C$3:$C$45,$C340)</f>
        <v>307</v>
      </c>
      <c r="K340">
        <f>SUMIFS(FTE!L$3:L$45,FTE!$C$3:$C$45,$C340)</f>
        <v>349</v>
      </c>
      <c r="L340">
        <f>SUMIFS(FTE!M$3:M$45,FTE!$C$3:$C$45,$C340)</f>
        <v>397</v>
      </c>
      <c r="M340">
        <f>SUMIFS(FTE!N$3:N$45,FTE!$C$3:$C$45,$C340)</f>
        <v>336</v>
      </c>
      <c r="N340">
        <f>SUMIFS(FTE!O$3:O$45,FTE!$C$3:$C$45,$C340)</f>
        <v>350</v>
      </c>
      <c r="O340">
        <f>SUMIFS(FTE!P$3:P$45,FTE!$C$3:$C$45,$C340)</f>
        <v>313</v>
      </c>
      <c r="P340">
        <f>SUMIFS(FTE!Q$3:Q$45,FTE!$C$3:$C$45,$C340)</f>
        <v>327</v>
      </c>
      <c r="R340" s="18">
        <f ca="1">OFFSET(D340,,List!$D$2)</f>
        <v>349</v>
      </c>
    </row>
    <row r="341" spans="1:19" x14ac:dyDescent="0.25">
      <c r="A341" t="s">
        <v>20</v>
      </c>
      <c r="B341" s="38" t="s">
        <v>140</v>
      </c>
      <c r="C341" t="s">
        <v>99</v>
      </c>
      <c r="E341">
        <f>SUMIFS(FTE!F$3:F$45,FTE!$C$3:$C$45,$C341)</f>
        <v>359</v>
      </c>
      <c r="F341">
        <f>SUMIFS(FTE!G$3:G$45,FTE!$C$3:$C$45,$C341)</f>
        <v>360</v>
      </c>
      <c r="G341">
        <f>SUMIFS(FTE!H$3:H$45,FTE!$C$3:$C$45,$C341)</f>
        <v>349</v>
      </c>
      <c r="H341">
        <f>SUMIFS(FTE!I$3:I$45,FTE!$C$3:$C$45,$C341)</f>
        <v>351</v>
      </c>
      <c r="I341">
        <f>SUMIFS(FTE!J$3:J$45,FTE!$C$3:$C$45,$C341)</f>
        <v>344</v>
      </c>
      <c r="J341">
        <f>SUMIFS(FTE!K$3:K$45,FTE!$C$3:$C$45,$C341)</f>
        <v>356</v>
      </c>
      <c r="K341">
        <f>SUMIFS(FTE!L$3:L$45,FTE!$C$3:$C$45,$C341)</f>
        <v>341</v>
      </c>
      <c r="L341">
        <f>SUMIFS(FTE!M$3:M$45,FTE!$C$3:$C$45,$C341)</f>
        <v>346</v>
      </c>
      <c r="M341">
        <f>SUMIFS(FTE!N$3:N$45,FTE!$C$3:$C$45,$C341)</f>
        <v>351</v>
      </c>
      <c r="N341">
        <f>SUMIFS(FTE!O$3:O$45,FTE!$C$3:$C$45,$C341)</f>
        <v>355</v>
      </c>
      <c r="O341">
        <f>SUMIFS(FTE!P$3:P$45,FTE!$C$3:$C$45,$C341)</f>
        <v>357</v>
      </c>
      <c r="P341">
        <f>SUMIFS(FTE!Q$3:Q$45,FTE!$C$3:$C$45,$C341)</f>
        <v>352</v>
      </c>
      <c r="R341" s="18">
        <f ca="1">OFFSET(D341,,List!$D$2)</f>
        <v>341</v>
      </c>
    </row>
    <row r="342" spans="1:19" x14ac:dyDescent="0.25">
      <c r="A342" t="s">
        <v>20</v>
      </c>
      <c r="B342" s="38" t="s">
        <v>140</v>
      </c>
      <c r="C342" t="s">
        <v>76</v>
      </c>
      <c r="E342">
        <f>SUMIFS(FTE!F$3:F$45,FTE!$C$3:$C$45,$C342)</f>
        <v>452</v>
      </c>
      <c r="F342">
        <f>SUMIFS(FTE!G$3:G$45,FTE!$C$3:$C$45,$C342)</f>
        <v>460</v>
      </c>
      <c r="G342">
        <f>SUMIFS(FTE!H$3:H$45,FTE!$C$3:$C$45,$C342)</f>
        <v>455</v>
      </c>
      <c r="H342">
        <f>SUMIFS(FTE!I$3:I$45,FTE!$C$3:$C$45,$C342)</f>
        <v>468</v>
      </c>
      <c r="I342">
        <f>SUMIFS(FTE!J$3:J$45,FTE!$C$3:$C$45,$C342)</f>
        <v>444</v>
      </c>
      <c r="J342">
        <f>SUMIFS(FTE!K$3:K$45,FTE!$C$3:$C$45,$C342)</f>
        <v>450</v>
      </c>
      <c r="K342">
        <f>SUMIFS(FTE!L$3:L$45,FTE!$C$3:$C$45,$C342)</f>
        <v>453</v>
      </c>
      <c r="L342">
        <f>SUMIFS(FTE!M$3:M$45,FTE!$C$3:$C$45,$C342)</f>
        <v>446</v>
      </c>
      <c r="M342">
        <f>SUMIFS(FTE!N$3:N$45,FTE!$C$3:$C$45,$C342)</f>
        <v>456</v>
      </c>
      <c r="N342">
        <f>SUMIFS(FTE!O$3:O$45,FTE!$C$3:$C$45,$C342)</f>
        <v>450</v>
      </c>
      <c r="O342">
        <f>SUMIFS(FTE!P$3:P$45,FTE!$C$3:$C$45,$C342)</f>
        <v>463</v>
      </c>
      <c r="P342">
        <f>SUMIFS(FTE!Q$3:Q$45,FTE!$C$3:$C$45,$C342)</f>
        <v>444</v>
      </c>
      <c r="R342" s="18">
        <f ca="1">OFFSET(D342,,List!$D$2)</f>
        <v>453</v>
      </c>
    </row>
    <row r="343" spans="1:19" x14ac:dyDescent="0.25">
      <c r="A343" t="s">
        <v>20</v>
      </c>
      <c r="B343" s="38" t="s">
        <v>140</v>
      </c>
      <c r="C343" t="s">
        <v>74</v>
      </c>
      <c r="E343">
        <f>SUMIFS(FTE!F$3:F$45,FTE!$C$3:$C$45,$C343)</f>
        <v>443</v>
      </c>
      <c r="F343">
        <f>SUMIFS(FTE!G$3:G$45,FTE!$C$3:$C$45,$C343)</f>
        <v>440</v>
      </c>
      <c r="G343">
        <f>SUMIFS(FTE!H$3:H$45,FTE!$C$3:$C$45,$C343)</f>
        <v>455</v>
      </c>
      <c r="H343">
        <f>SUMIFS(FTE!I$3:I$45,FTE!$C$3:$C$45,$C343)</f>
        <v>450</v>
      </c>
      <c r="I343">
        <f>SUMIFS(FTE!J$3:J$45,FTE!$C$3:$C$45,$C343)</f>
        <v>460</v>
      </c>
      <c r="J343">
        <f>SUMIFS(FTE!K$3:K$45,FTE!$C$3:$C$45,$C343)</f>
        <v>435</v>
      </c>
      <c r="K343">
        <f>SUMIFS(FTE!L$3:L$45,FTE!$C$3:$C$45,$C343)</f>
        <v>432</v>
      </c>
      <c r="L343">
        <f>SUMIFS(FTE!M$3:M$45,FTE!$C$3:$C$45,$C343)</f>
        <v>446</v>
      </c>
      <c r="M343">
        <f>SUMIFS(FTE!N$3:N$45,FTE!$C$3:$C$45,$C343)</f>
        <v>440</v>
      </c>
      <c r="N343">
        <f>SUMIFS(FTE!O$3:O$45,FTE!$C$3:$C$45,$C343)</f>
        <v>453</v>
      </c>
      <c r="O343">
        <f>SUMIFS(FTE!P$3:P$45,FTE!$C$3:$C$45,$C343)</f>
        <v>442</v>
      </c>
      <c r="P343">
        <f>SUMIFS(FTE!Q$3:Q$45,FTE!$C$3:$C$45,$C343)</f>
        <v>448</v>
      </c>
      <c r="R343" s="18">
        <f ca="1">OFFSET(D343,,List!$D$2)</f>
        <v>432</v>
      </c>
    </row>
    <row r="344" spans="1:19" x14ac:dyDescent="0.25">
      <c r="C344" s="15" t="s">
        <v>15</v>
      </c>
      <c r="E344">
        <f t="shared" ref="E344:P344" si="101">SUM(E340:E343)</f>
        <v>1564</v>
      </c>
      <c r="F344">
        <f t="shared" si="101"/>
        <v>1583</v>
      </c>
      <c r="G344">
        <f t="shared" si="101"/>
        <v>1613</v>
      </c>
      <c r="H344">
        <f t="shared" si="101"/>
        <v>1605</v>
      </c>
      <c r="I344">
        <f t="shared" si="101"/>
        <v>1571</v>
      </c>
      <c r="J344">
        <f t="shared" si="101"/>
        <v>1548</v>
      </c>
      <c r="K344">
        <f t="shared" si="101"/>
        <v>1575</v>
      </c>
      <c r="L344">
        <f t="shared" si="101"/>
        <v>1635</v>
      </c>
      <c r="M344">
        <f t="shared" si="101"/>
        <v>1583</v>
      </c>
      <c r="N344">
        <f t="shared" si="101"/>
        <v>1608</v>
      </c>
      <c r="O344">
        <f t="shared" si="101"/>
        <v>1575</v>
      </c>
      <c r="P344">
        <f t="shared" si="101"/>
        <v>1571</v>
      </c>
      <c r="R344" s="18">
        <f ca="1">OFFSET(D344,,List!$D$2)</f>
        <v>1575</v>
      </c>
    </row>
    <row r="345" spans="1:19" x14ac:dyDescent="0.25">
      <c r="C345" s="15" t="str">
        <f>List!T2</f>
        <v>Africa</v>
      </c>
      <c r="E345">
        <f>SUMIFS(FTE!F$3:F$45,FTE!$C$3:$C$45,$C345)</f>
        <v>310</v>
      </c>
      <c r="F345">
        <f>SUMIFS(FTE!G$3:G$45,FTE!$C$3:$C$45,$C345)</f>
        <v>323</v>
      </c>
      <c r="G345">
        <f>SUMIFS(FTE!H$3:H$45,FTE!$C$3:$C$45,$C345)</f>
        <v>354</v>
      </c>
      <c r="H345">
        <f>SUMIFS(FTE!I$3:I$45,FTE!$C$3:$C$45,$C345)</f>
        <v>336</v>
      </c>
      <c r="I345">
        <f>SUMIFS(FTE!J$3:J$45,FTE!$C$3:$C$45,$C345)</f>
        <v>323</v>
      </c>
      <c r="J345">
        <f>SUMIFS(FTE!K$3:K$45,FTE!$C$3:$C$45,$C345)</f>
        <v>307</v>
      </c>
      <c r="K345">
        <f>SUMIFS(FTE!L$3:L$45,FTE!$C$3:$C$45,$C345)</f>
        <v>349</v>
      </c>
      <c r="L345">
        <f>SUMIFS(FTE!M$3:M$45,FTE!$C$3:$C$45,$C345)</f>
        <v>397</v>
      </c>
      <c r="M345">
        <f>SUMIFS(FTE!N$3:N$45,FTE!$C$3:$C$45,$C345)</f>
        <v>336</v>
      </c>
      <c r="N345">
        <f>SUMIFS(FTE!O$3:O$45,FTE!$C$3:$C$45,$C345)</f>
        <v>350</v>
      </c>
      <c r="O345">
        <f>SUMIFS(FTE!P$3:P$45,FTE!$C$3:$C$45,$C345)</f>
        <v>313</v>
      </c>
      <c r="P345">
        <f>SUMIFS(FTE!Q$3:Q$45,FTE!$C$3:$C$45,$C345)</f>
        <v>327</v>
      </c>
      <c r="R345" s="18">
        <f ca="1">OFFSET(D345,,List!$D$2)</f>
        <v>349</v>
      </c>
    </row>
    <row r="348" spans="1:19" x14ac:dyDescent="0.25">
      <c r="A348" s="16" t="s">
        <v>41</v>
      </c>
      <c r="B348" s="19" t="s">
        <v>54</v>
      </c>
      <c r="C348" s="16" t="s">
        <v>55</v>
      </c>
      <c r="D348" s="16" t="s">
        <v>124</v>
      </c>
      <c r="E348" s="9" t="s">
        <v>22</v>
      </c>
      <c r="F348" s="9" t="s">
        <v>22</v>
      </c>
      <c r="G348" s="9" t="s">
        <v>23</v>
      </c>
      <c r="H348" s="9" t="s">
        <v>24</v>
      </c>
      <c r="I348" s="9" t="s">
        <v>25</v>
      </c>
      <c r="J348" s="9" t="s">
        <v>26</v>
      </c>
      <c r="K348" s="9" t="s">
        <v>27</v>
      </c>
      <c r="L348" s="9" t="s">
        <v>22</v>
      </c>
      <c r="M348" s="9" t="s">
        <v>28</v>
      </c>
      <c r="N348" s="9" t="s">
        <v>29</v>
      </c>
      <c r="O348" s="9" t="s">
        <v>23</v>
      </c>
      <c r="P348" s="9" t="s">
        <v>29</v>
      </c>
      <c r="Q348" s="9" t="s">
        <v>22</v>
      </c>
      <c r="R348" s="9" t="s">
        <v>15</v>
      </c>
      <c r="S348" s="11" t="s">
        <v>40</v>
      </c>
    </row>
    <row r="349" spans="1:19" x14ac:dyDescent="0.25">
      <c r="A349" s="15" t="s">
        <v>20</v>
      </c>
      <c r="B349" s="15" t="s">
        <v>39</v>
      </c>
      <c r="C349" s="15" t="str">
        <f>List!$T$2</f>
        <v>Africa</v>
      </c>
      <c r="D349" s="5" t="str">
        <f>List!U$2</f>
        <v>Algeria</v>
      </c>
      <c r="E349">
        <f>SUMIFS(FTE!E$3:E$46,FTE!$D$3:$D$46,$D349)</f>
        <v>42</v>
      </c>
      <c r="F349">
        <f>SUMIFS(FTE!F$3:F$46,FTE!$D$3:$D$46,$D349)</f>
        <v>46</v>
      </c>
      <c r="G349">
        <f>SUMIFS(FTE!G$3:G$46,FTE!$D$3:$D$46,$D349)</f>
        <v>26</v>
      </c>
      <c r="H349">
        <f>SUMIFS(FTE!H$3:H$46,FTE!$D$3:$D$46,$D349)</f>
        <v>30</v>
      </c>
      <c r="I349">
        <f>SUMIFS(FTE!I$3:I$46,FTE!$D$3:$D$46,$D349)</f>
        <v>48</v>
      </c>
      <c r="J349">
        <f>SUMIFS(FTE!J$3:J$46,FTE!$D$3:$D$46,$D349)</f>
        <v>22</v>
      </c>
      <c r="K349">
        <f>SUMIFS(FTE!K$3:K$46,FTE!$D$3:$D$46,$D349)</f>
        <v>41</v>
      </c>
      <c r="L349">
        <f>SUMIFS(FTE!L$3:L$46,FTE!$D$3:$D$46,$D349)</f>
        <v>48</v>
      </c>
      <c r="M349">
        <f>SUMIFS(FTE!M$3:M$46,FTE!$D$3:$D$46,$D349)</f>
        <v>42</v>
      </c>
      <c r="N349">
        <f>SUMIFS(FTE!N$3:N$46,FTE!$D$3:$D$46,$D349)</f>
        <v>34</v>
      </c>
      <c r="O349">
        <f>SUMIFS(FTE!O$3:O$46,FTE!$D$3:$D$46,$D349)</f>
        <v>26</v>
      </c>
      <c r="P349">
        <f>SUMIFS(FTE!P$3:P$46,FTE!$D$3:$D$46,$D349)</f>
        <v>18</v>
      </c>
      <c r="Q349">
        <f>SUMIFS(FTE!Q$3:Q$46,FTE!$D$3:$D$46,$D349)</f>
        <v>32</v>
      </c>
      <c r="R349">
        <f t="shared" ref="R349:R359" si="102">SUM(F349:Q349)</f>
        <v>413</v>
      </c>
      <c r="S349">
        <f>SUMIFS(FTE!S$3:S$46,FTE!$D$3:$D$46,$D349)</f>
        <v>0</v>
      </c>
    </row>
    <row r="350" spans="1:19" x14ac:dyDescent="0.25">
      <c r="A350" s="15" t="s">
        <v>20</v>
      </c>
      <c r="B350" s="15" t="s">
        <v>39</v>
      </c>
      <c r="C350" s="15" t="str">
        <f>List!$T$2</f>
        <v>Africa</v>
      </c>
      <c r="D350" s="5" t="str">
        <f>List!U$3</f>
        <v>Egypt</v>
      </c>
      <c r="E350">
        <f>SUMIFS(FTE!E$3:E$46,FTE!$D$3:$D$46,$D350)</f>
        <v>25</v>
      </c>
      <c r="F350">
        <f>SUMIFS(FTE!F$3:F$46,FTE!$D$3:$D$46,$D350)</f>
        <v>22</v>
      </c>
      <c r="G350">
        <f>SUMIFS(FTE!G$3:G$46,FTE!$D$3:$D$46,$D350)</f>
        <v>49</v>
      </c>
      <c r="H350">
        <f>SUMIFS(FTE!H$3:H$46,FTE!$D$3:$D$46,$D350)</f>
        <v>49</v>
      </c>
      <c r="I350">
        <f>SUMIFS(FTE!I$3:I$46,FTE!$D$3:$D$46,$D350)</f>
        <v>41</v>
      </c>
      <c r="J350">
        <f>SUMIFS(FTE!J$3:J$46,FTE!$D$3:$D$46,$D350)</f>
        <v>39</v>
      </c>
      <c r="K350">
        <f>SUMIFS(FTE!K$3:K$46,FTE!$D$3:$D$46,$D350)</f>
        <v>19</v>
      </c>
      <c r="L350">
        <f>SUMIFS(FTE!L$3:L$46,FTE!$D$3:$D$46,$D350)</f>
        <v>31</v>
      </c>
      <c r="M350">
        <f>SUMIFS(FTE!M$3:M$46,FTE!$D$3:$D$46,$D350)</f>
        <v>22</v>
      </c>
      <c r="N350">
        <f>SUMIFS(FTE!N$3:N$46,FTE!$D$3:$D$46,$D350)</f>
        <v>41</v>
      </c>
      <c r="O350">
        <f>SUMIFS(FTE!O$3:O$46,FTE!$D$3:$D$46,$D350)</f>
        <v>20</v>
      </c>
      <c r="P350">
        <f>SUMIFS(FTE!P$3:P$46,FTE!$D$3:$D$46,$D350)</f>
        <v>27</v>
      </c>
      <c r="Q350">
        <f>SUMIFS(FTE!Q$3:Q$46,FTE!$D$3:$D$46,$D350)</f>
        <v>49</v>
      </c>
      <c r="R350">
        <f t="shared" si="102"/>
        <v>409</v>
      </c>
      <c r="S350">
        <f>SUMIFS(FTE!S$3:S$46,FTE!$D$3:$D$46,$D350)</f>
        <v>0</v>
      </c>
    </row>
    <row r="351" spans="1:19" x14ac:dyDescent="0.25">
      <c r="A351" s="15" t="s">
        <v>20</v>
      </c>
      <c r="B351" s="15" t="s">
        <v>39</v>
      </c>
      <c r="C351" s="15" t="str">
        <f>List!$T$2</f>
        <v>Africa</v>
      </c>
      <c r="D351" s="5" t="str">
        <f>List!U$4</f>
        <v>Ethiopia</v>
      </c>
      <c r="E351">
        <f>SUMIFS(FTE!E$3:E$46,FTE!$D$3:$D$46,$D351)</f>
        <v>35</v>
      </c>
      <c r="F351">
        <f>SUMIFS(FTE!F$3:F$46,FTE!$D$3:$D$46,$D351)</f>
        <v>20</v>
      </c>
      <c r="G351">
        <f>SUMIFS(FTE!G$3:G$46,FTE!$D$3:$D$46,$D351)</f>
        <v>16</v>
      </c>
      <c r="H351">
        <f>SUMIFS(FTE!H$3:H$46,FTE!$D$3:$D$46,$D351)</f>
        <v>28</v>
      </c>
      <c r="I351">
        <f>SUMIFS(FTE!I$3:I$46,FTE!$D$3:$D$46,$D351)</f>
        <v>41</v>
      </c>
      <c r="J351">
        <f>SUMIFS(FTE!J$3:J$46,FTE!$D$3:$D$46,$D351)</f>
        <v>45</v>
      </c>
      <c r="K351">
        <f>SUMIFS(FTE!K$3:K$46,FTE!$D$3:$D$46,$D351)</f>
        <v>23</v>
      </c>
      <c r="L351">
        <f>SUMIFS(FTE!L$3:L$46,FTE!$D$3:$D$46,$D351)</f>
        <v>39</v>
      </c>
      <c r="M351">
        <f>SUMIFS(FTE!M$3:M$46,FTE!$D$3:$D$46,$D351)</f>
        <v>45</v>
      </c>
      <c r="N351">
        <f>SUMIFS(FTE!N$3:N$46,FTE!$D$3:$D$46,$D351)</f>
        <v>41</v>
      </c>
      <c r="O351">
        <f>SUMIFS(FTE!O$3:O$46,FTE!$D$3:$D$46,$D351)</f>
        <v>39</v>
      </c>
      <c r="P351">
        <f>SUMIFS(FTE!P$3:P$46,FTE!$D$3:$D$46,$D351)</f>
        <v>16</v>
      </c>
      <c r="Q351">
        <f>SUMIFS(FTE!Q$3:Q$46,FTE!$D$3:$D$46,$D351)</f>
        <v>37</v>
      </c>
      <c r="R351">
        <f t="shared" si="102"/>
        <v>390</v>
      </c>
      <c r="S351">
        <f>SUMIFS(FTE!S$3:S$46,FTE!$D$3:$D$46,$D351)</f>
        <v>0</v>
      </c>
    </row>
    <row r="352" spans="1:19" x14ac:dyDescent="0.25">
      <c r="A352" s="15" t="s">
        <v>20</v>
      </c>
      <c r="B352" s="15" t="s">
        <v>39</v>
      </c>
      <c r="C352" s="15" t="str">
        <f>List!$T$2</f>
        <v>Africa</v>
      </c>
      <c r="D352" s="5" t="str">
        <f>List!U$5</f>
        <v>Kenya</v>
      </c>
      <c r="E352">
        <f>SUMIFS(FTE!E$3:E$46,FTE!$D$3:$D$46,$D352)</f>
        <v>40</v>
      </c>
      <c r="F352">
        <f>SUMIFS(FTE!F$3:F$46,FTE!$D$3:$D$46,$D352)</f>
        <v>41</v>
      </c>
      <c r="G352">
        <f>SUMIFS(FTE!G$3:G$46,FTE!$D$3:$D$46,$D352)</f>
        <v>43</v>
      </c>
      <c r="H352">
        <f>SUMIFS(FTE!H$3:H$46,FTE!$D$3:$D$46,$D352)</f>
        <v>38</v>
      </c>
      <c r="I352">
        <f>SUMIFS(FTE!I$3:I$46,FTE!$D$3:$D$46,$D352)</f>
        <v>32</v>
      </c>
      <c r="J352">
        <f>SUMIFS(FTE!J$3:J$46,FTE!$D$3:$D$46,$D352)</f>
        <v>19</v>
      </c>
      <c r="K352">
        <f>SUMIFS(FTE!K$3:K$46,FTE!$D$3:$D$46,$D352)</f>
        <v>27</v>
      </c>
      <c r="L352">
        <f>SUMIFS(FTE!L$3:L$46,FTE!$D$3:$D$46,$D352)</f>
        <v>21</v>
      </c>
      <c r="M352">
        <f>SUMIFS(FTE!M$3:M$46,FTE!$D$3:$D$46,$D352)</f>
        <v>27</v>
      </c>
      <c r="N352">
        <f>SUMIFS(FTE!N$3:N$46,FTE!$D$3:$D$46,$D352)</f>
        <v>39</v>
      </c>
      <c r="O352">
        <f>SUMIFS(FTE!O$3:O$46,FTE!$D$3:$D$46,$D352)</f>
        <v>37</v>
      </c>
      <c r="P352">
        <f>SUMIFS(FTE!P$3:P$46,FTE!$D$3:$D$46,$D352)</f>
        <v>29</v>
      </c>
      <c r="Q352">
        <f>SUMIFS(FTE!Q$3:Q$46,FTE!$D$3:$D$46,$D352)</f>
        <v>25</v>
      </c>
      <c r="R352">
        <f t="shared" si="102"/>
        <v>378</v>
      </c>
      <c r="S352">
        <f>SUMIFS(FTE!S$3:S$46,FTE!$D$3:$D$46,$D352)</f>
        <v>0</v>
      </c>
    </row>
    <row r="353" spans="1:19" x14ac:dyDescent="0.25">
      <c r="A353" s="15" t="s">
        <v>20</v>
      </c>
      <c r="B353" s="15" t="s">
        <v>39</v>
      </c>
      <c r="C353" s="15" t="str">
        <f>List!$T$2</f>
        <v>Africa</v>
      </c>
      <c r="D353" s="5" t="str">
        <f>List!U$6</f>
        <v>Libya</v>
      </c>
      <c r="E353">
        <f>SUMIFS(FTE!E$3:E$46,FTE!$D$3:$D$46,$D353)</f>
        <v>45</v>
      </c>
      <c r="F353">
        <f>SUMIFS(FTE!F$3:F$46,FTE!$D$3:$D$46,$D353)</f>
        <v>50</v>
      </c>
      <c r="G353">
        <f>SUMIFS(FTE!G$3:G$46,FTE!$D$3:$D$46,$D353)</f>
        <v>21</v>
      </c>
      <c r="H353">
        <f>SUMIFS(FTE!H$3:H$46,FTE!$D$3:$D$46,$D353)</f>
        <v>26</v>
      </c>
      <c r="I353">
        <f>SUMIFS(FTE!I$3:I$46,FTE!$D$3:$D$46,$D353)</f>
        <v>40</v>
      </c>
      <c r="J353">
        <f>SUMIFS(FTE!J$3:J$46,FTE!$D$3:$D$46,$D353)</f>
        <v>26</v>
      </c>
      <c r="K353">
        <f>SUMIFS(FTE!K$3:K$46,FTE!$D$3:$D$46,$D353)</f>
        <v>48</v>
      </c>
      <c r="L353">
        <f>SUMIFS(FTE!L$3:L$46,FTE!$D$3:$D$46,$D353)</f>
        <v>48</v>
      </c>
      <c r="M353">
        <f>SUMIFS(FTE!M$3:M$46,FTE!$D$3:$D$46,$D353)</f>
        <v>29</v>
      </c>
      <c r="N353">
        <f>SUMIFS(FTE!N$3:N$46,FTE!$D$3:$D$46,$D353)</f>
        <v>37</v>
      </c>
      <c r="O353">
        <f>SUMIFS(FTE!O$3:O$46,FTE!$D$3:$D$46,$D353)</f>
        <v>35</v>
      </c>
      <c r="P353">
        <f>SUMIFS(FTE!P$3:P$46,FTE!$D$3:$D$46,$D353)</f>
        <v>32</v>
      </c>
      <c r="Q353">
        <f>SUMIFS(FTE!Q$3:Q$46,FTE!$D$3:$D$46,$D353)</f>
        <v>36</v>
      </c>
      <c r="R353">
        <f t="shared" si="102"/>
        <v>428</v>
      </c>
      <c r="S353">
        <f>SUMIFS(FTE!S$3:S$46,FTE!$D$3:$D$46,$D353)</f>
        <v>0</v>
      </c>
    </row>
    <row r="354" spans="1:19" x14ac:dyDescent="0.25">
      <c r="A354" s="15" t="s">
        <v>20</v>
      </c>
      <c r="B354" s="15" t="s">
        <v>39</v>
      </c>
      <c r="C354" s="15" t="str">
        <f>List!$T$2</f>
        <v>Africa</v>
      </c>
      <c r="D354" s="5" t="str">
        <f>List!U$7</f>
        <v>Mauritius</v>
      </c>
      <c r="E354">
        <f>SUMIFS(FTE!E$3:E$46,FTE!$D$3:$D$46,$D354)</f>
        <v>32</v>
      </c>
      <c r="F354">
        <f>SUMIFS(FTE!F$3:F$46,FTE!$D$3:$D$46,$D354)</f>
        <v>29</v>
      </c>
      <c r="G354">
        <f>SUMIFS(FTE!G$3:G$46,FTE!$D$3:$D$46,$D354)</f>
        <v>45</v>
      </c>
      <c r="H354">
        <f>SUMIFS(FTE!H$3:H$46,FTE!$D$3:$D$46,$D354)</f>
        <v>47</v>
      </c>
      <c r="I354">
        <f>SUMIFS(FTE!I$3:I$46,FTE!$D$3:$D$46,$D354)</f>
        <v>19</v>
      </c>
      <c r="J354">
        <f>SUMIFS(FTE!J$3:J$46,FTE!$D$3:$D$46,$D354)</f>
        <v>47</v>
      </c>
      <c r="K354">
        <f>SUMIFS(FTE!K$3:K$46,FTE!$D$3:$D$46,$D354)</f>
        <v>17</v>
      </c>
      <c r="L354">
        <f>SUMIFS(FTE!L$3:L$46,FTE!$D$3:$D$46,$D354)</f>
        <v>35</v>
      </c>
      <c r="M354">
        <f>SUMIFS(FTE!M$3:M$46,FTE!$D$3:$D$46,$D354)</f>
        <v>46</v>
      </c>
      <c r="N354">
        <f>SUMIFS(FTE!N$3:N$46,FTE!$D$3:$D$46,$D354)</f>
        <v>19</v>
      </c>
      <c r="O354">
        <f>SUMIFS(FTE!O$3:O$46,FTE!$D$3:$D$46,$D354)</f>
        <v>50</v>
      </c>
      <c r="P354">
        <f>SUMIFS(FTE!P$3:P$46,FTE!$D$3:$D$46,$D354)</f>
        <v>18</v>
      </c>
      <c r="Q354">
        <f>SUMIFS(FTE!Q$3:Q$46,FTE!$D$3:$D$46,$D354)</f>
        <v>22</v>
      </c>
      <c r="R354">
        <f t="shared" si="102"/>
        <v>394</v>
      </c>
      <c r="S354">
        <f>SUMIFS(FTE!S$3:S$46,FTE!$D$3:$D$46,$D354)</f>
        <v>0</v>
      </c>
    </row>
    <row r="355" spans="1:19" x14ac:dyDescent="0.25">
      <c r="A355" s="15" t="s">
        <v>20</v>
      </c>
      <c r="B355" s="15" t="s">
        <v>39</v>
      </c>
      <c r="C355" s="15" t="str">
        <f>List!$T$2</f>
        <v>Africa</v>
      </c>
      <c r="D355" s="5" t="str">
        <f>List!U$8</f>
        <v>Nigeria</v>
      </c>
      <c r="E355">
        <f>SUMIFS(FTE!E$3:E$46,FTE!$D$3:$D$46,$D355)</f>
        <v>22</v>
      </c>
      <c r="F355">
        <f>SUMIFS(FTE!F$3:F$46,FTE!$D$3:$D$46,$D355)</f>
        <v>20</v>
      </c>
      <c r="G355">
        <f>SUMIFS(FTE!G$3:G$46,FTE!$D$3:$D$46,$D355)</f>
        <v>26</v>
      </c>
      <c r="H355">
        <f>SUMIFS(FTE!H$3:H$46,FTE!$D$3:$D$46,$D355)</f>
        <v>40</v>
      </c>
      <c r="I355">
        <f>SUMIFS(FTE!I$3:I$46,FTE!$D$3:$D$46,$D355)</f>
        <v>30</v>
      </c>
      <c r="J355">
        <f>SUMIFS(FTE!J$3:J$46,FTE!$D$3:$D$46,$D355)</f>
        <v>18</v>
      </c>
      <c r="K355">
        <f>SUMIFS(FTE!K$3:K$46,FTE!$D$3:$D$46,$D355)</f>
        <v>33</v>
      </c>
      <c r="L355">
        <f>SUMIFS(FTE!L$3:L$46,FTE!$D$3:$D$46,$D355)</f>
        <v>40</v>
      </c>
      <c r="M355">
        <f>SUMIFS(FTE!M$3:M$46,FTE!$D$3:$D$46,$D355)</f>
        <v>43</v>
      </c>
      <c r="N355">
        <f>SUMIFS(FTE!N$3:N$46,FTE!$D$3:$D$46,$D355)</f>
        <v>37</v>
      </c>
      <c r="O355">
        <f>SUMIFS(FTE!O$3:O$46,FTE!$D$3:$D$46,$D355)</f>
        <v>15</v>
      </c>
      <c r="P355">
        <f>SUMIFS(FTE!P$3:P$46,FTE!$D$3:$D$46,$D355)</f>
        <v>47</v>
      </c>
      <c r="Q355">
        <f>SUMIFS(FTE!Q$3:Q$46,FTE!$D$3:$D$46,$D355)</f>
        <v>35</v>
      </c>
      <c r="R355">
        <f t="shared" si="102"/>
        <v>384</v>
      </c>
      <c r="S355">
        <f>SUMIFS(FTE!S$3:S$46,FTE!$D$3:$D$46,$D355)</f>
        <v>0</v>
      </c>
    </row>
    <row r="356" spans="1:19" x14ac:dyDescent="0.25">
      <c r="A356" s="15" t="s">
        <v>20</v>
      </c>
      <c r="B356" s="15" t="s">
        <v>39</v>
      </c>
      <c r="C356" s="15" t="str">
        <f>List!$T$2</f>
        <v>Africa</v>
      </c>
      <c r="D356" s="5" t="str">
        <f>List!U$9</f>
        <v>South Africa</v>
      </c>
      <c r="E356">
        <f>SUMIFS(FTE!E$3:E$46,FTE!$D$3:$D$46,$D356)</f>
        <v>22</v>
      </c>
      <c r="F356">
        <f>SUMIFS(FTE!F$3:F$46,FTE!$D$3:$D$46,$D356)</f>
        <v>21</v>
      </c>
      <c r="G356">
        <f>SUMIFS(FTE!G$3:G$46,FTE!$D$3:$D$46,$D356)</f>
        <v>32</v>
      </c>
      <c r="H356">
        <f>SUMIFS(FTE!H$3:H$46,FTE!$D$3:$D$46,$D356)</f>
        <v>28</v>
      </c>
      <c r="I356">
        <f>SUMIFS(FTE!I$3:I$46,FTE!$D$3:$D$46,$D356)</f>
        <v>43</v>
      </c>
      <c r="J356">
        <f>SUMIFS(FTE!J$3:J$46,FTE!$D$3:$D$46,$D356)</f>
        <v>45</v>
      </c>
      <c r="K356">
        <f>SUMIFS(FTE!K$3:K$46,FTE!$D$3:$D$46,$D356)</f>
        <v>20</v>
      </c>
      <c r="L356">
        <f>SUMIFS(FTE!L$3:L$46,FTE!$D$3:$D$46,$D356)</f>
        <v>17</v>
      </c>
      <c r="M356">
        <f>SUMIFS(FTE!M$3:M$46,FTE!$D$3:$D$46,$D356)</f>
        <v>46</v>
      </c>
      <c r="N356">
        <f>SUMIFS(FTE!N$3:N$46,FTE!$D$3:$D$46,$D356)</f>
        <v>25</v>
      </c>
      <c r="O356">
        <f>SUMIFS(FTE!O$3:O$46,FTE!$D$3:$D$46,$D356)</f>
        <v>42</v>
      </c>
      <c r="P356">
        <f>SUMIFS(FTE!P$3:P$46,FTE!$D$3:$D$46,$D356)</f>
        <v>50</v>
      </c>
      <c r="Q356">
        <f>SUMIFS(FTE!Q$3:Q$46,FTE!$D$3:$D$46,$D356)</f>
        <v>34</v>
      </c>
      <c r="R356">
        <f t="shared" si="102"/>
        <v>403</v>
      </c>
      <c r="S356">
        <f>SUMIFS(FTE!S$3:S$46,FTE!$D$3:$D$46,$D356)</f>
        <v>0</v>
      </c>
    </row>
    <row r="357" spans="1:19" x14ac:dyDescent="0.25">
      <c r="A357" s="15" t="s">
        <v>20</v>
      </c>
      <c r="B357" s="15" t="s">
        <v>39</v>
      </c>
      <c r="C357" s="15" t="str">
        <f>List!$T$2</f>
        <v>Africa</v>
      </c>
      <c r="D357" s="5" t="str">
        <f>List!U$10</f>
        <v>Tunisia</v>
      </c>
      <c r="E357">
        <f>SUMIFS(FTE!E$3:E$46,FTE!$D$3:$D$46,$D357)</f>
        <v>40</v>
      </c>
      <c r="F357">
        <f>SUMIFS(FTE!F$3:F$46,FTE!$D$3:$D$46,$D357)</f>
        <v>29</v>
      </c>
      <c r="G357">
        <f>SUMIFS(FTE!G$3:G$46,FTE!$D$3:$D$46,$D357)</f>
        <v>27</v>
      </c>
      <c r="H357">
        <f>SUMIFS(FTE!H$3:H$46,FTE!$D$3:$D$46,$D357)</f>
        <v>43</v>
      </c>
      <c r="I357">
        <f>SUMIFS(FTE!I$3:I$46,FTE!$D$3:$D$46,$D357)</f>
        <v>21</v>
      </c>
      <c r="J357">
        <f>SUMIFS(FTE!J$3:J$46,FTE!$D$3:$D$46,$D357)</f>
        <v>34</v>
      </c>
      <c r="K357">
        <f>SUMIFS(FTE!K$3:K$46,FTE!$D$3:$D$46,$D357)</f>
        <v>41</v>
      </c>
      <c r="L357">
        <f>SUMIFS(FTE!L$3:L$46,FTE!$D$3:$D$46,$D357)</f>
        <v>43</v>
      </c>
      <c r="M357">
        <f>SUMIFS(FTE!M$3:M$46,FTE!$D$3:$D$46,$D357)</f>
        <v>50</v>
      </c>
      <c r="N357">
        <f>SUMIFS(FTE!N$3:N$46,FTE!$D$3:$D$46,$D357)</f>
        <v>48</v>
      </c>
      <c r="O357">
        <f>SUMIFS(FTE!O$3:O$46,FTE!$D$3:$D$46,$D357)</f>
        <v>39</v>
      </c>
      <c r="P357">
        <f>SUMIFS(FTE!P$3:P$46,FTE!$D$3:$D$46,$D357)</f>
        <v>40</v>
      </c>
      <c r="Q357">
        <f>SUMIFS(FTE!Q$3:Q$46,FTE!$D$3:$D$46,$D357)</f>
        <v>31</v>
      </c>
      <c r="R357">
        <f t="shared" si="102"/>
        <v>446</v>
      </c>
      <c r="S357">
        <f>SUMIFS(FTE!S$3:S$46,FTE!$D$3:$D$46,$D357)</f>
        <v>0</v>
      </c>
    </row>
    <row r="358" spans="1:19" x14ac:dyDescent="0.25">
      <c r="A358" s="15" t="s">
        <v>20</v>
      </c>
      <c r="B358" s="15" t="s">
        <v>39</v>
      </c>
      <c r="C358" s="15" t="str">
        <f>List!$T$2</f>
        <v>Africa</v>
      </c>
      <c r="D358" s="5" t="str">
        <f>List!U$11</f>
        <v>Zimbabwe</v>
      </c>
      <c r="E358">
        <f>SUMIFS(FTE!E$3:E$46,FTE!$D$3:$D$46,$D358)</f>
        <v>38</v>
      </c>
      <c r="F358">
        <f>SUMIFS(FTE!F$3:F$46,FTE!$D$3:$D$46,$D358)</f>
        <v>32</v>
      </c>
      <c r="G358">
        <f>SUMIFS(FTE!G$3:G$46,FTE!$D$3:$D$46,$D358)</f>
        <v>38</v>
      </c>
      <c r="H358">
        <f>SUMIFS(FTE!H$3:H$46,FTE!$D$3:$D$46,$D358)</f>
        <v>25</v>
      </c>
      <c r="I358">
        <f>SUMIFS(FTE!I$3:I$46,FTE!$D$3:$D$46,$D358)</f>
        <v>21</v>
      </c>
      <c r="J358">
        <f>SUMIFS(FTE!J$3:J$46,FTE!$D$3:$D$46,$D358)</f>
        <v>28</v>
      </c>
      <c r="K358">
        <f>SUMIFS(FTE!K$3:K$46,FTE!$D$3:$D$46,$D358)</f>
        <v>38</v>
      </c>
      <c r="L358">
        <f>SUMIFS(FTE!L$3:L$46,FTE!$D$3:$D$46,$D358)</f>
        <v>27</v>
      </c>
      <c r="M358">
        <f>SUMIFS(FTE!M$3:M$46,FTE!$D$3:$D$46,$D358)</f>
        <v>47</v>
      </c>
      <c r="N358">
        <f>SUMIFS(FTE!N$3:N$46,FTE!$D$3:$D$46,$D358)</f>
        <v>15</v>
      </c>
      <c r="O358">
        <f>SUMIFS(FTE!O$3:O$46,FTE!$D$3:$D$46,$D358)</f>
        <v>47</v>
      </c>
      <c r="P358">
        <f>SUMIFS(FTE!P$3:P$46,FTE!$D$3:$D$46,$D358)</f>
        <v>36</v>
      </c>
      <c r="Q358">
        <f>SUMIFS(FTE!Q$3:Q$46,FTE!$D$3:$D$46,$D358)</f>
        <v>26</v>
      </c>
      <c r="R358">
        <f t="shared" si="102"/>
        <v>380</v>
      </c>
      <c r="S358">
        <f>SUMIFS(FTE!S$3:S$46,FTE!$D$3:$D$46,$D358)</f>
        <v>0</v>
      </c>
    </row>
    <row r="359" spans="1:19" x14ac:dyDescent="0.25">
      <c r="A359" s="15"/>
      <c r="B359" s="15"/>
      <c r="C359" t="s">
        <v>15</v>
      </c>
      <c r="E359">
        <f>SUM(E349:E358)</f>
        <v>341</v>
      </c>
      <c r="F359">
        <f>SUM(F349:F358)</f>
        <v>310</v>
      </c>
      <c r="G359">
        <f t="shared" ref="G359:S359" si="103">SUM(G349:G358)</f>
        <v>323</v>
      </c>
      <c r="H359">
        <f t="shared" si="103"/>
        <v>354</v>
      </c>
      <c r="I359">
        <f t="shared" si="103"/>
        <v>336</v>
      </c>
      <c r="J359">
        <f t="shared" si="103"/>
        <v>323</v>
      </c>
      <c r="K359">
        <f t="shared" si="103"/>
        <v>307</v>
      </c>
      <c r="L359">
        <f t="shared" si="103"/>
        <v>349</v>
      </c>
      <c r="M359">
        <f t="shared" si="103"/>
        <v>397</v>
      </c>
      <c r="N359">
        <f t="shared" si="103"/>
        <v>336</v>
      </c>
      <c r="O359">
        <f t="shared" si="103"/>
        <v>350</v>
      </c>
      <c r="P359">
        <f t="shared" si="103"/>
        <v>313</v>
      </c>
      <c r="Q359">
        <f t="shared" si="103"/>
        <v>327</v>
      </c>
      <c r="R359">
        <f t="shared" si="102"/>
        <v>4025</v>
      </c>
      <c r="S359">
        <f t="shared" si="103"/>
        <v>0</v>
      </c>
    </row>
    <row r="360" spans="1:19" x14ac:dyDescent="0.25">
      <c r="B360" s="15"/>
      <c r="C360" s="15" t="s">
        <v>100</v>
      </c>
      <c r="E360">
        <v>-1</v>
      </c>
      <c r="F360">
        <f>F359-E359</f>
        <v>-31</v>
      </c>
      <c r="G360">
        <f>G359-F359</f>
        <v>13</v>
      </c>
      <c r="H360">
        <f>H359-G359</f>
        <v>31</v>
      </c>
      <c r="I360">
        <f>I359-H359</f>
        <v>-18</v>
      </c>
      <c r="J360">
        <f t="shared" ref="J360:Q360" si="104">J359-I359</f>
        <v>-13</v>
      </c>
      <c r="K360">
        <f t="shared" si="104"/>
        <v>-16</v>
      </c>
      <c r="L360">
        <f t="shared" si="104"/>
        <v>42</v>
      </c>
      <c r="M360">
        <f t="shared" si="104"/>
        <v>48</v>
      </c>
      <c r="N360">
        <f t="shared" si="104"/>
        <v>-61</v>
      </c>
      <c r="O360">
        <f t="shared" si="104"/>
        <v>14</v>
      </c>
      <c r="P360">
        <f t="shared" si="104"/>
        <v>-37</v>
      </c>
      <c r="Q360">
        <f t="shared" si="104"/>
        <v>14</v>
      </c>
      <c r="S360" s="27"/>
    </row>
    <row r="361" spans="1:19" x14ac:dyDescent="0.25">
      <c r="B361" s="15"/>
      <c r="R361" s="27"/>
    </row>
    <row r="362" spans="1:19" x14ac:dyDescent="0.25">
      <c r="B362" s="15"/>
      <c r="R362" s="27"/>
    </row>
    <row r="363" spans="1:19" x14ac:dyDescent="0.25">
      <c r="A363" s="16" t="s">
        <v>41</v>
      </c>
      <c r="B363" s="19" t="s">
        <v>54</v>
      </c>
      <c r="C363" s="16" t="s">
        <v>55</v>
      </c>
      <c r="D363" s="16" t="s">
        <v>124</v>
      </c>
      <c r="E363" s="9" t="s">
        <v>15</v>
      </c>
      <c r="F363" s="11" t="s">
        <v>136</v>
      </c>
      <c r="G363" s="9" t="s">
        <v>90</v>
      </c>
    </row>
    <row r="364" spans="1:19" x14ac:dyDescent="0.25">
      <c r="A364" t="s">
        <v>20</v>
      </c>
      <c r="B364" s="15" t="s">
        <v>146</v>
      </c>
      <c r="C364" t="str">
        <f>List!$T$2</f>
        <v>Africa</v>
      </c>
      <c r="D364" s="5" t="str">
        <f ca="1">INDEX(Other!$D$347:$D$389,MATCH(1,INDEX((Other!$C$347:$C$389=$C364)*(Other!$S$347:$S$389=$F364),0),0))</f>
        <v>Libya</v>
      </c>
      <c r="E364" s="21">
        <f ca="1">SUMIFS(Other!$R$347:$R$389,Other!$D$347:$D$389,$D364)</f>
        <v>-2.0687285714285714E-2</v>
      </c>
      <c r="F364" s="15">
        <f>IF(List!$H$2=1,5,10)</f>
        <v>10</v>
      </c>
      <c r="G364" s="2">
        <v>0.33</v>
      </c>
      <c r="I364" s="2"/>
      <c r="J364" s="2"/>
      <c r="K364" s="2"/>
      <c r="L364" s="2"/>
      <c r="M364" s="2"/>
      <c r="N364" s="2"/>
      <c r="O364" s="2"/>
      <c r="P364" s="2"/>
    </row>
    <row r="365" spans="1:19" x14ac:dyDescent="0.25">
      <c r="A365" t="s">
        <v>20</v>
      </c>
      <c r="B365" s="15" t="s">
        <v>146</v>
      </c>
      <c r="C365" t="str">
        <f>List!$T$2</f>
        <v>Africa</v>
      </c>
      <c r="D365" s="5" t="str">
        <f ca="1">INDEX(Other!$D$347:$D$389,MATCH(1,INDEX((Other!$C$347:$C$389=$C365)*(Other!$S$347:$S$389=$F365),0),0))</f>
        <v>Nigeria</v>
      </c>
      <c r="E365" s="21">
        <f ca="1">SUMIFS(Other!$R$347:$R$389,Other!$D$347:$D$389,$D365)</f>
        <v>-9.2224285714285759E-3</v>
      </c>
      <c r="F365" s="15">
        <f>F364-1</f>
        <v>9</v>
      </c>
      <c r="G365" s="2">
        <v>0.33</v>
      </c>
      <c r="I365" s="2"/>
      <c r="J365" s="2"/>
      <c r="K365" s="2"/>
      <c r="L365" s="2"/>
      <c r="M365" s="2"/>
      <c r="N365" s="2"/>
      <c r="O365" s="2"/>
      <c r="P365" s="2"/>
      <c r="R365" s="2"/>
    </row>
    <row r="366" spans="1:19" x14ac:dyDescent="0.25">
      <c r="A366" t="s">
        <v>20</v>
      </c>
      <c r="B366" s="15" t="s">
        <v>146</v>
      </c>
      <c r="C366" t="str">
        <f>List!$T$2</f>
        <v>Africa</v>
      </c>
      <c r="D366" s="5" t="str">
        <f ca="1">INDEX(Other!$D$347:$D$389,MATCH(1,INDEX((Other!$C$347:$C$389=$C366)*(Other!$S$347:$S$389=$F366),0),0))</f>
        <v>Tunisia</v>
      </c>
      <c r="E366" s="21">
        <f ca="1">SUMIFS(Other!$R$347:$R$389,Other!$D$347:$D$389,$D366)</f>
        <v>1.0672428571428572E-2</v>
      </c>
      <c r="F366" s="15">
        <f t="shared" ref="F366:F368" si="105">F365-1</f>
        <v>8</v>
      </c>
      <c r="G366" s="2">
        <v>0.33</v>
      </c>
      <c r="I366" s="2"/>
      <c r="J366" s="2"/>
      <c r="K366" s="2"/>
      <c r="L366" s="2"/>
      <c r="M366" s="2"/>
      <c r="N366" s="2"/>
      <c r="O366" s="2"/>
      <c r="P366" s="2"/>
      <c r="R366" s="2"/>
    </row>
    <row r="367" spans="1:19" x14ac:dyDescent="0.25">
      <c r="A367" t="s">
        <v>20</v>
      </c>
      <c r="B367" s="15" t="s">
        <v>146</v>
      </c>
      <c r="C367" t="str">
        <f>List!$T$2</f>
        <v>Africa</v>
      </c>
      <c r="D367" s="5" t="str">
        <f ca="1">INDEX(Other!$D$347:$D$389,MATCH(1,INDEX((Other!$C$347:$C$389=$C367)*(Other!$S$347:$S$389=$F367),0),0))</f>
        <v>Zimbabwe</v>
      </c>
      <c r="E367" s="21">
        <f ca="1">SUMIFS(Other!$R$347:$R$389,Other!$D$347:$D$389,$D367)</f>
        <v>2.2140571428571426E-2</v>
      </c>
      <c r="F367" s="15">
        <f t="shared" si="105"/>
        <v>7</v>
      </c>
      <c r="I367" s="2"/>
      <c r="J367" s="2"/>
      <c r="K367" s="2"/>
      <c r="L367" s="2"/>
      <c r="M367" s="2"/>
      <c r="N367" s="2"/>
      <c r="O367" s="2"/>
      <c r="P367" s="2"/>
      <c r="R367" s="2"/>
    </row>
    <row r="368" spans="1:19" x14ac:dyDescent="0.25">
      <c r="A368" t="s">
        <v>20</v>
      </c>
      <c r="B368" s="15" t="s">
        <v>146</v>
      </c>
      <c r="C368" t="str">
        <f>List!$T$2</f>
        <v>Africa</v>
      </c>
      <c r="D368" s="5" t="str">
        <f ca="1">INDEX(Other!$D$347:$D$389,MATCH(1,INDEX((Other!$C$347:$C$389=$C368)*(Other!$S$347:$S$389=$F368),0),0))</f>
        <v>South Africa</v>
      </c>
      <c r="E368" s="21">
        <f ca="1">SUMIFS(Other!$R$347:$R$389,Other!$D$347:$D$389,$D368)</f>
        <v>3.2118857142857136E-2</v>
      </c>
      <c r="F368" s="15">
        <f t="shared" si="105"/>
        <v>6</v>
      </c>
      <c r="H368" s="2"/>
      <c r="I368" s="2"/>
      <c r="J368" s="2"/>
      <c r="K368" s="2"/>
      <c r="L368" s="2"/>
      <c r="M368" s="2"/>
      <c r="N368" s="2"/>
      <c r="O368" s="2"/>
      <c r="P368" s="2"/>
      <c r="R368" s="2"/>
    </row>
    <row r="369" spans="1:18" x14ac:dyDescent="0.25">
      <c r="D369"/>
      <c r="E369" s="2"/>
      <c r="F369" s="2"/>
      <c r="G369" s="2"/>
      <c r="H369" s="2"/>
      <c r="I369" s="2"/>
      <c r="J369" s="2"/>
      <c r="K369" s="2"/>
      <c r="L369" s="2"/>
      <c r="N369" s="2"/>
      <c r="O369" s="2"/>
      <c r="P369" s="2"/>
      <c r="R369" s="2"/>
    </row>
    <row r="370" spans="1:18" x14ac:dyDescent="0.25">
      <c r="D370"/>
      <c r="E370" s="2"/>
      <c r="F370" s="2"/>
      <c r="G370" s="2"/>
      <c r="H370" s="2"/>
      <c r="I370" s="2"/>
      <c r="J370" s="2"/>
      <c r="K370" s="2"/>
      <c r="L370" s="2"/>
      <c r="N370" s="2"/>
      <c r="O370" s="2"/>
      <c r="P370" s="2"/>
    </row>
    <row r="371" spans="1:18" x14ac:dyDescent="0.25">
      <c r="A371" s="19" t="s">
        <v>41</v>
      </c>
      <c r="B371" s="19" t="s">
        <v>54</v>
      </c>
      <c r="C371" s="16" t="s">
        <v>55</v>
      </c>
      <c r="D371" s="16" t="s">
        <v>124</v>
      </c>
      <c r="E371" s="9" t="s">
        <v>20</v>
      </c>
      <c r="F371" s="31" t="s">
        <v>63</v>
      </c>
      <c r="G371" s="30" t="s">
        <v>62</v>
      </c>
      <c r="H371" s="9" t="s">
        <v>61</v>
      </c>
      <c r="I371" s="9" t="s">
        <v>64</v>
      </c>
      <c r="J371" s="2"/>
      <c r="K371" s="2"/>
      <c r="L371" s="2"/>
      <c r="N371" s="2"/>
      <c r="O371" s="2"/>
      <c r="P371" s="2"/>
    </row>
    <row r="372" spans="1:18" x14ac:dyDescent="0.25">
      <c r="A372" t="s">
        <v>20</v>
      </c>
      <c r="B372" t="s">
        <v>139</v>
      </c>
      <c r="C372" t="str">
        <f>List!$T$2</f>
        <v>Africa</v>
      </c>
      <c r="D372" t="str">
        <f>List!U2</f>
        <v>Algeria</v>
      </c>
      <c r="E372" s="4">
        <f>SUMIFS(Targ!D$2:D$481,Targ!$A$2:$A$481,$D372,Targ!$C$2:$C$481,List!$D$2)</f>
        <v>0.46</v>
      </c>
      <c r="F372" s="4" t="e">
        <f>SUMIFS(Targ!E$2:E$481,Targ!$A$2:$A$481,$D372,Targ!$C$2:$C$481,List!$D$2)</f>
        <v>#N/A</v>
      </c>
      <c r="G372" s="4">
        <f>SUMIFS(Targ!F$2:F$481,Targ!$A$2:$A$481,$D372,Targ!$C$2:$C$481,List!$D$2)</f>
        <v>0.46</v>
      </c>
      <c r="H372" s="4">
        <f>SUMIFS(Targ!G$2:G$481,Targ!$A$2:$A$481,$D372,Targ!$C$2:$C$481,List!$D$2)</f>
        <v>-0.05</v>
      </c>
      <c r="I372" s="4">
        <f>SUMIFS(Targ!H$2:H$481,Targ!$A$2:$A$481,$D372,Targ!$C$2:$C$481,List!$D$2)</f>
        <v>-0.5</v>
      </c>
      <c r="J372" s="2"/>
      <c r="K372" s="2"/>
      <c r="L372" s="2"/>
      <c r="M372" s="2"/>
      <c r="N372" s="2"/>
      <c r="O372" s="2"/>
      <c r="P372" s="2"/>
    </row>
    <row r="373" spans="1:18" x14ac:dyDescent="0.25">
      <c r="A373" t="s">
        <v>20</v>
      </c>
      <c r="B373" t="s">
        <v>139</v>
      </c>
      <c r="C373" t="str">
        <f>List!$T$2</f>
        <v>Africa</v>
      </c>
      <c r="D373" t="str">
        <f>List!U3</f>
        <v>Egypt</v>
      </c>
      <c r="E373" s="4">
        <f>SUMIFS(Targ!D$2:D$481,Targ!$A$2:$A$481,$D373,Targ!$C$2:$C$481,List!$D$2)</f>
        <v>0.24</v>
      </c>
      <c r="F373" s="4" t="e">
        <f>SUMIFS(Targ!E$2:E$481,Targ!$A$2:$A$481,$D373,Targ!$C$2:$C$481,List!$D$2)</f>
        <v>#N/A</v>
      </c>
      <c r="G373" s="4">
        <f>SUMIFS(Targ!F$2:F$481,Targ!$A$2:$A$481,$D373,Targ!$C$2:$C$481,List!$D$2)</f>
        <v>0.24</v>
      </c>
      <c r="H373" s="4">
        <f>SUMIFS(Targ!G$2:G$481,Targ!$A$2:$A$481,$D373,Targ!$C$2:$C$481,List!$D$2)</f>
        <v>-0.49</v>
      </c>
      <c r="I373" s="4">
        <f>SUMIFS(Targ!H$2:H$481,Targ!$A$2:$A$481,$D373,Targ!$C$2:$C$481,List!$D$2)</f>
        <v>-0.5</v>
      </c>
      <c r="J373" s="2"/>
      <c r="K373" s="2"/>
      <c r="L373" s="2"/>
      <c r="M373" s="2"/>
      <c r="N373" s="2"/>
      <c r="O373" s="2"/>
      <c r="P373" s="2"/>
    </row>
    <row r="374" spans="1:18" x14ac:dyDescent="0.25">
      <c r="A374" t="s">
        <v>20</v>
      </c>
      <c r="B374" t="s">
        <v>139</v>
      </c>
      <c r="C374" t="str">
        <f>List!$T$2</f>
        <v>Africa</v>
      </c>
      <c r="D374" t="str">
        <f>List!U4</f>
        <v>Ethiopia</v>
      </c>
      <c r="E374" s="4">
        <f>SUMIFS(Targ!D$2:D$481,Targ!$A$2:$A$481,$D374,Targ!$C$2:$C$481,List!$D$2)</f>
        <v>0.09</v>
      </c>
      <c r="F374" s="4" t="e">
        <f>SUMIFS(Targ!E$2:E$481,Targ!$A$2:$A$481,$D374,Targ!$C$2:$C$481,List!$D$2)</f>
        <v>#N/A</v>
      </c>
      <c r="G374" s="4">
        <f>SUMIFS(Targ!F$2:F$481,Targ!$A$2:$A$481,$D374,Targ!$C$2:$C$481,List!$D$2)</f>
        <v>0.09</v>
      </c>
      <c r="H374" s="4">
        <f>SUMIFS(Targ!G$2:G$481,Targ!$A$2:$A$481,$D374,Targ!$C$2:$C$481,List!$D$2)</f>
        <v>-0.04</v>
      </c>
      <c r="I374" s="4">
        <f>SUMIFS(Targ!H$2:H$481,Targ!$A$2:$A$481,$D374,Targ!$C$2:$C$481,List!$D$2)</f>
        <v>-0.5</v>
      </c>
      <c r="J374" s="21"/>
      <c r="K374" s="2"/>
      <c r="L374" s="2"/>
      <c r="M374" s="2"/>
      <c r="N374" s="2"/>
      <c r="O374" s="2"/>
      <c r="P374" s="2"/>
    </row>
    <row r="375" spans="1:18" x14ac:dyDescent="0.25">
      <c r="A375" t="s">
        <v>20</v>
      </c>
      <c r="B375" t="s">
        <v>139</v>
      </c>
      <c r="C375" t="str">
        <f>List!$T$2</f>
        <v>Africa</v>
      </c>
      <c r="D375" t="str">
        <f>List!U5</f>
        <v>Kenya</v>
      </c>
      <c r="E375" s="4">
        <f>SUMIFS(Targ!D$2:D$481,Targ!$A$2:$A$481,$D375,Targ!$C$2:$C$481,List!$D$2)</f>
        <v>0.46</v>
      </c>
      <c r="F375" s="4" t="e">
        <f>SUMIFS(Targ!E$2:E$481,Targ!$A$2:$A$481,$D375,Targ!$C$2:$C$481,List!$D$2)</f>
        <v>#N/A</v>
      </c>
      <c r="G375" s="4">
        <f>SUMIFS(Targ!F$2:F$481,Targ!$A$2:$A$481,$D375,Targ!$C$2:$C$481,List!$D$2)</f>
        <v>0.46</v>
      </c>
      <c r="H375" s="4">
        <f>SUMIFS(Targ!G$2:G$481,Targ!$A$2:$A$481,$D375,Targ!$C$2:$C$481,List!$D$2)</f>
        <v>-0.08</v>
      </c>
      <c r="I375" s="4">
        <f>SUMIFS(Targ!H$2:H$481,Targ!$A$2:$A$481,$D375,Targ!$C$2:$C$481,List!$D$2)</f>
        <v>-0.5</v>
      </c>
      <c r="K375" s="2"/>
      <c r="L375" s="2"/>
      <c r="M375" s="2"/>
      <c r="N375" s="2"/>
      <c r="O375" s="2"/>
      <c r="P375" s="2"/>
    </row>
    <row r="376" spans="1:18" x14ac:dyDescent="0.25">
      <c r="A376" t="s">
        <v>20</v>
      </c>
      <c r="B376" t="s">
        <v>139</v>
      </c>
      <c r="C376" t="str">
        <f>List!$T$2</f>
        <v>Africa</v>
      </c>
      <c r="D376" t="str">
        <f>List!U6</f>
        <v>Libya</v>
      </c>
      <c r="E376" s="4">
        <f>SUMIFS(Targ!D$2:D$481,Targ!$A$2:$A$481,$D376,Targ!$C$2:$C$481,List!$D$2)</f>
        <v>0.23</v>
      </c>
      <c r="F376" s="4">
        <f>SUMIFS(Targ!E$2:E$481,Targ!$A$2:$A$481,$D376,Targ!$C$2:$C$481,List!$D$2)</f>
        <v>0.23</v>
      </c>
      <c r="G376" s="4" t="e">
        <f>SUMIFS(Targ!F$2:F$481,Targ!$A$2:$A$481,$D376,Targ!$C$2:$C$481,List!$D$2)</f>
        <v>#N/A</v>
      </c>
      <c r="H376" s="4">
        <f>SUMIFS(Targ!G$2:G$481,Targ!$A$2:$A$481,$D376,Targ!$C$2:$C$481,List!$D$2)</f>
        <v>0.46</v>
      </c>
      <c r="I376" s="4">
        <f>SUMIFS(Targ!H$2:H$481,Targ!$A$2:$A$481,$D376,Targ!$C$2:$C$481,List!$D$2)</f>
        <v>-0.5</v>
      </c>
      <c r="K376" s="2"/>
      <c r="L376" s="2"/>
      <c r="M376" s="2"/>
      <c r="N376" s="2"/>
      <c r="O376" s="2"/>
      <c r="P376" s="2"/>
    </row>
    <row r="377" spans="1:18" x14ac:dyDescent="0.25">
      <c r="A377" t="s">
        <v>20</v>
      </c>
      <c r="B377" t="s">
        <v>139</v>
      </c>
      <c r="C377" t="str">
        <f>List!$T$2</f>
        <v>Africa</v>
      </c>
      <c r="D377" t="str">
        <f>List!U7</f>
        <v>Mauritius</v>
      </c>
      <c r="E377" s="4">
        <f>SUMIFS(Targ!D$2:D$481,Targ!$A$2:$A$481,$D377,Targ!$C$2:$C$481,List!$D$2)</f>
        <v>0.36</v>
      </c>
      <c r="F377" s="4" t="e">
        <f>SUMIFS(Targ!E$2:E$481,Targ!$A$2:$A$481,$D377,Targ!$C$2:$C$481,List!$D$2)</f>
        <v>#N/A</v>
      </c>
      <c r="G377" s="4">
        <f>SUMIFS(Targ!F$2:F$481,Targ!$A$2:$A$481,$D377,Targ!$C$2:$C$481,List!$D$2)</f>
        <v>0.36</v>
      </c>
      <c r="H377" s="4">
        <f>SUMIFS(Targ!G$2:G$481,Targ!$A$2:$A$481,$D377,Targ!$C$2:$C$481,List!$D$2)</f>
        <v>-0.17</v>
      </c>
      <c r="I377" s="4">
        <f>SUMIFS(Targ!H$2:H$481,Targ!$A$2:$A$481,$D377,Targ!$C$2:$C$481,List!$D$2)</f>
        <v>-0.5</v>
      </c>
      <c r="K377" s="2"/>
      <c r="L377" s="2"/>
      <c r="M377" s="2"/>
      <c r="N377" s="2"/>
      <c r="O377" s="2"/>
      <c r="P377" s="2"/>
    </row>
    <row r="378" spans="1:18" x14ac:dyDescent="0.25">
      <c r="A378" t="s">
        <v>20</v>
      </c>
      <c r="B378" t="s">
        <v>139</v>
      </c>
      <c r="C378" t="str">
        <f>List!$T$2</f>
        <v>Africa</v>
      </c>
      <c r="D378" t="str">
        <f>List!U8</f>
        <v>Nigeria</v>
      </c>
      <c r="E378" s="4">
        <f>SUMIFS(Targ!D$2:D$481,Targ!$A$2:$A$481,$D378,Targ!$C$2:$C$481,List!$D$2)</f>
        <v>-0.4</v>
      </c>
      <c r="F378" s="4" t="e">
        <f>SUMIFS(Targ!E$2:E$481,Targ!$A$2:$A$481,$D378,Targ!$C$2:$C$481,List!$D$2)</f>
        <v>#N/A</v>
      </c>
      <c r="G378" s="4">
        <f>SUMIFS(Targ!F$2:F$481,Targ!$A$2:$A$481,$D378,Targ!$C$2:$C$481,List!$D$2)</f>
        <v>-0.4</v>
      </c>
      <c r="H378" s="4">
        <f>SUMIFS(Targ!G$2:G$481,Targ!$A$2:$A$481,$D378,Targ!$C$2:$C$481,List!$D$2)</f>
        <v>-0.47</v>
      </c>
      <c r="I378" s="4">
        <f>SUMIFS(Targ!H$2:H$481,Targ!$A$2:$A$481,$D378,Targ!$C$2:$C$481,List!$D$2)</f>
        <v>-0.5</v>
      </c>
      <c r="K378" s="2"/>
      <c r="L378" s="2"/>
      <c r="M378" s="2"/>
      <c r="N378" s="2"/>
      <c r="O378" s="2"/>
      <c r="P378" s="2"/>
    </row>
    <row r="379" spans="1:18" x14ac:dyDescent="0.25">
      <c r="A379" t="s">
        <v>20</v>
      </c>
      <c r="B379" t="s">
        <v>139</v>
      </c>
      <c r="C379" t="str">
        <f>List!$T$2</f>
        <v>Africa</v>
      </c>
      <c r="D379" t="str">
        <f>List!U9</f>
        <v>South Africa</v>
      </c>
      <c r="E379" s="4">
        <f>SUMIFS(Targ!D$2:D$481,Targ!$A$2:$A$481,$D379,Targ!$C$2:$C$481,List!$D$2)</f>
        <v>0.43</v>
      </c>
      <c r="F379" s="4" t="e">
        <f>SUMIFS(Targ!E$2:E$481,Targ!$A$2:$A$481,$D379,Targ!$C$2:$C$481,List!$D$2)</f>
        <v>#N/A</v>
      </c>
      <c r="G379" s="4">
        <f>SUMIFS(Targ!F$2:F$481,Targ!$A$2:$A$481,$D379,Targ!$C$2:$C$481,List!$D$2)</f>
        <v>0.43</v>
      </c>
      <c r="H379" s="4">
        <f>SUMIFS(Targ!G$2:G$481,Targ!$A$2:$A$481,$D379,Targ!$C$2:$C$481,List!$D$2)</f>
        <v>-0.35</v>
      </c>
      <c r="I379" s="4">
        <f>SUMIFS(Targ!H$2:H$481,Targ!$A$2:$A$481,$D379,Targ!$C$2:$C$481,List!$D$2)</f>
        <v>-0.5</v>
      </c>
      <c r="K379" s="2"/>
      <c r="L379" s="2"/>
      <c r="M379" s="2"/>
      <c r="N379" s="2"/>
      <c r="O379" s="2"/>
      <c r="P379" s="2"/>
    </row>
    <row r="380" spans="1:18" x14ac:dyDescent="0.25">
      <c r="A380" t="s">
        <v>20</v>
      </c>
      <c r="B380" t="s">
        <v>139</v>
      </c>
      <c r="C380" t="str">
        <f>List!$T$2</f>
        <v>Africa</v>
      </c>
      <c r="D380" t="str">
        <f>List!U10</f>
        <v>Tunisia</v>
      </c>
      <c r="E380" s="4">
        <f>SUMIFS(Targ!D$2:D$481,Targ!$A$2:$A$481,$D380,Targ!$C$2:$C$481,List!$D$2)</f>
        <v>-0.01</v>
      </c>
      <c r="F380" s="4" t="e">
        <f>SUMIFS(Targ!E$2:E$481,Targ!$A$2:$A$481,$D380,Targ!$C$2:$C$481,List!$D$2)</f>
        <v>#N/A</v>
      </c>
      <c r="G380" s="4">
        <f>SUMIFS(Targ!F$2:F$481,Targ!$A$2:$A$481,$D380,Targ!$C$2:$C$481,List!$D$2)</f>
        <v>-0.01</v>
      </c>
      <c r="H380" s="4">
        <f>SUMIFS(Targ!G$2:G$481,Targ!$A$2:$A$481,$D380,Targ!$C$2:$C$481,List!$D$2)</f>
        <v>-0.44</v>
      </c>
      <c r="I380" s="4">
        <f>SUMIFS(Targ!H$2:H$481,Targ!$A$2:$A$481,$D380,Targ!$C$2:$C$481,List!$D$2)</f>
        <v>-0.5</v>
      </c>
      <c r="K380" s="2"/>
      <c r="L380" s="2"/>
      <c r="M380" s="2"/>
      <c r="N380" s="2"/>
      <c r="O380" s="2"/>
      <c r="P380" s="2"/>
    </row>
    <row r="381" spans="1:18" x14ac:dyDescent="0.25">
      <c r="A381" t="s">
        <v>20</v>
      </c>
      <c r="B381" t="s">
        <v>139</v>
      </c>
      <c r="C381" t="str">
        <f>List!$T$2</f>
        <v>Africa</v>
      </c>
      <c r="D381" t="str">
        <f>List!U11</f>
        <v>Zimbabwe</v>
      </c>
      <c r="E381" s="4">
        <f>SUMIFS(Targ!D$2:D$481,Targ!$A$2:$A$481,$D381,Targ!$C$2:$C$481,List!$D$2)</f>
        <v>0.42</v>
      </c>
      <c r="F381" s="4" t="e">
        <f>SUMIFS(Targ!E$2:E$481,Targ!$A$2:$A$481,$D381,Targ!$C$2:$C$481,List!$D$2)</f>
        <v>#N/A</v>
      </c>
      <c r="G381" s="4">
        <f>SUMIFS(Targ!F$2:F$481,Targ!$A$2:$A$481,$D381,Targ!$C$2:$C$481,List!$D$2)</f>
        <v>0.42</v>
      </c>
      <c r="H381" s="4">
        <f>SUMIFS(Targ!G$2:G$481,Targ!$A$2:$A$481,$D381,Targ!$C$2:$C$481,List!$D$2)</f>
        <v>-0.26</v>
      </c>
      <c r="I381" s="4">
        <f>SUMIFS(Targ!H$2:H$481,Targ!$A$2:$A$481,$D381,Targ!$C$2:$C$481,List!$D$2)</f>
        <v>-0.5</v>
      </c>
      <c r="K381" s="2"/>
      <c r="L381" s="2"/>
      <c r="M381" s="2"/>
      <c r="N381" s="2"/>
      <c r="O381" s="2"/>
      <c r="P381" s="2"/>
    </row>
    <row r="382" spans="1:18" x14ac:dyDescent="0.25">
      <c r="K382" s="2"/>
      <c r="L382" s="2"/>
      <c r="M382" s="2"/>
      <c r="N382" s="2"/>
      <c r="O382" s="2"/>
      <c r="P382" s="2"/>
    </row>
    <row r="384" spans="1:18" x14ac:dyDescent="0.25">
      <c r="A384" s="19" t="s">
        <v>41</v>
      </c>
      <c r="B384" s="19" t="s">
        <v>54</v>
      </c>
      <c r="C384" s="16" t="s">
        <v>55</v>
      </c>
      <c r="D384" s="16" t="s">
        <v>124</v>
      </c>
      <c r="E384" s="9" t="s">
        <v>19</v>
      </c>
      <c r="F384" s="9" t="s">
        <v>20</v>
      </c>
      <c r="G384" s="9" t="s">
        <v>100</v>
      </c>
    </row>
    <row r="385" spans="1:8" x14ac:dyDescent="0.25">
      <c r="A385" t="s">
        <v>20</v>
      </c>
      <c r="B385" t="s">
        <v>37</v>
      </c>
      <c r="C385" s="15" t="str">
        <f>List!$T$2</f>
        <v>Africa</v>
      </c>
      <c r="D385" t="str">
        <f>List!U2</f>
        <v>Algeria</v>
      </c>
      <c r="E385" s="24">
        <f>SUMIFS(Stats!E$2:E$41,Stats!$B$2:$B$41,$B385,Stats!$D$2:$D$41,$D385)</f>
        <v>4</v>
      </c>
      <c r="F385" s="18">
        <f>SUMIFS(Stats!F$2:F$41,Stats!$B$2:$B$41,$B385,Stats!$D$2:$D$41,$D385)</f>
        <v>5</v>
      </c>
      <c r="G385" s="8">
        <f t="shared" ref="G385:G395" si="106">(F385-E385)/E385</f>
        <v>0.25</v>
      </c>
    </row>
    <row r="386" spans="1:8" x14ac:dyDescent="0.25">
      <c r="A386" t="s">
        <v>20</v>
      </c>
      <c r="B386" t="s">
        <v>37</v>
      </c>
      <c r="C386" s="15" t="str">
        <f>List!$T$2</f>
        <v>Africa</v>
      </c>
      <c r="D386" t="str">
        <f>List!U3</f>
        <v>Egypt</v>
      </c>
      <c r="E386" s="24">
        <f>SUMIFS(Stats!E$2:E$41,Stats!$B$2:$B$41,$B386,Stats!$D$2:$D$41,$D386)</f>
        <v>3</v>
      </c>
      <c r="F386" s="18">
        <f>SUMIFS(Stats!F$2:F$41,Stats!$B$2:$B$41,$B386,Stats!$D$2:$D$41,$D386)</f>
        <v>4</v>
      </c>
      <c r="G386" s="8">
        <f t="shared" si="106"/>
        <v>0.33333333333333331</v>
      </c>
    </row>
    <row r="387" spans="1:8" x14ac:dyDescent="0.25">
      <c r="A387" t="s">
        <v>20</v>
      </c>
      <c r="B387" t="s">
        <v>37</v>
      </c>
      <c r="C387" s="15" t="str">
        <f>List!$T$2</f>
        <v>Africa</v>
      </c>
      <c r="D387" t="str">
        <f>List!U4</f>
        <v>Ethiopia</v>
      </c>
      <c r="E387" s="24">
        <f>SUMIFS(Stats!E$2:E$41,Stats!$B$2:$B$41,$B387,Stats!$D$2:$D$41,$D387)</f>
        <v>4</v>
      </c>
      <c r="F387" s="18">
        <f>SUMIFS(Stats!F$2:F$41,Stats!$B$2:$B$41,$B387,Stats!$D$2:$D$41,$D387)</f>
        <v>5</v>
      </c>
      <c r="G387" s="8">
        <f t="shared" si="106"/>
        <v>0.25</v>
      </c>
    </row>
    <row r="388" spans="1:8" x14ac:dyDescent="0.25">
      <c r="A388" t="s">
        <v>20</v>
      </c>
      <c r="B388" t="s">
        <v>37</v>
      </c>
      <c r="C388" s="15" t="str">
        <f>List!$T$2</f>
        <v>Africa</v>
      </c>
      <c r="D388" t="str">
        <f>List!U5</f>
        <v>Kenya</v>
      </c>
      <c r="E388" s="24">
        <f>SUMIFS(Stats!E$2:E$41,Stats!$B$2:$B$41,$B388,Stats!$D$2:$D$41,$D388)</f>
        <v>8</v>
      </c>
      <c r="F388" s="18">
        <f>SUMIFS(Stats!F$2:F$41,Stats!$B$2:$B$41,$B388,Stats!$D$2:$D$41,$D388)</f>
        <v>6</v>
      </c>
      <c r="G388" s="8">
        <f t="shared" si="106"/>
        <v>-0.25</v>
      </c>
    </row>
    <row r="389" spans="1:8" x14ac:dyDescent="0.25">
      <c r="A389" t="s">
        <v>20</v>
      </c>
      <c r="B389" t="s">
        <v>37</v>
      </c>
      <c r="C389" s="15" t="str">
        <f>List!$T$2</f>
        <v>Africa</v>
      </c>
      <c r="D389" t="str">
        <f>List!U6</f>
        <v>Libya</v>
      </c>
      <c r="E389" s="24">
        <f>SUMIFS(Stats!E$2:E$41,Stats!$B$2:$B$41,$B389,Stats!$D$2:$D$41,$D389)</f>
        <v>9</v>
      </c>
      <c r="F389" s="18">
        <f>SUMIFS(Stats!F$2:F$41,Stats!$B$2:$B$41,$B389,Stats!$D$2:$D$41,$D389)</f>
        <v>8</v>
      </c>
      <c r="G389" s="8">
        <f t="shared" si="106"/>
        <v>-0.1111111111111111</v>
      </c>
    </row>
    <row r="390" spans="1:8" x14ac:dyDescent="0.25">
      <c r="A390" t="s">
        <v>20</v>
      </c>
      <c r="B390" t="s">
        <v>37</v>
      </c>
      <c r="C390" s="15" t="str">
        <f>List!$T$2</f>
        <v>Africa</v>
      </c>
      <c r="D390" t="str">
        <f>List!U7</f>
        <v>Mauritius</v>
      </c>
      <c r="E390" s="24">
        <f>SUMIFS(Stats!E$2:E$41,Stats!$B$2:$B$41,$B390,Stats!$D$2:$D$41,$D390)</f>
        <v>3</v>
      </c>
      <c r="F390" s="18">
        <f>SUMIFS(Stats!F$2:F$41,Stats!$B$2:$B$41,$B390,Stats!$D$2:$D$41,$D390)</f>
        <v>3</v>
      </c>
      <c r="G390" s="8">
        <f t="shared" si="106"/>
        <v>0</v>
      </c>
    </row>
    <row r="391" spans="1:8" x14ac:dyDescent="0.25">
      <c r="A391" t="s">
        <v>20</v>
      </c>
      <c r="B391" t="s">
        <v>37</v>
      </c>
      <c r="C391" s="15" t="str">
        <f>List!$T$2</f>
        <v>Africa</v>
      </c>
      <c r="D391" t="str">
        <f>List!U8</f>
        <v>Nigeria</v>
      </c>
      <c r="E391" s="24">
        <f>SUMIFS(Stats!E$2:E$41,Stats!$B$2:$B$41,$B391,Stats!$D$2:$D$41,$D391)</f>
        <v>8</v>
      </c>
      <c r="F391" s="18">
        <f>SUMIFS(Stats!F$2:F$41,Stats!$B$2:$B$41,$B391,Stats!$D$2:$D$41,$D391)</f>
        <v>8</v>
      </c>
      <c r="G391" s="8">
        <f t="shared" si="106"/>
        <v>0</v>
      </c>
    </row>
    <row r="392" spans="1:8" x14ac:dyDescent="0.25">
      <c r="A392" t="s">
        <v>20</v>
      </c>
      <c r="B392" t="s">
        <v>37</v>
      </c>
      <c r="C392" s="15" t="str">
        <f>List!$T$2</f>
        <v>Africa</v>
      </c>
      <c r="D392" t="str">
        <f>List!U9</f>
        <v>South Africa</v>
      </c>
      <c r="E392" s="24">
        <f>SUMIFS(Stats!E$2:E$41,Stats!$B$2:$B$41,$B392,Stats!$D$2:$D$41,$D392)</f>
        <v>18</v>
      </c>
      <c r="F392" s="18">
        <f>SUMIFS(Stats!F$2:F$41,Stats!$B$2:$B$41,$B392,Stats!$D$2:$D$41,$D392)</f>
        <v>17</v>
      </c>
      <c r="G392" s="8">
        <f t="shared" si="106"/>
        <v>-5.5555555555555552E-2</v>
      </c>
    </row>
    <row r="393" spans="1:8" x14ac:dyDescent="0.25">
      <c r="A393" t="s">
        <v>20</v>
      </c>
      <c r="B393" t="s">
        <v>37</v>
      </c>
      <c r="C393" s="15" t="str">
        <f>List!$T$2</f>
        <v>Africa</v>
      </c>
      <c r="D393" t="str">
        <f>List!U10</f>
        <v>Tunisia</v>
      </c>
      <c r="E393" s="24">
        <f>SUMIFS(Stats!E$2:E$41,Stats!$B$2:$B$41,$B393,Stats!$D$2:$D$41,$D393)</f>
        <v>4</v>
      </c>
      <c r="F393" s="18">
        <f>SUMIFS(Stats!F$2:F$41,Stats!$B$2:$B$41,$B393,Stats!$D$2:$D$41,$D393)</f>
        <v>4</v>
      </c>
      <c r="G393" s="8">
        <f t="shared" si="106"/>
        <v>0</v>
      </c>
    </row>
    <row r="394" spans="1:8" x14ac:dyDescent="0.25">
      <c r="A394" t="s">
        <v>20</v>
      </c>
      <c r="B394" t="s">
        <v>37</v>
      </c>
      <c r="C394" s="15" t="str">
        <f>List!$T$2</f>
        <v>Africa</v>
      </c>
      <c r="D394" t="str">
        <f>List!U11</f>
        <v>Zimbabwe</v>
      </c>
      <c r="E394" s="24">
        <f>SUMIFS(Stats!E$2:E$41,Stats!$B$2:$B$41,$B394,Stats!$D$2:$D$41,$D394)</f>
        <v>7</v>
      </c>
      <c r="F394" s="18">
        <f>SUMIFS(Stats!F$2:F$41,Stats!$B$2:$B$41,$B394,Stats!$D$2:$D$41,$D394)</f>
        <v>7</v>
      </c>
      <c r="G394" s="8">
        <f t="shared" si="106"/>
        <v>0</v>
      </c>
      <c r="H394" s="23"/>
    </row>
    <row r="395" spans="1:8" x14ac:dyDescent="0.25">
      <c r="B395" t="s">
        <v>37</v>
      </c>
      <c r="D395" s="5" t="s">
        <v>15</v>
      </c>
      <c r="E395" s="17">
        <f>SUM(E385:E394)</f>
        <v>68</v>
      </c>
      <c r="F395" s="18">
        <f>SUM(F385:F394)</f>
        <v>67</v>
      </c>
      <c r="G395" s="8">
        <f t="shared" si="106"/>
        <v>-1.4705882352941176E-2</v>
      </c>
    </row>
    <row r="398" spans="1:8" x14ac:dyDescent="0.25">
      <c r="A398" s="16" t="s">
        <v>41</v>
      </c>
      <c r="B398" s="16" t="s">
        <v>54</v>
      </c>
      <c r="C398" s="16" t="s">
        <v>55</v>
      </c>
      <c r="D398" s="9" t="s">
        <v>19</v>
      </c>
      <c r="E398" s="9" t="s">
        <v>20</v>
      </c>
      <c r="F398" s="9" t="s">
        <v>21</v>
      </c>
    </row>
    <row r="399" spans="1:8" x14ac:dyDescent="0.25">
      <c r="A399" t="s">
        <v>20</v>
      </c>
      <c r="B399" s="15" t="s">
        <v>0</v>
      </c>
      <c r="C399" t="s">
        <v>75</v>
      </c>
      <c r="D399" s="47">
        <f ca="1">SUMIFS(Finances!$R$3:$R$178,Finances!$A$3:$A$178,D$398,Finances!$B$3:$B$178,$B399,Finances!$C$3:$C$178,$C399)</f>
        <v>118813797.81057601</v>
      </c>
      <c r="E399" s="47">
        <f ca="1">SUMIFS(Finances!$R$3:$R$178,Finances!$A$3:$A$178,E$398,Finances!$B$3:$B$178,$B399,Finances!$C$3:$C$178,$C399)</f>
        <v>127721544.98220001</v>
      </c>
      <c r="F399" s="8">
        <f ca="1">(E399-D399)/E399</f>
        <v>6.9743496861594007E-2</v>
      </c>
    </row>
    <row r="400" spans="1:8" x14ac:dyDescent="0.25">
      <c r="A400" t="s">
        <v>20</v>
      </c>
      <c r="B400" s="15" t="s">
        <v>0</v>
      </c>
      <c r="C400" t="s">
        <v>99</v>
      </c>
      <c r="D400" s="47">
        <f ca="1">SUMIFS(Finances!$R$3:$R$178,Finances!$A$3:$A$178,D$398,Finances!$B$3:$B$178,$B400,Finances!$C$3:$C$178,$C400)</f>
        <v>130088988.98160002</v>
      </c>
      <c r="E400" s="47">
        <f ca="1">SUMIFS(Finances!$R$3:$R$178,Finances!$A$3:$A$178,E$398,Finances!$B$3:$B$178,$B400,Finances!$C$3:$C$178,$C400)</f>
        <v>130797064.608</v>
      </c>
      <c r="F400" s="8">
        <f t="shared" ref="F400:F402" ca="1" si="107">(E400-D400)/E400</f>
        <v>5.4135437100372866E-3</v>
      </c>
    </row>
    <row r="401" spans="1:6" x14ac:dyDescent="0.25">
      <c r="A401" t="s">
        <v>20</v>
      </c>
      <c r="B401" s="15" t="s">
        <v>0</v>
      </c>
      <c r="C401" t="s">
        <v>76</v>
      </c>
      <c r="D401" s="47">
        <f ca="1">SUMIFS(Finances!$R$3:$R$178,Finances!$A$3:$A$178,D$398,Finances!$B$3:$B$178,$B401,Finances!$C$3:$C$178,$C401)</f>
        <v>123335146.09260002</v>
      </c>
      <c r="E401" s="47">
        <f ca="1">SUMIFS(Finances!$R$3:$R$178,Finances!$A$3:$A$178,E$398,Finances!$B$3:$B$178,$B401,Finances!$C$3:$C$178,$C401)</f>
        <v>131551364.21600002</v>
      </c>
      <c r="F401" s="8">
        <f t="shared" ca="1" si="107"/>
        <v>6.2456350584927649E-2</v>
      </c>
    </row>
    <row r="402" spans="1:6" x14ac:dyDescent="0.25">
      <c r="A402" t="s">
        <v>20</v>
      </c>
      <c r="B402" s="15" t="s">
        <v>0</v>
      </c>
      <c r="C402" t="s">
        <v>74</v>
      </c>
      <c r="D402" s="47">
        <f ca="1">SUMIFS(Finances!$R$3:$R$178,Finances!$A$3:$A$178,D$398,Finances!$B$3:$B$178,$B402,Finances!$C$3:$C$178,$C402)</f>
        <v>122682204.23999999</v>
      </c>
      <c r="E402" s="47">
        <f ca="1">SUMIFS(Finances!$R$3:$R$178,Finances!$A$3:$A$178,E$398,Finances!$B$3:$B$178,$B402,Finances!$C$3:$C$178,$C402)</f>
        <v>113500244.8</v>
      </c>
      <c r="F402" s="8">
        <f t="shared" ca="1" si="107"/>
        <v>-8.0898146573865348E-2</v>
      </c>
    </row>
    <row r="403" spans="1:6" x14ac:dyDescent="0.25">
      <c r="A403" t="s">
        <v>20</v>
      </c>
      <c r="B403" s="15" t="s">
        <v>53</v>
      </c>
      <c r="C403" t="s">
        <v>75</v>
      </c>
      <c r="D403" s="47">
        <f ca="1">SUMIFS(Finances!$R$3:$R$178,Finances!$A$3:$A$178,D$398,Finances!$B$3:$B$178,$B403,Finances!$C$3:$C$178,$C403)</f>
        <v>44957935.411982253</v>
      </c>
      <c r="E403" s="47">
        <f ca="1">SUMIFS(Finances!$R$3:$R$178,Finances!$A$3:$A$178,E$398,Finances!$B$3:$B$178,$B403,Finances!$C$3:$C$178,$C403)</f>
        <v>48761134.683200002</v>
      </c>
      <c r="F403" s="8">
        <f ca="1">(E403-D403)/E403</f>
        <v>7.7996529324574765E-2</v>
      </c>
    </row>
    <row r="404" spans="1:6" x14ac:dyDescent="0.25">
      <c r="A404" t="s">
        <v>20</v>
      </c>
      <c r="B404" s="15" t="s">
        <v>53</v>
      </c>
      <c r="C404" t="s">
        <v>99</v>
      </c>
      <c r="D404" s="47">
        <f ca="1">SUMIFS(Finances!$R$3:$R$178,Finances!$A$3:$A$178,D$398,Finances!$B$3:$B$178,$B404,Finances!$C$3:$C$178,$C404)</f>
        <v>44344705.058100007</v>
      </c>
      <c r="E404" s="47">
        <f ca="1">SUMIFS(Finances!$R$3:$R$178,Finances!$A$3:$A$178,E$398,Finances!$B$3:$B$178,$B404,Finances!$C$3:$C$178,$C404)</f>
        <v>47460951.728</v>
      </c>
      <c r="F404" s="8">
        <f t="shared" ref="F404:F410" ca="1" si="108">(E404-D404)/E404</f>
        <v>6.5659169410661772E-2</v>
      </c>
    </row>
    <row r="405" spans="1:6" x14ac:dyDescent="0.25">
      <c r="A405" t="s">
        <v>20</v>
      </c>
      <c r="B405" s="15" t="s">
        <v>53</v>
      </c>
      <c r="C405" t="s">
        <v>76</v>
      </c>
      <c r="D405" s="47">
        <f ca="1">SUMIFS(Finances!$R$3:$R$178,Finances!$A$3:$A$178,D$398,Finances!$B$3:$B$178,$B405,Finances!$C$3:$C$178,$C405)</f>
        <v>46537419.773225002</v>
      </c>
      <c r="E405" s="47">
        <f ca="1">SUMIFS(Finances!$R$3:$R$178,Finances!$A$3:$A$178,E$398,Finances!$B$3:$B$178,$B405,Finances!$C$3:$C$178,$C405)</f>
        <v>50506761.581</v>
      </c>
      <c r="F405" s="8">
        <f t="shared" ca="1" si="108"/>
        <v>7.8590305209119055E-2</v>
      </c>
    </row>
    <row r="406" spans="1:6" x14ac:dyDescent="0.25">
      <c r="A406" t="s">
        <v>20</v>
      </c>
      <c r="B406" s="15" t="s">
        <v>53</v>
      </c>
      <c r="C406" t="s">
        <v>74</v>
      </c>
      <c r="D406" s="47">
        <f ca="1">SUMIFS(Finances!$R$3:$R$178,Finances!$A$3:$A$178,D$398,Finances!$B$3:$B$178,$B406,Finances!$C$3:$C$178,$C406)</f>
        <v>46005826.589999996</v>
      </c>
      <c r="E406" s="47">
        <f ca="1">SUMIFS(Finances!$R$3:$R$178,Finances!$A$3:$A$178,E$398,Finances!$B$3:$B$178,$B406,Finances!$C$3:$C$178,$C406)</f>
        <v>45847382.799999997</v>
      </c>
      <c r="F406" s="8">
        <f t="shared" ca="1" si="108"/>
        <v>-3.4558960691644784E-3</v>
      </c>
    </row>
    <row r="407" spans="1:6" x14ac:dyDescent="0.25">
      <c r="A407" t="s">
        <v>20</v>
      </c>
      <c r="B407" s="15" t="s">
        <v>30</v>
      </c>
      <c r="C407" t="s">
        <v>75</v>
      </c>
      <c r="D407" s="47">
        <f ca="1">D399-D403</f>
        <v>73855862.398593754</v>
      </c>
      <c r="E407" s="47">
        <f ca="1">E399-E403</f>
        <v>78960410.29900001</v>
      </c>
      <c r="F407" s="8">
        <f t="shared" ca="1" si="108"/>
        <v>6.4646927252237224E-2</v>
      </c>
    </row>
    <row r="408" spans="1:6" x14ac:dyDescent="0.25">
      <c r="A408" t="s">
        <v>20</v>
      </c>
      <c r="B408" s="15" t="s">
        <v>30</v>
      </c>
      <c r="C408" t="s">
        <v>99</v>
      </c>
      <c r="D408" s="47">
        <f t="shared" ref="D408:E408" ca="1" si="109">D400-D404</f>
        <v>85744283.923500001</v>
      </c>
      <c r="E408" s="47">
        <f t="shared" ca="1" si="109"/>
        <v>83336112.879999995</v>
      </c>
      <c r="F408" s="8">
        <f t="shared" ca="1" si="108"/>
        <v>-2.889708867232213E-2</v>
      </c>
    </row>
    <row r="409" spans="1:6" x14ac:dyDescent="0.25">
      <c r="A409" t="s">
        <v>20</v>
      </c>
      <c r="B409" s="15" t="s">
        <v>30</v>
      </c>
      <c r="C409" t="s">
        <v>76</v>
      </c>
      <c r="D409" s="47">
        <f t="shared" ref="D409:E409" ca="1" si="110">D401-D405</f>
        <v>76797726.319375008</v>
      </c>
      <c r="E409" s="47">
        <f t="shared" ca="1" si="110"/>
        <v>81044602.63500002</v>
      </c>
      <c r="F409" s="8">
        <f t="shared" ca="1" si="108"/>
        <v>5.240171680218654E-2</v>
      </c>
    </row>
    <row r="410" spans="1:6" x14ac:dyDescent="0.25">
      <c r="A410" t="s">
        <v>20</v>
      </c>
      <c r="B410" s="15" t="s">
        <v>30</v>
      </c>
      <c r="C410" t="s">
        <v>74</v>
      </c>
      <c r="D410" s="47">
        <f t="shared" ref="D410:E410" ca="1" si="111">D402-D406</f>
        <v>76676377.650000006</v>
      </c>
      <c r="E410" s="47">
        <f t="shared" ca="1" si="111"/>
        <v>67652862</v>
      </c>
      <c r="F410" s="8">
        <f t="shared" ca="1" si="108"/>
        <v>-0.13337965879403604</v>
      </c>
    </row>
    <row r="411" spans="1:6" x14ac:dyDescent="0.25">
      <c r="A411" t="s">
        <v>20</v>
      </c>
      <c r="B411" s="15" t="str">
        <f>INDEX(List!$E$2:$E$4,List!$F$2)</f>
        <v>Revenue</v>
      </c>
      <c r="C411" t="s">
        <v>75</v>
      </c>
      <c r="D411" s="47">
        <f ca="1">SUMIFS(D$399:D$410,$B$399:$B$410,List!$F$3,$C$399:$C$410,$C411)</f>
        <v>118813797.81057601</v>
      </c>
      <c r="E411" s="47">
        <f ca="1">SUMIFS(E$399:E$410,$B$399:$B$410,List!$F$3,$C$399:$C$410,$C411)</f>
        <v>127721544.98220001</v>
      </c>
      <c r="F411" s="8">
        <f ca="1">(E411-D411)/E411</f>
        <v>6.9743496861594007E-2</v>
      </c>
    </row>
    <row r="412" spans="1:6" x14ac:dyDescent="0.25">
      <c r="A412" t="s">
        <v>20</v>
      </c>
      <c r="B412" s="15" t="str">
        <f>INDEX(List!$E$2:$E$4,List!$F$2)</f>
        <v>Revenue</v>
      </c>
      <c r="C412" t="s">
        <v>99</v>
      </c>
      <c r="D412" s="47">
        <f ca="1">SUMIFS(D$399:D$410,$B$399:$B$410,List!$F$3,$C$399:$C$410,$C412)</f>
        <v>130088988.98160002</v>
      </c>
      <c r="E412" s="47">
        <f ca="1">SUMIFS(E$399:E$410,$B$399:$B$410,List!$F$3,$C$399:$C$410,$C412)</f>
        <v>130797064.608</v>
      </c>
      <c r="F412" s="8">
        <f t="shared" ref="F412:F414" ca="1" si="112">(E412-D412)/E412</f>
        <v>5.4135437100372866E-3</v>
      </c>
    </row>
    <row r="413" spans="1:6" x14ac:dyDescent="0.25">
      <c r="A413" t="s">
        <v>20</v>
      </c>
      <c r="B413" s="15" t="str">
        <f>INDEX(List!$E$2:$E$4,List!$F$2)</f>
        <v>Revenue</v>
      </c>
      <c r="C413" t="s">
        <v>76</v>
      </c>
      <c r="D413" s="47">
        <f ca="1">SUMIFS(D$399:D$410,$B$399:$B$410,List!$F$3,$C$399:$C$410,$C413)</f>
        <v>123335146.09260002</v>
      </c>
      <c r="E413" s="47">
        <f ca="1">SUMIFS(E$399:E$410,$B$399:$B$410,List!$F$3,$C$399:$C$410,$C413)</f>
        <v>131551364.21600002</v>
      </c>
      <c r="F413" s="8">
        <f t="shared" ca="1" si="112"/>
        <v>6.2456350584927649E-2</v>
      </c>
    </row>
    <row r="414" spans="1:6" x14ac:dyDescent="0.25">
      <c r="A414" t="s">
        <v>20</v>
      </c>
      <c r="B414" s="15" t="str">
        <f>INDEX(List!$E$2:$E$4,List!$F$2)</f>
        <v>Revenue</v>
      </c>
      <c r="C414" t="s">
        <v>74</v>
      </c>
      <c r="D414" s="47">
        <f ca="1">SUMIFS(D$399:D$410,$B$399:$B$410,List!$F$3,$C$399:$C$410,$C414)</f>
        <v>122682204.23999999</v>
      </c>
      <c r="E414" s="47">
        <f ca="1">SUMIFS(E$399:E$410,$B$399:$B$410,List!$F$3,$C$399:$C$410,$C414)</f>
        <v>113500244.8</v>
      </c>
      <c r="F414" s="8">
        <f t="shared" ca="1" si="112"/>
        <v>-8.0898146573865348E-2</v>
      </c>
    </row>
    <row r="417" spans="1:10" x14ac:dyDescent="0.25">
      <c r="A417" s="19" t="s">
        <v>41</v>
      </c>
      <c r="B417" s="19" t="s">
        <v>54</v>
      </c>
      <c r="C417" s="19" t="s">
        <v>55</v>
      </c>
      <c r="D417" s="10" t="s">
        <v>124</v>
      </c>
      <c r="E417" s="9">
        <v>2012</v>
      </c>
      <c r="F417" s="9">
        <f>E417+1</f>
        <v>2013</v>
      </c>
      <c r="G417" s="9">
        <f t="shared" ref="G417:J417" si="113">F417+1</f>
        <v>2014</v>
      </c>
      <c r="H417" s="9">
        <f t="shared" si="113"/>
        <v>2015</v>
      </c>
      <c r="I417" s="9">
        <f t="shared" si="113"/>
        <v>2016</v>
      </c>
      <c r="J417" s="9">
        <f t="shared" si="113"/>
        <v>2017</v>
      </c>
    </row>
    <row r="418" spans="1:10" x14ac:dyDescent="0.25">
      <c r="A418" t="s">
        <v>20</v>
      </c>
      <c r="B418" s="38" t="s">
        <v>70</v>
      </c>
      <c r="C418" t="str">
        <f>List!T2</f>
        <v>Africa</v>
      </c>
      <c r="D418"/>
      <c r="E418">
        <f>SUMIFS(Other!E$672:E$691,Other!$B$672:$B$691,$B418,Other!$C$672:$C$691,$C418)</f>
        <v>738</v>
      </c>
      <c r="F418">
        <f>SUMIFS(Other!F$672:F$691,Other!$B$672:$B$691,$B418,Other!$C$672:$C$691,$C418)</f>
        <v>1938</v>
      </c>
      <c r="G418">
        <f>SUMIFS(Other!G$672:G$691,Other!$B$672:$B$691,$B418,Other!$C$672:$C$691,$C418)</f>
        <v>1731</v>
      </c>
      <c r="H418">
        <f>SUMIFS(Other!H$672:H$691,Other!$B$672:$B$691,$B418,Other!$C$672:$C$691,$C418)</f>
        <v>1194</v>
      </c>
      <c r="I418">
        <f>SUMIFS(Other!I$672:I$691,Other!$B$672:$B$691,$B418,Other!$C$672:$C$691,$C418)</f>
        <v>1589</v>
      </c>
      <c r="J418">
        <f>SUMIFS(Other!J$672:J$691,Other!$B$672:$B$691,$B418,Other!$C$672:$C$691,$C418)</f>
        <v>2469</v>
      </c>
    </row>
    <row r="419" spans="1:10" x14ac:dyDescent="0.25">
      <c r="A419" t="s">
        <v>20</v>
      </c>
      <c r="B419" s="38" t="s">
        <v>72</v>
      </c>
      <c r="C419" t="str">
        <f>List!T3</f>
        <v>Africa</v>
      </c>
      <c r="D419"/>
      <c r="E419">
        <f>SUMIFS(Other!E$672:E$691,Other!$B$672:$B$691,$B419,Other!$C$672:$C$691,$C419)</f>
        <v>4663</v>
      </c>
      <c r="F419">
        <f>SUMIFS(Other!F$672:F$691,Other!$B$672:$B$691,$B419,Other!$C$672:$C$691,$C419)</f>
        <v>2841</v>
      </c>
      <c r="G419">
        <f>SUMIFS(Other!G$672:G$691,Other!$B$672:$B$691,$B419,Other!$C$672:$C$691,$C419)</f>
        <v>1042</v>
      </c>
      <c r="H419">
        <f>SUMIFS(Other!H$672:H$691,Other!$B$672:$B$691,$B419,Other!$C$672:$C$691,$C419)</f>
        <v>2347</v>
      </c>
      <c r="I419">
        <f>SUMIFS(Other!I$672:I$691,Other!$B$672:$B$691,$B419,Other!$C$672:$C$691,$C419)</f>
        <v>2656</v>
      </c>
      <c r="J419">
        <f>SUMIFS(Other!J$672:J$691,Other!$B$672:$B$691,$B419,Other!$C$672:$C$691,$C419)</f>
        <v>3637</v>
      </c>
    </row>
    <row r="420" spans="1:10" x14ac:dyDescent="0.25">
      <c r="A420" t="s">
        <v>20</v>
      </c>
      <c r="B420" s="38" t="s">
        <v>71</v>
      </c>
      <c r="C420" t="str">
        <f>List!T4</f>
        <v>Africa</v>
      </c>
      <c r="D420"/>
      <c r="E420">
        <f>SUMIFS(Other!E$672:E$691,Other!$B$672:$B$691,$B420,Other!$C$672:$C$691,$C420)</f>
        <v>2727</v>
      </c>
      <c r="F420">
        <f>SUMIFS(Other!F$672:F$691,Other!$B$672:$B$691,$B420,Other!$C$672:$C$691,$C420)</f>
        <v>1338</v>
      </c>
      <c r="G420">
        <f>SUMIFS(Other!G$672:G$691,Other!$B$672:$B$691,$B420,Other!$C$672:$C$691,$C420)</f>
        <v>1188</v>
      </c>
      <c r="H420">
        <f>SUMIFS(Other!H$672:H$691,Other!$B$672:$B$691,$B420,Other!$C$672:$C$691,$C420)</f>
        <v>872</v>
      </c>
      <c r="I420">
        <f>SUMIFS(Other!I$672:I$691,Other!$B$672:$B$691,$B420,Other!$C$672:$C$691,$C420)</f>
        <v>2228</v>
      </c>
      <c r="J420">
        <f>SUMIFS(Other!J$672:J$691,Other!$B$672:$B$691,$B420,Other!$C$672:$C$691,$C420)</f>
        <v>2216</v>
      </c>
    </row>
    <row r="421" spans="1:10" x14ac:dyDescent="0.25">
      <c r="A421" t="s">
        <v>20</v>
      </c>
      <c r="B421" s="38" t="s">
        <v>73</v>
      </c>
      <c r="C421" t="str">
        <f>List!T5</f>
        <v>Africa</v>
      </c>
      <c r="D421"/>
      <c r="E421">
        <f>SUMIFS(Other!E$672:E$691,Other!$B$672:$B$691,$B421,Other!$C$672:$C$691,$C421)</f>
        <v>1938</v>
      </c>
      <c r="F421">
        <f>SUMIFS(Other!F$672:F$691,Other!$B$672:$B$691,$B421,Other!$C$672:$C$691,$C421)</f>
        <v>1662</v>
      </c>
      <c r="G421">
        <f>SUMIFS(Other!G$672:G$691,Other!$B$672:$B$691,$B421,Other!$C$672:$C$691,$C421)</f>
        <v>1718</v>
      </c>
      <c r="H421">
        <f>SUMIFS(Other!H$672:H$691,Other!$B$672:$B$691,$B421,Other!$C$672:$C$691,$C421)</f>
        <v>1688</v>
      </c>
      <c r="I421">
        <f>SUMIFS(Other!I$672:I$691,Other!$B$672:$B$691,$B421,Other!$C$672:$C$691,$C421)</f>
        <v>2230</v>
      </c>
      <c r="J421">
        <f>SUMIFS(Other!J$672:J$691,Other!$B$672:$B$691,$B421,Other!$C$672:$C$691,$C421)</f>
        <v>1062</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theme="5" tint="0.39997558519241921"/>
  </sheetPr>
  <dimension ref="A5:T41"/>
  <sheetViews>
    <sheetView showGridLines="0" showRowColHeaders="0" tabSelected="1" zoomScaleNormal="100" workbookViewId="0">
      <selection activeCell="M2" sqref="M2"/>
    </sheetView>
  </sheetViews>
  <sheetFormatPr defaultRowHeight="15" x14ac:dyDescent="0.25"/>
  <cols>
    <col min="1" max="1" width="4.42578125" customWidth="1"/>
    <col min="5" max="5" width="9.7109375" customWidth="1"/>
    <col min="6" max="7" width="3" customWidth="1"/>
    <col min="9" max="14" width="10.5703125" bestFit="1" customWidth="1"/>
    <col min="15" max="15" width="3" customWidth="1"/>
    <col min="16" max="20" width="13.28515625" customWidth="1"/>
  </cols>
  <sheetData>
    <row r="5" spans="1:20" x14ac:dyDescent="0.25">
      <c r="B5" s="53" t="s">
        <v>173</v>
      </c>
      <c r="C5" s="54"/>
      <c r="D5" s="54"/>
      <c r="E5" s="66" t="s">
        <v>164</v>
      </c>
      <c r="F5" s="54"/>
      <c r="H5" s="53" t="s">
        <v>148</v>
      </c>
      <c r="I5" s="54"/>
      <c r="J5" s="54"/>
      <c r="K5" s="54"/>
      <c r="L5" s="54"/>
      <c r="M5" s="54"/>
      <c r="N5" s="54"/>
      <c r="P5" s="53" t="s">
        <v>163</v>
      </c>
      <c r="Q5" s="54"/>
      <c r="R5" s="54"/>
      <c r="S5" s="54"/>
      <c r="T5" s="54"/>
    </row>
    <row r="6" spans="1:20" ht="15.75" x14ac:dyDescent="0.25">
      <c r="E6" s="68" t="str">
        <f ca="1">Calc!R280</f>
        <v>Up 8.2%</v>
      </c>
      <c r="F6" s="56" t="str">
        <f ca="1">IF(Calc!Q280&gt;0,"▲","▼")</f>
        <v>▲</v>
      </c>
    </row>
    <row r="7" spans="1:20" x14ac:dyDescent="0.25">
      <c r="B7" s="72"/>
      <c r="C7" s="72"/>
      <c r="D7" s="72"/>
      <c r="E7" s="72"/>
    </row>
    <row r="8" spans="1:20" x14ac:dyDescent="0.25">
      <c r="B8" s="72"/>
      <c r="C8" s="72"/>
      <c r="D8" s="72"/>
      <c r="E8" s="72"/>
    </row>
    <row r="9" spans="1:20" ht="15" customHeight="1" x14ac:dyDescent="0.25">
      <c r="A9" s="5"/>
      <c r="B9" s="55"/>
      <c r="C9" s="55"/>
      <c r="D9" s="55"/>
      <c r="E9" s="55"/>
    </row>
    <row r="10" spans="1:20" ht="15.75" x14ac:dyDescent="0.25">
      <c r="E10" s="68" t="str">
        <f ca="1">Calc!R281</f>
        <v>Down -1.1%</v>
      </c>
      <c r="F10" s="56" t="str">
        <f ca="1">IF(Calc!Q281&gt;0,"▲","▼")</f>
        <v>▼</v>
      </c>
    </row>
    <row r="11" spans="1:20" x14ac:dyDescent="0.25">
      <c r="B11" s="72"/>
      <c r="C11" s="72"/>
      <c r="D11" s="72"/>
      <c r="E11" s="72"/>
    </row>
    <row r="12" spans="1:20" x14ac:dyDescent="0.25">
      <c r="B12" s="72"/>
      <c r="C12" s="72"/>
      <c r="D12" s="72"/>
      <c r="E12" s="72"/>
    </row>
    <row r="13" spans="1:20" ht="15" customHeight="1" x14ac:dyDescent="0.25">
      <c r="A13" s="5"/>
      <c r="B13" s="55"/>
      <c r="C13" s="55"/>
      <c r="D13" s="55"/>
      <c r="E13" s="55"/>
      <c r="H13" s="53"/>
      <c r="I13" s="54"/>
      <c r="J13" s="54"/>
      <c r="K13" s="54"/>
      <c r="L13" s="54"/>
      <c r="M13" s="54"/>
      <c r="N13" s="54"/>
      <c r="P13" s="53"/>
      <c r="Q13" s="54"/>
      <c r="R13" s="54"/>
      <c r="S13" s="54"/>
      <c r="T13" s="54"/>
    </row>
    <row r="14" spans="1:20" ht="15.75" x14ac:dyDescent="0.25">
      <c r="E14" s="68" t="str">
        <f ca="1">Calc!R282</f>
        <v>Down -1.1%</v>
      </c>
      <c r="F14" s="56" t="str">
        <f ca="1">IF(Calc!Q282&gt;0,"▲","▼")</f>
        <v>▼</v>
      </c>
    </row>
    <row r="15" spans="1:20" x14ac:dyDescent="0.25">
      <c r="B15" s="72"/>
      <c r="C15" s="72"/>
      <c r="D15" s="72"/>
      <c r="E15" s="72"/>
    </row>
    <row r="16" spans="1:20" x14ac:dyDescent="0.25">
      <c r="B16" s="72"/>
      <c r="C16" s="72"/>
      <c r="D16" s="72"/>
      <c r="E16" s="72"/>
    </row>
    <row r="17" spans="1:20" ht="15" customHeight="1" x14ac:dyDescent="0.25">
      <c r="A17" s="5"/>
      <c r="B17" s="55"/>
      <c r="C17" s="55"/>
      <c r="D17" s="55"/>
      <c r="E17" s="55"/>
    </row>
    <row r="18" spans="1:20" ht="15.75" x14ac:dyDescent="0.25">
      <c r="E18" s="68" t="str">
        <f ca="1">Calc!R283</f>
        <v>Up 10.4%</v>
      </c>
      <c r="F18" s="56" t="str">
        <f ca="1">IF(Calc!Q283&gt;0,"▲","▼")</f>
        <v>▲</v>
      </c>
    </row>
    <row r="19" spans="1:20" x14ac:dyDescent="0.25">
      <c r="B19" s="72"/>
      <c r="C19" s="72"/>
      <c r="D19" s="72"/>
      <c r="E19" s="72"/>
    </row>
    <row r="20" spans="1:20" x14ac:dyDescent="0.25">
      <c r="B20" s="72"/>
      <c r="C20" s="72"/>
      <c r="D20" s="72"/>
      <c r="E20" s="72"/>
    </row>
    <row r="21" spans="1:20" ht="15" customHeight="1" x14ac:dyDescent="0.25">
      <c r="B21" s="67"/>
      <c r="C21" s="67"/>
      <c r="D21" s="67"/>
      <c r="E21" s="67"/>
      <c r="H21" s="53" t="s">
        <v>174</v>
      </c>
      <c r="I21" s="54"/>
      <c r="J21" s="54"/>
      <c r="K21" s="54"/>
      <c r="L21" s="54"/>
      <c r="M21" s="54"/>
      <c r="N21" s="54"/>
      <c r="P21" s="53"/>
      <c r="Q21" s="54"/>
      <c r="R21" s="54"/>
      <c r="S21" s="54"/>
      <c r="T21" s="54"/>
    </row>
    <row r="22" spans="1:20" x14ac:dyDescent="0.25">
      <c r="B22" s="70" t="s">
        <v>55</v>
      </c>
      <c r="C22" s="70" t="s">
        <v>124</v>
      </c>
      <c r="D22" s="71" t="s">
        <v>167</v>
      </c>
      <c r="E22" s="71" t="s">
        <v>168</v>
      </c>
      <c r="F22" s="70" t="s">
        <v>21</v>
      </c>
      <c r="H22" s="57"/>
      <c r="I22" s="57"/>
      <c r="J22" s="57"/>
      <c r="K22" s="57"/>
      <c r="L22" s="57"/>
      <c r="M22" s="57"/>
      <c r="N22" s="57"/>
    </row>
    <row r="23" spans="1:20" ht="15.75" x14ac:dyDescent="0.25">
      <c r="B23" s="69" t="str">
        <f>List!T2</f>
        <v>Africa</v>
      </c>
      <c r="C23" s="69" t="str">
        <f>List!U2</f>
        <v>Algeria</v>
      </c>
      <c r="D23" s="69">
        <f ca="1">Calc!Q81</f>
        <v>55</v>
      </c>
      <c r="E23" s="69">
        <f ca="1">Calc!R81</f>
        <v>49</v>
      </c>
      <c r="F23" s="56" t="str">
        <f ca="1">IF(D23-E23&gt;0,"▲","▼")</f>
        <v>▲</v>
      </c>
      <c r="H23" s="57"/>
      <c r="I23" s="57"/>
      <c r="J23" s="57"/>
      <c r="K23" s="57"/>
      <c r="L23" s="57"/>
      <c r="M23" s="57"/>
      <c r="N23" s="57"/>
    </row>
    <row r="24" spans="1:20" ht="15.75" x14ac:dyDescent="0.25">
      <c r="B24" s="69" t="str">
        <f>List!T3</f>
        <v>Africa</v>
      </c>
      <c r="C24" s="69" t="str">
        <f>List!U3</f>
        <v>Egypt</v>
      </c>
      <c r="D24" s="69">
        <f ca="1">Calc!Q82</f>
        <v>54</v>
      </c>
      <c r="E24" s="69">
        <f ca="1">Calc!R82</f>
        <v>24</v>
      </c>
      <c r="F24" s="56" t="str">
        <f t="shared" ref="F24:F32" ca="1" si="0">IF(D24-E24&gt;0,"▲","▼")</f>
        <v>▲</v>
      </c>
      <c r="H24" s="57"/>
      <c r="I24" s="57"/>
      <c r="J24" s="57"/>
      <c r="K24" s="57"/>
      <c r="L24" s="57"/>
      <c r="M24" s="57"/>
      <c r="N24" s="57"/>
    </row>
    <row r="25" spans="1:20" ht="15.75" x14ac:dyDescent="0.25">
      <c r="B25" s="69" t="str">
        <f>List!T4</f>
        <v>Africa</v>
      </c>
      <c r="C25" s="69" t="str">
        <f>List!U4</f>
        <v>Ethiopia</v>
      </c>
      <c r="D25" s="69">
        <f ca="1">Calc!Q83</f>
        <v>21</v>
      </c>
      <c r="E25" s="69">
        <f ca="1">Calc!R83</f>
        <v>51</v>
      </c>
      <c r="F25" s="56" t="str">
        <f t="shared" ca="1" si="0"/>
        <v>▼</v>
      </c>
      <c r="H25" s="57"/>
      <c r="I25" s="57"/>
      <c r="J25" s="57"/>
      <c r="K25" s="57"/>
      <c r="L25" s="57"/>
      <c r="M25" s="57"/>
      <c r="N25" s="57"/>
    </row>
    <row r="26" spans="1:20" ht="15.75" x14ac:dyDescent="0.25">
      <c r="B26" s="69" t="str">
        <f>List!T5</f>
        <v>Africa</v>
      </c>
      <c r="C26" s="69" t="str">
        <f>List!U5</f>
        <v>Kenya</v>
      </c>
      <c r="D26" s="69">
        <f ca="1">Calc!Q84</f>
        <v>35</v>
      </c>
      <c r="E26" s="69">
        <f ca="1">Calc!R84</f>
        <v>59</v>
      </c>
      <c r="F26" s="56" t="str">
        <f t="shared" ca="1" si="0"/>
        <v>▼</v>
      </c>
      <c r="H26" s="57"/>
      <c r="I26" s="57"/>
      <c r="J26" s="57"/>
      <c r="K26" s="57"/>
      <c r="L26" s="57"/>
      <c r="M26" s="57"/>
      <c r="N26" s="57"/>
    </row>
    <row r="27" spans="1:20" ht="15.75" x14ac:dyDescent="0.25">
      <c r="B27" s="69" t="str">
        <f>List!T6</f>
        <v>Africa</v>
      </c>
      <c r="C27" s="69" t="str">
        <f>List!U6</f>
        <v>Libya</v>
      </c>
      <c r="D27" s="69">
        <f ca="1">Calc!Q85</f>
        <v>23</v>
      </c>
      <c r="E27" s="69">
        <f ca="1">Calc!R85</f>
        <v>42</v>
      </c>
      <c r="F27" s="56" t="str">
        <f t="shared" ca="1" si="0"/>
        <v>▼</v>
      </c>
      <c r="H27" s="57"/>
      <c r="I27" s="57"/>
      <c r="J27" s="57"/>
      <c r="K27" s="57"/>
      <c r="L27" s="57"/>
      <c r="M27" s="57"/>
      <c r="N27" s="57"/>
    </row>
    <row r="28" spans="1:20" ht="15.75" x14ac:dyDescent="0.25">
      <c r="B28" s="69" t="str">
        <f>List!T7</f>
        <v>Africa</v>
      </c>
      <c r="C28" s="69" t="str">
        <f>List!U7</f>
        <v>Mauritius</v>
      </c>
      <c r="D28" s="69">
        <f ca="1">Calc!Q86</f>
        <v>12</v>
      </c>
      <c r="E28" s="69">
        <f ca="1">Calc!R86</f>
        <v>54</v>
      </c>
      <c r="F28" s="56" t="str">
        <f t="shared" ca="1" si="0"/>
        <v>▼</v>
      </c>
      <c r="H28" s="57"/>
      <c r="I28" s="57"/>
      <c r="J28" s="57"/>
      <c r="K28" s="57"/>
      <c r="L28" s="57"/>
      <c r="M28" s="57"/>
      <c r="N28" s="57"/>
    </row>
    <row r="29" spans="1:20" ht="15.75" x14ac:dyDescent="0.25">
      <c r="B29" s="69" t="str">
        <f>List!T8</f>
        <v>Africa</v>
      </c>
      <c r="C29" s="69" t="str">
        <f>List!U8</f>
        <v>Nigeria</v>
      </c>
      <c r="D29" s="69">
        <f ca="1">Calc!Q87</f>
        <v>23</v>
      </c>
      <c r="E29" s="69">
        <f ca="1">Calc!R87</f>
        <v>49</v>
      </c>
      <c r="F29" s="56" t="str">
        <f t="shared" ca="1" si="0"/>
        <v>▼</v>
      </c>
      <c r="H29" s="57"/>
      <c r="I29" s="57"/>
      <c r="J29" s="57"/>
      <c r="K29" s="57"/>
      <c r="L29" s="57"/>
      <c r="M29" s="57"/>
      <c r="N29" s="57"/>
    </row>
    <row r="30" spans="1:20" ht="15" customHeight="1" x14ac:dyDescent="0.25">
      <c r="B30" s="69" t="str">
        <f>List!T9</f>
        <v>Africa</v>
      </c>
      <c r="C30" s="69" t="str">
        <f>List!U9</f>
        <v>South Africa</v>
      </c>
      <c r="D30" s="69">
        <f ca="1">Calc!Q88</f>
        <v>21</v>
      </c>
      <c r="E30" s="69">
        <f ca="1">Calc!R88</f>
        <v>13</v>
      </c>
      <c r="F30" s="56" t="str">
        <f t="shared" ca="1" si="0"/>
        <v>▲</v>
      </c>
      <c r="H30" s="57"/>
      <c r="I30" s="57"/>
      <c r="J30" s="57"/>
      <c r="K30" s="57"/>
      <c r="L30" s="57"/>
      <c r="M30" s="57"/>
      <c r="N30" s="57"/>
      <c r="P30" s="53"/>
      <c r="Q30" s="54"/>
      <c r="R30" s="54"/>
      <c r="S30" s="54"/>
      <c r="T30" s="54"/>
    </row>
    <row r="31" spans="1:20" ht="15.75" x14ac:dyDescent="0.25">
      <c r="B31" s="69" t="str">
        <f>List!T10</f>
        <v>Africa</v>
      </c>
      <c r="C31" s="69" t="str">
        <f>List!U10</f>
        <v>Tunisia</v>
      </c>
      <c r="D31" s="69">
        <f ca="1">Calc!Q89</f>
        <v>56</v>
      </c>
      <c r="E31" s="69">
        <f ca="1">Calc!R89</f>
        <v>52</v>
      </c>
      <c r="F31" s="56" t="str">
        <f t="shared" ca="1" si="0"/>
        <v>▲</v>
      </c>
      <c r="H31" s="57"/>
      <c r="I31" s="57"/>
      <c r="J31" s="57"/>
      <c r="K31" s="57"/>
      <c r="L31" s="57"/>
      <c r="M31" s="57"/>
      <c r="N31" s="57"/>
    </row>
    <row r="32" spans="1:20" ht="15.75" x14ac:dyDescent="0.25">
      <c r="B32" s="69" t="str">
        <f>List!T11</f>
        <v>Africa</v>
      </c>
      <c r="C32" s="69" t="str">
        <f>List!U11</f>
        <v>Zimbabwe</v>
      </c>
      <c r="D32" s="69">
        <f ca="1">Calc!Q90</f>
        <v>28</v>
      </c>
      <c r="E32" s="69">
        <f ca="1">Calc!R90</f>
        <v>50</v>
      </c>
      <c r="F32" s="56" t="str">
        <f t="shared" ca="1" si="0"/>
        <v>▼</v>
      </c>
      <c r="H32" s="57"/>
      <c r="I32" s="57"/>
      <c r="J32" s="57"/>
      <c r="K32" s="57"/>
      <c r="L32" s="57"/>
      <c r="M32" s="57"/>
      <c r="N32" s="57"/>
    </row>
    <row r="33" spans="2:20" x14ac:dyDescent="0.25">
      <c r="H33" s="57"/>
      <c r="I33" s="57"/>
      <c r="J33" s="57"/>
      <c r="K33" s="57"/>
      <c r="L33" s="57"/>
      <c r="M33" s="57"/>
      <c r="N33" s="57"/>
    </row>
    <row r="34" spans="2:20" x14ac:dyDescent="0.25">
      <c r="H34" s="57"/>
      <c r="I34" s="57"/>
      <c r="J34" s="57"/>
      <c r="K34" s="57"/>
      <c r="L34" s="57"/>
      <c r="M34" s="57"/>
      <c r="N34" s="57"/>
    </row>
    <row r="35" spans="2:20" x14ac:dyDescent="0.25">
      <c r="H35" s="53" t="s">
        <v>149</v>
      </c>
      <c r="I35" s="53">
        <v>2012</v>
      </c>
      <c r="J35" s="53">
        <f>I35+1</f>
        <v>2013</v>
      </c>
      <c r="K35" s="53">
        <f t="shared" ref="K35:N35" si="1">J35+1</f>
        <v>2014</v>
      </c>
      <c r="L35" s="53">
        <f t="shared" si="1"/>
        <v>2015</v>
      </c>
      <c r="M35" s="53">
        <f t="shared" si="1"/>
        <v>2016</v>
      </c>
      <c r="N35" s="53">
        <f t="shared" si="1"/>
        <v>2017</v>
      </c>
    </row>
    <row r="36" spans="2:20" x14ac:dyDescent="0.25">
      <c r="H36" s="58" t="s">
        <v>70</v>
      </c>
      <c r="I36" s="59">
        <f>Calc!E418</f>
        <v>738</v>
      </c>
      <c r="J36" s="59">
        <f>Calc!F418</f>
        <v>1938</v>
      </c>
      <c r="K36" s="59">
        <f>Calc!G418</f>
        <v>1731</v>
      </c>
      <c r="L36" s="59">
        <f>Calc!H418</f>
        <v>1194</v>
      </c>
      <c r="M36" s="59">
        <f>Calc!I418</f>
        <v>1589</v>
      </c>
      <c r="N36" s="59">
        <f>Calc!J418</f>
        <v>2469</v>
      </c>
    </row>
    <row r="37" spans="2:20" x14ac:dyDescent="0.25">
      <c r="H37" s="58" t="s">
        <v>72</v>
      </c>
      <c r="I37" s="59">
        <f>Calc!E419</f>
        <v>4663</v>
      </c>
      <c r="J37" s="59">
        <f>Calc!F419</f>
        <v>2841</v>
      </c>
      <c r="K37" s="59">
        <f>Calc!G419</f>
        <v>1042</v>
      </c>
      <c r="L37" s="59">
        <f>Calc!H419</f>
        <v>2347</v>
      </c>
      <c r="M37" s="59">
        <f>Calc!I419</f>
        <v>2656</v>
      </c>
      <c r="N37" s="59">
        <f>Calc!J419</f>
        <v>3637</v>
      </c>
    </row>
    <row r="38" spans="2:20" x14ac:dyDescent="0.25">
      <c r="H38" s="58" t="s">
        <v>73</v>
      </c>
      <c r="I38" s="59">
        <f>Calc!E420</f>
        <v>2727</v>
      </c>
      <c r="J38" s="59">
        <f>Calc!F420</f>
        <v>1338</v>
      </c>
      <c r="K38" s="59">
        <f>Calc!G420</f>
        <v>1188</v>
      </c>
      <c r="L38" s="59">
        <f>Calc!H420</f>
        <v>872</v>
      </c>
      <c r="M38" s="59">
        <f>Calc!I420</f>
        <v>2228</v>
      </c>
      <c r="N38" s="59">
        <f>Calc!J420</f>
        <v>2216</v>
      </c>
    </row>
    <row r="39" spans="2:20" x14ac:dyDescent="0.25">
      <c r="H39" s="58" t="s">
        <v>71</v>
      </c>
      <c r="I39" s="59">
        <f>Calc!E421</f>
        <v>1938</v>
      </c>
      <c r="J39" s="59">
        <f>Calc!F421</f>
        <v>1662</v>
      </c>
      <c r="K39" s="59">
        <f>Calc!G421</f>
        <v>1718</v>
      </c>
      <c r="L39" s="59">
        <f>Calc!H421</f>
        <v>1688</v>
      </c>
      <c r="M39" s="59">
        <f>Calc!I421</f>
        <v>2230</v>
      </c>
      <c r="N39" s="59">
        <f>Calc!J421</f>
        <v>1062</v>
      </c>
    </row>
    <row r="40" spans="2:20" ht="13.5" customHeight="1" x14ac:dyDescent="0.25">
      <c r="H40" s="60" t="s">
        <v>15</v>
      </c>
      <c r="I40" s="61">
        <f t="shared" ref="I40:N40" si="2">SUM(I35:I39)</f>
        <v>12078</v>
      </c>
      <c r="J40" s="61">
        <f t="shared" si="2"/>
        <v>9792</v>
      </c>
      <c r="K40" s="61">
        <f t="shared" si="2"/>
        <v>7693</v>
      </c>
      <c r="L40" s="61">
        <f t="shared" si="2"/>
        <v>8116</v>
      </c>
      <c r="M40" s="61">
        <f t="shared" si="2"/>
        <v>10719</v>
      </c>
      <c r="N40" s="61">
        <f t="shared" si="2"/>
        <v>11401</v>
      </c>
    </row>
    <row r="41" spans="2:20" ht="9" customHeight="1" x14ac:dyDescent="0.25">
      <c r="B41" s="54"/>
      <c r="C41" s="54"/>
      <c r="D41" s="54"/>
      <c r="E41" s="54"/>
      <c r="F41" s="54"/>
      <c r="G41" s="54"/>
      <c r="H41" s="54"/>
      <c r="I41" s="54"/>
      <c r="J41" s="54"/>
      <c r="K41" s="54"/>
      <c r="L41" s="54"/>
      <c r="M41" s="54"/>
      <c r="N41" s="54"/>
      <c r="O41" s="54"/>
      <c r="P41" s="54"/>
      <c r="Q41" s="54"/>
      <c r="R41" s="54"/>
      <c r="S41" s="54"/>
      <c r="T41" s="54"/>
    </row>
  </sheetData>
  <mergeCells count="4">
    <mergeCell ref="B7:E8"/>
    <mergeCell ref="B11:E12"/>
    <mergeCell ref="B15:E16"/>
    <mergeCell ref="B19:E20"/>
  </mergeCells>
  <conditionalFormatting sqref="F23:F32">
    <cfRule type="expression" dxfId="4" priority="1">
      <formula>D23-E23&gt;0</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Drop Down 1">
              <controlPr defaultSize="0" autoLine="0" autoPict="0">
                <anchor moveWithCells="1">
                  <from>
                    <xdr:col>12</xdr:col>
                    <xdr:colOff>523875</xdr:colOff>
                    <xdr:row>2</xdr:row>
                    <xdr:rowOff>133350</xdr:rowOff>
                  </from>
                  <to>
                    <xdr:col>13</xdr:col>
                    <xdr:colOff>676275</xdr:colOff>
                    <xdr:row>3</xdr:row>
                    <xdr:rowOff>152400</xdr:rowOff>
                  </to>
                </anchor>
              </controlPr>
            </control>
          </mc:Choice>
        </mc:AlternateContent>
        <mc:AlternateContent xmlns:mc="http://schemas.openxmlformats.org/markup-compatibility/2006">
          <mc:Choice Requires="x14">
            <control shapeId="14" r:id="rId5" name="Option Button 2">
              <controlPr defaultSize="0" autoFill="0" autoLine="0" autoPict="0">
                <anchor moveWithCells="1">
                  <from>
                    <xdr:col>11</xdr:col>
                    <xdr:colOff>133350</xdr:colOff>
                    <xdr:row>21</xdr:row>
                    <xdr:rowOff>0</xdr:rowOff>
                  </from>
                  <to>
                    <xdr:col>12</xdr:col>
                    <xdr:colOff>114300</xdr:colOff>
                    <xdr:row>22</xdr:row>
                    <xdr:rowOff>9525</xdr:rowOff>
                  </to>
                </anchor>
              </controlPr>
            </control>
          </mc:Choice>
        </mc:AlternateContent>
        <mc:AlternateContent xmlns:mc="http://schemas.openxmlformats.org/markup-compatibility/2006">
          <mc:Choice Requires="x14">
            <control shapeId="15" r:id="rId6" name="Option Button 3">
              <controlPr defaultSize="0" autoFill="0" autoLine="0" autoPict="0">
                <anchor moveWithCells="1">
                  <from>
                    <xdr:col>11</xdr:col>
                    <xdr:colOff>466725</xdr:colOff>
                    <xdr:row>20</xdr:row>
                    <xdr:rowOff>180975</xdr:rowOff>
                  </from>
                  <to>
                    <xdr:col>12</xdr:col>
                    <xdr:colOff>504825</xdr:colOff>
                    <xdr:row>22</xdr:row>
                    <xdr:rowOff>19050</xdr:rowOff>
                  </to>
                </anchor>
              </controlPr>
            </control>
          </mc:Choice>
        </mc:AlternateContent>
        <mc:AlternateContent xmlns:mc="http://schemas.openxmlformats.org/markup-compatibility/2006">
          <mc:Choice Requires="x14">
            <control shapeId="16" r:id="rId7" name="Option Button 4">
              <controlPr defaultSize="0" autoFill="0" autoLine="0" autoPict="0">
                <anchor moveWithCells="1">
                  <from>
                    <xdr:col>12</xdr:col>
                    <xdr:colOff>295275</xdr:colOff>
                    <xdr:row>20</xdr:row>
                    <xdr:rowOff>180975</xdr:rowOff>
                  </from>
                  <to>
                    <xdr:col>13</xdr:col>
                    <xdr:colOff>419100</xdr:colOff>
                    <xdr:row>22</xdr:row>
                    <xdr:rowOff>19050</xdr:rowOff>
                  </to>
                </anchor>
              </controlPr>
            </control>
          </mc:Choice>
        </mc:AlternateContent>
        <mc:AlternateContent xmlns:mc="http://schemas.openxmlformats.org/markup-compatibility/2006">
          <mc:Choice Requires="x14">
            <control shapeId="17" r:id="rId8" name="Option Button 5">
              <controlPr defaultSize="0" autoFill="0" autoLine="0" autoPict="0">
                <anchor moveWithCells="1">
                  <from>
                    <xdr:col>13</xdr:col>
                    <xdr:colOff>95250</xdr:colOff>
                    <xdr:row>21</xdr:row>
                    <xdr:rowOff>0</xdr:rowOff>
                  </from>
                  <to>
                    <xdr:col>15</xdr:col>
                    <xdr:colOff>19050</xdr:colOff>
                    <xdr:row>22</xdr:row>
                    <xdr:rowOff>28575</xdr:rowOff>
                  </to>
                </anchor>
              </controlPr>
            </control>
          </mc:Choice>
        </mc:AlternateContent>
        <mc:AlternateContent xmlns:mc="http://schemas.openxmlformats.org/markup-compatibility/2006">
          <mc:Choice Requires="x14">
            <control shapeId="2054" r:id="rId9" name="Option Button 6">
              <controlPr defaultSize="0" autoFill="0" autoLine="0" autoPict="0">
                <anchor moveWithCells="1">
                  <from>
                    <xdr:col>13</xdr:col>
                    <xdr:colOff>409575</xdr:colOff>
                    <xdr:row>20</xdr:row>
                    <xdr:rowOff>180975</xdr:rowOff>
                  </from>
                  <to>
                    <xdr:col>14</xdr:col>
                    <xdr:colOff>76200</xdr:colOff>
                    <xdr:row>22</xdr:row>
                    <xdr:rowOff>9525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0" id="{C784B2EB-5D23-4F9F-96B4-3112106AB07C}">
            <xm:f>Calc!$Q$280&gt;0</xm:f>
            <x14:dxf>
              <font>
                <color theme="4" tint="-0.24994659260841701"/>
              </font>
            </x14:dxf>
          </x14:cfRule>
          <xm:sqref>F6</xm:sqref>
        </x14:conditionalFormatting>
        <x14:conditionalFormatting xmlns:xm="http://schemas.microsoft.com/office/excel/2006/main">
          <x14:cfRule type="expression" priority="11" id="{E60B2383-EA22-4438-856B-8CBCCAD34EC4}">
            <xm:f>Calc!$Q$281&gt;0</xm:f>
            <x14:dxf>
              <font>
                <color theme="4" tint="-0.24994659260841701"/>
              </font>
            </x14:dxf>
          </x14:cfRule>
          <xm:sqref>F10</xm:sqref>
        </x14:conditionalFormatting>
        <x14:conditionalFormatting xmlns:xm="http://schemas.microsoft.com/office/excel/2006/main">
          <x14:cfRule type="expression" priority="12" id="{446F1FA5-0FB9-4CE8-839D-D5B3866D2673}">
            <xm:f>Calc!$Q$282&gt;0</xm:f>
            <x14:dxf>
              <font>
                <color theme="4" tint="-0.24994659260841701"/>
              </font>
            </x14:dxf>
          </x14:cfRule>
          <xm:sqref>F14</xm:sqref>
        </x14:conditionalFormatting>
        <x14:conditionalFormatting xmlns:xm="http://schemas.microsoft.com/office/excel/2006/main">
          <x14:cfRule type="expression" priority="13" id="{F99491E5-3B4C-4C6C-812B-44BD5E3C1D67}">
            <xm:f>Calc!$Q$283&gt;0</xm:f>
            <x14:dxf>
              <font>
                <color theme="4" tint="-0.24994659260841701"/>
              </font>
            </x14:dxf>
          </x14:cfRule>
          <xm:sqref>F18</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14:colorSeries theme="5" tint="-0.249977111117893"/>
          <x14:colorNegative theme="6"/>
          <x14:colorAxis rgb="FF000000"/>
          <x14:colorMarkers theme="6" tint="-0.249977111117893"/>
          <x14:colorFirst theme="6" tint="-0.249977111117893"/>
          <x14:colorLast theme="6" tint="-0.249977111117893"/>
          <x14:colorHigh theme="6" tint="-0.249977111117893"/>
          <x14:colorLow theme="6" tint="-0.249977111117893"/>
          <x14:sparklines>
            <x14:sparkline>
              <xm:f>Calc!E280:P280</xm:f>
              <xm:sqref>B7</xm:sqref>
            </x14:sparkline>
          </x14:sparklines>
        </x14:sparklineGroup>
        <x14:sparklineGroup type="column" displayEmptyCellsAs="gap">
          <x14:colorSeries theme="9" tint="-0.249977111117893"/>
          <x14:colorNegative theme="4"/>
          <x14:colorAxis rgb="FF000000"/>
          <x14:colorMarkers theme="4" tint="-0.249977111117893"/>
          <x14:colorFirst theme="4" tint="-0.249977111117893"/>
          <x14:colorLast theme="4" tint="-0.249977111117893"/>
          <x14:colorHigh theme="4" tint="-0.249977111117893"/>
          <x14:colorLow theme="4" tint="-0.249977111117893"/>
          <x14:sparklines>
            <x14:sparkline>
              <xm:f>Calc!E281:P281</xm:f>
              <xm:sqref>B11</xm:sqref>
            </x14:sparkline>
          </x14:sparklines>
        </x14:sparklineGroup>
        <x14:sparklineGroup type="column" displayEmptyCellsAs="gap">
          <x14:colorSeries theme="9"/>
          <x14:colorNegative theme="4"/>
          <x14:colorAxis rgb="FF000000"/>
          <x14:colorMarkers theme="9" tint="-0.249977111117893"/>
          <x14:colorFirst theme="9" tint="-0.249977111117893"/>
          <x14:colorLast theme="9" tint="-0.249977111117893"/>
          <x14:colorHigh theme="9" tint="-0.249977111117893"/>
          <x14:colorLow theme="9" tint="-0.249977111117893"/>
          <x14:sparklines>
            <x14:sparkline>
              <xm:f>Calc!E282:P282</xm:f>
              <xm:sqref>B15</xm:sqref>
            </x14:sparkline>
          </x14:sparklines>
        </x14:sparklineGroup>
        <x14:sparklineGroup type="column" displayEmptyCellsAs="gap">
          <x14:colorSeries theme="9" tint="0.39997558519241921"/>
          <x14:colorNegative theme="0" tint="-0.499984740745262"/>
          <x14:colorAxis rgb="FF000000"/>
          <x14:colorMarkers theme="9" tint="0.79998168889431442"/>
          <x14:colorFirst theme="9" tint="-0.249977111117893"/>
          <x14:colorLast theme="9" tint="-0.249977111117893"/>
          <x14:colorHigh theme="9" tint="-0.499984740745262"/>
          <x14:colorLow theme="9" tint="-0.499984740745262"/>
          <x14:sparklines>
            <x14:sparkline>
              <xm:f>Calc!E283:P283</xm:f>
              <xm:sqref>B19</xm:sqref>
            </x14:sparkline>
          </x14:sparklines>
        </x14:sparklineGroup>
      </x14:sparklineGroups>
    </ex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List</vt:lpstr>
      <vt:lpstr>Finances</vt:lpstr>
      <vt:lpstr>Users</vt:lpstr>
      <vt:lpstr>WebVisits</vt:lpstr>
      <vt:lpstr>Stats</vt:lpstr>
      <vt:lpstr>Other</vt:lpstr>
      <vt:lpstr>Targ</vt:lpstr>
      <vt:lpstr>FTE</vt:lpstr>
      <vt:lpstr>WebCalc</vt:lpstr>
      <vt:lpstr>Calc</vt:lpstr>
      <vt:lpstr>Social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Smallman</dc:creator>
  <cp:lastModifiedBy>Excel</cp:lastModifiedBy>
  <cp:lastPrinted>2018-01-10T06:41:03Z</cp:lastPrinted>
  <dcterms:created xsi:type="dcterms:W3CDTF">2014-05-12T06:47:46Z</dcterms:created>
  <dcterms:modified xsi:type="dcterms:W3CDTF">2018-08-04T06:46:05Z</dcterms:modified>
</cp:coreProperties>
</file>