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144" windowWidth="9540" windowHeight="398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5"/>
  <c r="H15"/>
  <c r="H14"/>
  <c r="H13"/>
  <c r="H12"/>
  <c r="H11"/>
  <c r="H10"/>
  <c r="H9"/>
  <c r="H8"/>
  <c r="H7"/>
  <c r="H6"/>
  <c r="H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5"/>
</calcChain>
</file>

<file path=xl/sharedStrings.xml><?xml version="1.0" encoding="utf-8"?>
<sst xmlns="http://schemas.openxmlformats.org/spreadsheetml/2006/main" count="20" uniqueCount="20">
  <si>
    <t>T (C)</t>
  </si>
  <si>
    <t>RT / R25</t>
  </si>
  <si>
    <t>R25</t>
  </si>
  <si>
    <t>R</t>
  </si>
  <si>
    <t>RL</t>
  </si>
  <si>
    <t>Vcc</t>
  </si>
  <si>
    <t>Vo</t>
  </si>
  <si>
    <t>Steinhart-Hart</t>
  </si>
  <si>
    <t>L1</t>
  </si>
  <si>
    <t>L2</t>
  </si>
  <si>
    <t>L3</t>
  </si>
  <si>
    <t>Y1</t>
  </si>
  <si>
    <t>Y2</t>
  </si>
  <si>
    <t>Y3</t>
  </si>
  <si>
    <t>gam2</t>
  </si>
  <si>
    <t>gam3</t>
  </si>
  <si>
    <t>C</t>
  </si>
  <si>
    <t>B</t>
  </si>
  <si>
    <t>A</t>
  </si>
  <si>
    <t>Tcalc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</si>
</sst>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</a:t>
            </a:r>
            <a:r>
              <a:rPr lang="en-US" baseline="0"/>
              <a:t>esistance vs Temperature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Sheet1!$C$4</c:f>
              <c:strCache>
                <c:ptCount val="1"/>
                <c:pt idx="0">
                  <c:v>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Sheet1!$A$5:$A$47</c:f>
              <c:numCache>
                <c:formatCode>General</c:formatCode>
                <c:ptCount val="43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90</c:v>
                </c:pt>
                <c:pt idx="30">
                  <c:v>95</c:v>
                </c:pt>
                <c:pt idx="31">
                  <c:v>100</c:v>
                </c:pt>
                <c:pt idx="32">
                  <c:v>105</c:v>
                </c:pt>
                <c:pt idx="33">
                  <c:v>110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  <c:pt idx="42">
                  <c:v>155</c:v>
                </c:pt>
              </c:numCache>
            </c:numRef>
          </c:xVal>
          <c:yVal>
            <c:numRef>
              <c:f>Sheet1!$C$5:$C$47</c:f>
              <c:numCache>
                <c:formatCode>General</c:formatCode>
                <c:ptCount val="43"/>
                <c:pt idx="0">
                  <c:v>963000</c:v>
                </c:pt>
                <c:pt idx="1">
                  <c:v>670100</c:v>
                </c:pt>
                <c:pt idx="2">
                  <c:v>471700</c:v>
                </c:pt>
                <c:pt idx="3">
                  <c:v>336500</c:v>
                </c:pt>
                <c:pt idx="4">
                  <c:v>242600.00000000003</c:v>
                </c:pt>
                <c:pt idx="5">
                  <c:v>177000</c:v>
                </c:pt>
                <c:pt idx="6">
                  <c:v>130399.99999999999</c:v>
                </c:pt>
                <c:pt idx="7">
                  <c:v>97070.000000000015</c:v>
                </c:pt>
                <c:pt idx="8">
                  <c:v>72930</c:v>
                </c:pt>
                <c:pt idx="9">
                  <c:v>55330</c:v>
                </c:pt>
                <c:pt idx="10">
                  <c:v>42320</c:v>
                </c:pt>
                <c:pt idx="11">
                  <c:v>32650</c:v>
                </c:pt>
                <c:pt idx="12">
                  <c:v>25390</c:v>
                </c:pt>
                <c:pt idx="13">
                  <c:v>19900</c:v>
                </c:pt>
                <c:pt idx="14">
                  <c:v>15710</c:v>
                </c:pt>
                <c:pt idx="15">
                  <c:v>12490.000000000002</c:v>
                </c:pt>
                <c:pt idx="16">
                  <c:v>10000</c:v>
                </c:pt>
                <c:pt idx="17">
                  <c:v>8057</c:v>
                </c:pt>
                <c:pt idx="18">
                  <c:v>6531</c:v>
                </c:pt>
                <c:pt idx="19">
                  <c:v>5326.9999999999991</c:v>
                </c:pt>
                <c:pt idx="20">
                  <c:v>4369</c:v>
                </c:pt>
                <c:pt idx="21">
                  <c:v>3603</c:v>
                </c:pt>
                <c:pt idx="22">
                  <c:v>2985.9999999999995</c:v>
                </c:pt>
                <c:pt idx="23">
                  <c:v>2488</c:v>
                </c:pt>
                <c:pt idx="24">
                  <c:v>2083</c:v>
                </c:pt>
                <c:pt idx="25">
                  <c:v>1752</c:v>
                </c:pt>
                <c:pt idx="26">
                  <c:v>1481</c:v>
                </c:pt>
                <c:pt idx="27">
                  <c:v>1258</c:v>
                </c:pt>
                <c:pt idx="28">
                  <c:v>1072</c:v>
                </c:pt>
                <c:pt idx="29">
                  <c:v>917.7</c:v>
                </c:pt>
                <c:pt idx="30">
                  <c:v>785.5</c:v>
                </c:pt>
                <c:pt idx="31">
                  <c:v>680</c:v>
                </c:pt>
                <c:pt idx="32">
                  <c:v>588.6</c:v>
                </c:pt>
                <c:pt idx="33">
                  <c:v>511.2</c:v>
                </c:pt>
                <c:pt idx="34">
                  <c:v>445.40000000000003</c:v>
                </c:pt>
                <c:pt idx="35">
                  <c:v>389.3</c:v>
                </c:pt>
                <c:pt idx="36">
                  <c:v>341.7</c:v>
                </c:pt>
                <c:pt idx="37">
                  <c:v>300.89999999999998</c:v>
                </c:pt>
                <c:pt idx="38">
                  <c:v>265.40000000000003</c:v>
                </c:pt>
                <c:pt idx="39">
                  <c:v>234.8</c:v>
                </c:pt>
                <c:pt idx="40">
                  <c:v>208.3</c:v>
                </c:pt>
                <c:pt idx="41">
                  <c:v>185.3</c:v>
                </c:pt>
                <c:pt idx="42">
                  <c:v>165.29999999999998</c:v>
                </c:pt>
              </c:numCache>
            </c:numRef>
          </c:yVal>
        </c:ser>
        <c:axId val="66881408"/>
        <c:axId val="66879872"/>
      </c:scatterChart>
      <c:valAx>
        <c:axId val="66881408"/>
        <c:scaling>
          <c:orientation val="minMax"/>
        </c:scaling>
        <c:axPos val="b"/>
        <c:numFmt formatCode="General" sourceLinked="1"/>
        <c:tickLblPos val="nextTo"/>
        <c:crossAx val="66879872"/>
        <c:crosses val="autoZero"/>
        <c:crossBetween val="midCat"/>
      </c:valAx>
      <c:valAx>
        <c:axId val="66879872"/>
        <c:scaling>
          <c:orientation val="minMax"/>
        </c:scaling>
        <c:axPos val="l"/>
        <c:majorGridlines/>
        <c:numFmt formatCode="General" sourceLinked="1"/>
        <c:tickLblPos val="nextTo"/>
        <c:crossAx val="66881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Sheet1!$D$4</c:f>
              <c:strCache>
                <c:ptCount val="1"/>
                <c:pt idx="0">
                  <c:v>Vo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Sheet1!$A$5:$A$47</c:f>
              <c:numCache>
                <c:formatCode>General</c:formatCode>
                <c:ptCount val="43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90</c:v>
                </c:pt>
                <c:pt idx="30">
                  <c:v>95</c:v>
                </c:pt>
                <c:pt idx="31">
                  <c:v>100</c:v>
                </c:pt>
                <c:pt idx="32">
                  <c:v>105</c:v>
                </c:pt>
                <c:pt idx="33">
                  <c:v>110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  <c:pt idx="42">
                  <c:v>155</c:v>
                </c:pt>
              </c:numCache>
            </c:numRef>
          </c:xVal>
          <c:yVal>
            <c:numRef>
              <c:f>Sheet1!$D$5:$D$47</c:f>
              <c:numCache>
                <c:formatCode>General</c:formatCode>
                <c:ptCount val="43"/>
                <c:pt idx="0">
                  <c:v>6.222775357809583E-3</c:v>
                </c:pt>
                <c:pt idx="1">
                  <c:v>8.9378817220318787E-3</c:v>
                </c:pt>
                <c:pt idx="2">
                  <c:v>1.2687671812222457E-2</c:v>
                </c:pt>
                <c:pt idx="3">
                  <c:v>1.7767249037607343E-2</c:v>
                </c:pt>
                <c:pt idx="4">
                  <c:v>2.4610336341263327E-2</c:v>
                </c:pt>
                <c:pt idx="5">
                  <c:v>3.3670033670033669E-2</c:v>
                </c:pt>
                <c:pt idx="6">
                  <c:v>4.5592705167173259E-2</c:v>
                </c:pt>
                <c:pt idx="7">
                  <c:v>6.1056273532105416E-2</c:v>
                </c:pt>
                <c:pt idx="8">
                  <c:v>8.0938891137191424E-2</c:v>
                </c:pt>
                <c:pt idx="9">
                  <c:v>0.10613833362816204</c:v>
                </c:pt>
                <c:pt idx="10">
                  <c:v>0.13786764705882354</c:v>
                </c:pt>
                <c:pt idx="11">
                  <c:v>0.17725258493353027</c:v>
                </c:pt>
                <c:pt idx="12">
                  <c:v>0.22564874012786762</c:v>
                </c:pt>
                <c:pt idx="13">
                  <c:v>0.28436018957345971</c:v>
                </c:pt>
                <c:pt idx="14">
                  <c:v>0.35481963335304556</c:v>
                </c:pt>
                <c:pt idx="15">
                  <c:v>0.43827611395178956</c:v>
                </c:pt>
                <c:pt idx="16">
                  <c:v>0.5357142857142857</c:v>
                </c:pt>
                <c:pt idx="17">
                  <c:v>0.64815815058874371</c:v>
                </c:pt>
                <c:pt idx="18">
                  <c:v>0.77609623593325572</c:v>
                </c:pt>
                <c:pt idx="19">
                  <c:v>0.91925846483836393</c:v>
                </c:pt>
                <c:pt idx="20">
                  <c:v>1.0773927096426648</c:v>
                </c:pt>
                <c:pt idx="21">
                  <c:v>1.249219237976265</c:v>
                </c:pt>
                <c:pt idx="22">
                  <c:v>1.433349259436216</c:v>
                </c:pt>
                <c:pt idx="23">
                  <c:v>1.6268980477223427</c:v>
                </c:pt>
                <c:pt idx="24">
                  <c:v>1.8275967103259214</c:v>
                </c:pt>
                <c:pt idx="25">
                  <c:v>2.0325203252032522</c:v>
                </c:pt>
                <c:pt idx="26">
                  <c:v>2.2379709063782172</c:v>
                </c:pt>
                <c:pt idx="27">
                  <c:v>2.4410089503661516</c:v>
                </c:pt>
                <c:pt idx="28">
                  <c:v>2.6408450704225355</c:v>
                </c:pt>
                <c:pt idx="29">
                  <c:v>2.8332625017707893</c:v>
                </c:pt>
                <c:pt idx="30">
                  <c:v>3.0219088390833546</c:v>
                </c:pt>
                <c:pt idx="31">
                  <c:v>3.1914893617021276</c:v>
                </c:pt>
                <c:pt idx="32">
                  <c:v>3.3545790003354581</c:v>
                </c:pt>
                <c:pt idx="33">
                  <c:v>3.5063113604488079</c:v>
                </c:pt>
                <c:pt idx="34">
                  <c:v>3.6465297192172113</c:v>
                </c:pt>
                <c:pt idx="35">
                  <c:v>3.7752469640722333</c:v>
                </c:pt>
                <c:pt idx="36">
                  <c:v>3.8918077446974118</c:v>
                </c:pt>
                <c:pt idx="37">
                  <c:v>3.9976014391365178</c:v>
                </c:pt>
                <c:pt idx="38">
                  <c:v>4.0944452026750371</c:v>
                </c:pt>
                <c:pt idx="39">
                  <c:v>4.1817674937273486</c:v>
                </c:pt>
                <c:pt idx="40">
                  <c:v>4.2604558687779592</c:v>
                </c:pt>
                <c:pt idx="41">
                  <c:v>4.3311917996101927</c:v>
                </c:pt>
                <c:pt idx="42">
                  <c:v>4.3946385409800044</c:v>
                </c:pt>
              </c:numCache>
            </c:numRef>
          </c:yVal>
        </c:ser>
        <c:axId val="79696256"/>
        <c:axId val="79350016"/>
      </c:scatterChart>
      <c:valAx>
        <c:axId val="79696256"/>
        <c:scaling>
          <c:orientation val="minMax"/>
          <c:max val="100"/>
          <c:min val="23"/>
        </c:scaling>
        <c:axPos val="b"/>
        <c:numFmt formatCode="General" sourceLinked="1"/>
        <c:tickLblPos val="nextTo"/>
        <c:crossAx val="79350016"/>
        <c:crosses val="autoZero"/>
        <c:crossBetween val="midCat"/>
        <c:majorUnit val="10"/>
        <c:minorUnit val="5"/>
      </c:valAx>
      <c:valAx>
        <c:axId val="79350016"/>
        <c:scaling>
          <c:orientation val="minMax"/>
          <c:max val="5"/>
          <c:min val="0"/>
        </c:scaling>
        <c:axPos val="l"/>
        <c:majorGridlines/>
        <c:numFmt formatCode="General" sourceLinked="1"/>
        <c:tickLblPos val="nextTo"/>
        <c:crossAx val="79696256"/>
        <c:crosses val="autoZero"/>
        <c:crossBetween val="midCat"/>
        <c:majorUnit val="0.5"/>
        <c:minorUnit val="0.1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175260</xdr:rowOff>
    </xdr:from>
    <xdr:to>
      <xdr:col>16</xdr:col>
      <xdr:colOff>228600</xdr:colOff>
      <xdr:row>15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541020</xdr:colOff>
      <xdr:row>16</xdr:row>
      <xdr:rowOff>99060</xdr:rowOff>
    </xdr:from>
    <xdr:to>
      <xdr:col>16</xdr:col>
      <xdr:colOff>236220</xdr:colOff>
      <xdr:row>31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7"/>
  <sheetViews>
    <sheetView tabSelected="1" topLeftCell="B1" workbookViewId="0">
      <selection activeCell="C3" sqref="C3"/>
    </sheetView>
  </sheetViews>
  <sheetFormatPr defaultRowHeight="14.4"/>
  <cols>
    <col min="8" max="8" width="12" bestFit="1" customWidth="1"/>
  </cols>
  <sheetData>
    <row r="1" spans="1:8">
      <c r="B1" t="s">
        <v>2</v>
      </c>
      <c r="C1" t="s">
        <v>4</v>
      </c>
      <c r="D1" t="s">
        <v>5</v>
      </c>
    </row>
    <row r="2" spans="1:8">
      <c r="B2">
        <v>10000</v>
      </c>
      <c r="C2">
        <v>1200</v>
      </c>
      <c r="D2">
        <v>5</v>
      </c>
    </row>
    <row r="4" spans="1:8">
      <c r="A4" t="s">
        <v>0</v>
      </c>
      <c r="B4" t="s">
        <v>1</v>
      </c>
      <c r="C4" t="s">
        <v>3</v>
      </c>
      <c r="D4" t="s">
        <v>6</v>
      </c>
      <c r="E4" t="s">
        <v>19</v>
      </c>
      <c r="G4" t="s">
        <v>7</v>
      </c>
    </row>
    <row r="5" spans="1:8">
      <c r="A5">
        <v>-55</v>
      </c>
      <c r="B5">
        <v>96.3</v>
      </c>
      <c r="C5">
        <f>B5*$B$2</f>
        <v>963000</v>
      </c>
      <c r="D5">
        <f>$D$2/($C$2+C5)*$C$2</f>
        <v>6.222775357809583E-3</v>
      </c>
      <c r="E5">
        <f>(1/($H$15+$H$14*LN(C5)+$H$13*(LN(C5))^3))-273</f>
        <v>-54.960773644100357</v>
      </c>
      <c r="G5" t="s">
        <v>8</v>
      </c>
      <c r="H5">
        <f>LN($C$16)</f>
        <v>10.393600134704577</v>
      </c>
    </row>
    <row r="6" spans="1:8">
      <c r="A6">
        <v>-50</v>
      </c>
      <c r="B6">
        <v>67.010000000000005</v>
      </c>
      <c r="C6">
        <f>B6*$B$2</f>
        <v>670100</v>
      </c>
      <c r="D6">
        <f t="shared" ref="D6:D47" si="0">$D$2/($C$2+C6)*$C$2</f>
        <v>8.9378817220318787E-3</v>
      </c>
      <c r="E6">
        <f t="shared" ref="E6:E47" si="1">(1/($H$15+$H$14*LN(C6)+$H$13*(LN(C6))^3))-273</f>
        <v>-49.977261415053079</v>
      </c>
      <c r="G6" t="s">
        <v>9</v>
      </c>
      <c r="H6">
        <f>LN($C$21)</f>
        <v>9.2103403719761836</v>
      </c>
    </row>
    <row r="7" spans="1:8">
      <c r="A7">
        <v>-45</v>
      </c>
      <c r="B7">
        <v>47.17</v>
      </c>
      <c r="C7">
        <f>B7*$B$2</f>
        <v>471700</v>
      </c>
      <c r="D7">
        <f t="shared" si="0"/>
        <v>1.2687671812222457E-2</v>
      </c>
      <c r="E7">
        <f t="shared" si="1"/>
        <v>-44.975592274505374</v>
      </c>
      <c r="G7" t="s">
        <v>10</v>
      </c>
      <c r="H7">
        <f>LN($C$36)</f>
        <v>6.522092798170152</v>
      </c>
    </row>
    <row r="8" spans="1:8">
      <c r="A8">
        <v>-40</v>
      </c>
      <c r="B8">
        <v>33.65</v>
      </c>
      <c r="C8">
        <f>B8*$B$2</f>
        <v>336500</v>
      </c>
      <c r="D8">
        <f t="shared" si="0"/>
        <v>1.7767249037607343E-2</v>
      </c>
      <c r="E8">
        <f t="shared" si="1"/>
        <v>-39.990213169932957</v>
      </c>
      <c r="G8" t="s">
        <v>11</v>
      </c>
      <c r="H8">
        <f>1/(0+273)</f>
        <v>3.663003663003663E-3</v>
      </c>
    </row>
    <row r="9" spans="1:8">
      <c r="A9">
        <v>-35</v>
      </c>
      <c r="B9">
        <v>24.26</v>
      </c>
      <c r="C9">
        <f>B9*$B$2</f>
        <v>242600.00000000003</v>
      </c>
      <c r="D9">
        <f t="shared" si="0"/>
        <v>2.4610336341263327E-2</v>
      </c>
      <c r="E9">
        <f t="shared" si="1"/>
        <v>-34.988880238885827</v>
      </c>
      <c r="G9" t="s">
        <v>12</v>
      </c>
      <c r="H9">
        <f>1/(25+273)</f>
        <v>3.3557046979865771E-3</v>
      </c>
    </row>
    <row r="10" spans="1:8">
      <c r="A10">
        <v>-30</v>
      </c>
      <c r="B10">
        <v>17.7</v>
      </c>
      <c r="C10">
        <f>B10*$B$2</f>
        <v>177000</v>
      </c>
      <c r="D10">
        <f t="shared" si="0"/>
        <v>3.3670033670033669E-2</v>
      </c>
      <c r="E10">
        <f t="shared" si="1"/>
        <v>-30.000682265029582</v>
      </c>
      <c r="G10" t="s">
        <v>13</v>
      </c>
      <c r="H10">
        <f>1/(100+273)</f>
        <v>2.6809651474530832E-3</v>
      </c>
    </row>
    <row r="11" spans="1:8">
      <c r="A11">
        <v>-25</v>
      </c>
      <c r="B11">
        <v>13.04</v>
      </c>
      <c r="C11">
        <f>B11*$B$2</f>
        <v>130399.99999999999</v>
      </c>
      <c r="D11">
        <f t="shared" si="0"/>
        <v>4.5592705167173259E-2</v>
      </c>
      <c r="E11">
        <f t="shared" si="1"/>
        <v>-24.999078133808069</v>
      </c>
      <c r="G11" t="s">
        <v>14</v>
      </c>
      <c r="H11">
        <f>(H9-H8)/(H6-H5)</f>
        <v>2.5970541270541243E-4</v>
      </c>
    </row>
    <row r="12" spans="1:8">
      <c r="A12">
        <v>-20</v>
      </c>
      <c r="B12">
        <v>9.7070000000000007</v>
      </c>
      <c r="C12">
        <f>B12*$B$2</f>
        <v>97070.000000000015</v>
      </c>
      <c r="D12">
        <f t="shared" si="0"/>
        <v>6.1056273532105416E-2</v>
      </c>
      <c r="E12">
        <f t="shared" si="1"/>
        <v>-20.002254731416969</v>
      </c>
      <c r="G12" t="s">
        <v>15</v>
      </c>
      <c r="H12">
        <f>(H10-H8)/(H7-H5)</f>
        <v>2.5365792446867746E-4</v>
      </c>
    </row>
    <row r="13" spans="1:8">
      <c r="A13">
        <v>-15</v>
      </c>
      <c r="B13">
        <v>7.2930000000000001</v>
      </c>
      <c r="C13">
        <f>B13*$B$2</f>
        <v>72930</v>
      </c>
      <c r="D13">
        <f t="shared" si="0"/>
        <v>8.0938891137191424E-2</v>
      </c>
      <c r="E13">
        <f t="shared" si="1"/>
        <v>-14.998884243675718</v>
      </c>
      <c r="G13" t="s">
        <v>16</v>
      </c>
      <c r="H13">
        <f>((H12-H11)/(H7-H6))*(1/(H5+H6+H7))</f>
        <v>8.610577770117013E-8</v>
      </c>
    </row>
    <row r="14" spans="1:8">
      <c r="A14">
        <v>-10</v>
      </c>
      <c r="B14">
        <v>5.5330000000000004</v>
      </c>
      <c r="C14">
        <f>B14*$B$2</f>
        <v>55330</v>
      </c>
      <c r="D14">
        <f t="shared" si="0"/>
        <v>0.10613833362816204</v>
      </c>
      <c r="E14">
        <f t="shared" si="1"/>
        <v>-10.005599524718718</v>
      </c>
      <c r="G14" t="s">
        <v>17</v>
      </c>
      <c r="H14">
        <f>H11-H13*(H5^2+H5*H6+H6^2)</f>
        <v>2.3485650034609878E-4</v>
      </c>
    </row>
    <row r="15" spans="1:8">
      <c r="A15">
        <v>-5</v>
      </c>
      <c r="B15">
        <v>4.2320000000000002</v>
      </c>
      <c r="C15">
        <f>B15*$B$2</f>
        <v>42320</v>
      </c>
      <c r="D15">
        <f t="shared" si="0"/>
        <v>0.13786764705882354</v>
      </c>
      <c r="E15">
        <f t="shared" si="1"/>
        <v>-5.0004939992118693</v>
      </c>
      <c r="G15" t="s">
        <v>18</v>
      </c>
      <c r="H15">
        <f>H8-(H14+H5^2*H13)*H5</f>
        <v>1.1253205195243059E-3</v>
      </c>
    </row>
    <row r="16" spans="1:8">
      <c r="A16">
        <v>0</v>
      </c>
      <c r="B16">
        <v>3.2650000000000001</v>
      </c>
      <c r="C16">
        <f>B16*$B$2</f>
        <v>32650</v>
      </c>
      <c r="D16">
        <f t="shared" si="0"/>
        <v>0.17725258493353027</v>
      </c>
      <c r="E16">
        <f t="shared" si="1"/>
        <v>0</v>
      </c>
    </row>
    <row r="17" spans="1:5">
      <c r="A17">
        <v>5</v>
      </c>
      <c r="B17">
        <v>2.5390000000000001</v>
      </c>
      <c r="C17">
        <f>B17*$B$2</f>
        <v>25390</v>
      </c>
      <c r="D17">
        <f t="shared" si="0"/>
        <v>0.22564874012786762</v>
      </c>
      <c r="E17">
        <f t="shared" si="1"/>
        <v>5.002473515464203</v>
      </c>
    </row>
    <row r="18" spans="1:5">
      <c r="A18">
        <v>10</v>
      </c>
      <c r="B18">
        <v>1.99</v>
      </c>
      <c r="C18">
        <f>B18*$B$2</f>
        <v>19900</v>
      </c>
      <c r="D18">
        <f t="shared" si="0"/>
        <v>0.28436018957345971</v>
      </c>
      <c r="E18">
        <f t="shared" si="1"/>
        <v>10.001396642036241</v>
      </c>
    </row>
    <row r="19" spans="1:5">
      <c r="A19">
        <v>15</v>
      </c>
      <c r="B19">
        <v>1.571</v>
      </c>
      <c r="C19">
        <f>B19*$B$2</f>
        <v>15710</v>
      </c>
      <c r="D19">
        <f t="shared" si="0"/>
        <v>0.35481963335304556</v>
      </c>
      <c r="E19">
        <f t="shared" si="1"/>
        <v>15.003160324495354</v>
      </c>
    </row>
    <row r="20" spans="1:5">
      <c r="A20">
        <v>20</v>
      </c>
      <c r="B20">
        <v>1.2490000000000001</v>
      </c>
      <c r="C20">
        <f>B20*$B$2</f>
        <v>12490.000000000002</v>
      </c>
      <c r="D20">
        <f t="shared" si="0"/>
        <v>0.43827611395178956</v>
      </c>
      <c r="E20">
        <f t="shared" si="1"/>
        <v>20.004723929288957</v>
      </c>
    </row>
    <row r="21" spans="1:5">
      <c r="A21">
        <v>25</v>
      </c>
      <c r="B21">
        <v>1</v>
      </c>
      <c r="C21">
        <f>B21*$B$2</f>
        <v>10000</v>
      </c>
      <c r="D21">
        <f t="shared" si="0"/>
        <v>0.5357142857142857</v>
      </c>
      <c r="E21">
        <f t="shared" si="1"/>
        <v>25</v>
      </c>
    </row>
    <row r="22" spans="1:5">
      <c r="A22">
        <v>30</v>
      </c>
      <c r="B22">
        <v>0.80569999999999997</v>
      </c>
      <c r="C22">
        <f>B22*$B$2</f>
        <v>8057</v>
      </c>
      <c r="D22">
        <f t="shared" si="0"/>
        <v>0.64815815058874371</v>
      </c>
      <c r="E22">
        <f t="shared" si="1"/>
        <v>29.998958010655656</v>
      </c>
    </row>
    <row r="23" spans="1:5">
      <c r="A23">
        <v>35</v>
      </c>
      <c r="B23">
        <v>0.65310000000000001</v>
      </c>
      <c r="C23">
        <f>B23*$B$2</f>
        <v>6531</v>
      </c>
      <c r="D23">
        <f t="shared" si="0"/>
        <v>0.77609623593325572</v>
      </c>
      <c r="E23">
        <f t="shared" si="1"/>
        <v>35.001298503913063</v>
      </c>
    </row>
    <row r="24" spans="1:5">
      <c r="A24">
        <v>40</v>
      </c>
      <c r="B24">
        <v>0.53269999999999995</v>
      </c>
      <c r="C24">
        <f>B24*$B$2</f>
        <v>5326.9999999999991</v>
      </c>
      <c r="D24">
        <f t="shared" si="0"/>
        <v>0.91925846483836393</v>
      </c>
      <c r="E24">
        <f t="shared" si="1"/>
        <v>39.997455043431046</v>
      </c>
    </row>
    <row r="25" spans="1:5">
      <c r="A25">
        <v>45</v>
      </c>
      <c r="B25">
        <v>0.43690000000000001</v>
      </c>
      <c r="C25">
        <f>B25*$B$2</f>
        <v>4369</v>
      </c>
      <c r="D25">
        <f t="shared" si="0"/>
        <v>1.0773927096426648</v>
      </c>
      <c r="E25">
        <f t="shared" si="1"/>
        <v>44.998513246604887</v>
      </c>
    </row>
    <row r="26" spans="1:5">
      <c r="A26">
        <v>50</v>
      </c>
      <c r="B26">
        <v>0.36030000000000001</v>
      </c>
      <c r="C26">
        <f>B26*$B$2</f>
        <v>3603</v>
      </c>
      <c r="D26">
        <f t="shared" si="0"/>
        <v>1.249219237976265</v>
      </c>
      <c r="E26">
        <f t="shared" si="1"/>
        <v>49.999791394613283</v>
      </c>
    </row>
    <row r="27" spans="1:5">
      <c r="A27">
        <v>55</v>
      </c>
      <c r="B27">
        <v>0.29859999999999998</v>
      </c>
      <c r="C27">
        <f>B27*$B$2</f>
        <v>2985.9999999999995</v>
      </c>
      <c r="D27">
        <f t="shared" si="0"/>
        <v>1.433349259436216</v>
      </c>
      <c r="E27">
        <f t="shared" si="1"/>
        <v>55.010431659567757</v>
      </c>
    </row>
    <row r="28" spans="1:5">
      <c r="A28">
        <v>60</v>
      </c>
      <c r="B28">
        <v>0.24879999999999999</v>
      </c>
      <c r="C28">
        <f>B28*$B$2</f>
        <v>2488</v>
      </c>
      <c r="D28">
        <f t="shared" si="0"/>
        <v>1.6268980477223427</v>
      </c>
      <c r="E28">
        <f t="shared" si="1"/>
        <v>60.013278379220196</v>
      </c>
    </row>
    <row r="29" spans="1:5">
      <c r="A29">
        <v>65</v>
      </c>
      <c r="B29">
        <v>0.20830000000000001</v>
      </c>
      <c r="C29">
        <f>B29*$B$2</f>
        <v>2083</v>
      </c>
      <c r="D29">
        <f t="shared" si="0"/>
        <v>1.8275967103259214</v>
      </c>
      <c r="E29">
        <f t="shared" si="1"/>
        <v>65.019006028003105</v>
      </c>
    </row>
    <row r="30" spans="1:5">
      <c r="A30">
        <v>70</v>
      </c>
      <c r="B30">
        <v>0.17519999999999999</v>
      </c>
      <c r="C30">
        <f>B30*$B$2</f>
        <v>1752</v>
      </c>
      <c r="D30">
        <f t="shared" si="0"/>
        <v>2.0325203252032522</v>
      </c>
      <c r="E30">
        <f t="shared" si="1"/>
        <v>70.027320973476037</v>
      </c>
    </row>
    <row r="31" spans="1:5">
      <c r="A31">
        <v>75</v>
      </c>
      <c r="B31">
        <v>0.14810000000000001</v>
      </c>
      <c r="C31">
        <f>B31*$B$2</f>
        <v>1481</v>
      </c>
      <c r="D31">
        <f t="shared" si="0"/>
        <v>2.2379709063782172</v>
      </c>
      <c r="E31">
        <f t="shared" si="1"/>
        <v>75.021325596551321</v>
      </c>
    </row>
    <row r="32" spans="1:5">
      <c r="A32">
        <v>80</v>
      </c>
      <c r="B32">
        <v>0.1258</v>
      </c>
      <c r="C32">
        <f>B32*$B$2</f>
        <v>1258</v>
      </c>
      <c r="D32">
        <f t="shared" si="0"/>
        <v>2.4410089503661516</v>
      </c>
      <c r="E32">
        <f t="shared" si="1"/>
        <v>79.999781287025257</v>
      </c>
    </row>
    <row r="33" spans="1:5">
      <c r="A33">
        <v>85</v>
      </c>
      <c r="B33">
        <v>0.1072</v>
      </c>
      <c r="C33">
        <f>B33*$B$2</f>
        <v>1072</v>
      </c>
      <c r="D33">
        <f t="shared" si="0"/>
        <v>2.6408450704225355</v>
      </c>
      <c r="E33">
        <f t="shared" si="1"/>
        <v>85.008720560434995</v>
      </c>
    </row>
    <row r="34" spans="1:5">
      <c r="A34">
        <v>90</v>
      </c>
      <c r="B34">
        <v>9.1770000000000004E-2</v>
      </c>
      <c r="C34">
        <f>B34*$B$2</f>
        <v>917.7</v>
      </c>
      <c r="D34">
        <f t="shared" si="0"/>
        <v>2.8332625017707893</v>
      </c>
      <c r="E34">
        <f t="shared" si="1"/>
        <v>90.000433338337814</v>
      </c>
    </row>
    <row r="35" spans="1:5">
      <c r="A35">
        <v>95</v>
      </c>
      <c r="B35">
        <v>7.8549999999999995E-2</v>
      </c>
      <c r="C35">
        <f>B35*$B$2</f>
        <v>785.5</v>
      </c>
      <c r="D35">
        <f t="shared" si="0"/>
        <v>3.0219088390833546</v>
      </c>
      <c r="E35">
        <f t="shared" si="1"/>
        <v>95.126426981629891</v>
      </c>
    </row>
    <row r="36" spans="1:5">
      <c r="A36">
        <v>100</v>
      </c>
      <c r="B36">
        <v>6.8000000000000005E-2</v>
      </c>
      <c r="C36">
        <f>B36*$B$2</f>
        <v>680</v>
      </c>
      <c r="D36">
        <f t="shared" si="0"/>
        <v>3.1914893617021276</v>
      </c>
      <c r="E36">
        <f t="shared" si="1"/>
        <v>100.00000000000006</v>
      </c>
    </row>
    <row r="37" spans="1:5">
      <c r="A37">
        <v>105</v>
      </c>
      <c r="B37">
        <v>5.8860000000000003E-2</v>
      </c>
      <c r="C37">
        <f>B37*$B$2</f>
        <v>588.6</v>
      </c>
      <c r="D37">
        <f t="shared" si="0"/>
        <v>3.3545790003354581</v>
      </c>
      <c r="E37">
        <f t="shared" si="1"/>
        <v>104.99847784386174</v>
      </c>
    </row>
    <row r="38" spans="1:5">
      <c r="A38">
        <v>110</v>
      </c>
      <c r="B38">
        <v>5.1119999999999999E-2</v>
      </c>
      <c r="C38">
        <f>B38*$B$2</f>
        <v>511.2</v>
      </c>
      <c r="D38">
        <f t="shared" si="0"/>
        <v>3.5063113604488079</v>
      </c>
      <c r="E38">
        <f t="shared" si="1"/>
        <v>110.00191972133916</v>
      </c>
    </row>
    <row r="39" spans="1:5">
      <c r="A39">
        <v>115</v>
      </c>
      <c r="B39">
        <v>4.4540000000000003E-2</v>
      </c>
      <c r="C39">
        <f>B39*$B$2</f>
        <v>445.40000000000003</v>
      </c>
      <c r="D39">
        <f t="shared" si="0"/>
        <v>3.6465297192172113</v>
      </c>
      <c r="E39">
        <f t="shared" si="1"/>
        <v>115.01221972182901</v>
      </c>
    </row>
    <row r="40" spans="1:5">
      <c r="A40">
        <v>120</v>
      </c>
      <c r="B40">
        <v>3.8929999999999999E-2</v>
      </c>
      <c r="C40">
        <f>B40*$B$2</f>
        <v>389.3</v>
      </c>
      <c r="D40">
        <f t="shared" si="0"/>
        <v>3.7752469640722333</v>
      </c>
      <c r="E40">
        <f t="shared" si="1"/>
        <v>120.02672507132451</v>
      </c>
    </row>
    <row r="41" spans="1:5">
      <c r="A41">
        <v>125</v>
      </c>
      <c r="B41">
        <v>3.4169999999999999E-2</v>
      </c>
      <c r="C41">
        <f>B41*$B$2</f>
        <v>341.7</v>
      </c>
      <c r="D41">
        <f t="shared" si="0"/>
        <v>3.8918077446974118</v>
      </c>
      <c r="E41">
        <f t="shared" si="1"/>
        <v>125.00131449082255</v>
      </c>
    </row>
    <row r="42" spans="1:5">
      <c r="A42">
        <v>130</v>
      </c>
      <c r="B42">
        <v>3.0089999999999999E-2</v>
      </c>
      <c r="C42">
        <f>B42*$B$2</f>
        <v>300.89999999999998</v>
      </c>
      <c r="D42">
        <f t="shared" si="0"/>
        <v>3.9976014391365178</v>
      </c>
      <c r="E42">
        <f t="shared" si="1"/>
        <v>129.96622377332886</v>
      </c>
    </row>
    <row r="43" spans="1:5">
      <c r="A43">
        <v>135</v>
      </c>
      <c r="B43">
        <v>2.6540000000000001E-2</v>
      </c>
      <c r="C43">
        <f>B43*$B$2</f>
        <v>265.40000000000003</v>
      </c>
      <c r="D43">
        <f t="shared" si="0"/>
        <v>4.0944452026750371</v>
      </c>
      <c r="E43">
        <f t="shared" si="1"/>
        <v>134.9833119416212</v>
      </c>
    </row>
    <row r="44" spans="1:5">
      <c r="A44">
        <v>140</v>
      </c>
      <c r="B44">
        <v>2.3480000000000001E-2</v>
      </c>
      <c r="C44">
        <f>B44*$B$2</f>
        <v>234.8</v>
      </c>
      <c r="D44">
        <f t="shared" si="0"/>
        <v>4.1817674937273486</v>
      </c>
      <c r="E44">
        <f t="shared" si="1"/>
        <v>139.99351782832758</v>
      </c>
    </row>
    <row r="45" spans="1:5">
      <c r="A45">
        <v>145</v>
      </c>
      <c r="B45">
        <v>2.0830000000000001E-2</v>
      </c>
      <c r="C45">
        <f>B45*$B$2</f>
        <v>208.3</v>
      </c>
      <c r="D45">
        <f t="shared" si="0"/>
        <v>4.2604558687779592</v>
      </c>
      <c r="E45">
        <f t="shared" si="1"/>
        <v>145.00452163071589</v>
      </c>
    </row>
    <row r="46" spans="1:5">
      <c r="A46">
        <v>150</v>
      </c>
      <c r="B46">
        <v>1.8530000000000001E-2</v>
      </c>
      <c r="C46">
        <f>B46*$B$2</f>
        <v>185.3</v>
      </c>
      <c r="D46">
        <f t="shared" si="0"/>
        <v>4.3311917996101927</v>
      </c>
      <c r="E46">
        <f t="shared" si="1"/>
        <v>150.01240422960723</v>
      </c>
    </row>
    <row r="47" spans="1:5">
      <c r="A47">
        <v>155</v>
      </c>
      <c r="B47">
        <v>1.653E-2</v>
      </c>
      <c r="C47">
        <f>B47*$B$2</f>
        <v>165.29999999999998</v>
      </c>
      <c r="D47">
        <f t="shared" si="0"/>
        <v>4.3946385409800044</v>
      </c>
      <c r="E47">
        <f t="shared" si="1"/>
        <v>155.01148979220716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</dc:creator>
  <cp:lastModifiedBy>Herman</cp:lastModifiedBy>
  <dcterms:created xsi:type="dcterms:W3CDTF">2015-02-17T20:57:39Z</dcterms:created>
  <dcterms:modified xsi:type="dcterms:W3CDTF">2015-02-17T21:32:53Z</dcterms:modified>
</cp:coreProperties>
</file>