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financial_analysis\"/>
    </mc:Choice>
  </mc:AlternateContent>
  <bookViews>
    <workbookView xWindow="0" yWindow="0" windowWidth="24000" windowHeight="9600"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2" l="1"/>
  <c r="F7" i="2" s="1"/>
  <c r="C8" i="2" s="1"/>
  <c r="E4" i="2"/>
  <c r="F4" i="2"/>
  <c r="D4" i="2"/>
  <c r="N2" i="2"/>
  <c r="O2" i="2"/>
  <c r="M2" i="2"/>
  <c r="C6" i="2" l="1"/>
  <c r="C9" i="2"/>
  <c r="C11" i="2" s="1"/>
  <c r="C14" i="2" s="1"/>
</calcChain>
</file>

<file path=xl/sharedStrings.xml><?xml version="1.0" encoding="utf-8"?>
<sst xmlns="http://schemas.openxmlformats.org/spreadsheetml/2006/main" count="50" uniqueCount="45">
  <si>
    <t>Huawei User ID</t>
  </si>
  <si>
    <t>(Mandatory)</t>
  </si>
  <si>
    <t>Country/Region</t>
  </si>
  <si>
    <t>Academy</t>
  </si>
  <si>
    <t>Email</t>
  </si>
  <si>
    <t>https://e.huawei.com/en/talent/#/personal/mycert</t>
  </si>
  <si>
    <t>How to download your certificate &amp; check certificate number</t>
  </si>
  <si>
    <t>https://ilearningx.huawei.com/portal/micro/course-v1:HuaweiX+EBGTC00000527+microcourse/about?blockID=09da0f022a7741cca11459959cb8ffbb</t>
  </si>
  <si>
    <t>Kenya</t>
  </si>
  <si>
    <t>After passing your HCIA take Academy Insrucotr Study</t>
  </si>
  <si>
    <t>Create Huawei User ID</t>
  </si>
  <si>
    <t>https://uniportal.huawei.com/accounts1/register-pc.html?lang=en_US&amp;redirect=https%3A%2F%2Fe.huawei.com%2Fen%2Ftalent%2Fusercenter%2F%23%2Fhome</t>
  </si>
  <si>
    <t>Phone Number</t>
  </si>
  <si>
    <t>Other Certification</t>
  </si>
  <si>
    <t>Welcome to apply for Huawei Certified Academy Instructor TTT Training
Please keep the information factual, Huawei will submit the information to the training organizer who will contact you on how to particiapte in the Instructor Enablment training. For any questions please reach your local training manager</t>
  </si>
  <si>
    <t>Full Name</t>
  </si>
  <si>
    <t>Academy Course Type</t>
  </si>
  <si>
    <r>
      <t>Estimate Academy Course Start Date</t>
    </r>
    <r>
      <rPr>
        <b/>
        <sz val="9"/>
        <color rgb="FFFF0000"/>
        <rFont val="Calibri"/>
        <family val="2"/>
      </rPr>
      <t>*</t>
    </r>
  </si>
  <si>
    <r>
      <t xml:space="preserve">Estimated Number of </t>
    </r>
    <r>
      <rPr>
        <b/>
        <sz val="9"/>
        <color rgb="FFFF0000"/>
        <rFont val="Calibri"/>
        <family val="2"/>
      </rPr>
      <t>Students to train in 2023</t>
    </r>
  </si>
  <si>
    <t>davidmunene</t>
  </si>
  <si>
    <t>David Kinyua Munene</t>
  </si>
  <si>
    <t>daki4560@gmail.com</t>
  </si>
  <si>
    <t xml:space="preserve">karatina university </t>
  </si>
  <si>
    <t>PV</t>
  </si>
  <si>
    <t>Free Cash Flow (in millions)</t>
  </si>
  <si>
    <t>YEAR</t>
  </si>
  <si>
    <t>PVIF</t>
  </si>
  <si>
    <t>Total PV to 2025</t>
  </si>
  <si>
    <t xml:space="preserve">Estimate the growth rate: </t>
  </si>
  <si>
    <t>Assumptions:</t>
  </si>
  <si>
    <t>Even growth rate</t>
  </si>
  <si>
    <t>Growth rate cannot exceed cost of capital</t>
  </si>
  <si>
    <t>Continuing Value of operations(g=3.77%, k=6%)</t>
  </si>
  <si>
    <t>PV of FCF</t>
  </si>
  <si>
    <t>Enterprise Value</t>
  </si>
  <si>
    <t>Book value of Debt</t>
  </si>
  <si>
    <t>Value of Equity</t>
  </si>
  <si>
    <t>Shares Outstanding</t>
  </si>
  <si>
    <t>See pp. 20</t>
  </si>
  <si>
    <t>Value per share</t>
  </si>
  <si>
    <t>Cost of capital, %</t>
  </si>
  <si>
    <t>.=SQRT(Ending FCF/Starting FCF) - 1</t>
  </si>
  <si>
    <t>Estimated from FCF as below.</t>
  </si>
  <si>
    <t>Cost of capital is known and unchanging</t>
  </si>
  <si>
    <t>Woolworths is a going concern and dividends will be paid indefinitely into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</si>
</sst>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0_);[Red]\(0\)"/>
    <numFmt numFmtId="166" formatCode="0.00_);[Red]\(0.00\)"/>
    <numFmt numFmtId="167" formatCode="00000"/>
  </numFmts>
  <fonts count="18">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2"/>
      <color rgb="FF000000"/>
      <name val="Arial"/>
      <family val="2"/>
    </font>
    <font>
      <sz val="10.5"/>
      <color rgb="FFFF0000"/>
      <name val="Arial"/>
      <family val="2"/>
    </font>
    <font>
      <u/>
      <sz val="11"/>
      <color theme="10"/>
      <name val="Calibri"/>
      <family val="2"/>
      <scheme val="minor"/>
    </font>
    <font>
      <sz val="9"/>
      <name val="Calibri"/>
      <family val="3"/>
      <charset val="134"/>
      <scheme val="minor"/>
    </font>
    <font>
      <sz val="14"/>
      <color theme="1"/>
      <name val="Calibri"/>
      <family val="2"/>
    </font>
    <font>
      <sz val="11"/>
      <color theme="1"/>
      <name val="Calibri"/>
      <family val="2"/>
      <scheme val="minor"/>
    </font>
    <font>
      <b/>
      <sz val="9"/>
      <color rgb="FFFF0000"/>
      <name val="Calibri"/>
      <family val="2"/>
    </font>
    <font>
      <b/>
      <sz val="9"/>
      <color theme="1"/>
      <name val="Calibri"/>
      <family val="2"/>
    </font>
    <font>
      <b/>
      <sz val="9"/>
      <name val="Calibri"/>
      <family val="2"/>
    </font>
    <font>
      <sz val="11"/>
      <color rgb="FF000000"/>
      <name val="Calibri"/>
      <family val="2"/>
    </font>
    <font>
      <sz val="9"/>
      <color theme="1"/>
      <name val="Calibri"/>
      <family val="2"/>
    </font>
    <font>
      <sz val="11"/>
      <color theme="1"/>
      <name val="Arial"/>
      <family val="2"/>
    </font>
    <font>
      <b/>
      <sz val="12"/>
      <color rgb="FF000000"/>
      <name val="Arial"/>
      <family val="2"/>
    </font>
    <font>
      <b/>
      <sz val="11"/>
      <color theme="1"/>
      <name val="Arial"/>
      <family val="2"/>
    </font>
  </fonts>
  <fills count="8">
    <fill>
      <patternFill patternType="none"/>
    </fill>
    <fill>
      <patternFill patternType="gray125"/>
    </fill>
    <fill>
      <patternFill patternType="solid">
        <fgColor rgb="FF8EA9DB"/>
        <bgColor indexed="64"/>
      </patternFill>
    </fill>
    <fill>
      <patternFill patternType="solid">
        <fgColor rgb="FFFFFFFF"/>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auto="1"/>
      </bottom>
      <diagonal/>
    </border>
    <border>
      <left/>
      <right/>
      <top style="thick">
        <color auto="1"/>
      </top>
      <bottom style="thick">
        <color auto="1"/>
      </bottom>
      <diagonal/>
    </border>
  </borders>
  <cellStyleXfs count="3">
    <xf numFmtId="0" fontId="0" fillId="0" borderId="0"/>
    <xf numFmtId="0" fontId="6" fillId="0" borderId="0" applyNumberFormat="0" applyFill="0" applyBorder="0" applyAlignment="0" applyProtection="0"/>
    <xf numFmtId="164" fontId="9" fillId="0" borderId="0">
      <alignment vertical="center"/>
    </xf>
  </cellStyleXfs>
  <cellXfs count="38">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1" fillId="0" borderId="0" xfId="0" applyFont="1"/>
    <xf numFmtId="0" fontId="6" fillId="0" borderId="0" xfId="1"/>
    <xf numFmtId="0" fontId="8" fillId="0" borderId="1" xfId="0" applyFont="1" applyFill="1" applyBorder="1" applyAlignment="1">
      <alignment horizontal="left" vertical="center"/>
    </xf>
    <xf numFmtId="0" fontId="4" fillId="0" borderId="2" xfId="0" applyFont="1" applyBorder="1" applyAlignment="1">
      <alignment vertical="center"/>
    </xf>
    <xf numFmtId="0" fontId="0" fillId="0" borderId="1" xfId="0" applyBorder="1"/>
    <xf numFmtId="1" fontId="0" fillId="0" borderId="1" xfId="0" applyNumberFormat="1" applyBorder="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4" fillId="0" borderId="2" xfId="0" applyFont="1" applyBorder="1" applyAlignment="1">
      <alignment horizontal="center" vertical="center"/>
    </xf>
    <xf numFmtId="0" fontId="10" fillId="4" borderId="1" xfId="2" applyNumberFormat="1" applyFont="1" applyFill="1" applyBorder="1" applyAlignment="1">
      <alignment horizontal="center" vertical="center" wrapText="1"/>
    </xf>
    <xf numFmtId="0" fontId="11" fillId="4" borderId="1" xfId="2" applyNumberFormat="1" applyFont="1" applyFill="1" applyBorder="1" applyAlignment="1">
      <alignment horizontal="center" vertical="center" wrapText="1"/>
    </xf>
    <xf numFmtId="0" fontId="12" fillId="4" borderId="1" xfId="2" applyNumberFormat="1" applyFont="1" applyFill="1" applyBorder="1" applyAlignment="1">
      <alignment horizontal="center" vertical="center" wrapText="1"/>
    </xf>
    <xf numFmtId="0" fontId="13" fillId="5" borderId="1" xfId="0" applyFont="1" applyFill="1" applyBorder="1" applyAlignment="1">
      <alignment horizontal="left" vertical="center"/>
    </xf>
    <xf numFmtId="165" fontId="13" fillId="5" borderId="1" xfId="0" applyNumberFormat="1" applyFont="1" applyFill="1" applyBorder="1" applyAlignment="1">
      <alignment horizontal="center" vertical="center"/>
    </xf>
    <xf numFmtId="166" fontId="14" fillId="5" borderId="1" xfId="2" applyNumberFormat="1" applyFont="1" applyFill="1" applyBorder="1" applyAlignment="1">
      <alignment horizontal="center" vertical="center"/>
    </xf>
    <xf numFmtId="0" fontId="4" fillId="0" borderId="0" xfId="0" applyFont="1" applyBorder="1" applyAlignment="1">
      <alignment vertical="center"/>
    </xf>
    <xf numFmtId="0" fontId="4" fillId="0" borderId="0" xfId="0" applyFont="1" applyFill="1" applyBorder="1" applyAlignment="1">
      <alignment vertical="center"/>
    </xf>
    <xf numFmtId="0" fontId="6" fillId="0" borderId="1" xfId="1" applyFill="1" applyBorder="1" applyAlignment="1">
      <alignment horizontal="left" vertical="center"/>
    </xf>
    <xf numFmtId="167" fontId="8" fillId="0" borderId="1" xfId="0" applyNumberFormat="1" applyFont="1" applyFill="1" applyBorder="1" applyAlignment="1">
      <alignment horizontal="lef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15" fillId="6" borderId="0" xfId="0" applyFont="1" applyFill="1" applyBorder="1" applyAlignment="1"/>
    <xf numFmtId="2" fontId="15" fillId="6" borderId="0" xfId="0" applyNumberFormat="1" applyFont="1" applyFill="1" applyBorder="1" applyAlignment="1"/>
    <xf numFmtId="40" fontId="15" fillId="6" borderId="0" xfId="0" applyNumberFormat="1" applyFont="1" applyFill="1" applyBorder="1" applyAlignment="1"/>
    <xf numFmtId="40" fontId="4" fillId="6" borderId="0" xfId="0" applyNumberFormat="1" applyFont="1" applyFill="1" applyBorder="1" applyAlignment="1">
      <alignment horizontal="left" vertical="center" wrapText="1"/>
    </xf>
    <xf numFmtId="40" fontId="15" fillId="6" borderId="5" xfId="0" applyNumberFormat="1" applyFont="1" applyFill="1" applyBorder="1" applyAlignment="1"/>
    <xf numFmtId="40" fontId="15" fillId="7" borderId="0" xfId="0" applyNumberFormat="1" applyFont="1" applyFill="1" applyBorder="1" applyAlignment="1"/>
    <xf numFmtId="40" fontId="17" fillId="7" borderId="0" xfId="0" applyNumberFormat="1" applyFont="1" applyFill="1" applyBorder="1" applyAlignment="1"/>
    <xf numFmtId="40" fontId="16" fillId="6" borderId="6" xfId="0" applyNumberFormat="1" applyFont="1" applyFill="1" applyBorder="1" applyAlignment="1">
      <alignment horizontal="left" vertical="center" wrapText="1"/>
    </xf>
    <xf numFmtId="165" fontId="16" fillId="6" borderId="6" xfId="0" applyNumberFormat="1" applyFont="1" applyFill="1" applyBorder="1" applyAlignment="1">
      <alignment horizontal="left" vertical="center" wrapText="1"/>
    </xf>
  </cellXfs>
  <cellStyles count="3">
    <cellStyle name="Hyperlink" xfId="1" builtinId="8"/>
    <cellStyle name="Normal" xfId="0" builtinId="0"/>
    <cellStyle name="常规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11067</xdr:colOff>
      <xdr:row>23</xdr:row>
      <xdr:rowOff>75893</xdr:rowOff>
    </xdr:from>
    <xdr:to>
      <xdr:col>4</xdr:col>
      <xdr:colOff>1357450</xdr:colOff>
      <xdr:row>35</xdr:row>
      <xdr:rowOff>124096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82517" y="5187643"/>
          <a:ext cx="6864533" cy="2258003"/>
        </a:xfrm>
        <a:prstGeom prst="rect">
          <a:avLst/>
        </a:prstGeom>
      </xdr:spPr>
    </xdr:pic>
    <xdr:clientData/>
  </xdr:twoCellAnchor>
  <xdr:twoCellAnchor editAs="oneCell">
    <xdr:from>
      <xdr:col>4</xdr:col>
      <xdr:colOff>1494791</xdr:colOff>
      <xdr:row>23</xdr:row>
      <xdr:rowOff>109220</xdr:rowOff>
    </xdr:from>
    <xdr:to>
      <xdr:col>8</xdr:col>
      <xdr:colOff>2011</xdr:colOff>
      <xdr:row>39</xdr:row>
      <xdr:rowOff>91510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184391" y="5220970"/>
          <a:ext cx="6669604" cy="29286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uniportal.huawei.com/accounts1/register-pc.html?lang=en_US&amp;redirect=https%3A%2F%2Fe.huawei.com%2Fen%2Ftalent%2Fusercenter%2F%23%2Fhome" TargetMode="External"/><Relationship Id="rId2" Type="http://schemas.openxmlformats.org/officeDocument/2006/relationships/hyperlink" Target="https://ilearningx.huawei.com/portal/micro/course-v1:HuaweiX+EBGTC00000527+microcourse/about?blockID=09da0f022a7741cca11459959cb8ffbb" TargetMode="External"/><Relationship Id="rId1" Type="http://schemas.openxmlformats.org/officeDocument/2006/relationships/hyperlink" Target="https://e.huawei.com/en/talen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daki4560@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94" zoomScaleNormal="94" workbookViewId="0">
      <selection activeCell="D4" sqref="D4"/>
    </sheetView>
  </sheetViews>
  <sheetFormatPr defaultRowHeight="15"/>
  <cols>
    <col min="1" max="1" width="2.28515625" customWidth="1"/>
    <col min="2" max="2" width="23.5703125" bestFit="1" customWidth="1"/>
    <col min="3" max="3" width="15.5703125" customWidth="1"/>
    <col min="4" max="4" width="37" bestFit="1" customWidth="1"/>
    <col min="5" max="5" width="26.140625" bestFit="1" customWidth="1"/>
    <col min="6" max="6" width="36.140625" bestFit="1" customWidth="1"/>
    <col min="7" max="7" width="21.85546875" customWidth="1"/>
    <col min="8" max="8" width="29.85546875" customWidth="1"/>
    <col min="9" max="9" width="17.28515625" bestFit="1" customWidth="1"/>
    <col min="10" max="10" width="23.42578125" customWidth="1"/>
    <col min="11" max="11" width="31" bestFit="1" customWidth="1"/>
  </cols>
  <sheetData>
    <row r="1" spans="1:11" ht="43.5" customHeight="1">
      <c r="B1" s="27" t="s">
        <v>14</v>
      </c>
      <c r="C1" s="27"/>
      <c r="D1" s="27"/>
      <c r="E1" s="27"/>
      <c r="F1" s="27"/>
      <c r="G1" s="27"/>
      <c r="H1" s="27"/>
      <c r="I1" s="27"/>
      <c r="J1" s="27"/>
      <c r="K1" s="28"/>
    </row>
    <row r="2" spans="1:11" ht="24">
      <c r="A2" s="25"/>
      <c r="B2" s="1" t="s">
        <v>0</v>
      </c>
      <c r="C2" s="11" t="s">
        <v>2</v>
      </c>
      <c r="D2" s="10" t="s">
        <v>3</v>
      </c>
      <c r="E2" s="10" t="s">
        <v>15</v>
      </c>
      <c r="F2" s="10" t="s">
        <v>4</v>
      </c>
      <c r="G2" s="12" t="s">
        <v>12</v>
      </c>
      <c r="H2" s="12" t="s">
        <v>13</v>
      </c>
      <c r="I2" s="15" t="s">
        <v>16</v>
      </c>
      <c r="J2" s="16" t="s">
        <v>18</v>
      </c>
      <c r="K2" s="17" t="s">
        <v>17</v>
      </c>
    </row>
    <row r="3" spans="1:11">
      <c r="A3" s="26"/>
      <c r="B3" s="2" t="s">
        <v>1</v>
      </c>
      <c r="C3" s="13" t="s">
        <v>1</v>
      </c>
      <c r="D3" s="2" t="s">
        <v>1</v>
      </c>
      <c r="E3" s="2" t="s">
        <v>1</v>
      </c>
      <c r="F3" s="2" t="s">
        <v>1</v>
      </c>
      <c r="G3" s="2" t="s">
        <v>1</v>
      </c>
      <c r="H3" s="2"/>
      <c r="I3" s="18"/>
      <c r="J3" s="19"/>
      <c r="K3" s="20"/>
    </row>
    <row r="4" spans="1:11" ht="26.45" customHeight="1">
      <c r="A4" s="7">
        <v>1</v>
      </c>
      <c r="B4" s="6" t="s" ph="1">
        <v>19</v>
      </c>
      <c r="C4" s="14" t="s">
        <v>8</v>
      </c>
      <c r="D4" s="6" t="s" ph="1">
        <v>22</v>
      </c>
      <c r="E4" s="8" t="s">
        <v>20</v>
      </c>
      <c r="F4" s="23" t="s" ph="1">
        <v>21</v>
      </c>
      <c r="G4" s="24">
        <v>254723797573</v>
      </c>
      <c r="H4" s="6"/>
      <c r="I4" s="18"/>
      <c r="J4" s="3"/>
      <c r="K4" s="3"/>
    </row>
    <row r="5" spans="1:11" ht="26.45" customHeight="1">
      <c r="A5" s="21">
        <v>2</v>
      </c>
      <c r="B5" s="6"/>
      <c r="C5" s="14"/>
      <c r="D5" s="6"/>
      <c r="E5" s="8"/>
      <c r="F5" s="6"/>
      <c r="G5" s="6"/>
      <c r="H5" s="6"/>
      <c r="I5" s="18"/>
      <c r="J5" s="3"/>
      <c r="K5" s="3"/>
    </row>
    <row r="6" spans="1:11" ht="26.45" customHeight="1">
      <c r="A6" s="21">
        <v>3</v>
      </c>
      <c r="B6" s="6"/>
      <c r="C6" s="14"/>
      <c r="D6" s="6"/>
      <c r="E6" s="8"/>
      <c r="F6" s="6"/>
      <c r="G6" s="6"/>
      <c r="H6" s="6"/>
      <c r="I6" s="18"/>
      <c r="J6" s="3"/>
      <c r="K6" s="3"/>
    </row>
    <row r="7" spans="1:11" ht="26.45" customHeight="1">
      <c r="A7" s="21">
        <v>4</v>
      </c>
      <c r="B7" s="6"/>
      <c r="C7" s="14"/>
      <c r="D7" s="6"/>
      <c r="E7" s="8"/>
      <c r="F7" s="6"/>
      <c r="G7" s="6"/>
      <c r="H7" s="6"/>
      <c r="I7" s="18"/>
      <c r="J7" s="3"/>
      <c r="K7" s="3"/>
    </row>
    <row r="8" spans="1:11" ht="26.45" customHeight="1">
      <c r="A8" s="21">
        <v>5</v>
      </c>
      <c r="B8" s="6"/>
      <c r="C8" s="14"/>
      <c r="D8" s="6"/>
      <c r="E8" s="8"/>
      <c r="F8" s="6"/>
      <c r="G8" s="6"/>
      <c r="H8" s="6"/>
      <c r="I8" s="18"/>
      <c r="J8" s="3"/>
      <c r="K8" s="3"/>
    </row>
    <row r="9" spans="1:11" ht="18.75">
      <c r="A9" s="22">
        <v>6</v>
      </c>
      <c r="B9" s="6" ph="1"/>
      <c r="C9" s="14"/>
      <c r="D9" s="6" ph="1"/>
      <c r="E9" s="8"/>
      <c r="F9" s="6" ph="1"/>
      <c r="G9" s="6"/>
      <c r="H9" s="6"/>
      <c r="I9" s="18"/>
      <c r="J9" s="3"/>
      <c r="K9" s="9"/>
    </row>
    <row r="10" spans="1:11">
      <c r="A10">
        <v>1</v>
      </c>
      <c r="B10" s="4" t="s">
        <v>10</v>
      </c>
    </row>
    <row r="11" spans="1:11">
      <c r="B11" s="5" t="s">
        <v>11</v>
      </c>
    </row>
    <row r="13" spans="1:11">
      <c r="A13">
        <v>2</v>
      </c>
      <c r="B13" s="4" t="s">
        <v>6</v>
      </c>
    </row>
    <row r="14" spans="1:11">
      <c r="B14" s="5" t="s">
        <v>5</v>
      </c>
    </row>
    <row r="16" spans="1:11">
      <c r="A16" s="4">
        <v>3</v>
      </c>
      <c r="B16" s="4" t="s">
        <v>9</v>
      </c>
    </row>
    <row r="17" spans="2:2">
      <c r="B17" s="5" t="s">
        <v>7</v>
      </c>
    </row>
  </sheetData>
  <mergeCells count="2">
    <mergeCell ref="A2:A3"/>
    <mergeCell ref="B1:K1"/>
  </mergeCells>
  <phoneticPr fontId="7" type="noConversion"/>
  <dataValidations count="1">
    <dataValidation type="list" allowBlank="1" showInputMessage="1" showErrorMessage="1" sqref="I3:I9">
      <formula1>"Credit Course,Short-Term Training Course"</formula1>
    </dataValidation>
  </dataValidations>
  <hyperlinks>
    <hyperlink ref="B14" r:id="rId1" location="/personal/mycert"/>
    <hyperlink ref="B17" r:id="rId2"/>
    <hyperlink ref="B11" r:id="rId3"/>
    <hyperlink ref="F4"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4"/>
  <sheetViews>
    <sheetView tabSelected="1" workbookViewId="0">
      <selection activeCell="D18" sqref="D18"/>
    </sheetView>
  </sheetViews>
  <sheetFormatPr defaultRowHeight="14.25"/>
  <cols>
    <col min="1" max="1" width="2" style="29" customWidth="1"/>
    <col min="2" max="2" width="46.5703125" style="29" bestFit="1" customWidth="1"/>
    <col min="3" max="3" width="11.5703125" style="29" bestFit="1" customWidth="1"/>
    <col min="4" max="4" width="11.28515625" style="29" customWidth="1"/>
    <col min="5" max="5" width="11" style="29" bestFit="1" customWidth="1"/>
    <col min="6" max="6" width="12" style="29" bestFit="1" customWidth="1"/>
    <col min="7" max="16384" width="9.140625" style="29"/>
  </cols>
  <sheetData>
    <row r="1" spans="2:15" ht="17.25" thickTop="1" thickBot="1">
      <c r="B1" s="36" t="s">
        <v>25</v>
      </c>
      <c r="C1" s="36"/>
      <c r="D1" s="37">
        <v>2023</v>
      </c>
      <c r="E1" s="37">
        <v>2024</v>
      </c>
      <c r="F1" s="37">
        <v>2025</v>
      </c>
      <c r="G1" s="37"/>
      <c r="M1" s="29">
        <v>1</v>
      </c>
      <c r="N1" s="29">
        <v>2</v>
      </c>
      <c r="O1" s="29">
        <v>3</v>
      </c>
    </row>
    <row r="2" spans="2:15" ht="15.75" thickTop="1">
      <c r="B2" s="32" t="s">
        <v>24</v>
      </c>
      <c r="C2" s="32"/>
      <c r="D2" s="32">
        <v>2017</v>
      </c>
      <c r="E2" s="32">
        <v>1939</v>
      </c>
      <c r="F2" s="32">
        <v>2172</v>
      </c>
      <c r="G2" s="31"/>
      <c r="H2" s="30"/>
      <c r="I2" s="30"/>
      <c r="J2" s="30"/>
      <c r="M2" s="29">
        <f>1 / ((1+0.06)^M1)</f>
        <v>0.94339622641509424</v>
      </c>
      <c r="N2" s="29">
        <f t="shared" ref="N2:O2" si="0">1 / ((1+0.06)^N1)</f>
        <v>0.88999644001423983</v>
      </c>
      <c r="O2" s="29">
        <f t="shared" si="0"/>
        <v>0.8396192830323016</v>
      </c>
    </row>
    <row r="3" spans="2:15" ht="15">
      <c r="B3" s="32" t="s">
        <v>26</v>
      </c>
      <c r="C3" s="32"/>
      <c r="D3" s="32">
        <v>0.94339622641509424</v>
      </c>
      <c r="E3" s="32">
        <v>0.88999644001423983</v>
      </c>
      <c r="F3" s="32">
        <v>0.8396192830323016</v>
      </c>
      <c r="G3" s="31"/>
      <c r="H3" s="30"/>
      <c r="I3" s="30"/>
      <c r="J3" s="30"/>
    </row>
    <row r="4" spans="2:15" ht="15">
      <c r="B4" s="32" t="s">
        <v>23</v>
      </c>
      <c r="C4" s="32"/>
      <c r="D4" s="32">
        <f>D2*D3</f>
        <v>1902.8301886792451</v>
      </c>
      <c r="E4" s="32">
        <f t="shared" ref="E4:F4" si="1">E2*E3</f>
        <v>1725.7030971876111</v>
      </c>
      <c r="F4" s="32">
        <f t="shared" si="1"/>
        <v>1823.653082746159</v>
      </c>
      <c r="G4" s="31"/>
      <c r="H4" s="30"/>
      <c r="I4" s="30"/>
      <c r="J4" s="30"/>
    </row>
    <row r="5" spans="2:15" ht="15">
      <c r="B5" s="32"/>
      <c r="C5" s="32"/>
      <c r="D5" s="32"/>
      <c r="E5" s="32"/>
      <c r="F5" s="32"/>
      <c r="G5" s="31"/>
      <c r="H5" s="30"/>
      <c r="I5" s="30"/>
      <c r="J5" s="30"/>
    </row>
    <row r="6" spans="2:15" ht="15">
      <c r="B6" s="32" t="s">
        <v>27</v>
      </c>
      <c r="C6" s="32">
        <f>SUM(D4:F4)</f>
        <v>5452.1863686130155</v>
      </c>
      <c r="D6" s="32"/>
      <c r="E6" s="32"/>
      <c r="F6" s="32"/>
      <c r="G6" s="31"/>
      <c r="H6" s="30"/>
      <c r="I6" s="30"/>
      <c r="J6" s="30"/>
    </row>
    <row r="7" spans="2:15">
      <c r="B7" s="31" t="s">
        <v>32</v>
      </c>
      <c r="C7" s="31"/>
      <c r="D7" s="31"/>
      <c r="E7" s="31"/>
      <c r="F7" s="31">
        <f>$F$2*(1+$C$17/100)/($C$23/100-$C$17/100)</f>
        <v>101127.99210339035</v>
      </c>
      <c r="G7" s="31"/>
      <c r="H7" s="30"/>
      <c r="I7" s="30"/>
      <c r="J7" s="30"/>
    </row>
    <row r="8" spans="2:15">
      <c r="B8" s="31" t="s">
        <v>33</v>
      </c>
      <c r="C8" s="31">
        <f>F7*F3</f>
        <v>84909.012224344871</v>
      </c>
      <c r="D8" s="31"/>
      <c r="E8" s="31"/>
      <c r="F8" s="31"/>
      <c r="G8" s="31"/>
      <c r="H8" s="30"/>
      <c r="I8" s="30"/>
      <c r="J8" s="30"/>
    </row>
    <row r="9" spans="2:15">
      <c r="B9" s="31" t="s">
        <v>34</v>
      </c>
      <c r="C9" s="31">
        <f>C6+C8</f>
        <v>90361.19859295788</v>
      </c>
      <c r="D9" s="31"/>
      <c r="E9" s="31"/>
      <c r="F9" s="31"/>
      <c r="G9" s="31"/>
      <c r="H9" s="30"/>
      <c r="I9" s="30"/>
      <c r="J9" s="30"/>
    </row>
    <row r="10" spans="2:15">
      <c r="B10" s="31" t="s">
        <v>35</v>
      </c>
      <c r="C10" s="31">
        <v>-27163</v>
      </c>
      <c r="D10" s="31"/>
      <c r="E10" s="31"/>
      <c r="F10" s="31"/>
      <c r="G10" s="31"/>
      <c r="H10" s="30"/>
      <c r="I10" s="30"/>
      <c r="J10" s="30"/>
    </row>
    <row r="11" spans="2:15" ht="15" thickBot="1">
      <c r="B11" s="33" t="s">
        <v>36</v>
      </c>
      <c r="C11" s="33">
        <f>C9+C10</f>
        <v>63198.19859295788</v>
      </c>
      <c r="D11" s="33"/>
      <c r="E11" s="33"/>
      <c r="F11" s="33"/>
      <c r="G11" s="33"/>
      <c r="H11" s="30"/>
      <c r="I11" s="30"/>
      <c r="J11" s="30"/>
    </row>
    <row r="12" spans="2:15" ht="15" thickTop="1">
      <c r="B12" s="31"/>
      <c r="C12" s="31"/>
      <c r="D12" s="31"/>
      <c r="E12" s="31"/>
      <c r="F12" s="31"/>
      <c r="G12" s="31"/>
      <c r="H12" s="30"/>
      <c r="I12" s="30"/>
      <c r="J12" s="30"/>
    </row>
    <row r="13" spans="2:15">
      <c r="B13" s="31" t="s">
        <v>37</v>
      </c>
      <c r="C13" s="31">
        <v>1222</v>
      </c>
      <c r="D13" s="31" t="s">
        <v>38</v>
      </c>
      <c r="E13" s="31"/>
      <c r="F13" s="31"/>
      <c r="G13" s="31"/>
      <c r="H13" s="30"/>
      <c r="I13" s="30"/>
      <c r="J13" s="30"/>
    </row>
    <row r="14" spans="2:15" ht="15" thickBot="1">
      <c r="B14" s="33" t="s">
        <v>39</v>
      </c>
      <c r="C14" s="33">
        <f>C11/C13</f>
        <v>51.717020125170116</v>
      </c>
      <c r="D14" s="33"/>
      <c r="E14" s="33"/>
      <c r="F14" s="33"/>
      <c r="G14" s="33"/>
      <c r="H14" s="30"/>
      <c r="I14" s="30"/>
      <c r="J14" s="30"/>
    </row>
    <row r="15" spans="2:15" ht="15" thickTop="1">
      <c r="B15" s="31"/>
      <c r="C15" s="31"/>
      <c r="D15" s="31"/>
      <c r="E15" s="31"/>
      <c r="F15" s="31"/>
      <c r="G15" s="31"/>
      <c r="H15" s="30"/>
      <c r="I15" s="30"/>
      <c r="J15" s="30"/>
    </row>
    <row r="16" spans="2:15">
      <c r="B16" s="31"/>
      <c r="C16" s="31"/>
      <c r="D16" s="31"/>
      <c r="E16" s="31"/>
      <c r="F16" s="31"/>
      <c r="G16" s="31"/>
      <c r="H16" s="30"/>
      <c r="I16" s="30"/>
      <c r="J16" s="30"/>
    </row>
    <row r="17" spans="2:10">
      <c r="B17" s="31" t="s">
        <v>28</v>
      </c>
      <c r="C17" s="31">
        <f>(SQRT(F2/D2)-1)*100</f>
        <v>3.7712292584730633</v>
      </c>
      <c r="D17" s="31" t="s">
        <v>42</v>
      </c>
      <c r="E17" s="31"/>
      <c r="F17" s="31"/>
      <c r="G17" s="31"/>
      <c r="H17" s="30"/>
      <c r="I17" s="30"/>
      <c r="J17" s="30"/>
    </row>
    <row r="18" spans="2:10" ht="15">
      <c r="B18" s="35" t="s">
        <v>29</v>
      </c>
      <c r="C18" s="31"/>
      <c r="D18" s="31" t="s">
        <v>41</v>
      </c>
      <c r="E18" s="31"/>
      <c r="F18" s="31"/>
      <c r="G18" s="31"/>
      <c r="H18" s="30"/>
      <c r="I18" s="30"/>
      <c r="J18" s="30"/>
    </row>
    <row r="19" spans="2:10">
      <c r="B19" s="34" t="s">
        <v>30</v>
      </c>
      <c r="C19" s="31"/>
      <c r="D19" s="31"/>
      <c r="E19" s="31"/>
      <c r="F19" s="31"/>
      <c r="G19" s="31"/>
      <c r="H19" s="30"/>
      <c r="I19" s="30"/>
      <c r="J19" s="30"/>
    </row>
    <row r="20" spans="2:10">
      <c r="B20" s="34" t="s">
        <v>43</v>
      </c>
      <c r="C20" s="31"/>
      <c r="D20" s="31"/>
      <c r="E20" s="31"/>
      <c r="F20" s="31"/>
      <c r="G20" s="31"/>
      <c r="H20" s="30"/>
      <c r="I20" s="30"/>
      <c r="J20" s="30"/>
    </row>
    <row r="21" spans="2:10">
      <c r="B21" s="34" t="s">
        <v>44</v>
      </c>
      <c r="C21" s="31"/>
      <c r="D21" s="31"/>
      <c r="E21" s="31"/>
      <c r="F21" s="31"/>
      <c r="G21" s="31"/>
      <c r="H21" s="30"/>
      <c r="I21" s="30"/>
      <c r="J21" s="30"/>
    </row>
    <row r="22" spans="2:10">
      <c r="B22" s="34" t="s">
        <v>31</v>
      </c>
      <c r="C22" s="31"/>
      <c r="D22" s="31"/>
      <c r="E22" s="31"/>
      <c r="F22" s="31"/>
      <c r="G22" s="31"/>
      <c r="H22" s="30"/>
      <c r="I22" s="30"/>
      <c r="J22" s="30"/>
    </row>
    <row r="23" spans="2:10" ht="15" thickBot="1">
      <c r="B23" s="33" t="s">
        <v>40</v>
      </c>
      <c r="C23" s="33">
        <v>6</v>
      </c>
      <c r="D23" s="33"/>
      <c r="E23" s="33"/>
      <c r="F23" s="33"/>
      <c r="G23" s="33"/>
    </row>
    <row r="24" spans="2:10" ht="15" thickTop="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Huawei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Kamau (A)</dc:creator>
  <cp:lastModifiedBy>Julie</cp:lastModifiedBy>
  <dcterms:created xsi:type="dcterms:W3CDTF">2021-05-18T07:57:13Z</dcterms:created>
  <dcterms:modified xsi:type="dcterms:W3CDTF">2023-09-27T13:19:28Z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(3)wDPMHx1DVnQ/eELudlNxsc/05LstxBw4DgsrDqebrNWUUJBGOwPk6v++47O7uML/VWjg9T1O
EGm/LP6p88K4mngmU7vVvi7UoKkrHpQxGX9T1X6hN61W8hQO+/VoyuKg3c1tH/ubTxmROerZ
OdC4eczFJUEqEXwYihzb2/4WWJH0c6UUplu3wSyRmY9MAAA61xdSeJ0TLWl8FDgEs8J0ZikC
BYVOoDlY3Fh0eBua4x</vt:lpwstr>
  </property>
  <property fmtid="{D5CDD505-2E9C-101B-9397-08002B2CF9AE}" pid="3" name="_2015_ms_pID_7253431">
    <vt:lpwstr>WCMMqOuG5qkZvi1cLn1RFi0Xwb4SbQ/LP7+sOeUDQd+Phy+wa4svG3
HjT3CYkgc+7qJyFgk3L1Vd/GwqbTq00hBkxVcjkC827vkqotiC9BG3ayDLpnD0XIxBu4KvR7
sRfA3Sov46qcQAArlq2qD3aw4vLcsRPWBzB/sYK52iLKj/jLaY2iekdImT/PCxK5UtweS5AV
mUFu9oSgELW8j3S/nh/h6UrYWfdobsQ4Whzm</vt:lpwstr>
  </property>
  <property fmtid="{D5CDD505-2E9C-101B-9397-08002B2CF9AE}" pid="4" name="_2015_ms_pID_7253432">
    <vt:lpwstr>hg==</vt:lpwstr>
  </property>
</Properties>
</file>