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4" activeTab="8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7" l="1"/>
  <c r="L22" i="7"/>
  <c r="K22" i="7"/>
  <c r="J22" i="7"/>
  <c r="I22" i="7"/>
  <c r="H22" i="7"/>
  <c r="G22" i="7"/>
  <c r="F22" i="7"/>
  <c r="E22" i="7"/>
  <c r="D22" i="7"/>
  <c r="C22" i="7"/>
  <c r="C23" i="7" l="1"/>
  <c r="C19" i="7" l="1"/>
  <c r="C20" i="7" l="1"/>
  <c r="C16" i="7"/>
  <c r="C6" i="2" l="1"/>
  <c r="C5" i="2"/>
  <c r="C4" i="2"/>
  <c r="C7" i="7" l="1"/>
  <c r="C6" i="7"/>
  <c r="C11" i="7" s="1"/>
  <c r="C12" i="7" l="1"/>
  <c r="C14" i="7" s="1"/>
  <c r="C10" i="5"/>
  <c r="C9" i="5"/>
  <c r="C5" i="5"/>
  <c r="C4" i="5"/>
  <c r="C23" i="3"/>
  <c r="L15" i="2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E18" i="7" l="1"/>
  <c r="I18" i="7"/>
  <c r="M18" i="7"/>
  <c r="C3" i="7"/>
  <c r="D11" i="7"/>
  <c r="K12" i="7" s="1"/>
  <c r="C11" i="1"/>
  <c r="G11" i="1"/>
  <c r="K11" i="1"/>
  <c r="E11" i="1"/>
  <c r="I11" i="1"/>
  <c r="F11" i="1"/>
  <c r="J11" i="1"/>
  <c r="L23" i="2"/>
  <c r="H23" i="2"/>
  <c r="K23" i="2"/>
  <c r="G23" i="2"/>
  <c r="I23" i="2"/>
  <c r="J23" i="2"/>
  <c r="F23" i="2"/>
  <c r="J27" i="2"/>
  <c r="K27" i="2"/>
  <c r="L27" i="2"/>
  <c r="J24" i="2"/>
  <c r="G24" i="2"/>
  <c r="I24" i="2"/>
  <c r="L24" i="2"/>
  <c r="H24" i="2"/>
  <c r="K24" i="2"/>
  <c r="L28" i="2"/>
  <c r="K28" i="2"/>
  <c r="I25" i="2"/>
  <c r="L25" i="2"/>
  <c r="H25" i="2"/>
  <c r="J25" i="2"/>
  <c r="K25" i="2"/>
  <c r="L29" i="2"/>
  <c r="I26" i="2"/>
  <c r="L26" i="2"/>
  <c r="K26" i="2"/>
  <c r="J26" i="2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M19" i="7" l="1"/>
  <c r="M20" i="7" s="1"/>
  <c r="I19" i="7"/>
  <c r="I20" i="7" s="1"/>
  <c r="E19" i="7"/>
  <c r="E20" i="7" s="1"/>
  <c r="H14" i="5"/>
  <c r="D14" i="5"/>
  <c r="L12" i="7"/>
  <c r="K18" i="7"/>
  <c r="J14" i="5"/>
  <c r="L18" i="7"/>
  <c r="K14" i="5"/>
  <c r="G18" i="7"/>
  <c r="F14" i="5"/>
  <c r="H18" i="7"/>
  <c r="G14" i="5"/>
  <c r="J18" i="7"/>
  <c r="I14" i="5"/>
  <c r="D18" i="7"/>
  <c r="C14" i="5"/>
  <c r="F18" i="7"/>
  <c r="E14" i="5"/>
  <c r="F12" i="7"/>
  <c r="E12" i="7"/>
  <c r="D12" i="7"/>
  <c r="D14" i="7" s="1"/>
  <c r="H12" i="7"/>
  <c r="G12" i="7"/>
  <c r="I12" i="7"/>
  <c r="M12" i="7"/>
  <c r="D16" i="7"/>
  <c r="J12" i="7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D8" i="12" l="1"/>
  <c r="H8" i="12"/>
  <c r="L8" i="12"/>
  <c r="J19" i="7"/>
  <c r="J20" i="7" s="1"/>
  <c r="K19" i="7"/>
  <c r="K20" i="7" s="1"/>
  <c r="F19" i="7"/>
  <c r="F20" i="7" s="1"/>
  <c r="G19" i="7"/>
  <c r="G20" i="7" s="1"/>
  <c r="D19" i="7"/>
  <c r="D20" i="7" s="1"/>
  <c r="H19" i="7"/>
  <c r="H20" i="7" s="1"/>
  <c r="L19" i="7"/>
  <c r="L20" i="7" s="1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J8" i="12" l="1"/>
  <c r="C8" i="12"/>
  <c r="I8" i="12"/>
  <c r="F8" i="12"/>
  <c r="G8" i="12"/>
  <c r="K8" i="12"/>
  <c r="E8" i="12"/>
  <c r="C6" i="12"/>
  <c r="D31" i="1"/>
  <c r="D4" i="12" s="1"/>
  <c r="D6" i="12" s="1"/>
  <c r="E31" i="1"/>
  <c r="C16" i="5"/>
  <c r="C17" i="5" s="1"/>
  <c r="F29" i="1"/>
  <c r="F28" i="1"/>
  <c r="F30" i="1"/>
  <c r="H23" i="1"/>
  <c r="G25" i="1"/>
  <c r="D16" i="5" l="1"/>
  <c r="D17" i="5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16" i="5"/>
  <c r="F17" i="5" s="1"/>
  <c r="G31" i="1"/>
  <c r="G16" i="5" s="1"/>
  <c r="H30" i="1"/>
  <c r="H28" i="1"/>
  <c r="H29" i="1"/>
  <c r="J23" i="1"/>
  <c r="I25" i="1"/>
  <c r="G4" i="12" l="1"/>
  <c r="G6" i="12" s="1"/>
  <c r="G17" i="5"/>
  <c r="H31" i="1"/>
  <c r="H4" i="12" s="1"/>
  <c r="H6" i="12" s="1"/>
  <c r="K23" i="1"/>
  <c r="J25" i="1"/>
  <c r="I29" i="1"/>
  <c r="I30" i="1"/>
  <c r="I28" i="1"/>
  <c r="H16" i="5" l="1"/>
  <c r="H17" i="5" s="1"/>
  <c r="I31" i="1"/>
  <c r="I4" i="12" s="1"/>
  <c r="I6" i="12" s="1"/>
  <c r="J29" i="1"/>
  <c r="J30" i="1"/>
  <c r="J28" i="1"/>
  <c r="L23" i="1"/>
  <c r="L25" i="1" s="1"/>
  <c r="K25" i="1"/>
  <c r="I16" i="5" l="1"/>
  <c r="I17" i="5" s="1"/>
  <c r="J31" i="1"/>
  <c r="E11" i="7"/>
  <c r="L30" i="1"/>
  <c r="L28" i="1"/>
  <c r="L29" i="1"/>
  <c r="K30" i="1"/>
  <c r="K28" i="1"/>
  <c r="K29" i="1"/>
  <c r="E14" i="7" l="1"/>
  <c r="E16" i="7"/>
  <c r="J16" i="5"/>
  <c r="J17" i="5" s="1"/>
  <c r="J4" i="12"/>
  <c r="J6" i="12" s="1"/>
  <c r="L31" i="1"/>
  <c r="L4" i="12" s="1"/>
  <c r="L6" i="12" s="1"/>
  <c r="K31" i="1"/>
  <c r="C7" i="12"/>
  <c r="C9" i="12" s="1"/>
  <c r="C10" i="12" s="1"/>
  <c r="F11" i="7" l="1"/>
  <c r="F14" i="7" s="1"/>
  <c r="F16" i="7"/>
  <c r="L16" i="5"/>
  <c r="K16" i="5"/>
  <c r="K17" i="5" s="1"/>
  <c r="K4" i="12"/>
  <c r="K6" i="12" s="1"/>
  <c r="D7" i="12"/>
  <c r="D9" i="12" s="1"/>
  <c r="D10" i="12" s="1"/>
  <c r="C11" i="12"/>
  <c r="G11" i="7" l="1"/>
  <c r="G16" i="7" s="1"/>
  <c r="L17" i="5"/>
  <c r="E7" i="12"/>
  <c r="E9" i="12" s="1"/>
  <c r="E10" i="12" s="1"/>
  <c r="D11" i="12"/>
  <c r="G14" i="7" l="1"/>
  <c r="H11" i="7" s="1"/>
  <c r="F7" i="12"/>
  <c r="F9" i="12" s="1"/>
  <c r="F10" i="12" s="1"/>
  <c r="E11" i="12"/>
  <c r="H14" i="7" l="1"/>
  <c r="H16" i="7"/>
  <c r="I11" i="7"/>
  <c r="I14" i="7" s="1"/>
  <c r="F11" i="12"/>
  <c r="G7" i="12"/>
  <c r="G9" i="12" s="1"/>
  <c r="G10" i="12" s="1"/>
  <c r="J11" i="7" l="1"/>
  <c r="J16" i="7" s="1"/>
  <c r="I16" i="7"/>
  <c r="J14" i="7"/>
  <c r="G11" i="12"/>
  <c r="H7" i="12" l="1"/>
  <c r="H9" i="12" s="1"/>
  <c r="H10" i="12" s="1"/>
  <c r="H11" i="12" s="1"/>
  <c r="K11" i="7"/>
  <c r="K16" i="7" s="1"/>
  <c r="I7" i="12"/>
  <c r="I9" i="12" s="1"/>
  <c r="I10" i="12" s="1"/>
  <c r="K14" i="7" l="1"/>
  <c r="L11" i="7" s="1"/>
  <c r="L16" i="7" s="1"/>
  <c r="J7" i="12"/>
  <c r="J9" i="12" s="1"/>
  <c r="J10" i="12" s="1"/>
  <c r="I11" i="12"/>
  <c r="L14" i="7" l="1"/>
  <c r="K7" i="12"/>
  <c r="K9" i="12" s="1"/>
  <c r="K10" i="12" s="1"/>
  <c r="J11" i="12"/>
  <c r="M11" i="7" l="1"/>
  <c r="M16" i="7" s="1"/>
  <c r="M14" i="7"/>
  <c r="K11" i="12"/>
  <c r="L7" i="12" l="1"/>
  <c r="L9" i="12" s="1"/>
  <c r="L10" i="12" s="1"/>
  <c r="L11" i="12"/>
  <c r="D23" i="7"/>
  <c r="E23" i="7" l="1"/>
  <c r="F23" i="7" l="1"/>
  <c r="G23" i="7" l="1"/>
  <c r="H23" i="7" l="1"/>
  <c r="I23" i="7" l="1"/>
  <c r="J23" i="7" l="1"/>
  <c r="K23" i="7" l="1"/>
  <c r="L23" i="7" l="1"/>
  <c r="M23" i="7" l="1"/>
</calcChain>
</file>

<file path=xl/sharedStrings.xml><?xml version="1.0" encoding="utf-8"?>
<sst xmlns="http://schemas.openxmlformats.org/spreadsheetml/2006/main" count="155" uniqueCount="112">
  <si>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</si>
  <si>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</si>
  <si>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</si>
  <si>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</si>
  <si>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</si>
  <si>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</si>
  <si>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</si>
  <si>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</si>
  <si>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</si>
  <si>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</si>
  <si>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</si>
  <si>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</si>
  <si>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</si>
  <si>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</si>
  <si>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</si>
  <si>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</si>
  <si>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</si>
  <si>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</si>
  <si>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</si>
  <si>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</si>
  <si>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</si>
  <si>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</si>
  <si>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</si>
  <si>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</si>
  <si>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</si>
  <si>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</si>
  <si>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</si>
  <si>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</si>
  <si>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</si>
  <si>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</si>
  <si>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</si>
  <si>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</si>
  <si>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</si>
  <si>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</si>
  <si>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</si>
  <si>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</si>
  <si>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</si>
  <si>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</si>
  <si>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</si>
  <si>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</si>
  <si>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</si>
  <si>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</si>
  <si>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</si>
  <si>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</si>
  <si>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</si>
  <si>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</si>
  <si>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</si>
  <si>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</si>
  <si>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</si>
  <si>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</si>
  <si>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</si>
  <si>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</si>
  <si>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</si>
  <si>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</si>
  <si>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</si>
  <si>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</si>
  <si>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</si>
  <si>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</si>
  <si>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</si>
  <si>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</si>
  <si>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</si>
  <si>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</si>
  <si>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</si>
  <si>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</si>
  <si>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</si>
  <si>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</si>
  <si>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</si>
  <si>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</si>
  <si>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Cash Flow</t>
  </si>
  <si>
    <t>Input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</si>
  <si>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</si>
  <si>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</si>
  <si>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</si>
  <si>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</si>
  <si>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</si>
  <si>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</si>
  <si>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</si>
  <si>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</si>
  <si>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</si>
  <si>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</si>
  <si>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</si>
  <si>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</si>
  <si>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</si>
  <si>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</si>
  <si>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</si>
  <si>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</si>
  <si>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</si>
  <si>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</si>
  <si>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</si>
  <si>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</si>
  <si>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</si>
  <si>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</si>
  <si>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</si>
  <si>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</si>
  <si>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</si>
  <si>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</si>
  <si>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</si>
  <si>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</si>
  <si>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</si>
  <si>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</si>
  <si>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</si>
  <si>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</si>
  <si>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</si>
  <si>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</si>
  <si>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</si>
  <si>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</si>
  <si>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</si>
  <si>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</si>
  <si>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</si>
  <si>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</si>
  <si>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</si>
  <si>
    <t>Project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</si>
</sst>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/>
    </xf>
    <xf numFmtId="0" fontId="5" fillId="2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61" customWidth="1"/>
    <col min="2" max="16384" width="9.140625" style="61"/>
  </cols>
  <sheetData>
    <row r="17" spans="2:2" ht="50.25" x14ac:dyDescent="0.7">
      <c r="B17" s="6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opLeftCell="A9" workbookViewId="0">
      <selection activeCell="C40" sqref="C40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63" t="s">
        <v>21</v>
      </c>
      <c r="C3" s="13">
        <v>1</v>
      </c>
    </row>
    <row r="4" spans="2:3" s="2" customFormat="1" ht="14.25" x14ac:dyDescent="0.2">
      <c r="B4" s="62"/>
    </row>
    <row r="5" spans="2:3" s="2" customFormat="1" ht="15" thickBot="1" x14ac:dyDescent="0.25">
      <c r="B5" s="65" t="s">
        <v>40</v>
      </c>
      <c r="C5" s="7"/>
    </row>
    <row r="6" spans="2:3" s="2" customFormat="1" ht="14.25" x14ac:dyDescent="0.2">
      <c r="B6" s="63" t="s">
        <v>104</v>
      </c>
      <c r="C6" s="5">
        <v>0.01</v>
      </c>
    </row>
    <row r="7" spans="2:3" s="2" customFormat="1" ht="14.25" x14ac:dyDescent="0.2">
      <c r="B7" s="63" t="s">
        <v>105</v>
      </c>
      <c r="C7" s="5">
        <v>0.03</v>
      </c>
    </row>
    <row r="8" spans="2:3" s="2" customFormat="1" ht="14.25" x14ac:dyDescent="0.2">
      <c r="B8" s="62"/>
    </row>
    <row r="9" spans="2:3" s="2" customFormat="1" ht="15" thickBot="1" x14ac:dyDescent="0.25">
      <c r="B9" s="65" t="s">
        <v>106</v>
      </c>
      <c r="C9" s="7"/>
    </row>
    <row r="10" spans="2:3" s="2" customFormat="1" ht="14.25" x14ac:dyDescent="0.2">
      <c r="B10" s="63" t="s">
        <v>6</v>
      </c>
      <c r="C10" s="6">
        <v>15500</v>
      </c>
    </row>
    <row r="11" spans="2:3" s="2" customFormat="1" ht="14.25" x14ac:dyDescent="0.2">
      <c r="B11" s="63" t="s">
        <v>7</v>
      </c>
      <c r="C11" s="6">
        <v>11000</v>
      </c>
    </row>
    <row r="12" spans="2:3" s="2" customFormat="1" ht="14.25" x14ac:dyDescent="0.2">
      <c r="B12" s="62"/>
    </row>
    <row r="13" spans="2:3" s="2" customFormat="1" ht="15" thickBot="1" x14ac:dyDescent="0.25">
      <c r="B13" s="65" t="s">
        <v>17</v>
      </c>
      <c r="C13" s="7"/>
    </row>
    <row r="14" spans="2:3" s="2" customFormat="1" ht="14.25" x14ac:dyDescent="0.2">
      <c r="B14" s="63" t="s">
        <v>2</v>
      </c>
      <c r="C14" s="6">
        <v>320000000</v>
      </c>
    </row>
    <row r="15" spans="2:3" x14ac:dyDescent="0.2">
      <c r="B15" s="63" t="s">
        <v>1</v>
      </c>
      <c r="C15" s="6">
        <v>350000000</v>
      </c>
    </row>
    <row r="16" spans="2:3" x14ac:dyDescent="0.2">
      <c r="B16" s="63" t="s">
        <v>3</v>
      </c>
      <c r="C16" s="6">
        <v>380000000</v>
      </c>
    </row>
    <row r="18" spans="2:13" x14ac:dyDescent="0.2">
      <c r="B18" s="63" t="s">
        <v>19</v>
      </c>
      <c r="C18" s="6">
        <v>10</v>
      </c>
    </row>
    <row r="20" spans="2:13" ht="12.75" thickBot="1" x14ac:dyDescent="0.25">
      <c r="B20" s="65" t="s">
        <v>29</v>
      </c>
      <c r="C20" s="7"/>
    </row>
    <row r="21" spans="2:13" x14ac:dyDescent="0.2">
      <c r="B21" s="63" t="s">
        <v>31</v>
      </c>
      <c r="C21" s="3">
        <v>25</v>
      </c>
    </row>
    <row r="22" spans="2:13" x14ac:dyDescent="0.2">
      <c r="B22" s="63" t="s">
        <v>30</v>
      </c>
      <c r="C22" s="3">
        <v>30</v>
      </c>
    </row>
    <row r="23" spans="2:13" x14ac:dyDescent="0.2">
      <c r="B23" s="66" t="s">
        <v>32</v>
      </c>
      <c r="C23" s="12">
        <f>C21-C22</f>
        <v>-5</v>
      </c>
    </row>
    <row r="24" spans="2:13" x14ac:dyDescent="0.2">
      <c r="B24" s="69"/>
      <c r="C24" s="58"/>
    </row>
    <row r="25" spans="2:13" ht="12.75" thickBot="1" x14ac:dyDescent="0.25">
      <c r="B25" s="65" t="s">
        <v>39</v>
      </c>
      <c r="C25" s="7"/>
    </row>
    <row r="26" spans="2:13" x14ac:dyDescent="0.2">
      <c r="B26" s="63" t="s">
        <v>91</v>
      </c>
      <c r="C26" s="6">
        <v>200000000</v>
      </c>
    </row>
    <row r="27" spans="2:13" x14ac:dyDescent="0.2">
      <c r="B27" s="63" t="s">
        <v>41</v>
      </c>
      <c r="C27" s="5">
        <v>0.05</v>
      </c>
    </row>
    <row r="28" spans="2:13" x14ac:dyDescent="0.2">
      <c r="B28" s="63" t="s">
        <v>60</v>
      </c>
      <c r="C28" s="24" t="s">
        <v>59</v>
      </c>
    </row>
    <row r="29" spans="2:13" x14ac:dyDescent="0.2">
      <c r="B29" s="63" t="s">
        <v>107</v>
      </c>
      <c r="C29" s="5"/>
    </row>
    <row r="30" spans="2:13" s="63" customFormat="1" x14ac:dyDescent="0.2">
      <c r="C30" s="64"/>
    </row>
    <row r="31" spans="2:13" s="63" customFormat="1" ht="12.75" thickBot="1" x14ac:dyDescent="0.25">
      <c r="B31" s="65" t="s">
        <v>108</v>
      </c>
      <c r="C31" s="51">
        <v>0</v>
      </c>
      <c r="D31" s="51">
        <v>1</v>
      </c>
      <c r="E31" s="51">
        <v>2</v>
      </c>
      <c r="F31" s="51">
        <v>3</v>
      </c>
      <c r="G31" s="51">
        <v>4</v>
      </c>
      <c r="H31" s="51">
        <v>5</v>
      </c>
      <c r="I31" s="51">
        <v>6</v>
      </c>
      <c r="J31" s="51">
        <v>7</v>
      </c>
      <c r="K31" s="51">
        <v>8</v>
      </c>
      <c r="L31" s="51">
        <v>9</v>
      </c>
      <c r="M31" s="51">
        <v>10</v>
      </c>
    </row>
    <row r="32" spans="2:13" x14ac:dyDescent="0.2">
      <c r="B32" s="45" t="s">
        <v>70</v>
      </c>
      <c r="C32" s="53">
        <v>0</v>
      </c>
      <c r="D32" s="53">
        <v>0</v>
      </c>
      <c r="E32" s="53">
        <v>0.05</v>
      </c>
      <c r="F32" s="53">
        <v>0.1</v>
      </c>
      <c r="G32" s="53">
        <v>0.1</v>
      </c>
      <c r="H32" s="53">
        <v>0.1</v>
      </c>
      <c r="I32" s="53">
        <v>0.1</v>
      </c>
      <c r="J32" s="53">
        <v>0.1</v>
      </c>
      <c r="K32" s="53">
        <v>0.1</v>
      </c>
      <c r="L32" s="53">
        <v>0.1</v>
      </c>
      <c r="M32" s="53">
        <v>0.1</v>
      </c>
    </row>
    <row r="33" spans="2:13" s="63" customFormat="1" x14ac:dyDescent="0.2">
      <c r="B33" s="45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2:13" x14ac:dyDescent="0.2">
      <c r="B34" s="68" t="s">
        <v>48</v>
      </c>
    </row>
    <row r="35" spans="2:13" x14ac:dyDescent="0.2">
      <c r="B35" s="63" t="s">
        <v>109</v>
      </c>
    </row>
    <row r="36" spans="2:13" x14ac:dyDescent="0.2">
      <c r="B36" s="63" t="s">
        <v>71</v>
      </c>
    </row>
    <row r="38" spans="2:13" x14ac:dyDescent="0.2">
      <c r="B38" s="63" t="s">
        <v>58</v>
      </c>
      <c r="C38" s="5">
        <v>0.3</v>
      </c>
    </row>
    <row r="40" spans="2:13" x14ac:dyDescent="0.2">
      <c r="B40" s="63" t="s">
        <v>63</v>
      </c>
      <c r="C40" s="6">
        <v>100000000</v>
      </c>
    </row>
    <row r="42" spans="2:13" s="63" customFormat="1" hidden="1" outlineLevel="1" x14ac:dyDescent="0.2">
      <c r="B42" s="67" t="s">
        <v>83</v>
      </c>
      <c r="C42" s="19">
        <v>0.9</v>
      </c>
    </row>
    <row r="43" spans="2:13" s="63" customFormat="1" hidden="1" outlineLevel="1" x14ac:dyDescent="0.2"/>
    <row r="44" spans="2:13" ht="12.75" hidden="1" outlineLevel="1" thickBot="1" x14ac:dyDescent="0.25">
      <c r="B44" s="65" t="s">
        <v>78</v>
      </c>
      <c r="C44" s="57" t="s">
        <v>84</v>
      </c>
      <c r="D44" s="57" t="s">
        <v>80</v>
      </c>
    </row>
    <row r="45" spans="2:13" hidden="1" outlineLevel="1" x14ac:dyDescent="0.2">
      <c r="B45" s="63" t="s">
        <v>79</v>
      </c>
      <c r="C45" s="5">
        <v>0.8</v>
      </c>
      <c r="D45" s="3">
        <v>0.6</v>
      </c>
    </row>
    <row r="46" spans="2:13" hidden="1" outlineLevel="1" x14ac:dyDescent="0.2">
      <c r="B46" s="63" t="s">
        <v>81</v>
      </c>
      <c r="C46" s="5">
        <v>0.9</v>
      </c>
      <c r="D46" s="3">
        <v>0.65</v>
      </c>
    </row>
    <row r="47" spans="2:13" hidden="1" outlineLevel="1" x14ac:dyDescent="0.2">
      <c r="B47" s="63" t="s">
        <v>82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63" t="s">
        <v>85</v>
      </c>
      <c r="C49" s="5">
        <v>0.06</v>
      </c>
    </row>
    <row r="50" spans="2:3" hidden="1" outlineLevel="1" x14ac:dyDescent="0.2">
      <c r="B50" s="63" t="s">
        <v>86</v>
      </c>
      <c r="C50" s="5">
        <v>0.05</v>
      </c>
    </row>
    <row r="51" spans="2:3" hidden="1" outlineLevel="1" x14ac:dyDescent="0.2"/>
    <row r="52" spans="2:3" hidden="1" outlineLevel="1" x14ac:dyDescent="0.2">
      <c r="B52" s="63" t="s">
        <v>87</v>
      </c>
      <c r="C52" s="5">
        <v>0.03</v>
      </c>
    </row>
    <row r="53" spans="2:3" hidden="1" outlineLevel="1" x14ac:dyDescent="0.2">
      <c r="B53" s="63" t="s">
        <v>88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0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31" sqref="C31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C15" sqref="C15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5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92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93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94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95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96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97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98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99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100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101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102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C17" sqref="C17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C23" sqref="C23"/>
    </sheetView>
  </sheetViews>
  <sheetFormatPr defaultRowHeight="15" x14ac:dyDescent="0.25"/>
  <cols>
    <col min="1" max="1" width="2" style="42" customWidth="1"/>
    <col min="2" max="2" width="31" style="42" bestFit="1" customWidth="1"/>
    <col min="3" max="13" width="12.5703125" style="42" bestFit="1" customWidth="1"/>
    <col min="14" max="16384" width="9.140625" style="42"/>
  </cols>
  <sheetData>
    <row r="1" spans="2:14" ht="15.75" x14ac:dyDescent="0.25">
      <c r="B1" s="41" t="s">
        <v>38</v>
      </c>
      <c r="C1" s="41"/>
    </row>
    <row r="3" spans="2:14" x14ac:dyDescent="0.25">
      <c r="B3" s="43" t="s">
        <v>61</v>
      </c>
      <c r="C3" s="44">
        <f>'Fixed asset roll-forward'!$C$14</f>
        <v>256000000</v>
      </c>
      <c r="D3" s="45"/>
      <c r="E3" s="45"/>
      <c r="F3" s="45"/>
      <c r="G3" s="45"/>
      <c r="H3" s="45"/>
      <c r="I3" s="45"/>
      <c r="J3" s="45"/>
      <c r="K3" s="45"/>
      <c r="L3" s="45"/>
      <c r="M3" s="46"/>
    </row>
    <row r="5" spans="2:14" x14ac:dyDescent="0.25">
      <c r="B5" s="47" t="s">
        <v>39</v>
      </c>
      <c r="C5" s="48"/>
    </row>
    <row r="6" spans="2:14" x14ac:dyDescent="0.25">
      <c r="B6" s="43" t="s">
        <v>103</v>
      </c>
      <c r="C6" s="45">
        <f>Drivers!C26</f>
        <v>200000000</v>
      </c>
    </row>
    <row r="7" spans="2:14" x14ac:dyDescent="0.25">
      <c r="B7" s="43" t="s">
        <v>76</v>
      </c>
      <c r="C7" s="49">
        <f>Drivers!C27</f>
        <v>0.05</v>
      </c>
    </row>
    <row r="8" spans="2:14" x14ac:dyDescent="0.25">
      <c r="B8" s="43" t="s">
        <v>77</v>
      </c>
      <c r="C8" s="50" t="s">
        <v>59</v>
      </c>
    </row>
    <row r="9" spans="2:14" x14ac:dyDescent="0.25">
      <c r="B9" s="43"/>
      <c r="C9" s="50"/>
    </row>
    <row r="10" spans="2:14" ht="15.75" thickBot="1" x14ac:dyDescent="0.3">
      <c r="B10" s="51" t="s">
        <v>24</v>
      </c>
      <c r="C10" s="51">
        <v>0</v>
      </c>
      <c r="D10" s="51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</row>
    <row r="11" spans="2:14" x14ac:dyDescent="0.25">
      <c r="B11" s="45" t="s">
        <v>75</v>
      </c>
      <c r="C11" s="45">
        <f>C6</f>
        <v>200000000</v>
      </c>
      <c r="D11" s="45">
        <f>C14</f>
        <v>200000000</v>
      </c>
      <c r="E11" s="45">
        <f>D14</f>
        <v>200000000</v>
      </c>
      <c r="F11" s="45">
        <f t="shared" ref="F11:M11" si="0">E14</f>
        <v>190000000</v>
      </c>
      <c r="G11" s="45">
        <f t="shared" si="0"/>
        <v>170000000</v>
      </c>
      <c r="H11" s="45">
        <f t="shared" si="0"/>
        <v>150000000</v>
      </c>
      <c r="I11" s="45">
        <f t="shared" si="0"/>
        <v>130000000</v>
      </c>
      <c r="J11" s="45">
        <f t="shared" si="0"/>
        <v>110000000</v>
      </c>
      <c r="K11" s="45">
        <f t="shared" si="0"/>
        <v>90000000</v>
      </c>
      <c r="L11" s="45">
        <f t="shared" si="0"/>
        <v>70000000</v>
      </c>
      <c r="M11" s="45">
        <f t="shared" si="0"/>
        <v>50000000</v>
      </c>
      <c r="N11" s="45"/>
    </row>
    <row r="12" spans="2:14" x14ac:dyDescent="0.25">
      <c r="B12" s="45" t="s">
        <v>73</v>
      </c>
      <c r="C12" s="45">
        <f>-$C$11*C13</f>
        <v>0</v>
      </c>
      <c r="D12" s="45">
        <f>-$D$11*D13</f>
        <v>0</v>
      </c>
      <c r="E12" s="45">
        <f t="shared" ref="E12:M12" si="1">-$D$11*E13</f>
        <v>-10000000</v>
      </c>
      <c r="F12" s="45">
        <f t="shared" si="1"/>
        <v>-20000000</v>
      </c>
      <c r="G12" s="45">
        <f t="shared" si="1"/>
        <v>-20000000</v>
      </c>
      <c r="H12" s="45">
        <f t="shared" si="1"/>
        <v>-20000000</v>
      </c>
      <c r="I12" s="45">
        <f t="shared" si="1"/>
        <v>-20000000</v>
      </c>
      <c r="J12" s="45">
        <f t="shared" si="1"/>
        <v>-20000000</v>
      </c>
      <c r="K12" s="45">
        <f t="shared" si="1"/>
        <v>-20000000</v>
      </c>
      <c r="L12" s="45">
        <f t="shared" si="1"/>
        <v>-20000000</v>
      </c>
      <c r="M12" s="45">
        <f t="shared" si="1"/>
        <v>-20000000</v>
      </c>
    </row>
    <row r="13" spans="2:14" x14ac:dyDescent="0.25">
      <c r="B13" s="45" t="s">
        <v>70</v>
      </c>
      <c r="C13" s="53">
        <v>0</v>
      </c>
      <c r="D13" s="53">
        <v>0</v>
      </c>
      <c r="E13" s="53">
        <v>0.05</v>
      </c>
      <c r="F13" s="53">
        <v>0.1</v>
      </c>
      <c r="G13" s="53">
        <v>0.1</v>
      </c>
      <c r="H13" s="53">
        <v>0.1</v>
      </c>
      <c r="I13" s="53">
        <v>0.1</v>
      </c>
      <c r="J13" s="53">
        <v>0.1</v>
      </c>
      <c r="K13" s="53">
        <v>0.1</v>
      </c>
      <c r="L13" s="53">
        <v>0.1</v>
      </c>
      <c r="M13" s="53">
        <v>0.1</v>
      </c>
    </row>
    <row r="14" spans="2:14" x14ac:dyDescent="0.25">
      <c r="B14" s="52" t="s">
        <v>74</v>
      </c>
      <c r="C14" s="56">
        <f>SUM(C11:C12)</f>
        <v>200000000</v>
      </c>
      <c r="D14" s="56">
        <f>SUM(D11:D12)</f>
        <v>200000000</v>
      </c>
      <c r="E14" s="56">
        <f t="shared" ref="E14:M14" si="2">SUM(E11:E12)</f>
        <v>190000000</v>
      </c>
      <c r="F14" s="56">
        <f t="shared" si="2"/>
        <v>170000000</v>
      </c>
      <c r="G14" s="56">
        <f t="shared" si="2"/>
        <v>150000000</v>
      </c>
      <c r="H14" s="56">
        <f t="shared" si="2"/>
        <v>130000000</v>
      </c>
      <c r="I14" s="56">
        <f t="shared" si="2"/>
        <v>110000000</v>
      </c>
      <c r="J14" s="56">
        <f t="shared" si="2"/>
        <v>90000000</v>
      </c>
      <c r="K14" s="56">
        <f t="shared" si="2"/>
        <v>70000000</v>
      </c>
      <c r="L14" s="56">
        <f t="shared" si="2"/>
        <v>50000000</v>
      </c>
      <c r="M14" s="56">
        <f t="shared" si="2"/>
        <v>30000000</v>
      </c>
    </row>
    <row r="15" spans="2:14" x14ac:dyDescent="0.25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spans="2:14" x14ac:dyDescent="0.25">
      <c r="B16" s="54" t="s">
        <v>45</v>
      </c>
      <c r="C16" s="54">
        <f t="shared" ref="C16:M16" si="3">IF(C10=0,0,-C11*$C$7)</f>
        <v>0</v>
      </c>
      <c r="D16" s="54">
        <f t="shared" si="3"/>
        <v>-10000000</v>
      </c>
      <c r="E16" s="54">
        <f t="shared" si="3"/>
        <v>-10000000</v>
      </c>
      <c r="F16" s="54">
        <f t="shared" si="3"/>
        <v>-9500000</v>
      </c>
      <c r="G16" s="54">
        <f t="shared" si="3"/>
        <v>-8500000</v>
      </c>
      <c r="H16" s="54">
        <f t="shared" si="3"/>
        <v>-7500000</v>
      </c>
      <c r="I16" s="54">
        <f t="shared" si="3"/>
        <v>-6500000</v>
      </c>
      <c r="J16" s="54">
        <f t="shared" si="3"/>
        <v>-5500000</v>
      </c>
      <c r="K16" s="54">
        <f t="shared" si="3"/>
        <v>-4500000</v>
      </c>
      <c r="L16" s="54">
        <f t="shared" si="3"/>
        <v>-3500000</v>
      </c>
      <c r="M16" s="54">
        <f t="shared" si="3"/>
        <v>-2500000</v>
      </c>
    </row>
    <row r="17" spans="2:13" x14ac:dyDescent="0.25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2:13" x14ac:dyDescent="0.25">
      <c r="B18" s="45" t="s">
        <v>47</v>
      </c>
      <c r="C18" s="45">
        <v>0</v>
      </c>
      <c r="D18" s="45">
        <f>'Savings forecast'!C11</f>
        <v>18700</v>
      </c>
      <c r="E18" s="45">
        <f>'Savings forecast'!D11</f>
        <v>19140</v>
      </c>
      <c r="F18" s="45">
        <f>'Savings forecast'!E11</f>
        <v>19580</v>
      </c>
      <c r="G18" s="45">
        <f>'Savings forecast'!F11</f>
        <v>20240</v>
      </c>
      <c r="H18" s="45">
        <f>'Savings forecast'!G11</f>
        <v>19800</v>
      </c>
      <c r="I18" s="45">
        <f>'Savings forecast'!H11</f>
        <v>19580</v>
      </c>
      <c r="J18" s="45">
        <f>'Savings forecast'!I11</f>
        <v>19140</v>
      </c>
      <c r="K18" s="45">
        <f>'Savings forecast'!J11</f>
        <v>18700</v>
      </c>
      <c r="L18" s="45">
        <f>'Savings forecast'!K11</f>
        <v>18480</v>
      </c>
      <c r="M18" s="45">
        <f>'Savings forecast'!L11</f>
        <v>18260</v>
      </c>
    </row>
    <row r="19" spans="2:13" x14ac:dyDescent="0.25">
      <c r="B19" s="45" t="s">
        <v>110</v>
      </c>
      <c r="C19" s="55" t="str">
        <f>IF(C18&lt;15000,"Yes","No")</f>
        <v>Yes</v>
      </c>
      <c r="D19" s="55" t="str">
        <f t="shared" ref="D19:M19" si="4">IF(D18&lt;15000,"Yes","No")</f>
        <v>No</v>
      </c>
      <c r="E19" s="55" t="str">
        <f t="shared" si="4"/>
        <v>No</v>
      </c>
      <c r="F19" s="55" t="str">
        <f t="shared" si="4"/>
        <v>No</v>
      </c>
      <c r="G19" s="55" t="str">
        <f t="shared" si="4"/>
        <v>No</v>
      </c>
      <c r="H19" s="55" t="str">
        <f t="shared" si="4"/>
        <v>No</v>
      </c>
      <c r="I19" s="55" t="str">
        <f t="shared" si="4"/>
        <v>No</v>
      </c>
      <c r="J19" s="55" t="str">
        <f t="shared" si="4"/>
        <v>No</v>
      </c>
      <c r="K19" s="55" t="str">
        <f t="shared" si="4"/>
        <v>No</v>
      </c>
      <c r="L19" s="55" t="str">
        <f t="shared" si="4"/>
        <v>No</v>
      </c>
      <c r="M19" s="55" t="str">
        <f t="shared" si="4"/>
        <v>No</v>
      </c>
    </row>
    <row r="20" spans="2:13" x14ac:dyDescent="0.25">
      <c r="B20" s="52" t="s">
        <v>49</v>
      </c>
      <c r="C20" s="56">
        <f t="shared" ref="C20:M20" si="5">IF(C10=0,0,IF(C19="Yes",1000000,0))</f>
        <v>0</v>
      </c>
      <c r="D20" s="56">
        <f t="shared" si="5"/>
        <v>0</v>
      </c>
      <c r="E20" s="56">
        <f t="shared" si="5"/>
        <v>0</v>
      </c>
      <c r="F20" s="56">
        <f t="shared" si="5"/>
        <v>0</v>
      </c>
      <c r="G20" s="56">
        <f t="shared" si="5"/>
        <v>0</v>
      </c>
      <c r="H20" s="56">
        <f t="shared" si="5"/>
        <v>0</v>
      </c>
      <c r="I20" s="56">
        <f t="shared" si="5"/>
        <v>0</v>
      </c>
      <c r="J20" s="56">
        <f t="shared" si="5"/>
        <v>0</v>
      </c>
      <c r="K20" s="56">
        <f t="shared" si="5"/>
        <v>0</v>
      </c>
      <c r="L20" s="56">
        <f t="shared" si="5"/>
        <v>0</v>
      </c>
      <c r="M20" s="56">
        <f t="shared" si="5"/>
        <v>0</v>
      </c>
    </row>
    <row r="22" spans="2:13" x14ac:dyDescent="0.25">
      <c r="B22" s="20" t="s">
        <v>62</v>
      </c>
      <c r="C22" s="20">
        <f>'Cash Flow'!C13</f>
        <v>0</v>
      </c>
      <c r="D22" s="20">
        <f>'Cash Flow'!D13</f>
        <v>0</v>
      </c>
      <c r="E22" s="20">
        <f>'Cash Flow'!E13</f>
        <v>0</v>
      </c>
      <c r="F22" s="20">
        <f>'Cash Flow'!F13</f>
        <v>0</v>
      </c>
      <c r="G22" s="20">
        <f>'Cash Flow'!G13</f>
        <v>0</v>
      </c>
      <c r="H22" s="20">
        <f>'Cash Flow'!H13</f>
        <v>0</v>
      </c>
      <c r="I22" s="20">
        <f>'Cash Flow'!I13</f>
        <v>0</v>
      </c>
      <c r="J22" s="20">
        <f>'Cash Flow'!J13</f>
        <v>0</v>
      </c>
      <c r="K22" s="20">
        <f>'Cash Flow'!K13</f>
        <v>0</v>
      </c>
      <c r="L22" s="20">
        <f>'Cash Flow'!L13</f>
        <v>0</v>
      </c>
      <c r="M22" s="20">
        <f>'Cash Flow'!M13</f>
        <v>0</v>
      </c>
    </row>
    <row r="23" spans="2:13" x14ac:dyDescent="0.25">
      <c r="B23" s="52" t="s">
        <v>72</v>
      </c>
      <c r="C23" s="56">
        <f>-(C14+C22)</f>
        <v>-200000000</v>
      </c>
      <c r="D23" s="56">
        <f>IF(D22&gt;0,C23,C23-D22)</f>
        <v>-200000000</v>
      </c>
      <c r="E23" s="56">
        <f t="shared" ref="E23:M23" si="6">IF(E22&gt;0,D23,D23-E22)</f>
        <v>-200000000</v>
      </c>
      <c r="F23" s="56">
        <f t="shared" si="6"/>
        <v>-200000000</v>
      </c>
      <c r="G23" s="56">
        <f t="shared" si="6"/>
        <v>-200000000</v>
      </c>
      <c r="H23" s="56">
        <f t="shared" si="6"/>
        <v>-200000000</v>
      </c>
      <c r="I23" s="56">
        <f t="shared" si="6"/>
        <v>-200000000</v>
      </c>
      <c r="J23" s="56">
        <f t="shared" si="6"/>
        <v>-200000000</v>
      </c>
      <c r="K23" s="56">
        <f t="shared" si="6"/>
        <v>-200000000</v>
      </c>
      <c r="L23" s="56">
        <f t="shared" si="6"/>
        <v>-200000000</v>
      </c>
      <c r="M23" s="56">
        <f t="shared" si="6"/>
        <v>-200000000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activeCell="C10" sqref="C10"/>
    </sheetView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84150000</v>
      </c>
      <c r="D4" s="20">
        <f>'Savings forecast'!D31</f>
        <v>82780500</v>
      </c>
      <c r="E4" s="20">
        <f>'Savings forecast'!E31</f>
        <v>81093507</v>
      </c>
      <c r="F4" s="20">
        <f>'Savings forecast'!F31</f>
        <v>79941290.439999998</v>
      </c>
      <c r="G4" s="20">
        <f>'Savings forecast'!G31</f>
        <v>74225551.850999981</v>
      </c>
      <c r="H4" s="20">
        <f>'Savings forecast'!H31</f>
        <v>69286589.982114971</v>
      </c>
      <c r="I4" s="20">
        <f>'Savings forecast'!I31</f>
        <v>63525412.56758298</v>
      </c>
      <c r="J4" s="20">
        <f>'Savings forecast'!J31</f>
        <v>57773377.690321073</v>
      </c>
      <c r="K4" s="20">
        <f>'Savings forecast'!K31</f>
        <v>52664452.615632661</v>
      </c>
      <c r="L4" s="20">
        <f>'Savings forecast'!L31</f>
        <v>47469001.023912586</v>
      </c>
    </row>
    <row r="5" spans="2:12" s="18" customFormat="1" x14ac:dyDescent="0.25">
      <c r="B5" s="19" t="s">
        <v>20</v>
      </c>
      <c r="C5" s="20">
        <f>'Fixed asset roll-forward'!C16</f>
        <v>-25600000</v>
      </c>
      <c r="D5" s="20">
        <f>'Fixed asset roll-forward'!D16</f>
        <v>-28800000</v>
      </c>
      <c r="E5" s="20">
        <f>'Fixed asset roll-forward'!E16</f>
        <v>-32000000</v>
      </c>
      <c r="F5" s="20">
        <f>'Fixed asset roll-forward'!F16</f>
        <v>-32960000</v>
      </c>
      <c r="G5" s="20">
        <f>'Fixed asset roll-forward'!G16</f>
        <v>-33920000</v>
      </c>
      <c r="H5" s="20">
        <f>'Fixed asset roll-forward'!H16</f>
        <v>-34880000</v>
      </c>
      <c r="I5" s="20">
        <f>'Fixed asset roll-forward'!I16</f>
        <v>-35840000</v>
      </c>
      <c r="J5" s="20">
        <f>'Fixed asset roll-forward'!J16</f>
        <v>-36800000</v>
      </c>
      <c r="K5" s="20">
        <f>'Fixed asset roll-forward'!K16</f>
        <v>-37760000</v>
      </c>
      <c r="L5" s="20">
        <f>'Fixed asset roll-forward'!L16</f>
        <v>-38720000</v>
      </c>
    </row>
    <row r="6" spans="2:12" x14ac:dyDescent="0.25">
      <c r="B6" s="12" t="s">
        <v>54</v>
      </c>
      <c r="C6" s="21">
        <f>SUM(C4:C5)</f>
        <v>58550000</v>
      </c>
      <c r="D6" s="21">
        <f t="shared" ref="D6:L6" si="0">SUM(D4:D5)</f>
        <v>53980500</v>
      </c>
      <c r="E6" s="21">
        <f t="shared" si="0"/>
        <v>49093507</v>
      </c>
      <c r="F6" s="21">
        <f t="shared" si="0"/>
        <v>46981290.439999998</v>
      </c>
      <c r="G6" s="21">
        <f t="shared" si="0"/>
        <v>40305551.850999981</v>
      </c>
      <c r="H6" s="21">
        <f t="shared" si="0"/>
        <v>34406589.982114971</v>
      </c>
      <c r="I6" s="21">
        <f t="shared" si="0"/>
        <v>27685412.56758298</v>
      </c>
      <c r="J6" s="21">
        <f t="shared" si="0"/>
        <v>20973377.690321073</v>
      </c>
      <c r="K6" s="21">
        <f t="shared" si="0"/>
        <v>14904452.615632661</v>
      </c>
      <c r="L6" s="21">
        <f t="shared" si="0"/>
        <v>8749001.0239125863</v>
      </c>
    </row>
    <row r="7" spans="2:12" x14ac:dyDescent="0.25">
      <c r="B7" s="19" t="s">
        <v>50</v>
      </c>
      <c r="C7" s="20">
        <f>Financing!D16</f>
        <v>-10000000</v>
      </c>
      <c r="D7" s="20">
        <f>Financing!E16</f>
        <v>-10000000</v>
      </c>
      <c r="E7" s="20">
        <f>Financing!F16</f>
        <v>-9500000</v>
      </c>
      <c r="F7" s="20">
        <f>Financing!G16</f>
        <v>-8500000</v>
      </c>
      <c r="G7" s="20">
        <f>Financing!H16</f>
        <v>-7500000</v>
      </c>
      <c r="H7" s="20">
        <f>Financing!I16</f>
        <v>-6500000</v>
      </c>
      <c r="I7" s="20">
        <f>Financing!J16</f>
        <v>-5500000</v>
      </c>
      <c r="J7" s="20">
        <f>Financing!K16</f>
        <v>-4500000</v>
      </c>
      <c r="K7" s="20">
        <f>Financing!L16</f>
        <v>-3500000</v>
      </c>
      <c r="L7" s="20">
        <f>Financing!M16</f>
        <v>-2500000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48550000</v>
      </c>
      <c r="D9" s="21">
        <f t="shared" ref="D9:L9" si="1">SUM(D6:D8)</f>
        <v>43980500</v>
      </c>
      <c r="E9" s="21">
        <f t="shared" si="1"/>
        <v>39593507</v>
      </c>
      <c r="F9" s="21">
        <f t="shared" si="1"/>
        <v>38481290.439999998</v>
      </c>
      <c r="G9" s="21">
        <f t="shared" si="1"/>
        <v>32805551.850999981</v>
      </c>
      <c r="H9" s="21">
        <f t="shared" si="1"/>
        <v>27906589.982114971</v>
      </c>
      <c r="I9" s="21">
        <f t="shared" si="1"/>
        <v>22185412.56758298</v>
      </c>
      <c r="J9" s="21">
        <f t="shared" si="1"/>
        <v>16473377.690321073</v>
      </c>
      <c r="K9" s="21">
        <f t="shared" si="1"/>
        <v>11404452.615632661</v>
      </c>
      <c r="L9" s="21">
        <f t="shared" si="1"/>
        <v>6249001.0239125863</v>
      </c>
    </row>
    <row r="10" spans="2:12" x14ac:dyDescent="0.25">
      <c r="B10" s="19" t="s">
        <v>56</v>
      </c>
      <c r="C10" s="20">
        <f>IF(-'P&amp;L'!C9*Drivers!$C$38&gt;0,0,-'P&amp;L'!C9*Drivers!$C$38)</f>
        <v>-14565000</v>
      </c>
      <c r="D10" s="20">
        <f>IF(-'P&amp;L'!D9*Drivers!$C$38&gt;0,0,-'P&amp;L'!D9*Drivers!$C$38)</f>
        <v>-13194150</v>
      </c>
      <c r="E10" s="20">
        <f>IF(-'P&amp;L'!E9*Drivers!$C$38&gt;0,0,-'P&amp;L'!E9*Drivers!$C$38)</f>
        <v>-11878052.1</v>
      </c>
      <c r="F10" s="20">
        <f>IF(-'P&amp;L'!F9*Drivers!$C$38&gt;0,0,-'P&amp;L'!F9*Drivers!$C$38)</f>
        <v>-11544387.131999999</v>
      </c>
      <c r="G10" s="20">
        <f>IF(-'P&amp;L'!G9*Drivers!$C$38&gt;0,0,-'P&amp;L'!G9*Drivers!$C$38)</f>
        <v>-9841665.5552999936</v>
      </c>
      <c r="H10" s="20">
        <f>IF(-'P&amp;L'!H9*Drivers!$C$38&gt;0,0,-'P&amp;L'!H9*Drivers!$C$38)</f>
        <v>-8371976.9946344905</v>
      </c>
      <c r="I10" s="20">
        <f>IF(-'P&amp;L'!I9*Drivers!$C$38&gt;0,0,-'P&amp;L'!I9*Drivers!$C$38)</f>
        <v>-6655623.7702748934</v>
      </c>
      <c r="J10" s="20">
        <f>IF(-'P&amp;L'!J9*Drivers!$C$38&gt;0,0,-'P&amp;L'!J9*Drivers!$C$38)</f>
        <v>-4942013.3070963221</v>
      </c>
      <c r="K10" s="20">
        <f>IF(-'P&amp;L'!K9*Drivers!$C$38&gt;0,0,-'P&amp;L'!K9*Drivers!$C$38)</f>
        <v>-3421335.784689798</v>
      </c>
      <c r="L10" s="20">
        <f>IF(-'P&amp;L'!L9*Drivers!$C$38&gt;0,0,-'P&amp;L'!L9*Drivers!$C$38)</f>
        <v>-1874700.3071737757</v>
      </c>
    </row>
    <row r="11" spans="2:12" ht="15.75" thickBot="1" x14ac:dyDescent="0.3">
      <c r="B11" s="22" t="s">
        <v>57</v>
      </c>
      <c r="C11" s="23">
        <f>SUM(C9:C10)</f>
        <v>33985000</v>
      </c>
      <c r="D11" s="23">
        <f t="shared" ref="D11:L11" si="2">SUM(D9:D10)</f>
        <v>30786350</v>
      </c>
      <c r="E11" s="23">
        <f t="shared" si="2"/>
        <v>27715454.899999999</v>
      </c>
      <c r="F11" s="23">
        <f t="shared" si="2"/>
        <v>26936903.307999998</v>
      </c>
      <c r="G11" s="23">
        <f t="shared" si="2"/>
        <v>22963886.295699988</v>
      </c>
      <c r="H11" s="23">
        <f t="shared" si="2"/>
        <v>19534612.98748048</v>
      </c>
      <c r="I11" s="23">
        <f t="shared" si="2"/>
        <v>15529788.797308087</v>
      </c>
      <c r="J11" s="23">
        <f t="shared" si="2"/>
        <v>11531364.383224752</v>
      </c>
      <c r="K11" s="23">
        <f t="shared" si="2"/>
        <v>7983116.8309428627</v>
      </c>
      <c r="L11" s="23">
        <f t="shared" si="2"/>
        <v>4374300.7167388108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B1" sqref="B1"/>
    </sheetView>
  </sheetViews>
  <sheetFormatPr defaultRowHeight="12" x14ac:dyDescent="0.2"/>
  <cols>
    <col min="1" max="1" width="2" style="27" customWidth="1"/>
    <col min="2" max="2" width="22.42578125" style="27" bestFit="1" customWidth="1"/>
    <col min="3" max="3" width="12.5703125" style="27" bestFit="1" customWidth="1"/>
    <col min="4" max="5" width="11.5703125" style="27" customWidth="1"/>
    <col min="6" max="13" width="11.5703125" style="27" bestFit="1" customWidth="1"/>
    <col min="14" max="14" width="1.28515625" style="29" customWidth="1"/>
    <col min="15" max="15" width="13.140625" style="27" bestFit="1" customWidth="1"/>
    <col min="16" max="16384" width="9.140625" style="27"/>
  </cols>
  <sheetData>
    <row r="1" spans="2:15" ht="15.75" x14ac:dyDescent="0.25">
      <c r="B1" s="25" t="s">
        <v>68</v>
      </c>
      <c r="C1" s="25"/>
      <c r="D1" s="26"/>
    </row>
    <row r="3" spans="2:15" ht="12.75" thickBot="1" x14ac:dyDescent="0.25">
      <c r="B3" s="28" t="s">
        <v>24</v>
      </c>
      <c r="C3" s="28">
        <v>0</v>
      </c>
      <c r="D3" s="28">
        <v>1</v>
      </c>
      <c r="E3" s="28">
        <v>2</v>
      </c>
      <c r="F3" s="28">
        <v>3</v>
      </c>
      <c r="G3" s="28">
        <v>4</v>
      </c>
      <c r="H3" s="28">
        <v>5</v>
      </c>
      <c r="I3" s="28">
        <v>6</v>
      </c>
      <c r="J3" s="28">
        <v>7</v>
      </c>
      <c r="K3" s="28">
        <v>8</v>
      </c>
      <c r="L3" s="28">
        <v>9</v>
      </c>
      <c r="M3" s="28">
        <v>10</v>
      </c>
      <c r="N3" s="37"/>
      <c r="O3" s="35" t="s">
        <v>67</v>
      </c>
    </row>
    <row r="4" spans="2:15" x14ac:dyDescent="0.2">
      <c r="B4" s="29" t="s">
        <v>43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x14ac:dyDescent="0.2">
      <c r="B5" s="29" t="s">
        <v>56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15" s="29" customFormat="1" x14ac:dyDescent="0.2">
      <c r="B6" s="29" t="s">
        <v>37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2:15" x14ac:dyDescent="0.2">
      <c r="B7" s="27" t="s">
        <v>23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2:15" x14ac:dyDescent="0.2">
      <c r="B8" s="31" t="s">
        <v>44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6"/>
    </row>
    <row r="9" spans="2:15" x14ac:dyDescent="0.2">
      <c r="B9" s="27" t="s">
        <v>46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2:15" x14ac:dyDescent="0.2">
      <c r="B10" s="27" t="s">
        <v>50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2:15" x14ac:dyDescent="0.2">
      <c r="B11" s="27" t="s">
        <v>51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2:15" x14ac:dyDescent="0.2">
      <c r="B12" s="27" t="s">
        <v>90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2:15" ht="12.75" thickBot="1" x14ac:dyDescent="0.25">
      <c r="B13" s="33" t="s">
        <v>111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8"/>
      <c r="O13" s="34"/>
    </row>
    <row r="15" spans="2:15" x14ac:dyDescent="0.2"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7" spans="4:15" x14ac:dyDescent="0.2"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2017-11-14T14:45:32Z</dcterms:modified>
</cp:coreProperties>
</file>