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3" activeTab="7"/>
  </bookViews>
  <sheets>
    <sheet name="Index --&gt;" sheetId="6" r:id="rId1"/>
    <sheet name="Index" sheetId="7" r:id="rId2"/>
    <sheet name="1. P&amp;L extractions --&gt;" sheetId="5" r:id="rId3"/>
    <sheet name="1.1 FY2011" sheetId="1" r:id="rId4"/>
    <sheet name="1.2 FY2012" sheetId="2" r:id="rId5"/>
    <sheet name="1.3 FY2013" sheetId="3" r:id="rId6"/>
    <sheet name="2. Functions --&gt;" sheetId="8" r:id="rId7"/>
    <sheet name="2.1 Database" sheetId="10" r:id="rId8"/>
    <sheet name="2.2 P&amp;L statement" sheetId="21" r:id="rId9"/>
    <sheet name="3. Charts" sheetId="24" r:id="rId10"/>
    <sheet name="Stacked column" sheetId="29" r:id="rId11"/>
    <sheet name="Dougnut chart" sheetId="28" r:id="rId12"/>
    <sheet name="Area chart" sheetId="26" r:id="rId13"/>
    <sheet name="Bridge Chart" sheetId="27" r:id="rId14"/>
  </sheets>
  <definedNames>
    <definedName name="_xlnm._FilterDatabase" localSheetId="3" hidden="1">'1.1 FY2011'!$C$4:$G$61</definedName>
    <definedName name="_xlnm._FilterDatabase" localSheetId="4" hidden="1">'1.2 FY2012'!$C$4:$G$86</definedName>
    <definedName name="_xlnm._FilterDatabase" localSheetId="5" hidden="1">'1.3 FY2013'!$C$4:$G$78</definedName>
    <definedName name="_xlnm._FilterDatabase" localSheetId="7" hidden="1">'2.1 Database'!$B$3:$E$109</definedName>
  </definedNames>
  <calcPr calcId="145621"/>
</workbook>
</file>

<file path=xl/calcChain.xml><?xml version="1.0" encoding="utf-8"?>
<calcChain xmlns="http://schemas.openxmlformats.org/spreadsheetml/2006/main">
  <c r="F94" i="10" l="1"/>
  <c r="G94" i="10"/>
  <c r="H94" i="10"/>
  <c r="H60" i="10"/>
  <c r="G60" i="10"/>
  <c r="F60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E108" i="10" l="1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D61" i="10"/>
  <c r="E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</calcChain>
</file>

<file path=xl/sharedStrings.xml><?xml version="1.0" encoding="utf-8"?>
<sst xmlns="http://schemas.openxmlformats.org/spreadsheetml/2006/main" count="833" uniqueCount="226">
  <si>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</si>
  <si>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</si>
  <si>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</si>
  <si>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</si>
  <si>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</si>
  <si>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</si>
  <si>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</si>
  <si>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</si>
  <si>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</si>
  <si>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</si>
  <si>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</si>
  <si>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</si>
  <si>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</si>
  <si>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</si>
  <si>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</si>
  <si>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</si>
  <si>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</si>
  <si>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</si>
  <si>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</si>
  <si>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</si>
  <si>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</si>
  <si>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</si>
  <si>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</si>
  <si>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</si>
  <si>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</si>
  <si>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</si>
  <si>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</si>
  <si>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</si>
  <si>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</si>
  <si>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FY2011</t>
  </si>
  <si>
    <t>P&amp;L extractions --&gt;</t>
  </si>
  <si>
    <t>Index  --&gt;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</si>
  <si>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</si>
  <si>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</si>
  <si>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</si>
  <si>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</si>
  <si>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</si>
  <si>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</si>
  <si>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</si>
  <si>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</si>
  <si>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</si>
  <si>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</si>
  <si>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</si>
  <si>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</si>
  <si>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</si>
  <si>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</si>
  <si>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</si>
  <si>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</si>
  <si>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</si>
  <si>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</si>
  <si>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</si>
  <si>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</si>
  <si>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</si>
  <si>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</si>
  <si>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</si>
  <si>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</si>
  <si>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</si>
  <si>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FY2013</t>
  </si>
  <si>
    <t>FY2012</t>
  </si>
  <si>
    <t>Creating a "Database"</t>
  </si>
  <si>
    <t>Sheet index</t>
  </si>
  <si>
    <t xml:space="preserve">#                </t>
  </si>
  <si>
    <t>Worksheet</t>
  </si>
  <si>
    <t>Notes</t>
  </si>
  <si>
    <t>Index</t>
  </si>
  <si>
    <t>Case study 2</t>
  </si>
  <si>
    <t>1. P&amp;L extractions --&gt;</t>
  </si>
  <si>
    <t>1.2 FY2012</t>
  </si>
  <si>
    <t>1.3 FY2013</t>
  </si>
  <si>
    <t>2. Functions --&gt;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</si>
  <si>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</si>
  <si>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</si>
  <si>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</si>
  <si>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</si>
  <si>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</si>
  <si>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</si>
  <si>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</si>
  <si>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</si>
  <si>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</si>
  <si>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</si>
  <si>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</si>
  <si>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</si>
  <si>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</si>
  <si>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</si>
  <si>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</si>
  <si>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</si>
  <si>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</si>
  <si>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</si>
  <si>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</si>
  <si>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</si>
  <si>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</si>
  <si>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</si>
  <si>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</si>
  <si>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</si>
  <si>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</si>
  <si>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</si>
  <si>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</si>
  <si>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</si>
  <si>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1.1 FY2011</t>
  </si>
  <si>
    <t>2.1 Database</t>
  </si>
  <si>
    <t>2.2 P&amp;L statement</t>
  </si>
  <si>
    <t>3. Charts</t>
  </si>
  <si>
    <t>3.1 Column stacked chart with a secondary axis</t>
  </si>
  <si>
    <t>3.2 Doughnut chart</t>
  </si>
  <si>
    <t>3.3 Area chart</t>
  </si>
  <si>
    <t>3.4 Bridge chart</t>
  </si>
  <si>
    <t>P&amp;L account</t>
  </si>
  <si>
    <t>Name of partner company</t>
  </si>
  <si>
    <t>Amounts</t>
  </si>
  <si>
    <t>Account number</t>
  </si>
  <si>
    <t>External</t>
  </si>
  <si>
    <t>Direct costs</t>
  </si>
  <si>
    <t>2001110000111111</t>
  </si>
  <si>
    <t>202409000088</t>
  </si>
  <si>
    <t>Code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</si>
  <si>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</si>
  <si>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</si>
  <si>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</si>
  <si>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</si>
  <si>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</si>
  <si>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</si>
  <si>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</si>
  <si>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</si>
  <si>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</si>
  <si>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</si>
  <si>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</si>
  <si>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</si>
  <si>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</si>
  <si>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2051260000111101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</si>
  <si>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</si>
  <si>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</si>
  <si>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</si>
  <si>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</si>
  <si>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</si>
  <si>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</si>
  <si>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</si>
  <si>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</si>
  <si>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</si>
  <si>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</si>
  <si>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</si>
  <si>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</si>
  <si>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</si>
  <si>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</si>
  <si>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</si>
  <si>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</si>
  <si>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</si>
  <si>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</si>
  <si>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</si>
  <si>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</si>
  <si>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</si>
  <si>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</si>
  <si>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</si>
  <si>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</si>
  <si>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</si>
  <si>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</si>
  <si>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</si>
  <si>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</si>
  <si>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</si>
  <si>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</si>
  <si>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</si>
  <si>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</si>
  <si>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</si>
  <si>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</si>
  <si>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</si>
  <si>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</si>
  <si>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</si>
  <si>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</si>
  <si>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</si>
  <si>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</si>
  <si>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</si>
  <si>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</si>
  <si>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</si>
  <si>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</si>
  <si>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Utility charges</t>
  </si>
  <si>
    <t>202409000019</t>
  </si>
  <si>
    <t>20240900001283</t>
  </si>
  <si>
    <t>20240900001924</t>
  </si>
  <si>
    <t>20240900002486</t>
  </si>
  <si>
    <t>2049000000111101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</si>
  <si>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</si>
  <si>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</si>
  <si>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</si>
  <si>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</si>
  <si>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</si>
  <si>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</si>
  <si>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</si>
  <si>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</si>
  <si>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</si>
  <si>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</si>
  <si>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</si>
  <si>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</si>
  <si>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</si>
  <si>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</si>
  <si>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</si>
  <si>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</si>
  <si>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</si>
  <si>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</si>
  <si>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</si>
  <si>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</si>
  <si>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</si>
  <si>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</si>
  <si>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</si>
  <si>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Impairment of participation</t>
  </si>
  <si>
    <t>2091900000111101</t>
  </si>
  <si>
    <t>2111111999111101</t>
  </si>
  <si>
    <t xml:space="preserve">Utility charges 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</si>
  <si>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</si>
  <si>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</si>
  <si>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</si>
  <si>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</si>
  <si>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</si>
  <si>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</si>
  <si>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</si>
  <si>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</si>
  <si>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</si>
  <si>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</si>
  <si>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</si>
  <si>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</si>
  <si>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</si>
  <si>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</si>
  <si>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</si>
  <si>
    <t>20512100001</t>
  </si>
  <si>
    <t>Name of Partner company</t>
  </si>
  <si>
    <t>FY11</t>
  </si>
  <si>
    <t>FY12</t>
  </si>
  <si>
    <t>FY13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</si>
</sst>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3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b/>
      <sz val="32"/>
      <color rgb="FF00206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0" fontId="5" fillId="0" borderId="1" applyFill="0" applyProtection="0">
      <alignment horizontal="right" wrapText="1"/>
    </xf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2" borderId="1" xfId="1" applyFont="1" applyFill="1" applyAlignment="1">
      <alignment horizontal="left" wrapText="1"/>
    </xf>
    <xf numFmtId="0" fontId="12" fillId="2" borderId="0" xfId="0" applyFont="1" applyFill="1"/>
    <xf numFmtId="0" fontId="15" fillId="2" borderId="0" xfId="3" applyFont="1" applyFill="1"/>
    <xf numFmtId="164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4" borderId="0" xfId="2" applyNumberFormat="1" applyFont="1" applyFill="1" applyAlignment="1">
      <alignment horizontal="left"/>
    </xf>
    <xf numFmtId="0" fontId="1" fillId="4" borderId="0" xfId="0" applyNumberFormat="1" applyFont="1" applyFill="1" applyAlignment="1">
      <alignment horizontal="left"/>
    </xf>
    <xf numFmtId="164" fontId="1" fillId="2" borderId="0" xfId="2" applyNumberFormat="1" applyFont="1" applyFill="1" applyAlignment="1"/>
    <xf numFmtId="164" fontId="1" fillId="2" borderId="0" xfId="2" applyNumberFormat="1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</cellXfs>
  <cellStyles count="4">
    <cellStyle name="Comma" xfId="2" builtinId="3"/>
    <cellStyle name="Hyperlink" xfId="3" builtinId="8"/>
    <cellStyle name="Normal" xfId="0" builtinId="0"/>
    <cellStyle name="Smart Subtit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76199</xdr:rowOff>
    </xdr:from>
    <xdr:to>
      <xdr:col>14</xdr:col>
      <xdr:colOff>123825</xdr:colOff>
      <xdr:row>28</xdr:row>
      <xdr:rowOff>66674</xdr:rowOff>
    </xdr:to>
    <xdr:sp macro="" textlink="">
      <xdr:nvSpPr>
        <xdr:cNvPr id="20" name="Rectangle 19"/>
        <xdr:cNvSpPr/>
      </xdr:nvSpPr>
      <xdr:spPr>
        <a:xfrm>
          <a:off x="8801100" y="895349"/>
          <a:ext cx="3429000" cy="3495675"/>
        </a:xfrm>
        <a:prstGeom prst="rect">
          <a:avLst/>
        </a:prstGeom>
        <a:solidFill>
          <a:srgbClr val="002060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523875</xdr:colOff>
      <xdr:row>6</xdr:row>
      <xdr:rowOff>114299</xdr:rowOff>
    </xdr:from>
    <xdr:to>
      <xdr:col>13</xdr:col>
      <xdr:colOff>542925</xdr:colOff>
      <xdr:row>9</xdr:row>
      <xdr:rowOff>133351</xdr:rowOff>
    </xdr:to>
    <xdr:sp macro="" textlink="">
      <xdr:nvSpPr>
        <xdr:cNvPr id="21" name="Rectangle 20"/>
        <xdr:cNvSpPr/>
      </xdr:nvSpPr>
      <xdr:spPr>
        <a:xfrm>
          <a:off x="8972550" y="1085849"/>
          <a:ext cx="3067050" cy="47625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"Sumif</a:t>
          </a:r>
          <a:r>
            <a:rPr lang="en-US" sz="1100" baseline="0">
              <a:solidFill>
                <a:sysClr val="windowText" lastClr="000000"/>
              </a:solidFill>
            </a:rPr>
            <a:t>" in order to populate the FY11, FY12 and FY13 data in columns F, G and 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400050</xdr:colOff>
      <xdr:row>5</xdr:row>
      <xdr:rowOff>142874</xdr:rowOff>
    </xdr:from>
    <xdr:to>
      <xdr:col>14</xdr:col>
      <xdr:colOff>85725</xdr:colOff>
      <xdr:row>7</xdr:row>
      <xdr:rowOff>85724</xdr:rowOff>
    </xdr:to>
    <xdr:sp macro="" textlink="">
      <xdr:nvSpPr>
        <xdr:cNvPr id="22" name="Oval 21"/>
        <xdr:cNvSpPr/>
      </xdr:nvSpPr>
      <xdr:spPr>
        <a:xfrm>
          <a:off x="11896725" y="962024"/>
          <a:ext cx="295275" cy="247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8</xdr:col>
      <xdr:colOff>352425</xdr:colOff>
      <xdr:row>2</xdr:row>
      <xdr:rowOff>152400</xdr:rowOff>
    </xdr:from>
    <xdr:to>
      <xdr:col>14</xdr:col>
      <xdr:colOff>123825</xdr:colOff>
      <xdr:row>5</xdr:row>
      <xdr:rowOff>28575</xdr:rowOff>
    </xdr:to>
    <xdr:sp macro="" textlink="">
      <xdr:nvSpPr>
        <xdr:cNvPr id="23" name="Rectangle 22"/>
        <xdr:cNvSpPr/>
      </xdr:nvSpPr>
      <xdr:spPr>
        <a:xfrm>
          <a:off x="8801100" y="504825"/>
          <a:ext cx="3429000" cy="342900"/>
        </a:xfrm>
        <a:prstGeom prst="rect">
          <a:avLst/>
        </a:prstGeom>
        <a:solidFill>
          <a:schemeClr val="accent4">
            <a:lumMod val="50000"/>
            <a:alpha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Breakdown of operations:</a:t>
          </a:r>
        </a:p>
      </xdr:txBody>
    </xdr:sp>
    <xdr:clientData/>
  </xdr:twoCellAnchor>
  <xdr:twoCellAnchor>
    <xdr:from>
      <xdr:col>8</xdr:col>
      <xdr:colOff>533400</xdr:colOff>
      <xdr:row>11</xdr:row>
      <xdr:rowOff>95249</xdr:rowOff>
    </xdr:from>
    <xdr:to>
      <xdr:col>13</xdr:col>
      <xdr:colOff>552450</xdr:colOff>
      <xdr:row>15</xdr:row>
      <xdr:rowOff>104775</xdr:rowOff>
    </xdr:to>
    <xdr:sp macro="" textlink="">
      <xdr:nvSpPr>
        <xdr:cNvPr id="24" name="Rectangle 23"/>
        <xdr:cNvSpPr/>
      </xdr:nvSpPr>
      <xdr:spPr>
        <a:xfrm>
          <a:off x="8982075" y="1828799"/>
          <a:ext cx="3067050" cy="6191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Change the sign</a:t>
          </a:r>
          <a:r>
            <a:rPr lang="en-US" sz="1100" baseline="0">
              <a:solidFill>
                <a:sysClr val="windowText" lastClr="000000"/>
              </a:solidFill>
            </a:rPr>
            <a:t> in front of the "Sumif" formula in order to have revenues with positive signs and costs with negative signs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409575</xdr:colOff>
      <xdr:row>10</xdr:row>
      <xdr:rowOff>123824</xdr:rowOff>
    </xdr:from>
    <xdr:to>
      <xdr:col>14</xdr:col>
      <xdr:colOff>95250</xdr:colOff>
      <xdr:row>12</xdr:row>
      <xdr:rowOff>66674</xdr:rowOff>
    </xdr:to>
    <xdr:sp macro="" textlink="">
      <xdr:nvSpPr>
        <xdr:cNvPr id="25" name="Oval 24"/>
        <xdr:cNvSpPr/>
      </xdr:nvSpPr>
      <xdr:spPr>
        <a:xfrm>
          <a:off x="11906250" y="1704974"/>
          <a:ext cx="295275" cy="247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8</xdr:col>
      <xdr:colOff>542925</xdr:colOff>
      <xdr:row>16</xdr:row>
      <xdr:rowOff>152399</xdr:rowOff>
    </xdr:from>
    <xdr:to>
      <xdr:col>13</xdr:col>
      <xdr:colOff>561975</xdr:colOff>
      <xdr:row>18</xdr:row>
      <xdr:rowOff>95250</xdr:rowOff>
    </xdr:to>
    <xdr:sp macro="" textlink="">
      <xdr:nvSpPr>
        <xdr:cNvPr id="26" name="Rectangle 25"/>
        <xdr:cNvSpPr/>
      </xdr:nvSpPr>
      <xdr:spPr>
        <a:xfrm>
          <a:off x="8991600" y="2647949"/>
          <a:ext cx="3067050" cy="24765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Filter the</a:t>
          </a:r>
          <a:r>
            <a:rPr lang="en-US" sz="1100" baseline="0">
              <a:solidFill>
                <a:sysClr val="windowText" lastClr="000000"/>
              </a:solidFill>
            </a:rPr>
            <a:t> table for "Net Income"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419100</xdr:colOff>
      <xdr:row>16</xdr:row>
      <xdr:rowOff>28574</xdr:rowOff>
    </xdr:from>
    <xdr:to>
      <xdr:col>14</xdr:col>
      <xdr:colOff>104775</xdr:colOff>
      <xdr:row>17</xdr:row>
      <xdr:rowOff>123824</xdr:rowOff>
    </xdr:to>
    <xdr:sp macro="" textlink="">
      <xdr:nvSpPr>
        <xdr:cNvPr id="27" name="Oval 26"/>
        <xdr:cNvSpPr/>
      </xdr:nvSpPr>
      <xdr:spPr>
        <a:xfrm>
          <a:off x="11915775" y="2524124"/>
          <a:ext cx="295275" cy="247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3</a:t>
          </a:r>
        </a:p>
      </xdr:txBody>
    </xdr:sp>
    <xdr:clientData/>
  </xdr:twoCellAnchor>
  <xdr:twoCellAnchor>
    <xdr:from>
      <xdr:col>8</xdr:col>
      <xdr:colOff>542925</xdr:colOff>
      <xdr:row>19</xdr:row>
      <xdr:rowOff>133349</xdr:rowOff>
    </xdr:from>
    <xdr:to>
      <xdr:col>13</xdr:col>
      <xdr:colOff>561975</xdr:colOff>
      <xdr:row>23</xdr:row>
      <xdr:rowOff>38100</xdr:rowOff>
    </xdr:to>
    <xdr:sp macro="" textlink="">
      <xdr:nvSpPr>
        <xdr:cNvPr id="28" name="Rectangle 27"/>
        <xdr:cNvSpPr/>
      </xdr:nvSpPr>
      <xdr:spPr>
        <a:xfrm>
          <a:off x="8991600" y="3086099"/>
          <a:ext cx="3067050" cy="51435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Put a negative sign in front of Net Income figures in order to</a:t>
          </a:r>
          <a:r>
            <a:rPr lang="en-US" sz="1100" baseline="0">
              <a:solidFill>
                <a:sysClr val="windowText" lastClr="000000"/>
              </a:solidFill>
            </a:rPr>
            <a:t> make a check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419100</xdr:colOff>
      <xdr:row>19</xdr:row>
      <xdr:rowOff>9524</xdr:rowOff>
    </xdr:from>
    <xdr:to>
      <xdr:col>14</xdr:col>
      <xdr:colOff>104775</xdr:colOff>
      <xdr:row>20</xdr:row>
      <xdr:rowOff>104774</xdr:rowOff>
    </xdr:to>
    <xdr:sp macro="" textlink="">
      <xdr:nvSpPr>
        <xdr:cNvPr id="29" name="Oval 28"/>
        <xdr:cNvSpPr/>
      </xdr:nvSpPr>
      <xdr:spPr>
        <a:xfrm>
          <a:off x="11915775" y="2962274"/>
          <a:ext cx="295275" cy="247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4</a:t>
          </a:r>
        </a:p>
      </xdr:txBody>
    </xdr:sp>
    <xdr:clientData/>
  </xdr:twoCellAnchor>
  <xdr:twoCellAnchor>
    <xdr:from>
      <xdr:col>8</xdr:col>
      <xdr:colOff>552450</xdr:colOff>
      <xdr:row>24</xdr:row>
      <xdr:rowOff>95249</xdr:rowOff>
    </xdr:from>
    <xdr:to>
      <xdr:col>13</xdr:col>
      <xdr:colOff>571500</xdr:colOff>
      <xdr:row>27</xdr:row>
      <xdr:rowOff>123825</xdr:rowOff>
    </xdr:to>
    <xdr:sp macro="" textlink="">
      <xdr:nvSpPr>
        <xdr:cNvPr id="30" name="Rectangle 29"/>
        <xdr:cNvSpPr/>
      </xdr:nvSpPr>
      <xdr:spPr>
        <a:xfrm>
          <a:off x="9001125" y="3809999"/>
          <a:ext cx="3067050" cy="48577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Check</a:t>
          </a:r>
          <a:r>
            <a:rPr lang="en-US" sz="1100" baseline="0">
              <a:solidFill>
                <a:sysClr val="windowText" lastClr="000000"/>
              </a:solidFill>
            </a:rPr>
            <a:t> whether the sum of columns F, G and H is 0 as it should be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428625</xdr:colOff>
      <xdr:row>23</xdr:row>
      <xdr:rowOff>123824</xdr:rowOff>
    </xdr:from>
    <xdr:to>
      <xdr:col>14</xdr:col>
      <xdr:colOff>114300</xdr:colOff>
      <xdr:row>25</xdr:row>
      <xdr:rowOff>66674</xdr:rowOff>
    </xdr:to>
    <xdr:sp macro="" textlink="">
      <xdr:nvSpPr>
        <xdr:cNvPr id="31" name="Oval 30"/>
        <xdr:cNvSpPr/>
      </xdr:nvSpPr>
      <xdr:spPr>
        <a:xfrm>
          <a:off x="11925300" y="3686174"/>
          <a:ext cx="295275" cy="247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>
      <selection activeCell="B12" sqref="B12"/>
    </sheetView>
  </sheetViews>
  <sheetFormatPr defaultRowHeight="15" x14ac:dyDescent="0.25"/>
  <cols>
    <col min="1" max="1" width="2" style="1" customWidth="1"/>
    <col min="2" max="16384" width="9.140625" style="1"/>
  </cols>
  <sheetData>
    <row r="12" spans="2:2" ht="41.25" x14ac:dyDescent="0.6">
      <c r="B12" s="14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C8" sqref="C8"/>
    </sheetView>
  </sheetViews>
  <sheetFormatPr defaultRowHeight="12" x14ac:dyDescent="0.2"/>
  <cols>
    <col min="1" max="1" width="2" style="2" customWidth="1"/>
    <col min="2" max="2" width="10" style="2" customWidth="1"/>
    <col min="3" max="3" width="26" style="2" customWidth="1"/>
    <col min="4" max="4" width="19.42578125" style="2" customWidth="1"/>
    <col min="5" max="16384" width="9.140625" style="2"/>
  </cols>
  <sheetData>
    <row r="1" spans="2:4" ht="15.75" x14ac:dyDescent="0.25">
      <c r="B1" s="3" t="s">
        <v>65</v>
      </c>
    </row>
    <row r="2" spans="2:4" x14ac:dyDescent="0.2">
      <c r="B2" s="7" t="s">
        <v>60</v>
      </c>
    </row>
    <row r="4" spans="2:4" ht="12.75" thickBot="1" x14ac:dyDescent="0.25">
      <c r="B4" s="13" t="s">
        <v>61</v>
      </c>
      <c r="C4" s="13" t="s">
        <v>62</v>
      </c>
      <c r="D4" s="13" t="s">
        <v>63</v>
      </c>
    </row>
    <row r="5" spans="2:4" x14ac:dyDescent="0.2">
      <c r="B5" s="8">
        <v>1</v>
      </c>
      <c r="C5" s="2" t="s">
        <v>64</v>
      </c>
    </row>
    <row r="6" spans="2:4" x14ac:dyDescent="0.2">
      <c r="B6" s="11">
        <v>2</v>
      </c>
      <c r="C6" s="12" t="s">
        <v>66</v>
      </c>
      <c r="D6" s="12"/>
    </row>
    <row r="7" spans="2:4" x14ac:dyDescent="0.2">
      <c r="B7" s="8">
        <v>3</v>
      </c>
      <c r="C7" s="15" t="s">
        <v>98</v>
      </c>
    </row>
    <row r="8" spans="2:4" x14ac:dyDescent="0.2">
      <c r="B8" s="8">
        <v>4</v>
      </c>
      <c r="C8" s="15" t="s">
        <v>67</v>
      </c>
    </row>
    <row r="9" spans="2:4" x14ac:dyDescent="0.2">
      <c r="B9" s="8">
        <v>5</v>
      </c>
      <c r="C9" s="15" t="s">
        <v>68</v>
      </c>
    </row>
    <row r="10" spans="2:4" x14ac:dyDescent="0.2">
      <c r="B10" s="11">
        <v>6</v>
      </c>
      <c r="C10" s="12" t="s">
        <v>69</v>
      </c>
      <c r="D10" s="12"/>
    </row>
    <row r="11" spans="2:4" x14ac:dyDescent="0.2">
      <c r="B11" s="8">
        <v>7</v>
      </c>
      <c r="C11" s="15" t="s">
        <v>99</v>
      </c>
    </row>
    <row r="12" spans="2:4" x14ac:dyDescent="0.2">
      <c r="B12" s="8">
        <v>8</v>
      </c>
      <c r="C12" s="15" t="s">
        <v>100</v>
      </c>
    </row>
    <row r="13" spans="2:4" x14ac:dyDescent="0.2">
      <c r="B13" s="9">
        <v>19</v>
      </c>
      <c r="C13" s="12" t="s">
        <v>101</v>
      </c>
      <c r="D13" s="10"/>
    </row>
    <row r="14" spans="2:4" x14ac:dyDescent="0.2">
      <c r="B14" s="8">
        <v>20</v>
      </c>
      <c r="C14" s="15" t="s">
        <v>102</v>
      </c>
    </row>
    <row r="15" spans="2:4" x14ac:dyDescent="0.2">
      <c r="B15" s="8">
        <v>21</v>
      </c>
      <c r="C15" s="15" t="s">
        <v>103</v>
      </c>
    </row>
    <row r="16" spans="2:4" x14ac:dyDescent="0.2">
      <c r="B16" s="8">
        <v>22</v>
      </c>
      <c r="C16" s="15" t="s">
        <v>104</v>
      </c>
    </row>
    <row r="17" spans="2:3" x14ac:dyDescent="0.2">
      <c r="B17" s="8">
        <v>23</v>
      </c>
      <c r="C17" s="15" t="s">
        <v>105</v>
      </c>
    </row>
  </sheetData>
  <hyperlinks>
    <hyperlink ref="C7" location="'1.1 FY2011'!A1" display="1.1 FY2011"/>
    <hyperlink ref="C8" location="'1.2 FY2012'!A1" display="1.2 FY2012"/>
    <hyperlink ref="C9" location="'1.3 FY2013'!A1" display="1.3 FY2013"/>
    <hyperlink ref="C11" location="'2.1 Database'!A1" display="2.1 Database"/>
    <hyperlink ref="C12" location="'2.2 P&amp;L statement'!A1" display="2.2 P&amp;L statement"/>
    <hyperlink ref="C14" location="'Stacked column'!A1" display="3.1 Column stacked chart with a secondary axis"/>
    <hyperlink ref="C15" location="'Dougnut chart'!A1" display="3.2 Doughnut chart"/>
    <hyperlink ref="C16" location="'Area chart'!A1" display="3.3 Area chart"/>
    <hyperlink ref="C17" location="'Bridge Chart'!A1" display="3.4 Bridge cha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2"/>
  <sheetViews>
    <sheetView workbookViewId="0">
      <selection activeCell="E28" sqref="D28:E29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2" spans="2:2" ht="40.5" x14ac:dyDescent="0.55000000000000004">
      <c r="B12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topLeftCell="A32" workbookViewId="0">
      <selection activeCell="B62" sqref="B62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30" style="2" customWidth="1"/>
    <col min="4" max="4" width="23.85546875" style="2" bestFit="1" customWidth="1"/>
    <col min="5" max="5" width="36.5703125" style="2" bestFit="1" customWidth="1"/>
    <col min="6" max="6" width="11.5703125" style="2" bestFit="1" customWidth="1"/>
    <col min="7" max="8" width="11" style="2" bestFit="1" customWidth="1"/>
    <col min="9" max="16384" width="9.140625" style="2"/>
  </cols>
  <sheetData>
    <row r="1" spans="2:7" ht="15.75" x14ac:dyDescent="0.25">
      <c r="B1" s="3" t="s">
        <v>29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112</v>
      </c>
      <c r="C5" s="6" t="s">
        <v>71</v>
      </c>
      <c r="D5" s="6">
        <v>111111</v>
      </c>
      <c r="E5" s="6" t="s">
        <v>110</v>
      </c>
      <c r="F5" s="16">
        <v>-14500341</v>
      </c>
      <c r="G5" s="17">
        <v>2001110000</v>
      </c>
    </row>
    <row r="6" spans="2:7" x14ac:dyDescent="0.2">
      <c r="B6" s="2" t="s">
        <v>115</v>
      </c>
      <c r="C6" s="6" t="s">
        <v>72</v>
      </c>
      <c r="D6" s="6">
        <v>111111</v>
      </c>
      <c r="E6" s="6" t="s">
        <v>110</v>
      </c>
      <c r="F6" s="16">
        <v>-4794856.1919999998</v>
      </c>
      <c r="G6" s="17">
        <v>2001190000</v>
      </c>
    </row>
    <row r="7" spans="2:7" x14ac:dyDescent="0.2">
      <c r="B7" s="2" t="s">
        <v>116</v>
      </c>
      <c r="C7" s="6" t="s">
        <v>73</v>
      </c>
      <c r="D7" s="6">
        <v>1009</v>
      </c>
      <c r="E7" s="6" t="s">
        <v>36</v>
      </c>
      <c r="F7" s="16">
        <v>-154890.4</v>
      </c>
      <c r="G7" s="17">
        <v>2020000000</v>
      </c>
    </row>
    <row r="8" spans="2:7" x14ac:dyDescent="0.2">
      <c r="B8" s="2" t="s">
        <v>117</v>
      </c>
      <c r="C8" s="6" t="s">
        <v>73</v>
      </c>
      <c r="D8" s="6">
        <v>1007</v>
      </c>
      <c r="E8" s="6" t="s">
        <v>38</v>
      </c>
      <c r="F8" s="16">
        <v>-1180894.0520000001</v>
      </c>
      <c r="G8" s="17">
        <v>2020000000</v>
      </c>
    </row>
    <row r="9" spans="2:7" x14ac:dyDescent="0.2">
      <c r="B9" s="2" t="s">
        <v>118</v>
      </c>
      <c r="C9" s="6" t="s">
        <v>73</v>
      </c>
      <c r="D9" s="6">
        <v>1008</v>
      </c>
      <c r="E9" s="6" t="s">
        <v>40</v>
      </c>
      <c r="F9" s="16">
        <v>-793079.51199999999</v>
      </c>
      <c r="G9" s="17">
        <v>2020000000</v>
      </c>
    </row>
    <row r="10" spans="2:7" x14ac:dyDescent="0.2">
      <c r="B10" s="2" t="s">
        <v>119</v>
      </c>
      <c r="C10" s="6" t="s">
        <v>73</v>
      </c>
      <c r="D10" s="6">
        <v>111101</v>
      </c>
      <c r="E10" s="6" t="s">
        <v>0</v>
      </c>
      <c r="F10" s="16">
        <v>-2277197.6</v>
      </c>
      <c r="G10" s="17">
        <v>2020000000</v>
      </c>
    </row>
    <row r="11" spans="2:7" x14ac:dyDescent="0.2">
      <c r="B11" s="2" t="s">
        <v>120</v>
      </c>
      <c r="C11" s="6" t="s">
        <v>111</v>
      </c>
      <c r="D11" s="6">
        <v>111111</v>
      </c>
      <c r="E11" s="6" t="s">
        <v>110</v>
      </c>
      <c r="F11" s="16">
        <v>4428911.7640000004</v>
      </c>
      <c r="G11" s="17">
        <v>2021900000</v>
      </c>
    </row>
    <row r="12" spans="2:7" x14ac:dyDescent="0.2">
      <c r="B12" s="2" t="s">
        <v>121</v>
      </c>
      <c r="C12" s="6" t="s">
        <v>75</v>
      </c>
      <c r="D12" s="6">
        <v>111111</v>
      </c>
      <c r="E12" s="6" t="s">
        <v>110</v>
      </c>
      <c r="F12" s="16">
        <v>16977.628000000001</v>
      </c>
      <c r="G12" s="17">
        <v>2024080000</v>
      </c>
    </row>
    <row r="13" spans="2:7" x14ac:dyDescent="0.2">
      <c r="B13" s="2" t="s">
        <v>113</v>
      </c>
      <c r="C13" s="6" t="s">
        <v>74</v>
      </c>
      <c r="D13" s="6">
        <v>88</v>
      </c>
      <c r="E13" s="6" t="s">
        <v>33</v>
      </c>
      <c r="F13" s="16">
        <v>2245437.54</v>
      </c>
      <c r="G13" s="17">
        <v>2024090000</v>
      </c>
    </row>
    <row r="14" spans="2:7" x14ac:dyDescent="0.2">
      <c r="B14" s="2" t="s">
        <v>122</v>
      </c>
      <c r="C14" s="6" t="s">
        <v>74</v>
      </c>
      <c r="D14" s="6">
        <v>111111</v>
      </c>
      <c r="E14" s="6" t="s">
        <v>110</v>
      </c>
      <c r="F14" s="16">
        <v>16605.634000000002</v>
      </c>
      <c r="G14" s="17">
        <v>2024090000</v>
      </c>
    </row>
    <row r="15" spans="2:7" x14ac:dyDescent="0.2">
      <c r="B15" s="2" t="s">
        <v>123</v>
      </c>
      <c r="C15" s="6" t="s">
        <v>1</v>
      </c>
      <c r="D15" s="6">
        <v>111111</v>
      </c>
      <c r="E15" s="6" t="s">
        <v>110</v>
      </c>
      <c r="F15" s="16">
        <v>4683394.0460000001</v>
      </c>
      <c r="G15" s="17">
        <v>2041000000</v>
      </c>
    </row>
    <row r="16" spans="2:7" x14ac:dyDescent="0.2">
      <c r="B16" s="2" t="s">
        <v>124</v>
      </c>
      <c r="C16" s="6" t="s">
        <v>76</v>
      </c>
      <c r="D16" s="6">
        <v>111101</v>
      </c>
      <c r="E16" s="6" t="s">
        <v>0</v>
      </c>
      <c r="F16" s="16">
        <v>1143051.5760000001</v>
      </c>
      <c r="G16" s="17">
        <v>2042000000</v>
      </c>
    </row>
    <row r="17" spans="2:7" x14ac:dyDescent="0.2">
      <c r="B17" s="2" t="s">
        <v>125</v>
      </c>
      <c r="C17" s="6" t="s">
        <v>76</v>
      </c>
      <c r="D17" s="6">
        <v>88</v>
      </c>
      <c r="E17" s="6" t="s">
        <v>33</v>
      </c>
      <c r="F17" s="16">
        <v>239379.61800000002</v>
      </c>
      <c r="G17" s="17">
        <v>2042000000</v>
      </c>
    </row>
    <row r="18" spans="2:7" x14ac:dyDescent="0.2">
      <c r="B18" s="2" t="s">
        <v>126</v>
      </c>
      <c r="C18" s="6" t="s">
        <v>77</v>
      </c>
      <c r="D18" s="6">
        <v>111101</v>
      </c>
      <c r="E18" s="6" t="s">
        <v>0</v>
      </c>
      <c r="F18" s="16">
        <v>104913.8</v>
      </c>
      <c r="G18" s="17">
        <v>2045000000</v>
      </c>
    </row>
    <row r="19" spans="2:7" x14ac:dyDescent="0.2">
      <c r="B19" s="2" t="s">
        <v>127</v>
      </c>
      <c r="C19" s="6" t="s">
        <v>78</v>
      </c>
      <c r="D19" s="6">
        <v>111101</v>
      </c>
      <c r="E19" s="6" t="s">
        <v>0</v>
      </c>
      <c r="F19" s="16">
        <v>2003262.2180000001</v>
      </c>
      <c r="G19" s="17">
        <v>2051210000</v>
      </c>
    </row>
    <row r="20" spans="2:7" x14ac:dyDescent="0.2">
      <c r="B20" s="2" t="s">
        <v>221</v>
      </c>
      <c r="C20" s="6" t="s">
        <v>78</v>
      </c>
      <c r="D20" s="6">
        <v>1</v>
      </c>
      <c r="E20" s="6" t="s">
        <v>0</v>
      </c>
      <c r="F20" s="16">
        <v>41981.296000000002</v>
      </c>
      <c r="G20" s="17">
        <v>2051210000</v>
      </c>
    </row>
    <row r="21" spans="2:7" x14ac:dyDescent="0.2">
      <c r="B21" s="2" t="s">
        <v>129</v>
      </c>
      <c r="C21" s="6" t="s">
        <v>79</v>
      </c>
      <c r="D21" s="6" t="s">
        <v>3</v>
      </c>
      <c r="E21" s="6" t="s">
        <v>41</v>
      </c>
      <c r="F21" s="16">
        <v>-2156147.4</v>
      </c>
      <c r="G21" s="17">
        <v>2069010000</v>
      </c>
    </row>
    <row r="22" spans="2:7" x14ac:dyDescent="0.2">
      <c r="B22" s="2" t="s">
        <v>130</v>
      </c>
      <c r="C22" s="6" t="s">
        <v>79</v>
      </c>
      <c r="D22" s="6">
        <v>14</v>
      </c>
      <c r="E22" s="6" t="s">
        <v>42</v>
      </c>
      <c r="F22" s="16">
        <v>-291428.55199999997</v>
      </c>
      <c r="G22" s="17">
        <v>2069010000</v>
      </c>
    </row>
    <row r="23" spans="2:7" x14ac:dyDescent="0.2">
      <c r="B23" s="2" t="s">
        <v>131</v>
      </c>
      <c r="C23" s="6" t="s">
        <v>79</v>
      </c>
      <c r="D23" s="6">
        <v>1037</v>
      </c>
      <c r="E23" s="6" t="s">
        <v>47</v>
      </c>
      <c r="F23" s="16">
        <v>0</v>
      </c>
      <c r="G23" s="17">
        <v>2069010000</v>
      </c>
    </row>
    <row r="24" spans="2:7" x14ac:dyDescent="0.2">
      <c r="B24" s="2" t="s">
        <v>132</v>
      </c>
      <c r="C24" s="6" t="s">
        <v>79</v>
      </c>
      <c r="D24" s="6" t="s">
        <v>4</v>
      </c>
      <c r="E24" s="6" t="s">
        <v>46</v>
      </c>
      <c r="F24" s="16">
        <v>-33736.5</v>
      </c>
      <c r="G24" s="17">
        <v>2069010000</v>
      </c>
    </row>
    <row r="25" spans="2:7" x14ac:dyDescent="0.2">
      <c r="B25" s="2" t="s">
        <v>133</v>
      </c>
      <c r="C25" s="6" t="s">
        <v>79</v>
      </c>
      <c r="D25" s="6">
        <v>1009</v>
      </c>
      <c r="E25" s="6" t="s">
        <v>36</v>
      </c>
      <c r="F25" s="16">
        <v>0</v>
      </c>
      <c r="G25" s="17">
        <v>2069010000</v>
      </c>
    </row>
    <row r="26" spans="2:7" x14ac:dyDescent="0.2">
      <c r="B26" s="2" t="s">
        <v>134</v>
      </c>
      <c r="C26" s="6" t="s">
        <v>79</v>
      </c>
      <c r="D26" s="6">
        <v>1007</v>
      </c>
      <c r="E26" s="6" t="s">
        <v>38</v>
      </c>
      <c r="F26" s="16">
        <v>0</v>
      </c>
      <c r="G26" s="17">
        <v>2069010000</v>
      </c>
    </row>
    <row r="27" spans="2:7" x14ac:dyDescent="0.2">
      <c r="B27" s="2" t="s">
        <v>135</v>
      </c>
      <c r="C27" s="6" t="s">
        <v>79</v>
      </c>
      <c r="D27" s="6">
        <v>1008</v>
      </c>
      <c r="E27" s="6" t="s">
        <v>40</v>
      </c>
      <c r="F27" s="16">
        <v>0</v>
      </c>
      <c r="G27" s="17">
        <v>2069010000</v>
      </c>
    </row>
    <row r="28" spans="2:7" x14ac:dyDescent="0.2">
      <c r="B28" s="2" t="s">
        <v>136</v>
      </c>
      <c r="C28" s="6" t="s">
        <v>79</v>
      </c>
      <c r="D28" s="6">
        <v>1240</v>
      </c>
      <c r="E28" s="6" t="s">
        <v>45</v>
      </c>
      <c r="F28" s="16">
        <v>-199600.4</v>
      </c>
      <c r="G28" s="17">
        <v>2069010000</v>
      </c>
    </row>
    <row r="29" spans="2:7" x14ac:dyDescent="0.2">
      <c r="B29" s="2" t="s">
        <v>137</v>
      </c>
      <c r="C29" s="6" t="s">
        <v>79</v>
      </c>
      <c r="D29" s="6">
        <v>111111</v>
      </c>
      <c r="E29" s="6" t="s">
        <v>110</v>
      </c>
      <c r="F29" s="16">
        <v>-539141.4</v>
      </c>
      <c r="G29" s="17">
        <v>2069010000</v>
      </c>
    </row>
    <row r="30" spans="2:7" x14ac:dyDescent="0.2">
      <c r="B30" s="2" t="s">
        <v>138</v>
      </c>
      <c r="C30" s="6" t="s">
        <v>80</v>
      </c>
      <c r="D30" s="6">
        <v>111111</v>
      </c>
      <c r="E30" s="6" t="s">
        <v>110</v>
      </c>
      <c r="F30" s="16">
        <v>-57.221999999999994</v>
      </c>
      <c r="G30" s="17">
        <v>2069980000</v>
      </c>
    </row>
    <row r="31" spans="2:7" x14ac:dyDescent="0.2">
      <c r="B31" s="2" t="s">
        <v>139</v>
      </c>
      <c r="C31" s="6" t="s">
        <v>81</v>
      </c>
      <c r="D31" s="6">
        <v>111111</v>
      </c>
      <c r="E31" s="6" t="s">
        <v>110</v>
      </c>
      <c r="F31" s="16">
        <v>22314.879999999997</v>
      </c>
      <c r="G31" s="17">
        <v>2070400000</v>
      </c>
    </row>
    <row r="32" spans="2:7" x14ac:dyDescent="0.2">
      <c r="B32" s="2" t="s">
        <v>140</v>
      </c>
      <c r="C32" s="6" t="s">
        <v>82</v>
      </c>
      <c r="D32" s="6">
        <v>88</v>
      </c>
      <c r="E32" s="6" t="s">
        <v>33</v>
      </c>
      <c r="F32" s="16">
        <v>204000</v>
      </c>
      <c r="G32" s="17">
        <v>2070500000</v>
      </c>
    </row>
    <row r="33" spans="2:7" x14ac:dyDescent="0.2">
      <c r="B33" s="2" t="s">
        <v>141</v>
      </c>
      <c r="C33" s="6" t="s">
        <v>82</v>
      </c>
      <c r="D33" s="6">
        <v>111111</v>
      </c>
      <c r="E33" s="6" t="s">
        <v>110</v>
      </c>
      <c r="F33" s="16">
        <v>138.41399999999999</v>
      </c>
      <c r="G33" s="17">
        <v>2070500000</v>
      </c>
    </row>
    <row r="34" spans="2:7" x14ac:dyDescent="0.2">
      <c r="B34" s="2" t="s">
        <v>142</v>
      </c>
      <c r="C34" s="6" t="s">
        <v>83</v>
      </c>
      <c r="D34" s="6">
        <v>111111</v>
      </c>
      <c r="E34" s="6" t="s">
        <v>110</v>
      </c>
      <c r="F34" s="16">
        <v>1127445.872</v>
      </c>
      <c r="G34" s="17">
        <v>2070600000</v>
      </c>
    </row>
    <row r="35" spans="2:7" x14ac:dyDescent="0.2">
      <c r="B35" s="2" t="s">
        <v>143</v>
      </c>
      <c r="C35" s="6" t="s">
        <v>84</v>
      </c>
      <c r="D35" s="6" t="s">
        <v>5</v>
      </c>
      <c r="E35" s="6" t="s">
        <v>43</v>
      </c>
      <c r="F35" s="16">
        <v>133722</v>
      </c>
      <c r="G35" s="17">
        <v>2070900000</v>
      </c>
    </row>
    <row r="36" spans="2:7" x14ac:dyDescent="0.2">
      <c r="B36" s="2" t="s">
        <v>144</v>
      </c>
      <c r="C36" s="6" t="s">
        <v>84</v>
      </c>
      <c r="D36" s="6" t="s">
        <v>6</v>
      </c>
      <c r="E36" s="6" t="s">
        <v>44</v>
      </c>
      <c r="F36" s="16">
        <v>328061.886</v>
      </c>
      <c r="G36" s="17">
        <v>2070900000</v>
      </c>
    </row>
    <row r="37" spans="2:7" x14ac:dyDescent="0.2">
      <c r="B37" s="2" t="s">
        <v>145</v>
      </c>
      <c r="C37" s="6" t="s">
        <v>84</v>
      </c>
      <c r="D37" s="6">
        <v>111111</v>
      </c>
      <c r="E37" s="6" t="s">
        <v>110</v>
      </c>
      <c r="F37" s="16">
        <v>2081304.3219999997</v>
      </c>
      <c r="G37" s="17">
        <v>2070900000</v>
      </c>
    </row>
    <row r="38" spans="2:7" x14ac:dyDescent="0.2">
      <c r="B38" s="2" t="s">
        <v>146</v>
      </c>
      <c r="C38" s="6" t="s">
        <v>7</v>
      </c>
      <c r="D38" s="6">
        <v>111111</v>
      </c>
      <c r="E38" s="6" t="s">
        <v>110</v>
      </c>
      <c r="F38" s="16">
        <v>33410.031999999999</v>
      </c>
      <c r="G38" s="17">
        <v>2071000000</v>
      </c>
    </row>
    <row r="39" spans="2:7" x14ac:dyDescent="0.2">
      <c r="B39" s="2" t="s">
        <v>147</v>
      </c>
      <c r="C39" s="6" t="s">
        <v>85</v>
      </c>
      <c r="D39" s="6">
        <v>111111</v>
      </c>
      <c r="E39" s="6" t="s">
        <v>110</v>
      </c>
      <c r="F39" s="16">
        <v>213090.85199999998</v>
      </c>
      <c r="G39" s="17">
        <v>2071100000</v>
      </c>
    </row>
    <row r="40" spans="2:7" x14ac:dyDescent="0.2">
      <c r="B40" s="2" t="s">
        <v>148</v>
      </c>
      <c r="C40" s="6" t="s">
        <v>8</v>
      </c>
      <c r="D40" s="6">
        <v>111111</v>
      </c>
      <c r="E40" s="6" t="s">
        <v>110</v>
      </c>
      <c r="F40" s="16">
        <v>1813525.004</v>
      </c>
      <c r="G40" s="17">
        <v>2071209200</v>
      </c>
    </row>
    <row r="41" spans="2:7" x14ac:dyDescent="0.2">
      <c r="B41" s="2" t="s">
        <v>149</v>
      </c>
      <c r="C41" s="6" t="s">
        <v>86</v>
      </c>
      <c r="D41" s="6">
        <v>111111</v>
      </c>
      <c r="E41" s="6" t="s">
        <v>110</v>
      </c>
      <c r="F41" s="16">
        <v>5552.2</v>
      </c>
      <c r="G41" s="17">
        <v>2071209400</v>
      </c>
    </row>
    <row r="42" spans="2:7" x14ac:dyDescent="0.2">
      <c r="B42" s="2" t="s">
        <v>150</v>
      </c>
      <c r="C42" s="6" t="s">
        <v>87</v>
      </c>
      <c r="D42" s="6">
        <v>111111</v>
      </c>
      <c r="E42" s="6" t="s">
        <v>110</v>
      </c>
      <c r="F42" s="16">
        <v>43868.975999999995</v>
      </c>
      <c r="G42" s="17">
        <v>2071209500</v>
      </c>
    </row>
    <row r="43" spans="2:7" x14ac:dyDescent="0.2">
      <c r="B43" s="2" t="s">
        <v>151</v>
      </c>
      <c r="C43" s="6" t="s">
        <v>88</v>
      </c>
      <c r="D43" s="6">
        <v>111101</v>
      </c>
      <c r="E43" s="6" t="s">
        <v>0</v>
      </c>
      <c r="F43" s="16">
        <v>10934.671999999999</v>
      </c>
      <c r="G43" s="17">
        <v>2071980000</v>
      </c>
    </row>
    <row r="44" spans="2:7" x14ac:dyDescent="0.2">
      <c r="B44" s="2" t="s">
        <v>152</v>
      </c>
      <c r="C44" s="6" t="s">
        <v>89</v>
      </c>
      <c r="D44" s="6">
        <v>111111</v>
      </c>
      <c r="E44" s="6" t="s">
        <v>110</v>
      </c>
      <c r="F44" s="16">
        <v>20400</v>
      </c>
      <c r="G44" s="17">
        <v>2079022000</v>
      </c>
    </row>
    <row r="45" spans="2:7" x14ac:dyDescent="0.2">
      <c r="B45" s="2" t="s">
        <v>153</v>
      </c>
      <c r="C45" s="6" t="s">
        <v>90</v>
      </c>
      <c r="D45" s="6">
        <v>105</v>
      </c>
      <c r="E45" s="6" t="s">
        <v>34</v>
      </c>
      <c r="F45" s="16">
        <v>0</v>
      </c>
      <c r="G45" s="17">
        <v>2079070000</v>
      </c>
    </row>
    <row r="46" spans="2:7" x14ac:dyDescent="0.2">
      <c r="B46" s="2" t="s">
        <v>154</v>
      </c>
      <c r="C46" s="6" t="s">
        <v>90</v>
      </c>
      <c r="D46" s="6">
        <v>111111</v>
      </c>
      <c r="E46" s="6" t="s">
        <v>110</v>
      </c>
      <c r="F46" s="16">
        <v>563918.152</v>
      </c>
      <c r="G46" s="17">
        <v>2079070000</v>
      </c>
    </row>
    <row r="47" spans="2:7" x14ac:dyDescent="0.2">
      <c r="B47" s="2" t="s">
        <v>155</v>
      </c>
      <c r="C47" s="6" t="s">
        <v>91</v>
      </c>
      <c r="D47" s="6">
        <v>1009</v>
      </c>
      <c r="E47" s="6" t="s">
        <v>36</v>
      </c>
      <c r="F47" s="16">
        <v>0</v>
      </c>
      <c r="G47" s="17">
        <v>2079080000</v>
      </c>
    </row>
    <row r="48" spans="2:7" x14ac:dyDescent="0.2">
      <c r="B48" s="2" t="s">
        <v>156</v>
      </c>
      <c r="C48" s="6" t="s">
        <v>91</v>
      </c>
      <c r="D48" s="6">
        <v>1007</v>
      </c>
      <c r="E48" s="6" t="s">
        <v>38</v>
      </c>
      <c r="F48" s="16">
        <v>0</v>
      </c>
      <c r="G48" s="17">
        <v>2079080000</v>
      </c>
    </row>
    <row r="49" spans="2:7" x14ac:dyDescent="0.2">
      <c r="B49" s="2" t="s">
        <v>157</v>
      </c>
      <c r="C49" s="6" t="s">
        <v>91</v>
      </c>
      <c r="D49" s="6">
        <v>1008</v>
      </c>
      <c r="E49" s="6" t="s">
        <v>40</v>
      </c>
      <c r="F49" s="16">
        <v>0</v>
      </c>
      <c r="G49" s="17">
        <v>2079080000</v>
      </c>
    </row>
    <row r="50" spans="2:7" x14ac:dyDescent="0.2">
      <c r="B50" s="2" t="s">
        <v>158</v>
      </c>
      <c r="C50" s="6" t="s">
        <v>92</v>
      </c>
      <c r="D50" s="6">
        <v>1009</v>
      </c>
      <c r="E50" s="6" t="s">
        <v>36</v>
      </c>
      <c r="F50" s="16">
        <v>0</v>
      </c>
      <c r="G50" s="17">
        <v>2082280000</v>
      </c>
    </row>
    <row r="51" spans="2:7" x14ac:dyDescent="0.2">
      <c r="B51" s="2" t="s">
        <v>159</v>
      </c>
      <c r="C51" s="6" t="s">
        <v>92</v>
      </c>
      <c r="D51" s="6">
        <v>1007</v>
      </c>
      <c r="E51" s="6" t="s">
        <v>38</v>
      </c>
      <c r="F51" s="16">
        <v>0</v>
      </c>
      <c r="G51" s="17">
        <v>2082280000</v>
      </c>
    </row>
    <row r="52" spans="2:7" x14ac:dyDescent="0.2">
      <c r="B52" s="2" t="s">
        <v>160</v>
      </c>
      <c r="C52" s="6" t="s">
        <v>92</v>
      </c>
      <c r="D52" s="6">
        <v>1008</v>
      </c>
      <c r="E52" s="6" t="s">
        <v>40</v>
      </c>
      <c r="F52" s="16">
        <v>0</v>
      </c>
      <c r="G52" s="17">
        <v>2082280000</v>
      </c>
    </row>
    <row r="53" spans="2:7" x14ac:dyDescent="0.2">
      <c r="B53" s="2" t="s">
        <v>161</v>
      </c>
      <c r="C53" s="6" t="s">
        <v>92</v>
      </c>
      <c r="D53" s="6">
        <v>1240</v>
      </c>
      <c r="E53" s="6" t="s">
        <v>45</v>
      </c>
      <c r="F53" s="16">
        <v>-35810.228000000003</v>
      </c>
      <c r="G53" s="17">
        <v>2082280000</v>
      </c>
    </row>
    <row r="54" spans="2:7" x14ac:dyDescent="0.2">
      <c r="B54" s="2" t="s">
        <v>162</v>
      </c>
      <c r="C54" s="6" t="s">
        <v>92</v>
      </c>
      <c r="D54" s="6">
        <v>111111</v>
      </c>
      <c r="E54" s="6" t="s">
        <v>110</v>
      </c>
      <c r="F54" s="16">
        <v>-51927.417999999998</v>
      </c>
      <c r="G54" s="17">
        <v>2082280000</v>
      </c>
    </row>
    <row r="55" spans="2:7" x14ac:dyDescent="0.2">
      <c r="B55" s="2" t="s">
        <v>163</v>
      </c>
      <c r="C55" s="6" t="s">
        <v>9</v>
      </c>
      <c r="D55" s="6">
        <v>111101</v>
      </c>
      <c r="E55" s="6" t="s">
        <v>0</v>
      </c>
      <c r="F55" s="16">
        <v>-862270.63399999996</v>
      </c>
      <c r="G55" s="17">
        <v>2082202000</v>
      </c>
    </row>
    <row r="56" spans="2:7" x14ac:dyDescent="0.2">
      <c r="B56" s="2" t="s">
        <v>164</v>
      </c>
      <c r="C56" s="6" t="s">
        <v>93</v>
      </c>
      <c r="D56" s="6">
        <v>111101</v>
      </c>
      <c r="E56" s="6" t="s">
        <v>0</v>
      </c>
      <c r="F56" s="16">
        <v>22763</v>
      </c>
      <c r="G56" s="17">
        <v>2082208200</v>
      </c>
    </row>
    <row r="57" spans="2:7" x14ac:dyDescent="0.2">
      <c r="B57" s="2" t="s">
        <v>165</v>
      </c>
      <c r="C57" s="6" t="s">
        <v>94</v>
      </c>
      <c r="D57" s="6">
        <v>88</v>
      </c>
      <c r="E57" s="6" t="s">
        <v>33</v>
      </c>
      <c r="F57" s="16">
        <v>2930430.0120000001</v>
      </c>
      <c r="G57" s="17">
        <v>2082214000</v>
      </c>
    </row>
    <row r="58" spans="2:7" x14ac:dyDescent="0.2">
      <c r="B58" s="2" t="s">
        <v>166</v>
      </c>
      <c r="C58" s="6" t="s">
        <v>95</v>
      </c>
      <c r="D58" s="6">
        <v>111101</v>
      </c>
      <c r="E58" s="6" t="s">
        <v>0</v>
      </c>
      <c r="F58" s="16">
        <v>-49378.641999999993</v>
      </c>
      <c r="G58" s="17">
        <v>2091200000</v>
      </c>
    </row>
    <row r="59" spans="2:7" x14ac:dyDescent="0.2">
      <c r="B59" s="2" t="s">
        <v>167</v>
      </c>
      <c r="C59" s="6" t="s">
        <v>96</v>
      </c>
      <c r="D59" s="6">
        <v>111101</v>
      </c>
      <c r="E59" s="6" t="s">
        <v>0</v>
      </c>
      <c r="F59" s="16">
        <v>516250.67</v>
      </c>
      <c r="G59" s="17">
        <v>2091200001</v>
      </c>
    </row>
    <row r="60" spans="2:7" x14ac:dyDescent="0.2">
      <c r="B60" s="2" t="s">
        <v>168</v>
      </c>
      <c r="C60" s="6" t="s">
        <v>97</v>
      </c>
      <c r="D60" s="6">
        <v>111101</v>
      </c>
      <c r="E60" s="6" t="s">
        <v>0</v>
      </c>
      <c r="F60" s="16">
        <v>21593.093999999997</v>
      </c>
      <c r="G60" s="17">
        <v>2092200000</v>
      </c>
    </row>
    <row r="61" spans="2:7" x14ac:dyDescent="0.2">
      <c r="B61" s="2" t="s">
        <v>169</v>
      </c>
      <c r="C61" s="18" t="s">
        <v>70</v>
      </c>
      <c r="D61" s="18">
        <v>111101</v>
      </c>
      <c r="E61" s="18" t="s">
        <v>0</v>
      </c>
      <c r="F61" s="19">
        <v>-2904117.9939999986</v>
      </c>
      <c r="G61" s="20">
        <v>2999999999</v>
      </c>
    </row>
    <row r="62" spans="2:7" x14ac:dyDescent="0.2">
      <c r="D62" s="6"/>
      <c r="G62" s="5"/>
    </row>
    <row r="63" spans="2:7" x14ac:dyDescent="0.2">
      <c r="D63" s="6"/>
      <c r="G63" s="5"/>
    </row>
    <row r="64" spans="2:7" x14ac:dyDescent="0.2">
      <c r="D64" s="6"/>
      <c r="G64" s="5"/>
    </row>
    <row r="65" spans="4:7" x14ac:dyDescent="0.2">
      <c r="D65" s="6"/>
      <c r="G65" s="5"/>
    </row>
    <row r="66" spans="4:7" x14ac:dyDescent="0.2">
      <c r="D66" s="6"/>
      <c r="G66" s="5"/>
    </row>
    <row r="67" spans="4:7" x14ac:dyDescent="0.2">
      <c r="D67" s="6"/>
      <c r="G67" s="5"/>
    </row>
    <row r="68" spans="4:7" x14ac:dyDescent="0.2">
      <c r="D68" s="6"/>
      <c r="G68" s="5"/>
    </row>
    <row r="69" spans="4:7" x14ac:dyDescent="0.2">
      <c r="D69" s="6"/>
      <c r="G69" s="5"/>
    </row>
    <row r="70" spans="4:7" x14ac:dyDescent="0.2">
      <c r="D70" s="6"/>
      <c r="G70" s="5"/>
    </row>
    <row r="71" spans="4:7" x14ac:dyDescent="0.2">
      <c r="D71" s="6"/>
      <c r="G71" s="5"/>
    </row>
    <row r="72" spans="4:7" x14ac:dyDescent="0.2">
      <c r="D72" s="6"/>
      <c r="G72" s="5"/>
    </row>
    <row r="73" spans="4:7" x14ac:dyDescent="0.2">
      <c r="D73" s="6"/>
      <c r="G73" s="5"/>
    </row>
    <row r="74" spans="4:7" x14ac:dyDescent="0.2">
      <c r="D74" s="6"/>
      <c r="G74" s="5"/>
    </row>
    <row r="75" spans="4:7" x14ac:dyDescent="0.2">
      <c r="D75" s="6"/>
      <c r="G75" s="5"/>
    </row>
    <row r="76" spans="4:7" x14ac:dyDescent="0.2">
      <c r="D76" s="6"/>
      <c r="G76" s="5"/>
    </row>
    <row r="77" spans="4:7" x14ac:dyDescent="0.2">
      <c r="D77" s="6"/>
      <c r="G77" s="5"/>
    </row>
    <row r="78" spans="4:7" x14ac:dyDescent="0.2">
      <c r="D78" s="6"/>
      <c r="G78" s="5"/>
    </row>
    <row r="79" spans="4:7" x14ac:dyDescent="0.2">
      <c r="D79" s="6"/>
      <c r="G79" s="5"/>
    </row>
    <row r="80" spans="4:7" x14ac:dyDescent="0.2">
      <c r="D80" s="6"/>
      <c r="G80" s="5"/>
    </row>
    <row r="81" spans="4:7" x14ac:dyDescent="0.2">
      <c r="D81" s="6"/>
      <c r="G81" s="5"/>
    </row>
    <row r="82" spans="4:7" x14ac:dyDescent="0.2">
      <c r="D82" s="6"/>
      <c r="G82" s="5"/>
    </row>
    <row r="83" spans="4:7" x14ac:dyDescent="0.2">
      <c r="D83" s="6"/>
      <c r="G83" s="5"/>
    </row>
    <row r="84" spans="4:7" x14ac:dyDescent="0.2">
      <c r="D84" s="6"/>
      <c r="G84" s="5"/>
    </row>
    <row r="85" spans="4:7" x14ac:dyDescent="0.2">
      <c r="D85" s="6"/>
      <c r="G85" s="5"/>
    </row>
    <row r="86" spans="4:7" x14ac:dyDescent="0.2">
      <c r="D86" s="6"/>
      <c r="G86" s="5"/>
    </row>
    <row r="87" spans="4:7" x14ac:dyDescent="0.2">
      <c r="D87" s="6"/>
      <c r="G87" s="5"/>
    </row>
    <row r="88" spans="4:7" x14ac:dyDescent="0.2">
      <c r="D88" s="6"/>
      <c r="G88" s="5"/>
    </row>
    <row r="89" spans="4:7" x14ac:dyDescent="0.2">
      <c r="D89" s="6"/>
      <c r="G89" s="5"/>
    </row>
    <row r="90" spans="4:7" x14ac:dyDescent="0.2">
      <c r="D90" s="6"/>
      <c r="G90" s="5"/>
    </row>
    <row r="91" spans="4:7" x14ac:dyDescent="0.2">
      <c r="D91" s="6"/>
      <c r="G91" s="5"/>
    </row>
    <row r="92" spans="4:7" x14ac:dyDescent="0.2">
      <c r="D92" s="6"/>
      <c r="G92" s="5"/>
    </row>
    <row r="93" spans="4:7" x14ac:dyDescent="0.2">
      <c r="D93" s="6"/>
      <c r="G93" s="5"/>
    </row>
    <row r="94" spans="4:7" x14ac:dyDescent="0.2">
      <c r="D94" s="6"/>
      <c r="G94" s="5"/>
    </row>
    <row r="95" spans="4:7" x14ac:dyDescent="0.2">
      <c r="D95" s="6"/>
      <c r="G95" s="5"/>
    </row>
    <row r="96" spans="4:7" x14ac:dyDescent="0.2">
      <c r="D96" s="6"/>
      <c r="G96" s="5"/>
    </row>
  </sheetData>
  <autoFilter ref="C4:G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9"/>
  <sheetViews>
    <sheetView topLeftCell="A57" workbookViewId="0">
      <selection activeCell="D10" sqref="D10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34.85546875" style="2" bestFit="1" customWidth="1"/>
    <col min="4" max="4" width="21.140625" style="2" bestFit="1" customWidth="1"/>
    <col min="5" max="5" width="37.5703125" style="2" bestFit="1" customWidth="1"/>
    <col min="6" max="6" width="11.5703125" style="2" bestFit="1" customWidth="1"/>
    <col min="7" max="7" width="11" style="2" bestFit="1" customWidth="1"/>
    <col min="8" max="16384" width="9.140625" style="2"/>
  </cols>
  <sheetData>
    <row r="1" spans="2:7" ht="15.75" x14ac:dyDescent="0.25">
      <c r="B1" s="3" t="s">
        <v>58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170</v>
      </c>
      <c r="C5" s="6" t="s">
        <v>71</v>
      </c>
      <c r="D5" s="6">
        <v>105</v>
      </c>
      <c r="E5" s="6" t="s">
        <v>34</v>
      </c>
      <c r="F5" s="16">
        <v>-355396.61499999999</v>
      </c>
      <c r="G5" s="6">
        <v>2001110000</v>
      </c>
    </row>
    <row r="6" spans="2:7" x14ac:dyDescent="0.2">
      <c r="B6" s="2" t="s">
        <v>112</v>
      </c>
      <c r="C6" s="6" t="s">
        <v>71</v>
      </c>
      <c r="D6" s="6">
        <v>111111</v>
      </c>
      <c r="E6" s="6" t="s">
        <v>110</v>
      </c>
      <c r="F6" s="16">
        <v>-15792898.75</v>
      </c>
      <c r="G6" s="6">
        <v>2001110000</v>
      </c>
    </row>
    <row r="7" spans="2:7" x14ac:dyDescent="0.2">
      <c r="B7" s="2" t="s">
        <v>115</v>
      </c>
      <c r="C7" s="6" t="s">
        <v>72</v>
      </c>
      <c r="D7" s="6">
        <v>111111</v>
      </c>
      <c r="E7" s="6" t="s">
        <v>110</v>
      </c>
      <c r="F7" s="16">
        <v>-6960217.6449999996</v>
      </c>
      <c r="G7" s="6">
        <v>2001190000</v>
      </c>
    </row>
    <row r="8" spans="2:7" x14ac:dyDescent="0.2">
      <c r="B8" s="2" t="s">
        <v>171</v>
      </c>
      <c r="C8" s="6" t="s">
        <v>73</v>
      </c>
      <c r="D8" s="6" t="s">
        <v>10</v>
      </c>
      <c r="E8" s="6" t="s">
        <v>48</v>
      </c>
      <c r="F8" s="16">
        <v>-420017.14999999997</v>
      </c>
      <c r="G8" s="6">
        <v>2020000000</v>
      </c>
    </row>
    <row r="9" spans="2:7" x14ac:dyDescent="0.2">
      <c r="B9" s="2" t="s">
        <v>117</v>
      </c>
      <c r="C9" s="6" t="s">
        <v>73</v>
      </c>
      <c r="D9" s="6">
        <v>1007</v>
      </c>
      <c r="E9" s="6" t="s">
        <v>38</v>
      </c>
      <c r="F9" s="16">
        <v>-89234.880000000005</v>
      </c>
      <c r="G9" s="6">
        <v>2020000000</v>
      </c>
    </row>
    <row r="10" spans="2:7" x14ac:dyDescent="0.2">
      <c r="B10" s="2" t="s">
        <v>118</v>
      </c>
      <c r="C10" s="6" t="s">
        <v>73</v>
      </c>
      <c r="D10" s="6">
        <v>1008</v>
      </c>
      <c r="E10" s="6" t="s">
        <v>40</v>
      </c>
      <c r="F10" s="16">
        <v>-26173</v>
      </c>
      <c r="G10" s="6">
        <v>2020000000</v>
      </c>
    </row>
    <row r="11" spans="2:7" x14ac:dyDescent="0.2">
      <c r="B11" s="2" t="s">
        <v>119</v>
      </c>
      <c r="C11" s="6" t="s">
        <v>73</v>
      </c>
      <c r="D11" s="6">
        <v>111101</v>
      </c>
      <c r="E11" s="6" t="s">
        <v>0</v>
      </c>
      <c r="F11" s="16">
        <v>-209401.92</v>
      </c>
      <c r="G11" s="6">
        <v>2020000000</v>
      </c>
    </row>
    <row r="12" spans="2:7" x14ac:dyDescent="0.2">
      <c r="B12" s="2" t="s">
        <v>172</v>
      </c>
      <c r="C12" s="6" t="s">
        <v>173</v>
      </c>
      <c r="D12" s="6">
        <v>111111</v>
      </c>
      <c r="E12" s="6" t="s">
        <v>110</v>
      </c>
      <c r="F12" s="16">
        <v>14589.33</v>
      </c>
      <c r="G12" s="6">
        <v>2021210000</v>
      </c>
    </row>
    <row r="13" spans="2:7" x14ac:dyDescent="0.2">
      <c r="B13" s="2" t="s">
        <v>120</v>
      </c>
      <c r="C13" s="6" t="s">
        <v>111</v>
      </c>
      <c r="D13" s="6">
        <v>111111</v>
      </c>
      <c r="E13" s="6" t="s">
        <v>110</v>
      </c>
      <c r="F13" s="16">
        <v>5463188.8250000002</v>
      </c>
      <c r="G13" s="6">
        <v>2021900000</v>
      </c>
    </row>
    <row r="14" spans="2:7" x14ac:dyDescent="0.2">
      <c r="B14" s="2" t="s">
        <v>121</v>
      </c>
      <c r="C14" s="6" t="s">
        <v>75</v>
      </c>
      <c r="D14" s="6">
        <v>111111</v>
      </c>
      <c r="E14" s="6" t="s">
        <v>110</v>
      </c>
      <c r="F14" s="16">
        <v>343675</v>
      </c>
      <c r="G14" s="6">
        <v>2024080000</v>
      </c>
    </row>
    <row r="15" spans="2:7" x14ac:dyDescent="0.2">
      <c r="B15" s="2" t="s">
        <v>174</v>
      </c>
      <c r="C15" s="6" t="s">
        <v>74</v>
      </c>
      <c r="D15" s="6">
        <v>19</v>
      </c>
      <c r="E15" s="6" t="s">
        <v>42</v>
      </c>
      <c r="F15" s="16">
        <v>38521</v>
      </c>
      <c r="G15" s="6">
        <v>2024090000</v>
      </c>
    </row>
    <row r="16" spans="2:7" x14ac:dyDescent="0.2">
      <c r="B16" s="2" t="s">
        <v>113</v>
      </c>
      <c r="C16" s="6" t="s">
        <v>74</v>
      </c>
      <c r="D16" s="6">
        <v>88</v>
      </c>
      <c r="E16" s="6" t="s">
        <v>33</v>
      </c>
      <c r="F16" s="16">
        <v>1980162.23</v>
      </c>
      <c r="G16" s="6">
        <v>2024090000</v>
      </c>
    </row>
    <row r="17" spans="2:7" x14ac:dyDescent="0.2">
      <c r="B17" s="2" t="s">
        <v>175</v>
      </c>
      <c r="C17" s="6" t="s">
        <v>74</v>
      </c>
      <c r="D17" s="6" t="s">
        <v>11</v>
      </c>
      <c r="E17" s="6" t="s">
        <v>35</v>
      </c>
      <c r="F17" s="16">
        <v>1820</v>
      </c>
      <c r="G17" s="6">
        <v>2024090000</v>
      </c>
    </row>
    <row r="18" spans="2:7" x14ac:dyDescent="0.2">
      <c r="B18" s="2" t="s">
        <v>176</v>
      </c>
      <c r="C18" s="6" t="s">
        <v>74</v>
      </c>
      <c r="D18" s="6" t="s">
        <v>12</v>
      </c>
      <c r="E18" s="6" t="s">
        <v>37</v>
      </c>
      <c r="F18" s="16">
        <v>10448.129999999999</v>
      </c>
      <c r="G18" s="6">
        <v>2024090000</v>
      </c>
    </row>
    <row r="19" spans="2:7" x14ac:dyDescent="0.2">
      <c r="B19" s="2" t="s">
        <v>177</v>
      </c>
      <c r="C19" s="6" t="s">
        <v>74</v>
      </c>
      <c r="D19" s="6" t="s">
        <v>13</v>
      </c>
      <c r="E19" s="6" t="s">
        <v>50</v>
      </c>
      <c r="F19" s="16">
        <v>10412.5</v>
      </c>
      <c r="G19" s="6">
        <v>2024090000</v>
      </c>
    </row>
    <row r="20" spans="2:7" x14ac:dyDescent="0.2">
      <c r="B20" s="2" t="s">
        <v>122</v>
      </c>
      <c r="C20" s="6" t="s">
        <v>74</v>
      </c>
      <c r="D20" s="6">
        <v>111111</v>
      </c>
      <c r="E20" s="6" t="s">
        <v>110</v>
      </c>
      <c r="F20" s="16">
        <v>27148.625</v>
      </c>
      <c r="G20" s="6">
        <v>2024090000</v>
      </c>
    </row>
    <row r="21" spans="2:7" x14ac:dyDescent="0.2">
      <c r="B21" s="2" t="s">
        <v>123</v>
      </c>
      <c r="C21" s="6" t="s">
        <v>1</v>
      </c>
      <c r="D21" s="6">
        <v>111111</v>
      </c>
      <c r="E21" s="6" t="s">
        <v>110</v>
      </c>
      <c r="F21" s="16">
        <v>5507141.0549999997</v>
      </c>
      <c r="G21" s="6">
        <v>2041000000</v>
      </c>
    </row>
    <row r="22" spans="2:7" x14ac:dyDescent="0.2">
      <c r="B22" s="2" t="s">
        <v>124</v>
      </c>
      <c r="C22" s="6" t="s">
        <v>2</v>
      </c>
      <c r="D22" s="6">
        <v>111101</v>
      </c>
      <c r="E22" s="6" t="s">
        <v>0</v>
      </c>
      <c r="F22" s="16">
        <v>1752994.18</v>
      </c>
      <c r="G22" s="6">
        <v>2042000000</v>
      </c>
    </row>
    <row r="23" spans="2:7" x14ac:dyDescent="0.2">
      <c r="B23" s="2" t="s">
        <v>124</v>
      </c>
      <c r="C23" s="6" t="s">
        <v>76</v>
      </c>
      <c r="D23" s="6">
        <v>111101</v>
      </c>
      <c r="E23" s="6" t="s">
        <v>0</v>
      </c>
      <c r="F23" s="16">
        <v>304303.86000000004</v>
      </c>
      <c r="G23" s="6">
        <v>2042000000</v>
      </c>
    </row>
    <row r="24" spans="2:7" x14ac:dyDescent="0.2">
      <c r="B24" s="2" t="s">
        <v>126</v>
      </c>
      <c r="C24" s="6" t="s">
        <v>77</v>
      </c>
      <c r="D24" s="6">
        <v>111101</v>
      </c>
      <c r="E24" s="6" t="s">
        <v>0</v>
      </c>
      <c r="F24" s="16">
        <v>500500</v>
      </c>
      <c r="G24" s="6">
        <v>2045000000</v>
      </c>
    </row>
    <row r="25" spans="2:7" x14ac:dyDescent="0.2">
      <c r="B25" s="2" t="s">
        <v>178</v>
      </c>
      <c r="C25" s="6" t="s">
        <v>14</v>
      </c>
      <c r="D25" s="6">
        <v>111101</v>
      </c>
      <c r="E25" s="6" t="s">
        <v>0</v>
      </c>
      <c r="F25" s="16">
        <v>6919.8499999999995</v>
      </c>
      <c r="G25" s="6">
        <v>2049000000</v>
      </c>
    </row>
    <row r="26" spans="2:7" x14ac:dyDescent="0.2">
      <c r="B26" s="2" t="s">
        <v>127</v>
      </c>
      <c r="C26" s="6" t="s">
        <v>78</v>
      </c>
      <c r="D26" s="6">
        <v>111101</v>
      </c>
      <c r="E26" s="6" t="s">
        <v>0</v>
      </c>
      <c r="F26" s="16">
        <v>1897676.87</v>
      </c>
      <c r="G26" s="6">
        <v>2051210000</v>
      </c>
    </row>
    <row r="27" spans="2:7" x14ac:dyDescent="0.2">
      <c r="B27" s="2" t="s">
        <v>128</v>
      </c>
      <c r="C27" s="6" t="s">
        <v>78</v>
      </c>
      <c r="D27" s="6">
        <v>111101</v>
      </c>
      <c r="E27" s="6" t="s">
        <v>0</v>
      </c>
      <c r="F27" s="16">
        <v>146328.94499999998</v>
      </c>
      <c r="G27" s="6">
        <v>2051260000</v>
      </c>
    </row>
    <row r="28" spans="2:7" x14ac:dyDescent="0.2">
      <c r="B28" s="2" t="s">
        <v>179</v>
      </c>
      <c r="C28" s="6" t="s">
        <v>15</v>
      </c>
      <c r="D28" s="6">
        <v>111111</v>
      </c>
      <c r="E28" s="6" t="s">
        <v>110</v>
      </c>
      <c r="F28" s="16">
        <v>-121553.07499999998</v>
      </c>
      <c r="G28" s="6">
        <v>2060220000</v>
      </c>
    </row>
    <row r="29" spans="2:7" x14ac:dyDescent="0.2">
      <c r="B29" s="2" t="s">
        <v>129</v>
      </c>
      <c r="C29" s="6" t="s">
        <v>79</v>
      </c>
      <c r="D29" s="6" t="s">
        <v>3</v>
      </c>
      <c r="E29" s="6" t="s">
        <v>41</v>
      </c>
      <c r="F29" s="16">
        <v>-1643711.145</v>
      </c>
      <c r="G29" s="6">
        <v>2069010000</v>
      </c>
    </row>
    <row r="30" spans="2:7" x14ac:dyDescent="0.2">
      <c r="B30" s="2" t="s">
        <v>180</v>
      </c>
      <c r="C30" s="6" t="s">
        <v>79</v>
      </c>
      <c r="D30" s="6">
        <v>19</v>
      </c>
      <c r="E30" s="6" t="s">
        <v>42</v>
      </c>
      <c r="F30" s="16">
        <v>-416278.66</v>
      </c>
      <c r="G30" s="6">
        <v>2069010000</v>
      </c>
    </row>
    <row r="31" spans="2:7" x14ac:dyDescent="0.2">
      <c r="B31" s="2" t="s">
        <v>181</v>
      </c>
      <c r="C31" s="6" t="s">
        <v>79</v>
      </c>
      <c r="D31" s="6" t="s">
        <v>16</v>
      </c>
      <c r="E31" s="6" t="s">
        <v>52</v>
      </c>
      <c r="F31" s="16">
        <v>-364243.84499999997</v>
      </c>
      <c r="G31" s="6">
        <v>2069010000</v>
      </c>
    </row>
    <row r="32" spans="2:7" x14ac:dyDescent="0.2">
      <c r="B32" s="2" t="s">
        <v>182</v>
      </c>
      <c r="C32" s="6" t="s">
        <v>79</v>
      </c>
      <c r="D32" s="6" t="s">
        <v>10</v>
      </c>
      <c r="E32" s="6" t="s">
        <v>48</v>
      </c>
      <c r="F32" s="16">
        <v>0</v>
      </c>
      <c r="G32" s="6">
        <v>2069010000</v>
      </c>
    </row>
    <row r="33" spans="2:7" x14ac:dyDescent="0.2">
      <c r="B33" s="2" t="s">
        <v>133</v>
      </c>
      <c r="C33" s="6" t="s">
        <v>79</v>
      </c>
      <c r="D33" s="6">
        <v>1009</v>
      </c>
      <c r="E33" s="6" t="s">
        <v>36</v>
      </c>
      <c r="F33" s="16">
        <v>0</v>
      </c>
      <c r="G33" s="6">
        <v>2069010000</v>
      </c>
    </row>
    <row r="34" spans="2:7" x14ac:dyDescent="0.2">
      <c r="B34" s="2" t="s">
        <v>134</v>
      </c>
      <c r="C34" s="6" t="s">
        <v>79</v>
      </c>
      <c r="D34" s="6">
        <v>1007</v>
      </c>
      <c r="E34" s="6" t="s">
        <v>38</v>
      </c>
      <c r="F34" s="16">
        <v>0</v>
      </c>
      <c r="G34" s="6">
        <v>2069010000</v>
      </c>
    </row>
    <row r="35" spans="2:7" x14ac:dyDescent="0.2">
      <c r="B35" s="2" t="s">
        <v>135</v>
      </c>
      <c r="C35" s="6" t="s">
        <v>79</v>
      </c>
      <c r="D35" s="6">
        <v>1008</v>
      </c>
      <c r="E35" s="6" t="s">
        <v>40</v>
      </c>
      <c r="F35" s="16">
        <v>0</v>
      </c>
      <c r="G35" s="6">
        <v>2069010000</v>
      </c>
    </row>
    <row r="36" spans="2:7" x14ac:dyDescent="0.2">
      <c r="B36" s="2" t="s">
        <v>136</v>
      </c>
      <c r="C36" s="6" t="s">
        <v>79</v>
      </c>
      <c r="D36" s="6">
        <v>1240</v>
      </c>
      <c r="E36" s="6" t="s">
        <v>45</v>
      </c>
      <c r="F36" s="16">
        <v>-10461.36</v>
      </c>
      <c r="G36" s="6">
        <v>2069010000</v>
      </c>
    </row>
    <row r="37" spans="2:7" x14ac:dyDescent="0.2">
      <c r="B37" s="2" t="s">
        <v>134</v>
      </c>
      <c r="C37" s="6" t="s">
        <v>79</v>
      </c>
      <c r="D37" s="6">
        <v>1007</v>
      </c>
      <c r="E37" s="6" t="s">
        <v>39</v>
      </c>
      <c r="F37" s="16">
        <v>0</v>
      </c>
      <c r="G37" s="6">
        <v>2069010000</v>
      </c>
    </row>
    <row r="38" spans="2:7" x14ac:dyDescent="0.2">
      <c r="B38" s="2" t="s">
        <v>183</v>
      </c>
      <c r="C38" s="6" t="s">
        <v>79</v>
      </c>
      <c r="D38" s="6" t="s">
        <v>17</v>
      </c>
      <c r="E38" s="6" t="s">
        <v>53</v>
      </c>
      <c r="F38" s="16">
        <v>-482611.04499999998</v>
      </c>
      <c r="G38" s="6">
        <v>2069010000</v>
      </c>
    </row>
    <row r="39" spans="2:7" x14ac:dyDescent="0.2">
      <c r="B39" s="2" t="s">
        <v>137</v>
      </c>
      <c r="C39" s="6" t="s">
        <v>79</v>
      </c>
      <c r="D39" s="6">
        <v>111111</v>
      </c>
      <c r="E39" s="6" t="s">
        <v>110</v>
      </c>
      <c r="F39" s="16">
        <v>-6785.94</v>
      </c>
      <c r="G39" s="6">
        <v>2069010000</v>
      </c>
    </row>
    <row r="40" spans="2:7" x14ac:dyDescent="0.2">
      <c r="B40" s="2" t="s">
        <v>184</v>
      </c>
      <c r="C40" s="6" t="s">
        <v>80</v>
      </c>
      <c r="D40" s="6">
        <v>88</v>
      </c>
      <c r="E40" s="6" t="s">
        <v>33</v>
      </c>
      <c r="F40" s="16">
        <v>-2436.35</v>
      </c>
      <c r="G40" s="6">
        <v>2069980000</v>
      </c>
    </row>
    <row r="41" spans="2:7" x14ac:dyDescent="0.2">
      <c r="B41" s="2" t="s">
        <v>138</v>
      </c>
      <c r="C41" s="6" t="s">
        <v>80</v>
      </c>
      <c r="D41" s="6">
        <v>111111</v>
      </c>
      <c r="E41" s="6" t="s">
        <v>110</v>
      </c>
      <c r="F41" s="16">
        <v>9793.84</v>
      </c>
      <c r="G41" s="6">
        <v>2069980000</v>
      </c>
    </row>
    <row r="42" spans="2:7" x14ac:dyDescent="0.2">
      <c r="B42" s="2" t="s">
        <v>185</v>
      </c>
      <c r="C42" s="6" t="s">
        <v>18</v>
      </c>
      <c r="D42" s="6">
        <v>111101</v>
      </c>
      <c r="E42" s="6" t="s">
        <v>0</v>
      </c>
      <c r="F42" s="16">
        <v>81.339999999999989</v>
      </c>
      <c r="G42" s="6">
        <v>2070290000</v>
      </c>
    </row>
    <row r="43" spans="2:7" x14ac:dyDescent="0.2">
      <c r="B43" s="2" t="s">
        <v>139</v>
      </c>
      <c r="C43" s="6" t="s">
        <v>81</v>
      </c>
      <c r="D43" s="6">
        <v>111111</v>
      </c>
      <c r="E43" s="6" t="s">
        <v>110</v>
      </c>
      <c r="F43" s="16">
        <v>65947.7</v>
      </c>
      <c r="G43" s="6">
        <v>2070400000</v>
      </c>
    </row>
    <row r="44" spans="2:7" x14ac:dyDescent="0.2">
      <c r="B44" s="2" t="s">
        <v>141</v>
      </c>
      <c r="C44" s="6" t="s">
        <v>82</v>
      </c>
      <c r="D44" s="6">
        <v>111111</v>
      </c>
      <c r="E44" s="6" t="s">
        <v>110</v>
      </c>
      <c r="F44" s="16">
        <v>5138.91</v>
      </c>
      <c r="G44" s="6">
        <v>2070500000</v>
      </c>
    </row>
    <row r="45" spans="2:7" x14ac:dyDescent="0.2">
      <c r="B45" s="2" t="s">
        <v>142</v>
      </c>
      <c r="C45" s="6" t="s">
        <v>83</v>
      </c>
      <c r="D45" s="6">
        <v>111111</v>
      </c>
      <c r="E45" s="6" t="s">
        <v>110</v>
      </c>
      <c r="F45" s="16">
        <v>1055381.4750000001</v>
      </c>
      <c r="G45" s="6">
        <v>2070600000</v>
      </c>
    </row>
    <row r="46" spans="2:7" x14ac:dyDescent="0.2">
      <c r="B46" s="2" t="s">
        <v>144</v>
      </c>
      <c r="C46" s="6" t="s">
        <v>84</v>
      </c>
      <c r="D46" s="6" t="s">
        <v>6</v>
      </c>
      <c r="E46" s="6" t="s">
        <v>44</v>
      </c>
      <c r="F46" s="16">
        <v>430845.34499999997</v>
      </c>
      <c r="G46" s="6">
        <v>2070900000</v>
      </c>
    </row>
    <row r="47" spans="2:7" x14ac:dyDescent="0.2">
      <c r="B47" s="2" t="s">
        <v>186</v>
      </c>
      <c r="C47" s="6" t="s">
        <v>84</v>
      </c>
      <c r="D47" s="6">
        <v>105</v>
      </c>
      <c r="E47" s="6" t="s">
        <v>34</v>
      </c>
      <c r="F47" s="16">
        <v>276920</v>
      </c>
      <c r="G47" s="6">
        <v>2070900000</v>
      </c>
    </row>
    <row r="48" spans="2:7" x14ac:dyDescent="0.2">
      <c r="B48" s="2" t="s">
        <v>145</v>
      </c>
      <c r="C48" s="6" t="s">
        <v>84</v>
      </c>
      <c r="D48" s="6">
        <v>111111</v>
      </c>
      <c r="E48" s="6" t="s">
        <v>110</v>
      </c>
      <c r="F48" s="16">
        <v>1130021</v>
      </c>
      <c r="G48" s="6">
        <v>2070900000</v>
      </c>
    </row>
    <row r="49" spans="2:7" x14ac:dyDescent="0.2">
      <c r="B49" s="2" t="s">
        <v>146</v>
      </c>
      <c r="C49" s="6" t="s">
        <v>7</v>
      </c>
      <c r="D49" s="6">
        <v>111111</v>
      </c>
      <c r="E49" s="6" t="s">
        <v>110</v>
      </c>
      <c r="F49" s="16">
        <v>7293.5450000000001</v>
      </c>
      <c r="G49" s="6">
        <v>2071000000</v>
      </c>
    </row>
    <row r="50" spans="2:7" x14ac:dyDescent="0.2">
      <c r="B50" s="2" t="s">
        <v>187</v>
      </c>
      <c r="C50" s="6" t="s">
        <v>85</v>
      </c>
      <c r="D50" s="6">
        <v>1900</v>
      </c>
      <c r="E50" s="6" t="s">
        <v>54</v>
      </c>
      <c r="F50" s="16">
        <v>0</v>
      </c>
      <c r="G50" s="6">
        <v>2071100000</v>
      </c>
    </row>
    <row r="51" spans="2:7" x14ac:dyDescent="0.2">
      <c r="B51" s="2" t="s">
        <v>147</v>
      </c>
      <c r="C51" s="6" t="s">
        <v>85</v>
      </c>
      <c r="D51" s="6">
        <v>111111</v>
      </c>
      <c r="E51" s="6" t="s">
        <v>110</v>
      </c>
      <c r="F51" s="16">
        <v>48468.665000000001</v>
      </c>
      <c r="G51" s="6">
        <v>2071100000</v>
      </c>
    </row>
    <row r="52" spans="2:7" x14ac:dyDescent="0.2">
      <c r="B52" s="2" t="s">
        <v>188</v>
      </c>
      <c r="C52" s="6" t="s">
        <v>8</v>
      </c>
      <c r="D52" s="6" t="s">
        <v>19</v>
      </c>
      <c r="E52" s="6" t="s">
        <v>56</v>
      </c>
      <c r="F52" s="16">
        <v>23928.799999999999</v>
      </c>
      <c r="G52" s="6">
        <v>2071209200</v>
      </c>
    </row>
    <row r="53" spans="2:7" x14ac:dyDescent="0.2">
      <c r="B53" s="2" t="s">
        <v>148</v>
      </c>
      <c r="C53" s="6" t="s">
        <v>8</v>
      </c>
      <c r="D53" s="6">
        <v>111111</v>
      </c>
      <c r="E53" s="6" t="s">
        <v>110</v>
      </c>
      <c r="F53" s="16">
        <v>2393259.19</v>
      </c>
      <c r="G53" s="6">
        <v>2071209200</v>
      </c>
    </row>
    <row r="54" spans="2:7" x14ac:dyDescent="0.2">
      <c r="B54" s="2" t="s">
        <v>149</v>
      </c>
      <c r="C54" s="6" t="s">
        <v>86</v>
      </c>
      <c r="D54" s="6">
        <v>111111</v>
      </c>
      <c r="E54" s="6" t="s">
        <v>110</v>
      </c>
      <c r="F54" s="16">
        <v>23069.654999999999</v>
      </c>
      <c r="G54" s="6">
        <v>2071209400</v>
      </c>
    </row>
    <row r="55" spans="2:7" x14ac:dyDescent="0.2">
      <c r="B55" s="2" t="s">
        <v>150</v>
      </c>
      <c r="C55" s="6" t="s">
        <v>87</v>
      </c>
      <c r="D55" s="6">
        <v>111111</v>
      </c>
      <c r="E55" s="6" t="s">
        <v>110</v>
      </c>
      <c r="F55" s="16">
        <v>208366.935</v>
      </c>
      <c r="G55" s="6">
        <v>2071209500</v>
      </c>
    </row>
    <row r="56" spans="2:7" x14ac:dyDescent="0.2">
      <c r="B56" s="2" t="s">
        <v>189</v>
      </c>
      <c r="C56" s="6" t="s">
        <v>20</v>
      </c>
      <c r="D56" s="6">
        <v>111111</v>
      </c>
      <c r="E56" s="6" t="s">
        <v>110</v>
      </c>
      <c r="F56" s="16">
        <v>308232</v>
      </c>
      <c r="G56" s="6">
        <v>2071220000</v>
      </c>
    </row>
    <row r="57" spans="2:7" x14ac:dyDescent="0.2">
      <c r="B57" s="2" t="s">
        <v>190</v>
      </c>
      <c r="C57" s="6" t="s">
        <v>21</v>
      </c>
      <c r="D57" s="6">
        <v>19</v>
      </c>
      <c r="E57" s="6" t="s">
        <v>42</v>
      </c>
      <c r="F57" s="16">
        <v>13422.779999999999</v>
      </c>
      <c r="G57" s="6">
        <v>2071511000</v>
      </c>
    </row>
    <row r="58" spans="2:7" x14ac:dyDescent="0.2">
      <c r="B58" s="2" t="s">
        <v>191</v>
      </c>
      <c r="C58" s="6" t="s">
        <v>21</v>
      </c>
      <c r="D58" s="6">
        <v>111111</v>
      </c>
      <c r="E58" s="6" t="s">
        <v>110</v>
      </c>
      <c r="F58" s="16">
        <v>4045.6150000000002</v>
      </c>
      <c r="G58" s="6">
        <v>2071511000</v>
      </c>
    </row>
    <row r="59" spans="2:7" x14ac:dyDescent="0.2">
      <c r="B59" s="2" t="s">
        <v>192</v>
      </c>
      <c r="C59" s="6" t="s">
        <v>22</v>
      </c>
      <c r="D59" s="6">
        <v>111111</v>
      </c>
      <c r="E59" s="6" t="s">
        <v>110</v>
      </c>
      <c r="F59" s="16">
        <v>49621.144999999997</v>
      </c>
      <c r="G59" s="6">
        <v>2071910000</v>
      </c>
    </row>
    <row r="60" spans="2:7" x14ac:dyDescent="0.2">
      <c r="B60" s="2" t="s">
        <v>151</v>
      </c>
      <c r="C60" s="6" t="s">
        <v>88</v>
      </c>
      <c r="D60" s="6">
        <v>111101</v>
      </c>
      <c r="E60" s="6" t="s">
        <v>0</v>
      </c>
      <c r="F60" s="16">
        <v>20323.309999999998</v>
      </c>
      <c r="G60" s="6">
        <v>2071980000</v>
      </c>
    </row>
    <row r="61" spans="2:7" x14ac:dyDescent="0.2">
      <c r="B61" s="2" t="s">
        <v>152</v>
      </c>
      <c r="C61" s="6" t="s">
        <v>89</v>
      </c>
      <c r="D61" s="6">
        <v>111111</v>
      </c>
      <c r="E61" s="6" t="s">
        <v>110</v>
      </c>
      <c r="F61" s="16">
        <v>169489</v>
      </c>
      <c r="G61" s="6">
        <v>2079022000</v>
      </c>
    </row>
    <row r="62" spans="2:7" x14ac:dyDescent="0.2">
      <c r="B62" s="2" t="s">
        <v>193</v>
      </c>
      <c r="C62" s="6" t="s">
        <v>90</v>
      </c>
      <c r="D62" s="6">
        <v>19</v>
      </c>
      <c r="E62" s="6" t="s">
        <v>42</v>
      </c>
      <c r="F62" s="16">
        <v>85462.684999999998</v>
      </c>
      <c r="G62" s="6">
        <v>2079070000</v>
      </c>
    </row>
    <row r="63" spans="2:7" x14ac:dyDescent="0.2">
      <c r="B63" s="2" t="s">
        <v>194</v>
      </c>
      <c r="C63" s="6" t="s">
        <v>90</v>
      </c>
      <c r="D63" s="6" t="s">
        <v>5</v>
      </c>
      <c r="E63" s="6" t="s">
        <v>43</v>
      </c>
      <c r="F63" s="16">
        <v>11422.144999999999</v>
      </c>
      <c r="G63" s="6">
        <v>2079070000</v>
      </c>
    </row>
    <row r="64" spans="2:7" x14ac:dyDescent="0.2">
      <c r="B64" s="2" t="s">
        <v>195</v>
      </c>
      <c r="C64" s="6" t="s">
        <v>90</v>
      </c>
      <c r="D64" s="6" t="s">
        <v>12</v>
      </c>
      <c r="E64" s="6" t="s">
        <v>37</v>
      </c>
      <c r="F64" s="16">
        <v>84438.864999999991</v>
      </c>
      <c r="G64" s="6">
        <v>2079070000</v>
      </c>
    </row>
    <row r="65" spans="2:7" x14ac:dyDescent="0.2">
      <c r="B65" s="2" t="s">
        <v>154</v>
      </c>
      <c r="C65" s="6" t="s">
        <v>90</v>
      </c>
      <c r="D65" s="6">
        <v>111111</v>
      </c>
      <c r="E65" s="6" t="s">
        <v>110</v>
      </c>
      <c r="F65" s="16">
        <v>638869.13</v>
      </c>
      <c r="G65" s="6">
        <v>2079070000</v>
      </c>
    </row>
    <row r="66" spans="2:7" x14ac:dyDescent="0.2">
      <c r="B66" s="2" t="s">
        <v>196</v>
      </c>
      <c r="C66" s="6" t="s">
        <v>91</v>
      </c>
      <c r="D66" s="6" t="s">
        <v>10</v>
      </c>
      <c r="E66" s="6" t="s">
        <v>48</v>
      </c>
      <c r="F66" s="16">
        <v>0</v>
      </c>
      <c r="G66" s="6">
        <v>2079080000</v>
      </c>
    </row>
    <row r="67" spans="2:7" x14ac:dyDescent="0.2">
      <c r="B67" s="2" t="s">
        <v>156</v>
      </c>
      <c r="C67" s="6" t="s">
        <v>91</v>
      </c>
      <c r="D67" s="6">
        <v>1007</v>
      </c>
      <c r="E67" s="6" t="s">
        <v>38</v>
      </c>
      <c r="F67" s="16">
        <v>0</v>
      </c>
      <c r="G67" s="6">
        <v>2079080000</v>
      </c>
    </row>
    <row r="68" spans="2:7" x14ac:dyDescent="0.2">
      <c r="B68" s="2" t="s">
        <v>157</v>
      </c>
      <c r="C68" s="6" t="s">
        <v>91</v>
      </c>
      <c r="D68" s="6">
        <v>1008</v>
      </c>
      <c r="E68" s="6" t="s">
        <v>40</v>
      </c>
      <c r="F68" s="16">
        <v>0</v>
      </c>
      <c r="G68" s="6">
        <v>2079080000</v>
      </c>
    </row>
    <row r="69" spans="2:7" x14ac:dyDescent="0.2">
      <c r="B69" s="2" t="s">
        <v>197</v>
      </c>
      <c r="C69" s="6" t="s">
        <v>92</v>
      </c>
      <c r="D69" s="6" t="s">
        <v>10</v>
      </c>
      <c r="E69" s="6" t="s">
        <v>48</v>
      </c>
      <c r="F69" s="16">
        <v>0</v>
      </c>
      <c r="G69" s="6">
        <v>2082280000</v>
      </c>
    </row>
    <row r="70" spans="2:7" x14ac:dyDescent="0.2">
      <c r="B70" s="2" t="s">
        <v>158</v>
      </c>
      <c r="C70" s="6" t="s">
        <v>92</v>
      </c>
      <c r="D70" s="6">
        <v>1009</v>
      </c>
      <c r="E70" s="6" t="s">
        <v>36</v>
      </c>
      <c r="F70" s="16">
        <v>0</v>
      </c>
      <c r="G70" s="6">
        <v>2082280000</v>
      </c>
    </row>
    <row r="71" spans="2:7" x14ac:dyDescent="0.2">
      <c r="B71" s="2" t="s">
        <v>159</v>
      </c>
      <c r="C71" s="6" t="s">
        <v>92</v>
      </c>
      <c r="D71" s="6">
        <v>1007</v>
      </c>
      <c r="E71" s="6" t="s">
        <v>38</v>
      </c>
      <c r="F71" s="16">
        <v>0</v>
      </c>
      <c r="G71" s="6">
        <v>2082280000</v>
      </c>
    </row>
    <row r="72" spans="2:7" x14ac:dyDescent="0.2">
      <c r="B72" s="2" t="s">
        <v>160</v>
      </c>
      <c r="C72" s="6" t="s">
        <v>92</v>
      </c>
      <c r="D72" s="6">
        <v>1008</v>
      </c>
      <c r="E72" s="6" t="s">
        <v>40</v>
      </c>
      <c r="F72" s="16">
        <v>0</v>
      </c>
      <c r="G72" s="6">
        <v>2082280000</v>
      </c>
    </row>
    <row r="73" spans="2:7" x14ac:dyDescent="0.2">
      <c r="B73" s="2" t="s">
        <v>161</v>
      </c>
      <c r="C73" s="6" t="s">
        <v>92</v>
      </c>
      <c r="D73" s="6">
        <v>1240</v>
      </c>
      <c r="E73" s="6" t="s">
        <v>45</v>
      </c>
      <c r="F73" s="16">
        <v>-34224.959999999999</v>
      </c>
      <c r="G73" s="6">
        <v>2082280000</v>
      </c>
    </row>
    <row r="74" spans="2:7" x14ac:dyDescent="0.2">
      <c r="B74" s="2" t="s">
        <v>198</v>
      </c>
      <c r="C74" s="6" t="s">
        <v>92</v>
      </c>
      <c r="D74" s="6">
        <v>1006</v>
      </c>
      <c r="E74" s="6" t="s">
        <v>55</v>
      </c>
      <c r="F74" s="16">
        <v>-6778.415</v>
      </c>
      <c r="G74" s="6">
        <v>2082280000</v>
      </c>
    </row>
    <row r="75" spans="2:7" x14ac:dyDescent="0.2">
      <c r="B75" s="2" t="s">
        <v>159</v>
      </c>
      <c r="C75" s="6" t="s">
        <v>92</v>
      </c>
      <c r="D75" s="6">
        <v>1007</v>
      </c>
      <c r="E75" s="6" t="s">
        <v>39</v>
      </c>
      <c r="F75" s="16">
        <v>0</v>
      </c>
      <c r="G75" s="6">
        <v>2082280000</v>
      </c>
    </row>
    <row r="76" spans="2:7" x14ac:dyDescent="0.2">
      <c r="B76" s="2" t="s">
        <v>162</v>
      </c>
      <c r="C76" s="6" t="s">
        <v>92</v>
      </c>
      <c r="D76" s="6">
        <v>111111</v>
      </c>
      <c r="E76" s="6" t="s">
        <v>110</v>
      </c>
      <c r="F76" s="16">
        <v>-2204.7199999999998</v>
      </c>
      <c r="G76" s="6">
        <v>2082280000</v>
      </c>
    </row>
    <row r="77" spans="2:7" x14ac:dyDescent="0.2">
      <c r="B77" s="2" t="s">
        <v>164</v>
      </c>
      <c r="C77" s="6" t="s">
        <v>93</v>
      </c>
      <c r="D77" s="6">
        <v>111101</v>
      </c>
      <c r="E77" s="6" t="s">
        <v>0</v>
      </c>
      <c r="F77" s="16">
        <v>80617.179999999993</v>
      </c>
      <c r="G77" s="6">
        <v>2082208200</v>
      </c>
    </row>
    <row r="78" spans="2:7" x14ac:dyDescent="0.2">
      <c r="B78" s="2" t="s">
        <v>165</v>
      </c>
      <c r="C78" s="6" t="s">
        <v>94</v>
      </c>
      <c r="D78" s="6">
        <v>88</v>
      </c>
      <c r="E78" s="6" t="s">
        <v>33</v>
      </c>
      <c r="F78" s="16">
        <v>2752704.22</v>
      </c>
      <c r="G78" s="6">
        <v>2082214000</v>
      </c>
    </row>
    <row r="79" spans="2:7" x14ac:dyDescent="0.2">
      <c r="B79" s="2" t="s">
        <v>199</v>
      </c>
      <c r="C79" s="6" t="s">
        <v>94</v>
      </c>
      <c r="D79" s="6">
        <v>1007</v>
      </c>
      <c r="E79" s="6" t="s">
        <v>39</v>
      </c>
      <c r="F79" s="16">
        <v>0</v>
      </c>
      <c r="G79" s="6">
        <v>2082214000</v>
      </c>
    </row>
    <row r="80" spans="2:7" x14ac:dyDescent="0.2">
      <c r="B80" s="2" t="s">
        <v>200</v>
      </c>
      <c r="C80" s="6" t="s">
        <v>94</v>
      </c>
      <c r="D80" s="6">
        <v>111111</v>
      </c>
      <c r="E80" s="6" t="s">
        <v>110</v>
      </c>
      <c r="F80" s="16">
        <v>1250.7950000000001</v>
      </c>
      <c r="G80" s="6">
        <v>2082214000</v>
      </c>
    </row>
    <row r="81" spans="2:7" x14ac:dyDescent="0.2">
      <c r="B81" s="2" t="s">
        <v>201</v>
      </c>
      <c r="C81" s="6" t="s">
        <v>202</v>
      </c>
      <c r="D81" s="6">
        <v>1240</v>
      </c>
      <c r="E81" s="6" t="s">
        <v>45</v>
      </c>
      <c r="F81" s="16">
        <v>4130000</v>
      </c>
      <c r="G81" s="6">
        <v>2082110000</v>
      </c>
    </row>
    <row r="82" spans="2:7" x14ac:dyDescent="0.2">
      <c r="B82" s="2" t="s">
        <v>166</v>
      </c>
      <c r="C82" s="6" t="s">
        <v>95</v>
      </c>
      <c r="D82" s="6">
        <v>111101</v>
      </c>
      <c r="E82" s="6" t="s">
        <v>0</v>
      </c>
      <c r="F82" s="16">
        <v>496748.70000000007</v>
      </c>
      <c r="G82" s="6">
        <v>2091200000</v>
      </c>
    </row>
    <row r="83" spans="2:7" x14ac:dyDescent="0.2">
      <c r="B83" s="2" t="s">
        <v>167</v>
      </c>
      <c r="C83" s="6" t="s">
        <v>96</v>
      </c>
      <c r="D83" s="6">
        <v>111101</v>
      </c>
      <c r="E83" s="6" t="s">
        <v>0</v>
      </c>
      <c r="F83" s="16">
        <v>480872.96000000002</v>
      </c>
      <c r="G83" s="6">
        <v>2091200001</v>
      </c>
    </row>
    <row r="84" spans="2:7" x14ac:dyDescent="0.2">
      <c r="B84" s="2" t="s">
        <v>203</v>
      </c>
      <c r="C84" s="6" t="s">
        <v>23</v>
      </c>
      <c r="D84" s="6">
        <v>111101</v>
      </c>
      <c r="E84" s="6" t="s">
        <v>0</v>
      </c>
      <c r="F84" s="16">
        <v>0</v>
      </c>
      <c r="G84" s="6">
        <v>2091900000</v>
      </c>
    </row>
    <row r="85" spans="2:7" x14ac:dyDescent="0.2">
      <c r="B85" s="2" t="s">
        <v>168</v>
      </c>
      <c r="C85" s="6" t="s">
        <v>97</v>
      </c>
      <c r="D85" s="6">
        <v>111101</v>
      </c>
      <c r="E85" s="6" t="s">
        <v>0</v>
      </c>
      <c r="F85" s="16">
        <v>6570.3050000000003</v>
      </c>
      <c r="G85" s="6">
        <v>2092200000</v>
      </c>
    </row>
    <row r="86" spans="2:7" x14ac:dyDescent="0.2">
      <c r="B86" s="2" t="s">
        <v>204</v>
      </c>
      <c r="C86" s="18" t="s">
        <v>70</v>
      </c>
      <c r="D86" s="18">
        <v>111101</v>
      </c>
      <c r="E86" s="18" t="s">
        <v>0</v>
      </c>
      <c r="F86" s="19">
        <v>6073808.1600000001</v>
      </c>
      <c r="G86" s="18">
        <v>2111111999</v>
      </c>
    </row>
    <row r="87" spans="2:7" x14ac:dyDescent="0.2">
      <c r="B87" s="2" t="s">
        <v>220</v>
      </c>
      <c r="D87" s="6"/>
    </row>
    <row r="88" spans="2:7" x14ac:dyDescent="0.2">
      <c r="D88" s="6"/>
    </row>
    <row r="89" spans="2:7" x14ac:dyDescent="0.2">
      <c r="D89" s="6"/>
    </row>
    <row r="90" spans="2:7" x14ac:dyDescent="0.2">
      <c r="D90" s="6"/>
    </row>
    <row r="91" spans="2:7" x14ac:dyDescent="0.2">
      <c r="D91" s="6"/>
    </row>
    <row r="92" spans="2:7" x14ac:dyDescent="0.2">
      <c r="D92" s="6"/>
    </row>
    <row r="93" spans="2:7" x14ac:dyDescent="0.2">
      <c r="D93" s="6"/>
    </row>
    <row r="94" spans="2:7" x14ac:dyDescent="0.2">
      <c r="D94" s="6"/>
    </row>
    <row r="95" spans="2:7" x14ac:dyDescent="0.2">
      <c r="D95" s="6"/>
    </row>
    <row r="96" spans="2:7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  <row r="122" spans="4:4" x14ac:dyDescent="0.2">
      <c r="D122" s="6"/>
    </row>
    <row r="123" spans="4:4" x14ac:dyDescent="0.2">
      <c r="D123" s="6"/>
    </row>
    <row r="124" spans="4:4" x14ac:dyDescent="0.2">
      <c r="D124" s="6"/>
    </row>
    <row r="125" spans="4:4" x14ac:dyDescent="0.2">
      <c r="D125" s="6"/>
    </row>
    <row r="126" spans="4:4" x14ac:dyDescent="0.2">
      <c r="D126" s="6"/>
    </row>
    <row r="127" spans="4:4" x14ac:dyDescent="0.2">
      <c r="D127" s="6"/>
    </row>
    <row r="128" spans="4:4" x14ac:dyDescent="0.2">
      <c r="D128" s="6"/>
    </row>
    <row r="129" spans="4:4" x14ac:dyDescent="0.2">
      <c r="D129" s="6"/>
    </row>
  </sheetData>
  <autoFilter ref="C4:G8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7"/>
  <sheetViews>
    <sheetView topLeftCell="A49" workbookViewId="0">
      <selection activeCell="B1" sqref="B1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29.5703125" style="2" customWidth="1"/>
    <col min="4" max="4" width="22.140625" style="2" customWidth="1"/>
    <col min="5" max="5" width="30.85546875" style="2" bestFit="1" customWidth="1"/>
    <col min="6" max="6" width="11.5703125" style="2" bestFit="1" customWidth="1"/>
    <col min="7" max="7" width="12" style="2" bestFit="1" customWidth="1"/>
    <col min="8" max="16384" width="9.140625" style="2"/>
  </cols>
  <sheetData>
    <row r="1" spans="2:7" ht="15.75" x14ac:dyDescent="0.25">
      <c r="B1" s="3" t="s">
        <v>57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170</v>
      </c>
      <c r="C5" s="6" t="s">
        <v>71</v>
      </c>
      <c r="D5" s="6">
        <v>105</v>
      </c>
      <c r="E5" s="6" t="s">
        <v>34</v>
      </c>
      <c r="F5" s="21">
        <v>-616462.01899999997</v>
      </c>
      <c r="G5" s="6">
        <v>2001110000</v>
      </c>
    </row>
    <row r="6" spans="2:7" x14ac:dyDescent="0.2">
      <c r="B6" s="2" t="s">
        <v>112</v>
      </c>
      <c r="C6" s="2" t="s">
        <v>71</v>
      </c>
      <c r="D6" s="6">
        <v>111111</v>
      </c>
      <c r="E6" s="2" t="s">
        <v>110</v>
      </c>
      <c r="F6" s="22">
        <v>-14431341</v>
      </c>
      <c r="G6" s="17">
        <v>2001110000</v>
      </c>
    </row>
    <row r="7" spans="2:7" x14ac:dyDescent="0.2">
      <c r="B7" s="2" t="s">
        <v>115</v>
      </c>
      <c r="C7" s="6" t="s">
        <v>72</v>
      </c>
      <c r="D7" s="6">
        <v>111111</v>
      </c>
      <c r="E7" s="6" t="s">
        <v>110</v>
      </c>
      <c r="F7" s="16">
        <v>-6373617.5140000004</v>
      </c>
      <c r="G7" s="6">
        <v>2001190000</v>
      </c>
    </row>
    <row r="8" spans="2:7" x14ac:dyDescent="0.2">
      <c r="B8" s="2" t="s">
        <v>172</v>
      </c>
      <c r="C8" s="6" t="s">
        <v>205</v>
      </c>
      <c r="D8" s="6">
        <v>111111</v>
      </c>
      <c r="E8" s="6" t="s">
        <v>110</v>
      </c>
      <c r="F8" s="16">
        <v>20504.509999999998</v>
      </c>
      <c r="G8" s="6">
        <v>2021210000</v>
      </c>
    </row>
    <row r="9" spans="2:7" x14ac:dyDescent="0.2">
      <c r="B9" s="2" t="s">
        <v>120</v>
      </c>
      <c r="C9" s="6" t="s">
        <v>111</v>
      </c>
      <c r="D9" s="6">
        <v>111111</v>
      </c>
      <c r="E9" s="6" t="s">
        <v>110</v>
      </c>
      <c r="F9" s="16">
        <v>5674152.0669999998</v>
      </c>
      <c r="G9" s="6">
        <v>2021900000</v>
      </c>
    </row>
    <row r="10" spans="2:7" x14ac:dyDescent="0.2">
      <c r="B10" s="2" t="s">
        <v>206</v>
      </c>
      <c r="C10" s="6" t="s">
        <v>24</v>
      </c>
      <c r="D10" s="6">
        <v>111111</v>
      </c>
      <c r="E10" s="6" t="s">
        <v>110</v>
      </c>
      <c r="F10" s="16">
        <v>13691.949999999999</v>
      </c>
      <c r="G10" s="6">
        <v>2024020000</v>
      </c>
    </row>
    <row r="11" spans="2:7" x14ac:dyDescent="0.2">
      <c r="B11" s="2" t="s">
        <v>121</v>
      </c>
      <c r="C11" s="6" t="s">
        <v>75</v>
      </c>
      <c r="D11" s="6">
        <v>111111</v>
      </c>
      <c r="E11" s="6" t="s">
        <v>110</v>
      </c>
      <c r="F11" s="16">
        <v>350370.99399999995</v>
      </c>
      <c r="G11" s="6">
        <v>2024080000</v>
      </c>
    </row>
    <row r="12" spans="2:7" x14ac:dyDescent="0.2">
      <c r="B12" s="2" t="s">
        <v>113</v>
      </c>
      <c r="C12" s="6" t="s">
        <v>74</v>
      </c>
      <c r="D12" s="6">
        <v>88</v>
      </c>
      <c r="E12" s="6" t="s">
        <v>33</v>
      </c>
      <c r="F12" s="16">
        <v>3116017.1540000001</v>
      </c>
      <c r="G12" s="6">
        <v>2024090000</v>
      </c>
    </row>
    <row r="13" spans="2:7" x14ac:dyDescent="0.2">
      <c r="B13" s="2" t="s">
        <v>175</v>
      </c>
      <c r="C13" s="6" t="s">
        <v>74</v>
      </c>
      <c r="D13" s="6" t="s">
        <v>11</v>
      </c>
      <c r="E13" s="6" t="s">
        <v>35</v>
      </c>
      <c r="F13" s="16">
        <v>0</v>
      </c>
      <c r="G13" s="6">
        <v>2024090000</v>
      </c>
    </row>
    <row r="14" spans="2:7" x14ac:dyDescent="0.2">
      <c r="B14" s="2" t="s">
        <v>176</v>
      </c>
      <c r="C14" s="6" t="s">
        <v>74</v>
      </c>
      <c r="D14" s="6" t="s">
        <v>12</v>
      </c>
      <c r="E14" s="6" t="s">
        <v>37</v>
      </c>
      <c r="F14" s="16">
        <v>673.34299999999985</v>
      </c>
      <c r="G14" s="6">
        <v>2024090000</v>
      </c>
    </row>
    <row r="15" spans="2:7" x14ac:dyDescent="0.2">
      <c r="B15" s="2" t="s">
        <v>207</v>
      </c>
      <c r="C15" s="6" t="s">
        <v>74</v>
      </c>
      <c r="D15" s="6" t="s">
        <v>25</v>
      </c>
      <c r="E15" s="6" t="s">
        <v>49</v>
      </c>
      <c r="F15" s="16">
        <v>192017.14499999996</v>
      </c>
      <c r="G15" s="6">
        <v>2024090000</v>
      </c>
    </row>
    <row r="16" spans="2:7" x14ac:dyDescent="0.2">
      <c r="B16" s="2" t="s">
        <v>208</v>
      </c>
      <c r="C16" s="6" t="s">
        <v>74</v>
      </c>
      <c r="D16" s="6" t="s">
        <v>6</v>
      </c>
      <c r="E16" s="6" t="s">
        <v>44</v>
      </c>
      <c r="F16" s="16">
        <v>375290.46599999996</v>
      </c>
      <c r="G16" s="6">
        <v>2024090000</v>
      </c>
    </row>
    <row r="17" spans="2:7" x14ac:dyDescent="0.2">
      <c r="B17" s="2" t="s">
        <v>209</v>
      </c>
      <c r="C17" s="6" t="s">
        <v>74</v>
      </c>
      <c r="D17" s="6">
        <v>17000</v>
      </c>
      <c r="E17" s="6" t="s">
        <v>51</v>
      </c>
      <c r="F17" s="16">
        <v>4920</v>
      </c>
      <c r="G17" s="6">
        <v>2024090000</v>
      </c>
    </row>
    <row r="18" spans="2:7" x14ac:dyDescent="0.2">
      <c r="B18" s="2" t="s">
        <v>122</v>
      </c>
      <c r="C18" s="6" t="s">
        <v>74</v>
      </c>
      <c r="D18" s="6">
        <v>111111</v>
      </c>
      <c r="E18" s="6" t="s">
        <v>110</v>
      </c>
      <c r="F18" s="16">
        <v>9783.7069999999985</v>
      </c>
      <c r="G18" s="6">
        <v>2024090000</v>
      </c>
    </row>
    <row r="19" spans="2:7" x14ac:dyDescent="0.2">
      <c r="B19" s="2" t="s">
        <v>123</v>
      </c>
      <c r="C19" s="6" t="s">
        <v>1</v>
      </c>
      <c r="D19" s="6">
        <v>111111</v>
      </c>
      <c r="E19" s="6" t="s">
        <v>110</v>
      </c>
      <c r="F19" s="16">
        <v>3982699.5329999998</v>
      </c>
      <c r="G19" s="6">
        <v>2041000000</v>
      </c>
    </row>
    <row r="20" spans="2:7" x14ac:dyDescent="0.2">
      <c r="B20" s="2" t="s">
        <v>124</v>
      </c>
      <c r="C20" s="6" t="s">
        <v>2</v>
      </c>
      <c r="D20" s="6">
        <v>111101</v>
      </c>
      <c r="E20" s="6" t="s">
        <v>0</v>
      </c>
      <c r="F20" s="16">
        <v>1420796.8209999998</v>
      </c>
      <c r="G20" s="6">
        <v>2042000000</v>
      </c>
    </row>
    <row r="21" spans="2:7" x14ac:dyDescent="0.2">
      <c r="B21" s="2" t="s">
        <v>124</v>
      </c>
      <c r="C21" s="6" t="s">
        <v>76</v>
      </c>
      <c r="D21" s="6">
        <v>111101</v>
      </c>
      <c r="E21" s="6" t="s">
        <v>0</v>
      </c>
      <c r="F21" s="16">
        <v>288891.82199999999</v>
      </c>
      <c r="G21" s="6">
        <v>2042000000</v>
      </c>
    </row>
    <row r="22" spans="2:7" x14ac:dyDescent="0.2">
      <c r="B22" s="2" t="s">
        <v>126</v>
      </c>
      <c r="C22" s="6" t="s">
        <v>77</v>
      </c>
      <c r="D22" s="6">
        <v>111101</v>
      </c>
      <c r="E22" s="6" t="s">
        <v>0</v>
      </c>
      <c r="F22" s="16">
        <v>143500</v>
      </c>
      <c r="G22" s="6">
        <v>2045000000</v>
      </c>
    </row>
    <row r="23" spans="2:7" x14ac:dyDescent="0.2">
      <c r="B23" s="2" t="s">
        <v>127</v>
      </c>
      <c r="C23" s="6" t="s">
        <v>78</v>
      </c>
      <c r="D23" s="6">
        <v>111101</v>
      </c>
      <c r="E23" s="6" t="s">
        <v>0</v>
      </c>
      <c r="F23" s="16">
        <v>1875768.159</v>
      </c>
      <c r="G23" s="6">
        <v>2051210000</v>
      </c>
    </row>
    <row r="24" spans="2:7" x14ac:dyDescent="0.2">
      <c r="B24" s="2" t="s">
        <v>128</v>
      </c>
      <c r="C24" s="6" t="s">
        <v>78</v>
      </c>
      <c r="D24" s="6">
        <v>111101</v>
      </c>
      <c r="E24" s="6" t="s">
        <v>0</v>
      </c>
      <c r="F24" s="16">
        <v>12593.355</v>
      </c>
      <c r="G24" s="6">
        <v>2051260000</v>
      </c>
    </row>
    <row r="25" spans="2:7" x14ac:dyDescent="0.2">
      <c r="B25" s="2" t="s">
        <v>210</v>
      </c>
      <c r="C25" s="6" t="s">
        <v>21</v>
      </c>
      <c r="D25" s="6" t="s">
        <v>19</v>
      </c>
      <c r="E25" s="6" t="s">
        <v>56</v>
      </c>
      <c r="F25" s="16">
        <v>0</v>
      </c>
      <c r="G25" s="6">
        <v>2060441000</v>
      </c>
    </row>
    <row r="26" spans="2:7" x14ac:dyDescent="0.2">
      <c r="B26" s="2" t="s">
        <v>211</v>
      </c>
      <c r="C26" s="6" t="s">
        <v>21</v>
      </c>
      <c r="D26" s="6">
        <v>111111</v>
      </c>
      <c r="E26" s="6" t="s">
        <v>110</v>
      </c>
      <c r="F26" s="16">
        <v>-1252.8369999999998</v>
      </c>
      <c r="G26" s="6">
        <v>2060441000</v>
      </c>
    </row>
    <row r="27" spans="2:7" x14ac:dyDescent="0.2">
      <c r="B27" s="2" t="s">
        <v>129</v>
      </c>
      <c r="C27" s="6" t="s">
        <v>79</v>
      </c>
      <c r="D27" s="6" t="s">
        <v>3</v>
      </c>
      <c r="E27" s="6" t="s">
        <v>41</v>
      </c>
      <c r="F27" s="16">
        <v>-1418521.358</v>
      </c>
      <c r="G27" s="6">
        <v>2069010000</v>
      </c>
    </row>
    <row r="28" spans="2:7" x14ac:dyDescent="0.2">
      <c r="B28" s="2" t="s">
        <v>180</v>
      </c>
      <c r="C28" s="6" t="s">
        <v>79</v>
      </c>
      <c r="D28" s="6">
        <v>19</v>
      </c>
      <c r="E28" s="6" t="s">
        <v>42</v>
      </c>
      <c r="F28" s="16">
        <v>-622966.38600000006</v>
      </c>
      <c r="G28" s="6">
        <v>2069010000</v>
      </c>
    </row>
    <row r="29" spans="2:7" x14ac:dyDescent="0.2">
      <c r="B29" s="2" t="s">
        <v>181</v>
      </c>
      <c r="C29" s="6" t="s">
        <v>79</v>
      </c>
      <c r="D29" s="6" t="s">
        <v>16</v>
      </c>
      <c r="E29" s="6" t="s">
        <v>52</v>
      </c>
      <c r="F29" s="16">
        <v>0</v>
      </c>
      <c r="G29" s="6">
        <v>2069010000</v>
      </c>
    </row>
    <row r="30" spans="2:7" x14ac:dyDescent="0.2">
      <c r="B30" s="2" t="s">
        <v>182</v>
      </c>
      <c r="C30" s="6" t="s">
        <v>79</v>
      </c>
      <c r="D30" s="6" t="s">
        <v>10</v>
      </c>
      <c r="E30" s="6" t="s">
        <v>48</v>
      </c>
      <c r="F30" s="16">
        <v>0</v>
      </c>
      <c r="G30" s="6">
        <v>2069010000</v>
      </c>
    </row>
    <row r="31" spans="2:7" x14ac:dyDescent="0.2">
      <c r="B31" s="2" t="s">
        <v>133</v>
      </c>
      <c r="C31" s="6" t="s">
        <v>79</v>
      </c>
      <c r="D31" s="6">
        <v>1009</v>
      </c>
      <c r="E31" s="6" t="s">
        <v>36</v>
      </c>
      <c r="F31" s="16">
        <v>0</v>
      </c>
      <c r="G31" s="6">
        <v>2069010000</v>
      </c>
    </row>
    <row r="32" spans="2:7" x14ac:dyDescent="0.2">
      <c r="B32" s="2" t="s">
        <v>134</v>
      </c>
      <c r="C32" s="6" t="s">
        <v>79</v>
      </c>
      <c r="D32" s="6">
        <v>1007</v>
      </c>
      <c r="E32" s="6" t="s">
        <v>38</v>
      </c>
      <c r="F32" s="16">
        <v>0</v>
      </c>
      <c r="G32" s="6">
        <v>2069010000</v>
      </c>
    </row>
    <row r="33" spans="2:7" x14ac:dyDescent="0.2">
      <c r="B33" s="2" t="s">
        <v>135</v>
      </c>
      <c r="C33" s="6" t="s">
        <v>79</v>
      </c>
      <c r="D33" s="6">
        <v>1008</v>
      </c>
      <c r="E33" s="6" t="s">
        <v>40</v>
      </c>
      <c r="F33" s="16">
        <v>0</v>
      </c>
      <c r="G33" s="6">
        <v>2069010000</v>
      </c>
    </row>
    <row r="34" spans="2:7" x14ac:dyDescent="0.2">
      <c r="B34" s="2" t="s">
        <v>136</v>
      </c>
      <c r="C34" s="6" t="s">
        <v>79</v>
      </c>
      <c r="D34" s="6">
        <v>1240</v>
      </c>
      <c r="E34" s="6" t="s">
        <v>45</v>
      </c>
      <c r="F34" s="16">
        <v>0</v>
      </c>
      <c r="G34" s="6">
        <v>2069010000</v>
      </c>
    </row>
    <row r="35" spans="2:7" x14ac:dyDescent="0.2">
      <c r="B35" s="2" t="s">
        <v>212</v>
      </c>
      <c r="C35" s="6" t="s">
        <v>79</v>
      </c>
      <c r="D35" s="6">
        <v>1006</v>
      </c>
      <c r="E35" s="6" t="s">
        <v>55</v>
      </c>
      <c r="F35" s="16">
        <v>0</v>
      </c>
      <c r="G35" s="6">
        <v>2069010000</v>
      </c>
    </row>
    <row r="36" spans="2:7" x14ac:dyDescent="0.2">
      <c r="B36" s="2" t="s">
        <v>134</v>
      </c>
      <c r="C36" s="6" t="s">
        <v>79</v>
      </c>
      <c r="D36" s="6">
        <v>1007</v>
      </c>
      <c r="E36" s="6" t="s">
        <v>39</v>
      </c>
      <c r="F36" s="16">
        <v>0</v>
      </c>
      <c r="G36" s="6">
        <v>2069010000</v>
      </c>
    </row>
    <row r="37" spans="2:7" x14ac:dyDescent="0.2">
      <c r="B37" s="2" t="s">
        <v>183</v>
      </c>
      <c r="C37" s="6" t="s">
        <v>79</v>
      </c>
      <c r="D37" s="6" t="s">
        <v>17</v>
      </c>
      <c r="E37" s="6" t="s">
        <v>53</v>
      </c>
      <c r="F37" s="16">
        <v>-1948832.1429999999</v>
      </c>
      <c r="G37" s="6">
        <v>2069010000</v>
      </c>
    </row>
    <row r="38" spans="2:7" x14ac:dyDescent="0.2">
      <c r="B38" s="2" t="s">
        <v>137</v>
      </c>
      <c r="C38" s="6" t="s">
        <v>79</v>
      </c>
      <c r="D38" s="6">
        <v>111111</v>
      </c>
      <c r="E38" s="6" t="s">
        <v>110</v>
      </c>
      <c r="F38" s="16">
        <v>-902857.84299999999</v>
      </c>
      <c r="G38" s="6">
        <v>2069010000</v>
      </c>
    </row>
    <row r="39" spans="2:7" x14ac:dyDescent="0.2">
      <c r="B39" s="2" t="s">
        <v>213</v>
      </c>
      <c r="C39" s="6" t="s">
        <v>26</v>
      </c>
      <c r="D39" s="6">
        <v>111111</v>
      </c>
      <c r="E39" s="6" t="s">
        <v>110</v>
      </c>
      <c r="F39" s="16">
        <v>-61499.999999999993</v>
      </c>
      <c r="G39" s="6">
        <v>2069020000</v>
      </c>
    </row>
    <row r="40" spans="2:7" x14ac:dyDescent="0.2">
      <c r="B40" s="2" t="s">
        <v>214</v>
      </c>
      <c r="C40" s="6" t="s">
        <v>80</v>
      </c>
      <c r="D40" s="6">
        <v>105</v>
      </c>
      <c r="E40" s="6" t="s">
        <v>34</v>
      </c>
      <c r="F40" s="16">
        <v>-30913.425999999996</v>
      </c>
      <c r="G40" s="6">
        <v>2069980000</v>
      </c>
    </row>
    <row r="41" spans="2:7" x14ac:dyDescent="0.2">
      <c r="B41" s="2" t="s">
        <v>138</v>
      </c>
      <c r="C41" s="6" t="s">
        <v>80</v>
      </c>
      <c r="D41" s="6">
        <v>111111</v>
      </c>
      <c r="E41" s="6" t="s">
        <v>110</v>
      </c>
      <c r="F41" s="16">
        <v>-15872.001999999999</v>
      </c>
      <c r="G41" s="6">
        <v>2069980000</v>
      </c>
    </row>
    <row r="42" spans="2:7" x14ac:dyDescent="0.2">
      <c r="B42" s="2" t="s">
        <v>139</v>
      </c>
      <c r="C42" s="6" t="s">
        <v>81</v>
      </c>
      <c r="D42" s="6">
        <v>111111</v>
      </c>
      <c r="E42" s="6" t="s">
        <v>110</v>
      </c>
      <c r="F42" s="16">
        <v>57.317999999999998</v>
      </c>
      <c r="G42" s="6">
        <v>2070400000</v>
      </c>
    </row>
    <row r="43" spans="2:7" x14ac:dyDescent="0.2">
      <c r="B43" s="2" t="s">
        <v>141</v>
      </c>
      <c r="C43" s="6" t="s">
        <v>82</v>
      </c>
      <c r="D43" s="6">
        <v>111111</v>
      </c>
      <c r="E43" s="6" t="s">
        <v>110</v>
      </c>
      <c r="F43" s="16">
        <v>19198.66</v>
      </c>
      <c r="G43" s="6">
        <v>2070500000</v>
      </c>
    </row>
    <row r="44" spans="2:7" x14ac:dyDescent="0.2">
      <c r="B44" s="2" t="s">
        <v>215</v>
      </c>
      <c r="C44" s="6" t="s">
        <v>83</v>
      </c>
      <c r="D44" s="6">
        <v>105</v>
      </c>
      <c r="E44" s="6" t="s">
        <v>34</v>
      </c>
      <c r="F44" s="16">
        <v>-1423120</v>
      </c>
      <c r="G44" s="6">
        <v>2070600000</v>
      </c>
    </row>
    <row r="45" spans="2:7" x14ac:dyDescent="0.2">
      <c r="B45" s="2" t="s">
        <v>142</v>
      </c>
      <c r="C45" s="6" t="s">
        <v>83</v>
      </c>
      <c r="D45" s="6">
        <v>111111</v>
      </c>
      <c r="E45" s="6" t="s">
        <v>110</v>
      </c>
      <c r="F45" s="16">
        <v>-172933.44899999999</v>
      </c>
      <c r="G45" s="6">
        <v>2070600000</v>
      </c>
    </row>
    <row r="46" spans="2:7" x14ac:dyDescent="0.2">
      <c r="B46" s="2" t="s">
        <v>186</v>
      </c>
      <c r="C46" s="6" t="s">
        <v>84</v>
      </c>
      <c r="D46" s="6">
        <v>105</v>
      </c>
      <c r="E46" s="6" t="s">
        <v>34</v>
      </c>
      <c r="F46" s="16">
        <v>473575.46100000001</v>
      </c>
      <c r="G46" s="6">
        <v>2070900000</v>
      </c>
    </row>
    <row r="47" spans="2:7" x14ac:dyDescent="0.2">
      <c r="B47" s="2" t="s">
        <v>145</v>
      </c>
      <c r="C47" s="6" t="s">
        <v>84</v>
      </c>
      <c r="D47" s="6">
        <v>111111</v>
      </c>
      <c r="E47" s="6" t="s">
        <v>110</v>
      </c>
      <c r="F47" s="16">
        <v>1481408.47</v>
      </c>
      <c r="G47" s="6">
        <v>2070900000</v>
      </c>
    </row>
    <row r="48" spans="2:7" x14ac:dyDescent="0.2">
      <c r="B48" s="2" t="s">
        <v>146</v>
      </c>
      <c r="C48" s="6" t="s">
        <v>7</v>
      </c>
      <c r="D48" s="6">
        <v>111111</v>
      </c>
      <c r="E48" s="6" t="s">
        <v>110</v>
      </c>
      <c r="F48" s="16">
        <v>40048.799999999996</v>
      </c>
      <c r="G48" s="6">
        <v>2071000000</v>
      </c>
    </row>
    <row r="49" spans="2:7" x14ac:dyDescent="0.2">
      <c r="B49" s="2" t="s">
        <v>216</v>
      </c>
      <c r="C49" s="6" t="s">
        <v>85</v>
      </c>
      <c r="D49" s="6">
        <v>88</v>
      </c>
      <c r="E49" s="6" t="s">
        <v>33</v>
      </c>
      <c r="F49" s="16">
        <v>584.66</v>
      </c>
      <c r="G49" s="6">
        <v>2071100000</v>
      </c>
    </row>
    <row r="50" spans="2:7" x14ac:dyDescent="0.2">
      <c r="B50" s="2" t="s">
        <v>147</v>
      </c>
      <c r="C50" s="6" t="s">
        <v>85</v>
      </c>
      <c r="D50" s="6">
        <v>111111</v>
      </c>
      <c r="E50" s="6" t="s">
        <v>110</v>
      </c>
      <c r="F50" s="16">
        <v>64039.82699999999</v>
      </c>
      <c r="G50" s="6">
        <v>2071100000</v>
      </c>
    </row>
    <row r="51" spans="2:7" x14ac:dyDescent="0.2">
      <c r="B51" s="2" t="s">
        <v>217</v>
      </c>
      <c r="C51" s="6" t="s">
        <v>27</v>
      </c>
      <c r="D51" s="6">
        <v>111111</v>
      </c>
      <c r="E51" s="6" t="s">
        <v>110</v>
      </c>
      <c r="F51" s="16">
        <v>1352.9999999999998</v>
      </c>
      <c r="G51" s="6">
        <v>2071209100</v>
      </c>
    </row>
    <row r="52" spans="2:7" x14ac:dyDescent="0.2">
      <c r="B52" s="2" t="s">
        <v>148</v>
      </c>
      <c r="C52" s="6" t="s">
        <v>8</v>
      </c>
      <c r="D52" s="6">
        <v>111111</v>
      </c>
      <c r="E52" s="6" t="s">
        <v>110</v>
      </c>
      <c r="F52" s="16">
        <v>2514431.8869999996</v>
      </c>
      <c r="G52" s="6">
        <v>2071209200</v>
      </c>
    </row>
    <row r="53" spans="2:7" x14ac:dyDescent="0.2">
      <c r="B53" s="2" t="s">
        <v>149</v>
      </c>
      <c r="C53" s="6" t="s">
        <v>86</v>
      </c>
      <c r="D53" s="6">
        <v>111111</v>
      </c>
      <c r="E53" s="6" t="s">
        <v>110</v>
      </c>
      <c r="F53" s="16">
        <v>4194.2999999999993</v>
      </c>
      <c r="G53" s="6">
        <v>2071209400</v>
      </c>
    </row>
    <row r="54" spans="2:7" x14ac:dyDescent="0.2">
      <c r="B54" s="2" t="s">
        <v>150</v>
      </c>
      <c r="C54" s="6" t="s">
        <v>87</v>
      </c>
      <c r="D54" s="6">
        <v>111111</v>
      </c>
      <c r="E54" s="6" t="s">
        <v>110</v>
      </c>
      <c r="F54" s="16">
        <v>106525.708</v>
      </c>
      <c r="G54" s="6">
        <v>2071209500</v>
      </c>
    </row>
    <row r="55" spans="2:7" x14ac:dyDescent="0.2">
      <c r="B55" s="2" t="s">
        <v>151</v>
      </c>
      <c r="C55" s="6" t="s">
        <v>88</v>
      </c>
      <c r="D55" s="6">
        <v>111101</v>
      </c>
      <c r="E55" s="6" t="s">
        <v>0</v>
      </c>
      <c r="F55" s="16">
        <v>109811.284</v>
      </c>
      <c r="G55" s="6">
        <v>2071980000</v>
      </c>
    </row>
    <row r="56" spans="2:7" x14ac:dyDescent="0.2">
      <c r="B56" s="2" t="s">
        <v>152</v>
      </c>
      <c r="C56" s="6" t="s">
        <v>89</v>
      </c>
      <c r="D56" s="6">
        <v>111111</v>
      </c>
      <c r="E56" s="6" t="s">
        <v>110</v>
      </c>
      <c r="F56" s="16">
        <v>61111.483999999997</v>
      </c>
      <c r="G56" s="6">
        <v>2079022000</v>
      </c>
    </row>
    <row r="57" spans="2:7" x14ac:dyDescent="0.2">
      <c r="B57" s="2" t="s">
        <v>195</v>
      </c>
      <c r="C57" s="6" t="s">
        <v>90</v>
      </c>
      <c r="D57" s="6" t="s">
        <v>12</v>
      </c>
      <c r="E57" s="6" t="s">
        <v>37</v>
      </c>
      <c r="F57" s="16">
        <v>0</v>
      </c>
      <c r="G57" s="6">
        <v>2079070000</v>
      </c>
    </row>
    <row r="58" spans="2:7" x14ac:dyDescent="0.2">
      <c r="B58" s="2" t="s">
        <v>153</v>
      </c>
      <c r="C58" s="6" t="s">
        <v>90</v>
      </c>
      <c r="D58" s="6">
        <v>105</v>
      </c>
      <c r="E58" s="6" t="s">
        <v>34</v>
      </c>
      <c r="F58" s="16">
        <v>1684415.2999999998</v>
      </c>
      <c r="G58" s="6">
        <v>2079070000</v>
      </c>
    </row>
    <row r="59" spans="2:7" x14ac:dyDescent="0.2">
      <c r="B59" s="2" t="s">
        <v>154</v>
      </c>
      <c r="C59" s="6" t="s">
        <v>90</v>
      </c>
      <c r="D59" s="6">
        <v>111111</v>
      </c>
      <c r="E59" s="6" t="s">
        <v>110</v>
      </c>
      <c r="F59" s="16">
        <v>575626.2649999999</v>
      </c>
      <c r="G59" s="6">
        <v>2079070000</v>
      </c>
    </row>
    <row r="60" spans="2:7" x14ac:dyDescent="0.2">
      <c r="B60" s="2" t="s">
        <v>196</v>
      </c>
      <c r="C60" s="6" t="s">
        <v>91</v>
      </c>
      <c r="D60" s="6" t="s">
        <v>10</v>
      </c>
      <c r="E60" s="6" t="s">
        <v>48</v>
      </c>
      <c r="F60" s="16">
        <v>0</v>
      </c>
      <c r="G60" s="6">
        <v>2079080000</v>
      </c>
    </row>
    <row r="61" spans="2:7" x14ac:dyDescent="0.2">
      <c r="B61" s="2" t="s">
        <v>156</v>
      </c>
      <c r="C61" s="6" t="s">
        <v>91</v>
      </c>
      <c r="D61" s="6">
        <v>1007</v>
      </c>
      <c r="E61" s="6" t="s">
        <v>39</v>
      </c>
      <c r="F61" s="16">
        <v>0</v>
      </c>
      <c r="G61" s="6">
        <v>2079080000</v>
      </c>
    </row>
    <row r="62" spans="2:7" x14ac:dyDescent="0.2">
      <c r="B62" s="2" t="s">
        <v>197</v>
      </c>
      <c r="C62" s="6" t="s">
        <v>92</v>
      </c>
      <c r="D62" s="6" t="s">
        <v>10</v>
      </c>
      <c r="E62" s="6" t="s">
        <v>48</v>
      </c>
      <c r="F62" s="16">
        <v>0</v>
      </c>
      <c r="G62" s="6">
        <v>2082280000</v>
      </c>
    </row>
    <row r="63" spans="2:7" x14ac:dyDescent="0.2">
      <c r="B63" s="2" t="s">
        <v>158</v>
      </c>
      <c r="C63" s="6" t="s">
        <v>92</v>
      </c>
      <c r="D63" s="6">
        <v>1009</v>
      </c>
      <c r="E63" s="6" t="s">
        <v>36</v>
      </c>
      <c r="F63" s="16">
        <v>0</v>
      </c>
      <c r="G63" s="6">
        <v>2082280000</v>
      </c>
    </row>
    <row r="64" spans="2:7" x14ac:dyDescent="0.2">
      <c r="B64" s="2" t="s">
        <v>159</v>
      </c>
      <c r="C64" s="6" t="s">
        <v>92</v>
      </c>
      <c r="D64" s="6">
        <v>1007</v>
      </c>
      <c r="E64" s="6" t="s">
        <v>38</v>
      </c>
      <c r="F64" s="16">
        <v>0</v>
      </c>
      <c r="G64" s="6">
        <v>2082280000</v>
      </c>
    </row>
    <row r="65" spans="2:7" x14ac:dyDescent="0.2">
      <c r="B65" s="2" t="s">
        <v>160</v>
      </c>
      <c r="C65" s="6" t="s">
        <v>92</v>
      </c>
      <c r="D65" s="6">
        <v>1008</v>
      </c>
      <c r="E65" s="6" t="s">
        <v>40</v>
      </c>
      <c r="F65" s="16">
        <v>0</v>
      </c>
      <c r="G65" s="6">
        <v>2082280000</v>
      </c>
    </row>
    <row r="66" spans="2:7" x14ac:dyDescent="0.2">
      <c r="B66" s="2" t="s">
        <v>161</v>
      </c>
      <c r="C66" s="6" t="s">
        <v>92</v>
      </c>
      <c r="D66" s="6">
        <v>1240</v>
      </c>
      <c r="E66" s="6" t="s">
        <v>45</v>
      </c>
      <c r="F66" s="16">
        <v>0</v>
      </c>
      <c r="G66" s="6">
        <v>2082280000</v>
      </c>
    </row>
    <row r="67" spans="2:7" x14ac:dyDescent="0.2">
      <c r="B67" s="2" t="s">
        <v>198</v>
      </c>
      <c r="C67" s="6" t="s">
        <v>92</v>
      </c>
      <c r="D67" s="6">
        <v>1006</v>
      </c>
      <c r="E67" s="6" t="s">
        <v>55</v>
      </c>
      <c r="F67" s="16">
        <v>0</v>
      </c>
      <c r="G67" s="6">
        <v>2082280000</v>
      </c>
    </row>
    <row r="68" spans="2:7" x14ac:dyDescent="0.2">
      <c r="B68" s="2" t="s">
        <v>162</v>
      </c>
      <c r="C68" s="6" t="s">
        <v>92</v>
      </c>
      <c r="D68" s="6">
        <v>111111</v>
      </c>
      <c r="E68" s="6" t="s">
        <v>110</v>
      </c>
      <c r="F68" s="16">
        <v>-73809.511999999988</v>
      </c>
      <c r="G68" s="6">
        <v>2082280000</v>
      </c>
    </row>
    <row r="69" spans="2:7" x14ac:dyDescent="0.2">
      <c r="B69" s="2" t="s">
        <v>164</v>
      </c>
      <c r="C69" s="6" t="s">
        <v>93</v>
      </c>
      <c r="D69" s="6">
        <v>111101</v>
      </c>
      <c r="E69" s="6" t="s">
        <v>0</v>
      </c>
      <c r="F69" s="16">
        <v>7173.195999999999</v>
      </c>
      <c r="G69" s="6">
        <v>2082208200</v>
      </c>
    </row>
    <row r="70" spans="2:7" x14ac:dyDescent="0.2">
      <c r="B70" s="2" t="s">
        <v>165</v>
      </c>
      <c r="C70" s="6" t="s">
        <v>94</v>
      </c>
      <c r="D70" s="6">
        <v>88</v>
      </c>
      <c r="E70" s="6" t="s">
        <v>33</v>
      </c>
      <c r="F70" s="16">
        <v>2324465.8859999999</v>
      </c>
      <c r="G70" s="6">
        <v>2082214000</v>
      </c>
    </row>
    <row r="71" spans="2:7" x14ac:dyDescent="0.2">
      <c r="B71" s="2" t="s">
        <v>199</v>
      </c>
      <c r="C71" s="6" t="s">
        <v>94</v>
      </c>
      <c r="D71" s="6">
        <v>1007</v>
      </c>
      <c r="E71" s="6" t="s">
        <v>39</v>
      </c>
      <c r="F71" s="16">
        <v>0</v>
      </c>
      <c r="G71" s="6">
        <v>2082214000</v>
      </c>
    </row>
    <row r="72" spans="2:7" x14ac:dyDescent="0.2">
      <c r="B72" s="2" t="s">
        <v>200</v>
      </c>
      <c r="C72" s="6" t="s">
        <v>94</v>
      </c>
      <c r="D72" s="6">
        <v>111111</v>
      </c>
      <c r="E72" s="6" t="s">
        <v>110</v>
      </c>
      <c r="F72" s="16">
        <v>51.454999999999998</v>
      </c>
      <c r="G72" s="6">
        <v>2082214000</v>
      </c>
    </row>
    <row r="73" spans="2:7" x14ac:dyDescent="0.2">
      <c r="B73" s="2" t="s">
        <v>218</v>
      </c>
      <c r="C73" s="6" t="s">
        <v>202</v>
      </c>
      <c r="D73" s="6">
        <v>111101</v>
      </c>
      <c r="E73" s="6" t="s">
        <v>0</v>
      </c>
      <c r="F73" s="16">
        <v>0</v>
      </c>
      <c r="G73" s="6">
        <v>2082110000</v>
      </c>
    </row>
    <row r="74" spans="2:7" x14ac:dyDescent="0.2">
      <c r="B74" s="2" t="s">
        <v>166</v>
      </c>
      <c r="C74" s="6" t="s">
        <v>95</v>
      </c>
      <c r="D74" s="6">
        <v>111101</v>
      </c>
      <c r="E74" s="6" t="s">
        <v>0</v>
      </c>
      <c r="F74" s="16">
        <v>2558.1950000000002</v>
      </c>
      <c r="G74" s="6">
        <v>2091200000</v>
      </c>
    </row>
    <row r="75" spans="2:7" x14ac:dyDescent="0.2">
      <c r="B75" s="2" t="s">
        <v>167</v>
      </c>
      <c r="C75" s="6" t="s">
        <v>96</v>
      </c>
      <c r="D75" s="6">
        <v>111101</v>
      </c>
      <c r="E75" s="6" t="s">
        <v>0</v>
      </c>
      <c r="F75" s="16">
        <v>522710.353</v>
      </c>
      <c r="G75" s="6">
        <v>2091200001</v>
      </c>
    </row>
    <row r="76" spans="2:7" x14ac:dyDescent="0.2">
      <c r="B76" s="2" t="s">
        <v>168</v>
      </c>
      <c r="C76" s="6" t="s">
        <v>97</v>
      </c>
      <c r="D76" s="6">
        <v>111101</v>
      </c>
      <c r="E76" s="6" t="s">
        <v>0</v>
      </c>
      <c r="F76" s="16">
        <v>-160303.52199999997</v>
      </c>
      <c r="G76" s="6">
        <v>2092200000</v>
      </c>
    </row>
    <row r="77" spans="2:7" x14ac:dyDescent="0.2">
      <c r="B77" s="2" t="s">
        <v>219</v>
      </c>
      <c r="C77" s="6" t="s">
        <v>28</v>
      </c>
      <c r="D77" s="6">
        <v>111101</v>
      </c>
      <c r="E77" s="6" t="s">
        <v>0</v>
      </c>
      <c r="F77" s="16">
        <v>0</v>
      </c>
      <c r="G77" s="6">
        <v>2111111997</v>
      </c>
    </row>
    <row r="78" spans="2:7" x14ac:dyDescent="0.2">
      <c r="B78" s="2" t="s">
        <v>204</v>
      </c>
      <c r="C78" s="18" t="s">
        <v>70</v>
      </c>
      <c r="D78" s="18">
        <v>111101</v>
      </c>
      <c r="E78" s="18" t="s">
        <v>0</v>
      </c>
      <c r="F78" s="19">
        <v>-779290.47600000002</v>
      </c>
      <c r="G78" s="18">
        <v>2111111999</v>
      </c>
    </row>
    <row r="79" spans="2:7" x14ac:dyDescent="0.2">
      <c r="B79" s="2" t="s">
        <v>220</v>
      </c>
      <c r="D79" s="6"/>
    </row>
    <row r="80" spans="2:7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</sheetData>
  <autoFilter ref="C4:G7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topLeftCell="A2" workbookViewId="0">
      <selection activeCell="L26" sqref="L2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16"/>
  <sheetViews>
    <sheetView tabSelected="1" workbookViewId="0">
      <selection activeCell="B1" sqref="B1"/>
    </sheetView>
  </sheetViews>
  <sheetFormatPr defaultRowHeight="12" x14ac:dyDescent="0.2"/>
  <cols>
    <col min="1" max="1" width="2" style="2" customWidth="1"/>
    <col min="2" max="2" width="18.140625" style="2" customWidth="1"/>
    <col min="3" max="3" width="38.5703125" style="2" bestFit="1" customWidth="1"/>
    <col min="4" max="4" width="18" style="2" customWidth="1"/>
    <col min="5" max="5" width="22.5703125" style="2" bestFit="1" customWidth="1"/>
    <col min="6" max="7" width="11" style="2" bestFit="1" customWidth="1"/>
    <col min="8" max="8" width="11.85546875" style="2" customWidth="1"/>
    <col min="9" max="16384" width="9.140625" style="2"/>
  </cols>
  <sheetData>
    <row r="1" spans="2:8" ht="15.75" x14ac:dyDescent="0.25">
      <c r="B1" s="3" t="s">
        <v>59</v>
      </c>
    </row>
    <row r="3" spans="2:8" ht="12.75" thickBot="1" x14ac:dyDescent="0.25">
      <c r="B3" s="23" t="s">
        <v>114</v>
      </c>
      <c r="C3" s="24" t="s">
        <v>106</v>
      </c>
      <c r="D3" s="24" t="s">
        <v>32</v>
      </c>
      <c r="E3" s="24" t="s">
        <v>222</v>
      </c>
      <c r="F3" s="25" t="s">
        <v>223</v>
      </c>
      <c r="G3" s="25" t="s">
        <v>224</v>
      </c>
      <c r="H3" s="25" t="s">
        <v>225</v>
      </c>
    </row>
    <row r="4" spans="2:8" x14ac:dyDescent="0.2">
      <c r="B4" s="2" t="s">
        <v>112</v>
      </c>
      <c r="C4" s="2" t="str">
        <f>+VLOOKUP($B4,'1.1 FY2011'!$B$5:$G$61,2,FALSE)</f>
        <v>Core business revenues</v>
      </c>
      <c r="D4" s="6">
        <f>+VLOOKUP($B4,'1.1 FY2011'!$B$5:$G$61,3,FALSE)</f>
        <v>111111</v>
      </c>
      <c r="E4" s="2" t="str">
        <f>+VLOOKUP($B4,'1.1 FY2011'!$B$5:$G$61,4,FALSE)</f>
        <v>External</v>
      </c>
      <c r="F4" s="22">
        <f>-SUMIF('1.1 FY2011'!$B:$B,'2.1 Database'!B4,'1.1 FY2011'!$F:$F)</f>
        <v>14500341</v>
      </c>
      <c r="G4" s="22">
        <f>-SUMIF('1.2 FY2012'!$B:$B,'2.1 Database'!B4,'1.2 FY2012'!$F:$F)</f>
        <v>15792898.75</v>
      </c>
      <c r="H4" s="22">
        <f>-SUMIF('1.3 FY2013'!$B:$B,'2.1 Database'!B4,'1.3 FY2013'!$F:$F)</f>
        <v>14431341</v>
      </c>
    </row>
    <row r="5" spans="2:8" x14ac:dyDescent="0.2">
      <c r="B5" s="2" t="s">
        <v>115</v>
      </c>
      <c r="C5" s="2" t="str">
        <f>+VLOOKUP($B5,'1.1 FY2011'!$B$5:$G$61,2,FALSE)</f>
        <v>Other revenues</v>
      </c>
      <c r="D5" s="6">
        <f>+VLOOKUP($B5,'1.1 FY2011'!$B$5:$G$61,3,FALSE)</f>
        <v>111111</v>
      </c>
      <c r="E5" s="2" t="str">
        <f>+VLOOKUP($B5,'1.1 FY2011'!$B$5:$G$61,4,FALSE)</f>
        <v>External</v>
      </c>
      <c r="F5" s="22">
        <f>-SUMIF('1.1 FY2011'!$B:$B,'2.1 Database'!B5,'1.1 FY2011'!$F:$F)</f>
        <v>4794856.1919999998</v>
      </c>
      <c r="G5" s="22">
        <f>-SUMIF('1.2 FY2012'!$B:$B,'2.1 Database'!B5,'1.2 FY2012'!$F:$F)</f>
        <v>6960217.6449999996</v>
      </c>
      <c r="H5" s="22">
        <f>-SUMIF('1.3 FY2013'!$B:$B,'2.1 Database'!B5,'1.3 FY2013'!$F:$F)</f>
        <v>6373617.5140000004</v>
      </c>
    </row>
    <row r="6" spans="2:8" x14ac:dyDescent="0.2">
      <c r="B6" s="2" t="s">
        <v>116</v>
      </c>
      <c r="C6" s="2" t="str">
        <f>+VLOOKUP($B6,'1.1 FY2011'!$B$5:$G$61,2,FALSE)</f>
        <v>Capitalized costs</v>
      </c>
      <c r="D6" s="6">
        <f>+VLOOKUP($B6,'1.1 FY2011'!$B$5:$G$61,3,FALSE)</f>
        <v>1009</v>
      </c>
      <c r="E6" s="2" t="str">
        <f>+VLOOKUP($B6,'1.1 FY2011'!$B$5:$G$61,4,FALSE)</f>
        <v>Green Ventures Ltd</v>
      </c>
      <c r="F6" s="22">
        <f>-SUMIF('1.1 FY2011'!$B:$B,'2.1 Database'!B6,'1.1 FY2011'!$F:$F)</f>
        <v>154890.4</v>
      </c>
      <c r="G6" s="22">
        <f>-SUMIF('1.2 FY2012'!$B:$B,'2.1 Database'!B6,'1.2 FY2012'!$F:$F)</f>
        <v>0</v>
      </c>
      <c r="H6" s="22">
        <f>-SUMIF('1.3 FY2013'!$B:$B,'2.1 Database'!B6,'1.3 FY2013'!$F:$F)</f>
        <v>0</v>
      </c>
    </row>
    <row r="7" spans="2:8" x14ac:dyDescent="0.2">
      <c r="B7" s="2" t="s">
        <v>117</v>
      </c>
      <c r="C7" s="2" t="str">
        <f>+VLOOKUP($B7,'1.1 FY2011'!$B$5:$G$61,2,FALSE)</f>
        <v>Capitalized costs</v>
      </c>
      <c r="D7" s="6">
        <f>+VLOOKUP($B7,'1.1 FY2011'!$B$5:$G$61,3,FALSE)</f>
        <v>1007</v>
      </c>
      <c r="E7" s="2" t="str">
        <f>+VLOOKUP($B7,'1.1 FY2011'!$B$5:$G$61,4,FALSE)</f>
        <v>Generco Sunshine JSC</v>
      </c>
      <c r="F7" s="22">
        <f>-SUMIF('1.1 FY2011'!$B:$B,'2.1 Database'!B7,'1.1 FY2011'!$F:$F)</f>
        <v>1180894.0520000001</v>
      </c>
      <c r="G7" s="22">
        <f>-SUMIF('1.2 FY2012'!$B:$B,'2.1 Database'!B7,'1.2 FY2012'!$F:$F)</f>
        <v>89234.880000000005</v>
      </c>
      <c r="H7" s="22">
        <f>-SUMIF('1.3 FY2013'!$B:$B,'2.1 Database'!B7,'1.3 FY2013'!$F:$F)</f>
        <v>0</v>
      </c>
    </row>
    <row r="8" spans="2:8" x14ac:dyDescent="0.2">
      <c r="B8" s="2" t="s">
        <v>118</v>
      </c>
      <c r="C8" s="2" t="str">
        <f>+VLOOKUP($B8,'1.1 FY2011'!$B$5:$G$61,2,FALSE)</f>
        <v>Capitalized costs</v>
      </c>
      <c r="D8" s="6">
        <f>+VLOOKUP($B8,'1.1 FY2011'!$B$5:$G$61,3,FALSE)</f>
        <v>1008</v>
      </c>
      <c r="E8" s="2" t="str">
        <f>+VLOOKUP($B8,'1.1 FY2011'!$B$5:$G$61,4,FALSE)</f>
        <v>Greenco Ltd</v>
      </c>
      <c r="F8" s="22">
        <f>-SUMIF('1.1 FY2011'!$B:$B,'2.1 Database'!B8,'1.1 FY2011'!$F:$F)</f>
        <v>793079.51199999999</v>
      </c>
      <c r="G8" s="22">
        <f>-SUMIF('1.2 FY2012'!$B:$B,'2.1 Database'!B8,'1.2 FY2012'!$F:$F)</f>
        <v>26173</v>
      </c>
      <c r="H8" s="22">
        <f>-SUMIF('1.3 FY2013'!$B:$B,'2.1 Database'!B8,'1.3 FY2013'!$F:$F)</f>
        <v>0</v>
      </c>
    </row>
    <row r="9" spans="2:8" x14ac:dyDescent="0.2">
      <c r="B9" s="2" t="s">
        <v>119</v>
      </c>
      <c r="C9" s="2" t="str">
        <f>+VLOOKUP($B9,'1.1 FY2011'!$B$5:$G$61,2,FALSE)</f>
        <v>Capitalized costs</v>
      </c>
      <c r="D9" s="6">
        <f>+VLOOKUP($B9,'1.1 FY2011'!$B$5:$G$61,3,FALSE)</f>
        <v>111101</v>
      </c>
      <c r="E9" s="2" t="str">
        <f>+VLOOKUP($B9,'1.1 FY2011'!$B$5:$G$61,4,FALSE)</f>
        <v>Not assigned</v>
      </c>
      <c r="F9" s="22">
        <f>-SUMIF('1.1 FY2011'!$B:$B,'2.1 Database'!B9,'1.1 FY2011'!$F:$F)</f>
        <v>2277197.6</v>
      </c>
      <c r="G9" s="22">
        <f>-SUMIF('1.2 FY2012'!$B:$B,'2.1 Database'!B9,'1.2 FY2012'!$F:$F)</f>
        <v>209401.92</v>
      </c>
      <c r="H9" s="22">
        <f>-SUMIF('1.3 FY2013'!$B:$B,'2.1 Database'!B9,'1.3 FY2013'!$F:$F)</f>
        <v>0</v>
      </c>
    </row>
    <row r="10" spans="2:8" x14ac:dyDescent="0.2">
      <c r="B10" s="2" t="s">
        <v>120</v>
      </c>
      <c r="C10" s="2" t="str">
        <f>+VLOOKUP($B10,'1.1 FY2011'!$B$5:$G$61,2,FALSE)</f>
        <v>Direct costs</v>
      </c>
      <c r="D10" s="6">
        <f>+VLOOKUP($B10,'1.1 FY2011'!$B$5:$G$61,3,FALSE)</f>
        <v>111111</v>
      </c>
      <c r="E10" s="2" t="str">
        <f>+VLOOKUP($B10,'1.1 FY2011'!$B$5:$G$61,4,FALSE)</f>
        <v>External</v>
      </c>
      <c r="F10" s="22">
        <f>-SUMIF('1.1 FY2011'!$B:$B,'2.1 Database'!B10,'1.1 FY2011'!$F:$F)</f>
        <v>-4428911.7640000004</v>
      </c>
      <c r="G10" s="22">
        <f>-SUMIF('1.2 FY2012'!$B:$B,'2.1 Database'!B10,'1.2 FY2012'!$F:$F)</f>
        <v>-5463188.8250000002</v>
      </c>
      <c r="H10" s="22">
        <f>-SUMIF('1.3 FY2013'!$B:$B,'2.1 Database'!B10,'1.3 FY2013'!$F:$F)</f>
        <v>-5674152.0669999998</v>
      </c>
    </row>
    <row r="11" spans="2:8" x14ac:dyDescent="0.2">
      <c r="B11" s="2" t="s">
        <v>121</v>
      </c>
      <c r="C11" s="2" t="str">
        <f>+VLOOKUP($B11,'1.1 FY2011'!$B$5:$G$61,2,FALSE)</f>
        <v>Freight outbound expenses</v>
      </c>
      <c r="D11" s="6">
        <f>+VLOOKUP($B11,'1.1 FY2011'!$B$5:$G$61,3,FALSE)</f>
        <v>111111</v>
      </c>
      <c r="E11" s="2" t="str">
        <f>+VLOOKUP($B11,'1.1 FY2011'!$B$5:$G$61,4,FALSE)</f>
        <v>External</v>
      </c>
      <c r="F11" s="22">
        <f>-SUMIF('1.1 FY2011'!$B:$B,'2.1 Database'!B11,'1.1 FY2011'!$F:$F)</f>
        <v>-16977.628000000001</v>
      </c>
      <c r="G11" s="22">
        <f>-SUMIF('1.2 FY2012'!$B:$B,'2.1 Database'!B11,'1.2 FY2012'!$F:$F)</f>
        <v>-343675</v>
      </c>
      <c r="H11" s="22">
        <f>-SUMIF('1.3 FY2013'!$B:$B,'2.1 Database'!B11,'1.3 FY2013'!$F:$F)</f>
        <v>-350370.99399999995</v>
      </c>
    </row>
    <row r="12" spans="2:8" x14ac:dyDescent="0.2">
      <c r="B12" s="2" t="s">
        <v>113</v>
      </c>
      <c r="C12" s="2" t="str">
        <f>+VLOOKUP($B12,'1.1 FY2011'!$B$5:$G$61,2,FALSE)</f>
        <v>R&amp;D expenses</v>
      </c>
      <c r="D12" s="6">
        <f>+VLOOKUP($B12,'1.1 FY2011'!$B$5:$G$61,3,FALSE)</f>
        <v>88</v>
      </c>
      <c r="E12" s="2" t="str">
        <f>+VLOOKUP($B12,'1.1 FY2011'!$B$5:$G$61,4,FALSE)</f>
        <v>Generco Ltd</v>
      </c>
      <c r="F12" s="22">
        <f>-SUMIF('1.1 FY2011'!$B:$B,'2.1 Database'!B12,'1.1 FY2011'!$F:$F)</f>
        <v>-2245437.54</v>
      </c>
      <c r="G12" s="22">
        <f>-SUMIF('1.2 FY2012'!$B:$B,'2.1 Database'!B12,'1.2 FY2012'!$F:$F)</f>
        <v>-1980162.23</v>
      </c>
      <c r="H12" s="22">
        <f>-SUMIF('1.3 FY2013'!$B:$B,'2.1 Database'!B12,'1.3 FY2013'!$F:$F)</f>
        <v>-3116017.1540000001</v>
      </c>
    </row>
    <row r="13" spans="2:8" x14ac:dyDescent="0.2">
      <c r="B13" s="2" t="s">
        <v>122</v>
      </c>
      <c r="C13" s="2" t="str">
        <f>+VLOOKUP($B13,'1.1 FY2011'!$B$5:$G$61,2,FALSE)</f>
        <v>R&amp;D expenses</v>
      </c>
      <c r="D13" s="6">
        <f>+VLOOKUP($B13,'1.1 FY2011'!$B$5:$G$61,3,FALSE)</f>
        <v>111111</v>
      </c>
      <c r="E13" s="2" t="str">
        <f>+VLOOKUP($B13,'1.1 FY2011'!$B$5:$G$61,4,FALSE)</f>
        <v>External</v>
      </c>
      <c r="F13" s="22">
        <f>-SUMIF('1.1 FY2011'!$B:$B,'2.1 Database'!B13,'1.1 FY2011'!$F:$F)</f>
        <v>-16605.634000000002</v>
      </c>
      <c r="G13" s="22">
        <f>-SUMIF('1.2 FY2012'!$B:$B,'2.1 Database'!B13,'1.2 FY2012'!$F:$F)</f>
        <v>-27148.625</v>
      </c>
      <c r="H13" s="22">
        <f>-SUMIF('1.3 FY2013'!$B:$B,'2.1 Database'!B13,'1.3 FY2013'!$F:$F)</f>
        <v>-9783.7069999999985</v>
      </c>
    </row>
    <row r="14" spans="2:8" x14ac:dyDescent="0.2">
      <c r="B14" s="2" t="s">
        <v>123</v>
      </c>
      <c r="C14" s="2" t="str">
        <f>+VLOOKUP($B14,'1.1 FY2011'!$B$5:$G$61,2,FALSE)</f>
        <v>Wages and salaries</v>
      </c>
      <c r="D14" s="6">
        <f>+VLOOKUP($B14,'1.1 FY2011'!$B$5:$G$61,3,FALSE)</f>
        <v>111111</v>
      </c>
      <c r="E14" s="2" t="str">
        <f>+VLOOKUP($B14,'1.1 FY2011'!$B$5:$G$61,4,FALSE)</f>
        <v>External</v>
      </c>
      <c r="F14" s="22">
        <f>-SUMIF('1.1 FY2011'!$B:$B,'2.1 Database'!B14,'1.1 FY2011'!$F:$F)</f>
        <v>-4683394.0460000001</v>
      </c>
      <c r="G14" s="22">
        <f>-SUMIF('1.2 FY2012'!$B:$B,'2.1 Database'!B14,'1.2 FY2012'!$F:$F)</f>
        <v>-5507141.0549999997</v>
      </c>
      <c r="H14" s="22">
        <f>-SUMIF('1.3 FY2013'!$B:$B,'2.1 Database'!B14,'1.3 FY2013'!$F:$F)</f>
        <v>-3982699.5329999998</v>
      </c>
    </row>
    <row r="15" spans="2:8" x14ac:dyDescent="0.2">
      <c r="B15" s="2" t="s">
        <v>124</v>
      </c>
      <c r="C15" s="2" t="str">
        <f>+VLOOKUP($B15,'1.1 FY2011'!$B$5:$G$61,2,FALSE)</f>
        <v>Pension contributions</v>
      </c>
      <c r="D15" s="6">
        <f>+VLOOKUP($B15,'1.1 FY2011'!$B$5:$G$61,3,FALSE)</f>
        <v>111101</v>
      </c>
      <c r="E15" s="2" t="str">
        <f>+VLOOKUP($B15,'1.1 FY2011'!$B$5:$G$61,4,FALSE)</f>
        <v>Not assigned</v>
      </c>
      <c r="F15" s="22">
        <f>-SUMIF('1.1 FY2011'!$B:$B,'2.1 Database'!B15,'1.1 FY2011'!$F:$F)</f>
        <v>-1143051.5760000001</v>
      </c>
      <c r="G15" s="22">
        <f>-SUMIF('1.2 FY2012'!$B:$B,'2.1 Database'!B15,'1.2 FY2012'!$F:$F)</f>
        <v>-2057298.04</v>
      </c>
      <c r="H15" s="22">
        <f>-SUMIF('1.3 FY2013'!$B:$B,'2.1 Database'!B15,'1.3 FY2013'!$F:$F)</f>
        <v>-1709688.6429999997</v>
      </c>
    </row>
    <row r="16" spans="2:8" x14ac:dyDescent="0.2">
      <c r="B16" s="2" t="s">
        <v>125</v>
      </c>
      <c r="C16" s="2" t="str">
        <f>+VLOOKUP($B16,'1.1 FY2011'!$B$5:$G$61,2,FALSE)</f>
        <v>Pension contributions</v>
      </c>
      <c r="D16" s="6">
        <f>+VLOOKUP($B16,'1.1 FY2011'!$B$5:$G$61,3,FALSE)</f>
        <v>88</v>
      </c>
      <c r="E16" s="2" t="str">
        <f>+VLOOKUP($B16,'1.1 FY2011'!$B$5:$G$61,4,FALSE)</f>
        <v>Generco Ltd</v>
      </c>
      <c r="F16" s="22">
        <f>-SUMIF('1.1 FY2011'!$B:$B,'2.1 Database'!B16,'1.1 FY2011'!$F:$F)</f>
        <v>-239379.61800000002</v>
      </c>
      <c r="G16" s="22">
        <f>-SUMIF('1.2 FY2012'!$B:$B,'2.1 Database'!B16,'1.2 FY2012'!$F:$F)</f>
        <v>0</v>
      </c>
      <c r="H16" s="22">
        <f>-SUMIF('1.3 FY2013'!$B:$B,'2.1 Database'!B16,'1.3 FY2013'!$F:$F)</f>
        <v>0</v>
      </c>
    </row>
    <row r="17" spans="2:8" x14ac:dyDescent="0.2">
      <c r="B17" s="2" t="s">
        <v>126</v>
      </c>
      <c r="C17" s="2" t="str">
        <f>+VLOOKUP($B17,'1.1 FY2011'!$B$5:$G$61,2,FALSE)</f>
        <v>Severance indemnity contribution</v>
      </c>
      <c r="D17" s="6">
        <f>+VLOOKUP($B17,'1.1 FY2011'!$B$5:$G$61,3,FALSE)</f>
        <v>111101</v>
      </c>
      <c r="E17" s="2" t="str">
        <f>+VLOOKUP($B17,'1.1 FY2011'!$B$5:$G$61,4,FALSE)</f>
        <v>Not assigned</v>
      </c>
      <c r="F17" s="22">
        <f>-SUMIF('1.1 FY2011'!$B:$B,'2.1 Database'!B17,'1.1 FY2011'!$F:$F)</f>
        <v>-104913.8</v>
      </c>
      <c r="G17" s="22">
        <f>-SUMIF('1.2 FY2012'!$B:$B,'2.1 Database'!B17,'1.2 FY2012'!$F:$F)</f>
        <v>-500500</v>
      </c>
      <c r="H17" s="22">
        <f>-SUMIF('1.3 FY2013'!$B:$B,'2.1 Database'!B17,'1.3 FY2013'!$F:$F)</f>
        <v>-143500</v>
      </c>
    </row>
    <row r="18" spans="2:8" x14ac:dyDescent="0.2">
      <c r="B18" s="2" t="s">
        <v>127</v>
      </c>
      <c r="C18" s="2" t="str">
        <f>+VLOOKUP($B18,'1.1 FY2011'!$B$5:$G$61,2,FALSE)</f>
        <v>D&amp;A</v>
      </c>
      <c r="D18" s="6">
        <f>+VLOOKUP($B18,'1.1 FY2011'!$B$5:$G$61,3,FALSE)</f>
        <v>111101</v>
      </c>
      <c r="E18" s="2" t="str">
        <f>+VLOOKUP($B18,'1.1 FY2011'!$B$5:$G$61,4,FALSE)</f>
        <v>Not assigned</v>
      </c>
      <c r="F18" s="22">
        <f>-SUMIF('1.1 FY2011'!$B:$B,'2.1 Database'!B18,'1.1 FY2011'!$F:$F)</f>
        <v>-2003262.2180000001</v>
      </c>
      <c r="G18" s="22">
        <f>-SUMIF('1.2 FY2012'!$B:$B,'2.1 Database'!B18,'1.2 FY2012'!$F:$F)</f>
        <v>-1897676.87</v>
      </c>
      <c r="H18" s="22">
        <f>-SUMIF('1.3 FY2013'!$B:$B,'2.1 Database'!B18,'1.3 FY2013'!$F:$F)</f>
        <v>-1875768.159</v>
      </c>
    </row>
    <row r="19" spans="2:8" x14ac:dyDescent="0.2">
      <c r="B19" s="2" t="s">
        <v>221</v>
      </c>
      <c r="C19" s="2" t="str">
        <f>+VLOOKUP($B19,'1.1 FY2011'!$B$5:$G$61,2,FALSE)</f>
        <v>D&amp;A</v>
      </c>
      <c r="D19" s="6">
        <f>+VLOOKUP($B19,'1.1 FY2011'!$B$5:$G$61,3,FALSE)</f>
        <v>1</v>
      </c>
      <c r="E19" s="2" t="str">
        <f>+VLOOKUP($B19,'1.1 FY2011'!$B$5:$G$61,4,FALSE)</f>
        <v>Not assigned</v>
      </c>
      <c r="F19" s="22">
        <f>-SUMIF('1.1 FY2011'!$B:$B,'2.1 Database'!B19,'1.1 FY2011'!$F:$F)</f>
        <v>-41981.296000000002</v>
      </c>
      <c r="G19" s="22">
        <f>-SUMIF('1.2 FY2012'!$B:$B,'2.1 Database'!B19,'1.2 FY2012'!$F:$F)</f>
        <v>0</v>
      </c>
      <c r="H19" s="22">
        <f>-SUMIF('1.3 FY2013'!$B:$B,'2.1 Database'!B19,'1.3 FY2013'!$F:$F)</f>
        <v>0</v>
      </c>
    </row>
    <row r="20" spans="2:8" x14ac:dyDescent="0.2">
      <c r="B20" s="2" t="s">
        <v>129</v>
      </c>
      <c r="C20" s="2" t="str">
        <f>+VLOOKUP($B20,'1.1 FY2011'!$B$5:$G$61,2,FALSE)</f>
        <v>Corporate recharges</v>
      </c>
      <c r="D20" s="6" t="str">
        <f>+VLOOKUP($B20,'1.1 FY2011'!$B$5:$G$61,3,FALSE)</f>
        <v>1</v>
      </c>
      <c r="E20" s="2" t="str">
        <f>+VLOOKUP($B20,'1.1 FY2011'!$B$5:$G$61,4,FALSE)</f>
        <v>Greeny Ltd</v>
      </c>
      <c r="F20" s="22">
        <f>-SUMIF('1.1 FY2011'!$B:$B,'2.1 Database'!B20,'1.1 FY2011'!$F:$F)</f>
        <v>2156147.4</v>
      </c>
      <c r="G20" s="22">
        <f>-SUMIF('1.2 FY2012'!$B:$B,'2.1 Database'!B20,'1.2 FY2012'!$F:$F)</f>
        <v>1643711.145</v>
      </c>
      <c r="H20" s="22">
        <f>-SUMIF('1.3 FY2013'!$B:$B,'2.1 Database'!B20,'1.3 FY2013'!$F:$F)</f>
        <v>1418521.358</v>
      </c>
    </row>
    <row r="21" spans="2:8" x14ac:dyDescent="0.2">
      <c r="B21" s="2" t="s">
        <v>130</v>
      </c>
      <c r="C21" s="2" t="str">
        <f>+VLOOKUP($B21,'1.1 FY2011'!$B$5:$G$61,2,FALSE)</f>
        <v>Corporate recharges</v>
      </c>
      <c r="D21" s="6">
        <f>+VLOOKUP($B21,'1.1 FY2011'!$B$5:$G$61,3,FALSE)</f>
        <v>14</v>
      </c>
      <c r="E21" s="2" t="str">
        <f>+VLOOKUP($B21,'1.1 FY2011'!$B$5:$G$61,4,FALSE)</f>
        <v>Generco Cosmetics Ltd</v>
      </c>
      <c r="F21" s="22">
        <f>-SUMIF('1.1 FY2011'!$B:$B,'2.1 Database'!B21,'1.1 FY2011'!$F:$F)</f>
        <v>291428.55199999997</v>
      </c>
      <c r="G21" s="22">
        <f>-SUMIF('1.2 FY2012'!$B:$B,'2.1 Database'!B21,'1.2 FY2012'!$F:$F)</f>
        <v>0</v>
      </c>
      <c r="H21" s="22">
        <f>-SUMIF('1.3 FY2013'!$B:$B,'2.1 Database'!B21,'1.3 FY2013'!$F:$F)</f>
        <v>0</v>
      </c>
    </row>
    <row r="22" spans="2:8" x14ac:dyDescent="0.2">
      <c r="B22" s="2" t="s">
        <v>131</v>
      </c>
      <c r="C22" s="2" t="str">
        <f>+VLOOKUP($B22,'1.1 FY2011'!$B$5:$G$61,2,FALSE)</f>
        <v>Corporate recharges</v>
      </c>
      <c r="D22" s="6">
        <f>+VLOOKUP($B22,'1.1 FY2011'!$B$5:$G$61,3,FALSE)</f>
        <v>1037</v>
      </c>
      <c r="E22" s="2" t="str">
        <f>+VLOOKUP($B22,'1.1 FY2011'!$B$5:$G$61,4,FALSE)</f>
        <v>Generco Canada JSC</v>
      </c>
      <c r="F22" s="22">
        <f>-SUMIF('1.1 FY2011'!$B:$B,'2.1 Database'!B22,'1.1 FY2011'!$F:$F)</f>
        <v>0</v>
      </c>
      <c r="G22" s="22">
        <f>-SUMIF('1.2 FY2012'!$B:$B,'2.1 Database'!B22,'1.2 FY2012'!$F:$F)</f>
        <v>0</v>
      </c>
      <c r="H22" s="22">
        <f>-SUMIF('1.3 FY2013'!$B:$B,'2.1 Database'!B22,'1.3 FY2013'!$F:$F)</f>
        <v>0</v>
      </c>
    </row>
    <row r="23" spans="2:8" x14ac:dyDescent="0.2">
      <c r="B23" s="2" t="s">
        <v>132</v>
      </c>
      <c r="C23" s="2" t="str">
        <f>+VLOOKUP($B23,'1.1 FY2011'!$B$5:$G$61,2,FALSE)</f>
        <v>Corporate recharges</v>
      </c>
      <c r="D23" s="6" t="str">
        <f>+VLOOKUP($B23,'1.1 FY2011'!$B$5:$G$61,3,FALSE)</f>
        <v>1087</v>
      </c>
      <c r="E23" s="2" t="str">
        <f>+VLOOKUP($B23,'1.1 FY2011'!$B$5:$G$61,4,FALSE)</f>
        <v>Gener Beauty GmbH</v>
      </c>
      <c r="F23" s="22">
        <f>-SUMIF('1.1 FY2011'!$B:$B,'2.1 Database'!B23,'1.1 FY2011'!$F:$F)</f>
        <v>33736.5</v>
      </c>
      <c r="G23" s="22">
        <f>-SUMIF('1.2 FY2012'!$B:$B,'2.1 Database'!B23,'1.2 FY2012'!$F:$F)</f>
        <v>0</v>
      </c>
      <c r="H23" s="22">
        <f>-SUMIF('1.3 FY2013'!$B:$B,'2.1 Database'!B23,'1.3 FY2013'!$F:$F)</f>
        <v>0</v>
      </c>
    </row>
    <row r="24" spans="2:8" x14ac:dyDescent="0.2">
      <c r="B24" s="2" t="s">
        <v>133</v>
      </c>
      <c r="C24" s="2" t="str">
        <f>+VLOOKUP($B24,'1.1 FY2011'!$B$5:$G$61,2,FALSE)</f>
        <v>Corporate recharges</v>
      </c>
      <c r="D24" s="6">
        <f>+VLOOKUP($B24,'1.1 FY2011'!$B$5:$G$61,3,FALSE)</f>
        <v>1009</v>
      </c>
      <c r="E24" s="2" t="str">
        <f>+VLOOKUP($B24,'1.1 FY2011'!$B$5:$G$61,4,FALSE)</f>
        <v>Green Ventures Ltd</v>
      </c>
      <c r="F24" s="22">
        <f>-SUMIF('1.1 FY2011'!$B:$B,'2.1 Database'!B24,'1.1 FY2011'!$F:$F)</f>
        <v>0</v>
      </c>
      <c r="G24" s="22">
        <f>-SUMIF('1.2 FY2012'!$B:$B,'2.1 Database'!B24,'1.2 FY2012'!$F:$F)</f>
        <v>0</v>
      </c>
      <c r="H24" s="22">
        <f>-SUMIF('1.3 FY2013'!$B:$B,'2.1 Database'!B24,'1.3 FY2013'!$F:$F)</f>
        <v>0</v>
      </c>
    </row>
    <row r="25" spans="2:8" x14ac:dyDescent="0.2">
      <c r="B25" s="2" t="s">
        <v>134</v>
      </c>
      <c r="C25" s="2" t="str">
        <f>+VLOOKUP($B25,'1.1 FY2011'!$B$5:$G$61,2,FALSE)</f>
        <v>Corporate recharges</v>
      </c>
      <c r="D25" s="6">
        <f>+VLOOKUP($B25,'1.1 FY2011'!$B$5:$G$61,3,FALSE)</f>
        <v>1007</v>
      </c>
      <c r="E25" s="2" t="str">
        <f>+VLOOKUP($B25,'1.1 FY2011'!$B$5:$G$61,4,FALSE)</f>
        <v>Generco Sunshine JSC</v>
      </c>
      <c r="F25" s="22">
        <f>-SUMIF('1.1 FY2011'!$B:$B,'2.1 Database'!B25,'1.1 FY2011'!$F:$F)</f>
        <v>0</v>
      </c>
      <c r="G25" s="22">
        <f>-SUMIF('1.2 FY2012'!$B:$B,'2.1 Database'!B25,'1.2 FY2012'!$F:$F)</f>
        <v>0</v>
      </c>
      <c r="H25" s="22">
        <f>-SUMIF('1.3 FY2013'!$B:$B,'2.1 Database'!B25,'1.3 FY2013'!$F:$F)</f>
        <v>0</v>
      </c>
    </row>
    <row r="26" spans="2:8" x14ac:dyDescent="0.2">
      <c r="B26" s="2" t="s">
        <v>135</v>
      </c>
      <c r="C26" s="2" t="str">
        <f>+VLOOKUP($B26,'1.1 FY2011'!$B$5:$G$61,2,FALSE)</f>
        <v>Corporate recharges</v>
      </c>
      <c r="D26" s="6">
        <f>+VLOOKUP($B26,'1.1 FY2011'!$B$5:$G$61,3,FALSE)</f>
        <v>1008</v>
      </c>
      <c r="E26" s="2" t="str">
        <f>+VLOOKUP($B26,'1.1 FY2011'!$B$5:$G$61,4,FALSE)</f>
        <v>Greenco Ltd</v>
      </c>
      <c r="F26" s="22">
        <f>-SUMIF('1.1 FY2011'!$B:$B,'2.1 Database'!B26,'1.1 FY2011'!$F:$F)</f>
        <v>0</v>
      </c>
      <c r="G26" s="22">
        <f>-SUMIF('1.2 FY2012'!$B:$B,'2.1 Database'!B26,'1.2 FY2012'!$F:$F)</f>
        <v>0</v>
      </c>
      <c r="H26" s="22">
        <f>-SUMIF('1.3 FY2013'!$B:$B,'2.1 Database'!B26,'1.3 FY2013'!$F:$F)</f>
        <v>0</v>
      </c>
    </row>
    <row r="27" spans="2:8" x14ac:dyDescent="0.2">
      <c r="B27" s="2" t="s">
        <v>136</v>
      </c>
      <c r="C27" s="2" t="str">
        <f>+VLOOKUP($B27,'1.1 FY2011'!$B$5:$G$61,2,FALSE)</f>
        <v>Corporate recharges</v>
      </c>
      <c r="D27" s="6">
        <f>+VLOOKUP($B27,'1.1 FY2011'!$B$5:$G$61,3,FALSE)</f>
        <v>1240</v>
      </c>
      <c r="E27" s="2" t="str">
        <f>+VLOOKUP($B27,'1.1 FY2011'!$B$5:$G$61,4,FALSE)</f>
        <v xml:space="preserve">Generco UK </v>
      </c>
      <c r="F27" s="22">
        <f>-SUMIF('1.1 FY2011'!$B:$B,'2.1 Database'!B27,'1.1 FY2011'!$F:$F)</f>
        <v>199600.4</v>
      </c>
      <c r="G27" s="22">
        <f>-SUMIF('1.2 FY2012'!$B:$B,'2.1 Database'!B27,'1.2 FY2012'!$F:$F)</f>
        <v>10461.36</v>
      </c>
      <c r="H27" s="22">
        <f>-SUMIF('1.3 FY2013'!$B:$B,'2.1 Database'!B27,'1.3 FY2013'!$F:$F)</f>
        <v>0</v>
      </c>
    </row>
    <row r="28" spans="2:8" x14ac:dyDescent="0.2">
      <c r="B28" s="2" t="s">
        <v>137</v>
      </c>
      <c r="C28" s="2" t="str">
        <f>+VLOOKUP($B28,'1.1 FY2011'!$B$5:$G$61,2,FALSE)</f>
        <v>Corporate recharges</v>
      </c>
      <c r="D28" s="6">
        <f>+VLOOKUP($B28,'1.1 FY2011'!$B$5:$G$61,3,FALSE)</f>
        <v>111111</v>
      </c>
      <c r="E28" s="2" t="str">
        <f>+VLOOKUP($B28,'1.1 FY2011'!$B$5:$G$61,4,FALSE)</f>
        <v>External</v>
      </c>
      <c r="F28" s="22">
        <f>-SUMIF('1.1 FY2011'!$B:$B,'2.1 Database'!B28,'1.1 FY2011'!$F:$F)</f>
        <v>539141.4</v>
      </c>
      <c r="G28" s="22">
        <f>-SUMIF('1.2 FY2012'!$B:$B,'2.1 Database'!B28,'1.2 FY2012'!$F:$F)</f>
        <v>6785.94</v>
      </c>
      <c r="H28" s="22">
        <f>-SUMIF('1.3 FY2013'!$B:$B,'2.1 Database'!B28,'1.3 FY2013'!$F:$F)</f>
        <v>902857.84299999999</v>
      </c>
    </row>
    <row r="29" spans="2:8" x14ac:dyDescent="0.2">
      <c r="B29" s="2" t="s">
        <v>138</v>
      </c>
      <c r="C29" s="2" t="str">
        <f>+VLOOKUP($B29,'1.1 FY2011'!$B$5:$G$61,2,FALSE)</f>
        <v>Other income</v>
      </c>
      <c r="D29" s="6">
        <f>+VLOOKUP($B29,'1.1 FY2011'!$B$5:$G$61,3,FALSE)</f>
        <v>111111</v>
      </c>
      <c r="E29" s="2" t="str">
        <f>+VLOOKUP($B29,'1.1 FY2011'!$B$5:$G$61,4,FALSE)</f>
        <v>External</v>
      </c>
      <c r="F29" s="22">
        <f>-SUMIF('1.1 FY2011'!$B:$B,'2.1 Database'!B29,'1.1 FY2011'!$F:$F)</f>
        <v>57.221999999999994</v>
      </c>
      <c r="G29" s="22">
        <f>-SUMIF('1.2 FY2012'!$B:$B,'2.1 Database'!B29,'1.2 FY2012'!$F:$F)</f>
        <v>-9793.84</v>
      </c>
      <c r="H29" s="22">
        <f>-SUMIF('1.3 FY2013'!$B:$B,'2.1 Database'!B29,'1.3 FY2013'!$F:$F)</f>
        <v>15872.001999999999</v>
      </c>
    </row>
    <row r="30" spans="2:8" x14ac:dyDescent="0.2">
      <c r="B30" s="2" t="s">
        <v>139</v>
      </c>
      <c r="C30" s="2" t="str">
        <f>+VLOOKUP($B30,'1.1 FY2011'!$B$5:$G$61,2,FALSE)</f>
        <v>Marketing expenses</v>
      </c>
      <c r="D30" s="6">
        <f>+VLOOKUP($B30,'1.1 FY2011'!$B$5:$G$61,3,FALSE)</f>
        <v>111111</v>
      </c>
      <c r="E30" s="2" t="str">
        <f>+VLOOKUP($B30,'1.1 FY2011'!$B$5:$G$61,4,FALSE)</f>
        <v>External</v>
      </c>
      <c r="F30" s="22">
        <f>-SUMIF('1.1 FY2011'!$B:$B,'2.1 Database'!B30,'1.1 FY2011'!$F:$F)</f>
        <v>-22314.879999999997</v>
      </c>
      <c r="G30" s="22">
        <f>-SUMIF('1.2 FY2012'!$B:$B,'2.1 Database'!B30,'1.2 FY2012'!$F:$F)</f>
        <v>-65947.7</v>
      </c>
      <c r="H30" s="22">
        <f>-SUMIF('1.3 FY2013'!$B:$B,'2.1 Database'!B30,'1.3 FY2013'!$F:$F)</f>
        <v>-57.317999999999998</v>
      </c>
    </row>
    <row r="31" spans="2:8" x14ac:dyDescent="0.2">
      <c r="B31" s="2" t="s">
        <v>140</v>
      </c>
      <c r="C31" s="2" t="str">
        <f>+VLOOKUP($B31,'1.1 FY2011'!$B$5:$G$61,2,FALSE)</f>
        <v>Software&amp;IT</v>
      </c>
      <c r="D31" s="6">
        <f>+VLOOKUP($B31,'1.1 FY2011'!$B$5:$G$61,3,FALSE)</f>
        <v>88</v>
      </c>
      <c r="E31" s="2" t="str">
        <f>+VLOOKUP($B31,'1.1 FY2011'!$B$5:$G$61,4,FALSE)</f>
        <v>Generco Ltd</v>
      </c>
      <c r="F31" s="22">
        <f>-SUMIF('1.1 FY2011'!$B:$B,'2.1 Database'!B31,'1.1 FY2011'!$F:$F)</f>
        <v>-204000</v>
      </c>
      <c r="G31" s="22">
        <f>-SUMIF('1.2 FY2012'!$B:$B,'2.1 Database'!B31,'1.2 FY2012'!$F:$F)</f>
        <v>0</v>
      </c>
      <c r="H31" s="22">
        <f>-SUMIF('1.3 FY2013'!$B:$B,'2.1 Database'!B31,'1.3 FY2013'!$F:$F)</f>
        <v>0</v>
      </c>
    </row>
    <row r="32" spans="2:8" x14ac:dyDescent="0.2">
      <c r="B32" s="2" t="s">
        <v>141</v>
      </c>
      <c r="C32" s="2" t="str">
        <f>+VLOOKUP($B32,'1.1 FY2011'!$B$5:$G$61,2,FALSE)</f>
        <v>Software&amp;IT</v>
      </c>
      <c r="D32" s="6">
        <f>+VLOOKUP($B32,'1.1 FY2011'!$B$5:$G$61,3,FALSE)</f>
        <v>111111</v>
      </c>
      <c r="E32" s="2" t="str">
        <f>+VLOOKUP($B32,'1.1 FY2011'!$B$5:$G$61,4,FALSE)</f>
        <v>External</v>
      </c>
      <c r="F32" s="22">
        <f>-SUMIF('1.1 FY2011'!$B:$B,'2.1 Database'!B32,'1.1 FY2011'!$F:$F)</f>
        <v>-138.41399999999999</v>
      </c>
      <c r="G32" s="22">
        <f>-SUMIF('1.2 FY2012'!$B:$B,'2.1 Database'!B32,'1.2 FY2012'!$F:$F)</f>
        <v>-5138.91</v>
      </c>
      <c r="H32" s="22">
        <f>-SUMIF('1.3 FY2013'!$B:$B,'2.1 Database'!B32,'1.3 FY2013'!$F:$F)</f>
        <v>-19198.66</v>
      </c>
    </row>
    <row r="33" spans="2:8" x14ac:dyDescent="0.2">
      <c r="B33" s="2" t="s">
        <v>142</v>
      </c>
      <c r="C33" s="2" t="str">
        <f>+VLOOKUP($B33,'1.1 FY2011'!$B$5:$G$61,2,FALSE)</f>
        <v>Leasings</v>
      </c>
      <c r="D33" s="6">
        <f>+VLOOKUP($B33,'1.1 FY2011'!$B$5:$G$61,3,FALSE)</f>
        <v>111111</v>
      </c>
      <c r="E33" s="2" t="str">
        <f>+VLOOKUP($B33,'1.1 FY2011'!$B$5:$G$61,4,FALSE)</f>
        <v>External</v>
      </c>
      <c r="F33" s="22">
        <f>-SUMIF('1.1 FY2011'!$B:$B,'2.1 Database'!B33,'1.1 FY2011'!$F:$F)</f>
        <v>-1127445.872</v>
      </c>
      <c r="G33" s="22">
        <f>-SUMIF('1.2 FY2012'!$B:$B,'2.1 Database'!B33,'1.2 FY2012'!$F:$F)</f>
        <v>-1055381.4750000001</v>
      </c>
      <c r="H33" s="22">
        <f>-SUMIF('1.3 FY2013'!$B:$B,'2.1 Database'!B33,'1.3 FY2013'!$F:$F)</f>
        <v>172933.44899999999</v>
      </c>
    </row>
    <row r="34" spans="2:8" x14ac:dyDescent="0.2">
      <c r="B34" s="2" t="s">
        <v>143</v>
      </c>
      <c r="C34" s="2" t="str">
        <f>+VLOOKUP($B34,'1.1 FY2011'!$B$5:$G$61,2,FALSE)</f>
        <v>Service expenses</v>
      </c>
      <c r="D34" s="6" t="str">
        <f>+VLOOKUP($B34,'1.1 FY2011'!$B$5:$G$61,3,FALSE)</f>
        <v>43</v>
      </c>
      <c r="E34" s="2" t="str">
        <f>+VLOOKUP($B34,'1.1 FY2011'!$B$5:$G$61,4,FALSE)</f>
        <v>Greeny France SL</v>
      </c>
      <c r="F34" s="22">
        <f>-SUMIF('1.1 FY2011'!$B:$B,'2.1 Database'!B34,'1.1 FY2011'!$F:$F)</f>
        <v>-133722</v>
      </c>
      <c r="G34" s="22">
        <f>-SUMIF('1.2 FY2012'!$B:$B,'2.1 Database'!B34,'1.2 FY2012'!$F:$F)</f>
        <v>0</v>
      </c>
      <c r="H34" s="22">
        <f>-SUMIF('1.3 FY2013'!$B:$B,'2.1 Database'!B34,'1.3 FY2013'!$F:$F)</f>
        <v>0</v>
      </c>
    </row>
    <row r="35" spans="2:8" x14ac:dyDescent="0.2">
      <c r="B35" s="2" t="s">
        <v>144</v>
      </c>
      <c r="C35" s="2" t="str">
        <f>+VLOOKUP($B35,'1.1 FY2011'!$B$5:$G$61,2,FALSE)</f>
        <v>Service expenses</v>
      </c>
      <c r="D35" s="6" t="str">
        <f>+VLOOKUP($B35,'1.1 FY2011'!$B$5:$G$61,3,FALSE)</f>
        <v>2240</v>
      </c>
      <c r="E35" s="2" t="str">
        <f>+VLOOKUP($B35,'1.1 FY2011'!$B$5:$G$61,4,FALSE)</f>
        <v>Greeny Germany GmbH</v>
      </c>
      <c r="F35" s="22">
        <f>-SUMIF('1.1 FY2011'!$B:$B,'2.1 Database'!B35,'1.1 FY2011'!$F:$F)</f>
        <v>-328061.886</v>
      </c>
      <c r="G35" s="22">
        <f>-SUMIF('1.2 FY2012'!$B:$B,'2.1 Database'!B35,'1.2 FY2012'!$F:$F)</f>
        <v>-430845.34499999997</v>
      </c>
      <c r="H35" s="22">
        <f>-SUMIF('1.3 FY2013'!$B:$B,'2.1 Database'!B35,'1.3 FY2013'!$F:$F)</f>
        <v>0</v>
      </c>
    </row>
    <row r="36" spans="2:8" x14ac:dyDescent="0.2">
      <c r="B36" s="2" t="s">
        <v>145</v>
      </c>
      <c r="C36" s="2" t="str">
        <f>+VLOOKUP($B36,'1.1 FY2011'!$B$5:$G$61,2,FALSE)</f>
        <v>Service expenses</v>
      </c>
      <c r="D36" s="6">
        <f>+VLOOKUP($B36,'1.1 FY2011'!$B$5:$G$61,3,FALSE)</f>
        <v>111111</v>
      </c>
      <c r="E36" s="2" t="str">
        <f>+VLOOKUP($B36,'1.1 FY2011'!$B$5:$G$61,4,FALSE)</f>
        <v>External</v>
      </c>
      <c r="F36" s="22">
        <f>-SUMIF('1.1 FY2011'!$B:$B,'2.1 Database'!B36,'1.1 FY2011'!$F:$F)</f>
        <v>-2081304.3219999997</v>
      </c>
      <c r="G36" s="22">
        <f>-SUMIF('1.2 FY2012'!$B:$B,'2.1 Database'!B36,'1.2 FY2012'!$F:$F)</f>
        <v>-1130021</v>
      </c>
      <c r="H36" s="22">
        <f>-SUMIF('1.3 FY2013'!$B:$B,'2.1 Database'!B36,'1.3 FY2013'!$F:$F)</f>
        <v>-1481408.47</v>
      </c>
    </row>
    <row r="37" spans="2:8" x14ac:dyDescent="0.2">
      <c r="B37" s="2" t="s">
        <v>146</v>
      </c>
      <c r="C37" s="2" t="str">
        <f>+VLOOKUP($B37,'1.1 FY2011'!$B$5:$G$61,2,FALSE)</f>
        <v>Charges and contributions</v>
      </c>
      <c r="D37" s="6">
        <f>+VLOOKUP($B37,'1.1 FY2011'!$B$5:$G$61,3,FALSE)</f>
        <v>111111</v>
      </c>
      <c r="E37" s="2" t="str">
        <f>+VLOOKUP($B37,'1.1 FY2011'!$B$5:$G$61,4,FALSE)</f>
        <v>External</v>
      </c>
      <c r="F37" s="22">
        <f>-SUMIF('1.1 FY2011'!$B:$B,'2.1 Database'!B37,'1.1 FY2011'!$F:$F)</f>
        <v>-33410.031999999999</v>
      </c>
      <c r="G37" s="22">
        <f>-SUMIF('1.2 FY2012'!$B:$B,'2.1 Database'!B37,'1.2 FY2012'!$F:$F)</f>
        <v>-7293.5450000000001</v>
      </c>
      <c r="H37" s="22">
        <f>-SUMIF('1.3 FY2013'!$B:$B,'2.1 Database'!B37,'1.3 FY2013'!$F:$F)</f>
        <v>-40048.799999999996</v>
      </c>
    </row>
    <row r="38" spans="2:8" x14ac:dyDescent="0.2">
      <c r="B38" s="2" t="s">
        <v>147</v>
      </c>
      <c r="C38" s="2" t="str">
        <f>+VLOOKUP($B38,'1.1 FY2011'!$B$5:$G$61,2,FALSE)</f>
        <v>Insurance expenses</v>
      </c>
      <c r="D38" s="6">
        <f>+VLOOKUP($B38,'1.1 FY2011'!$B$5:$G$61,3,FALSE)</f>
        <v>111111</v>
      </c>
      <c r="E38" s="2" t="str">
        <f>+VLOOKUP($B38,'1.1 FY2011'!$B$5:$G$61,4,FALSE)</f>
        <v>External</v>
      </c>
      <c r="F38" s="22">
        <f>-SUMIF('1.1 FY2011'!$B:$B,'2.1 Database'!B38,'1.1 FY2011'!$F:$F)</f>
        <v>-213090.85199999998</v>
      </c>
      <c r="G38" s="22">
        <f>-SUMIF('1.2 FY2012'!$B:$B,'2.1 Database'!B38,'1.2 FY2012'!$F:$F)</f>
        <v>-48468.665000000001</v>
      </c>
      <c r="H38" s="22">
        <f>-SUMIF('1.3 FY2013'!$B:$B,'2.1 Database'!B38,'1.3 FY2013'!$F:$F)</f>
        <v>-64039.82699999999</v>
      </c>
    </row>
    <row r="39" spans="2:8" x14ac:dyDescent="0.2">
      <c r="B39" s="2" t="s">
        <v>148</v>
      </c>
      <c r="C39" s="2" t="str">
        <f>+VLOOKUP($B39,'1.1 FY2011'!$B$5:$G$61,2,FALSE)</f>
        <v>Travel expenses</v>
      </c>
      <c r="D39" s="6">
        <f>+VLOOKUP($B39,'1.1 FY2011'!$B$5:$G$61,3,FALSE)</f>
        <v>111111</v>
      </c>
      <c r="E39" s="2" t="str">
        <f>+VLOOKUP($B39,'1.1 FY2011'!$B$5:$G$61,4,FALSE)</f>
        <v>External</v>
      </c>
      <c r="F39" s="22">
        <f>-SUMIF('1.1 FY2011'!$B:$B,'2.1 Database'!B39,'1.1 FY2011'!$F:$F)</f>
        <v>-1813525.004</v>
      </c>
      <c r="G39" s="22">
        <f>-SUMIF('1.2 FY2012'!$B:$B,'2.1 Database'!B39,'1.2 FY2012'!$F:$F)</f>
        <v>-2393259.19</v>
      </c>
      <c r="H39" s="22">
        <f>-SUMIF('1.3 FY2013'!$B:$B,'2.1 Database'!B39,'1.3 FY2013'!$F:$F)</f>
        <v>-2514431.8869999996</v>
      </c>
    </row>
    <row r="40" spans="2:8" x14ac:dyDescent="0.2">
      <c r="B40" s="2" t="s">
        <v>149</v>
      </c>
      <c r="C40" s="2" t="str">
        <f>+VLOOKUP($B40,'1.1 FY2011'!$B$5:$G$61,2,FALSE)</f>
        <v>Utility expenses</v>
      </c>
      <c r="D40" s="6">
        <f>+VLOOKUP($B40,'1.1 FY2011'!$B$5:$G$61,3,FALSE)</f>
        <v>111111</v>
      </c>
      <c r="E40" s="2" t="str">
        <f>+VLOOKUP($B40,'1.1 FY2011'!$B$5:$G$61,4,FALSE)</f>
        <v>External</v>
      </c>
      <c r="F40" s="22">
        <f>-SUMIF('1.1 FY2011'!$B:$B,'2.1 Database'!B40,'1.1 FY2011'!$F:$F)</f>
        <v>-5552.2</v>
      </c>
      <c r="G40" s="22">
        <f>-SUMIF('1.2 FY2012'!$B:$B,'2.1 Database'!B40,'1.2 FY2012'!$F:$F)</f>
        <v>-23069.654999999999</v>
      </c>
      <c r="H40" s="22">
        <f>-SUMIF('1.3 FY2013'!$B:$B,'2.1 Database'!B40,'1.3 FY2013'!$F:$F)</f>
        <v>-4194.2999999999993</v>
      </c>
    </row>
    <row r="41" spans="2:8" x14ac:dyDescent="0.2">
      <c r="B41" s="2" t="s">
        <v>150</v>
      </c>
      <c r="C41" s="2" t="str">
        <f>+VLOOKUP($B41,'1.1 FY2011'!$B$5:$G$61,2,FALSE)</f>
        <v>Legal expenses</v>
      </c>
      <c r="D41" s="6">
        <f>+VLOOKUP($B41,'1.1 FY2011'!$B$5:$G$61,3,FALSE)</f>
        <v>111111</v>
      </c>
      <c r="E41" s="2" t="str">
        <f>+VLOOKUP($B41,'1.1 FY2011'!$B$5:$G$61,4,FALSE)</f>
        <v>External</v>
      </c>
      <c r="F41" s="22">
        <f>-SUMIF('1.1 FY2011'!$B:$B,'2.1 Database'!B41,'1.1 FY2011'!$F:$F)</f>
        <v>-43868.975999999995</v>
      </c>
      <c r="G41" s="22">
        <f>-SUMIF('1.2 FY2012'!$B:$B,'2.1 Database'!B41,'1.2 FY2012'!$F:$F)</f>
        <v>-208366.935</v>
      </c>
      <c r="H41" s="22">
        <f>-SUMIF('1.3 FY2013'!$B:$B,'2.1 Database'!B41,'1.3 FY2013'!$F:$F)</f>
        <v>-106525.708</v>
      </c>
    </row>
    <row r="42" spans="2:8" x14ac:dyDescent="0.2">
      <c r="B42" s="2" t="s">
        <v>151</v>
      </c>
      <c r="C42" s="2" t="str">
        <f>+VLOOKUP($B42,'1.1 FY2011'!$B$5:$G$61,2,FALSE)</f>
        <v>Misc costs</v>
      </c>
      <c r="D42" s="6">
        <f>+VLOOKUP($B42,'1.1 FY2011'!$B$5:$G$61,3,FALSE)</f>
        <v>111101</v>
      </c>
      <c r="E42" s="2" t="str">
        <f>+VLOOKUP($B42,'1.1 FY2011'!$B$5:$G$61,4,FALSE)</f>
        <v>Not assigned</v>
      </c>
      <c r="F42" s="22">
        <f>-SUMIF('1.1 FY2011'!$B:$B,'2.1 Database'!B42,'1.1 FY2011'!$F:$F)</f>
        <v>-10934.671999999999</v>
      </c>
      <c r="G42" s="22">
        <f>-SUMIF('1.2 FY2012'!$B:$B,'2.1 Database'!B42,'1.2 FY2012'!$F:$F)</f>
        <v>-20323.309999999998</v>
      </c>
      <c r="H42" s="22">
        <f>-SUMIF('1.3 FY2013'!$B:$B,'2.1 Database'!B42,'1.3 FY2013'!$F:$F)</f>
        <v>-109811.284</v>
      </c>
    </row>
    <row r="43" spans="2:8" x14ac:dyDescent="0.2">
      <c r="B43" s="2" t="s">
        <v>152</v>
      </c>
      <c r="C43" s="2" t="str">
        <f>+VLOOKUP($B43,'1.1 FY2011'!$B$5:$G$61,2,FALSE)</f>
        <v>Consulting fees</v>
      </c>
      <c r="D43" s="6">
        <f>+VLOOKUP($B43,'1.1 FY2011'!$B$5:$G$61,3,FALSE)</f>
        <v>111111</v>
      </c>
      <c r="E43" s="2" t="str">
        <f>+VLOOKUP($B43,'1.1 FY2011'!$B$5:$G$61,4,FALSE)</f>
        <v>External</v>
      </c>
      <c r="F43" s="22">
        <f>-SUMIF('1.1 FY2011'!$B:$B,'2.1 Database'!B43,'1.1 FY2011'!$F:$F)</f>
        <v>-20400</v>
      </c>
      <c r="G43" s="22">
        <f>-SUMIF('1.2 FY2012'!$B:$B,'2.1 Database'!B43,'1.2 FY2012'!$F:$F)</f>
        <v>-169489</v>
      </c>
      <c r="H43" s="22">
        <f>-SUMIF('1.3 FY2013'!$B:$B,'2.1 Database'!B43,'1.3 FY2013'!$F:$F)</f>
        <v>-61111.483999999997</v>
      </c>
    </row>
    <row r="44" spans="2:8" x14ac:dyDescent="0.2">
      <c r="B44" s="2" t="s">
        <v>153</v>
      </c>
      <c r="C44" s="2" t="str">
        <f>+VLOOKUP($B44,'1.1 FY2011'!$B$5:$G$61,2,FALSE)</f>
        <v>Misc extraordinary expenses</v>
      </c>
      <c r="D44" s="6">
        <f>+VLOOKUP($B44,'1.1 FY2011'!$B$5:$G$61,3,FALSE)</f>
        <v>105</v>
      </c>
      <c r="E44" s="2" t="str">
        <f>+VLOOKUP($B44,'1.1 FY2011'!$B$5:$G$61,4,FALSE)</f>
        <v>Generco Healthcare Ltd</v>
      </c>
      <c r="F44" s="22">
        <f>-SUMIF('1.1 FY2011'!$B:$B,'2.1 Database'!B44,'1.1 FY2011'!$F:$F)</f>
        <v>0</v>
      </c>
      <c r="G44" s="22">
        <f>-SUMIF('1.2 FY2012'!$B:$B,'2.1 Database'!B44,'1.2 FY2012'!$F:$F)</f>
        <v>0</v>
      </c>
      <c r="H44" s="22">
        <f>-SUMIF('1.3 FY2013'!$B:$B,'2.1 Database'!B44,'1.3 FY2013'!$F:$F)</f>
        <v>-1684415.2999999998</v>
      </c>
    </row>
    <row r="45" spans="2:8" x14ac:dyDescent="0.2">
      <c r="B45" s="2" t="s">
        <v>154</v>
      </c>
      <c r="C45" s="2" t="str">
        <f>+VLOOKUP($B45,'1.1 FY2011'!$B$5:$G$61,2,FALSE)</f>
        <v>Misc extraordinary expenses</v>
      </c>
      <c r="D45" s="6">
        <f>+VLOOKUP($B45,'1.1 FY2011'!$B$5:$G$61,3,FALSE)</f>
        <v>111111</v>
      </c>
      <c r="E45" s="2" t="str">
        <f>+VLOOKUP($B45,'1.1 FY2011'!$B$5:$G$61,4,FALSE)</f>
        <v>External</v>
      </c>
      <c r="F45" s="22">
        <f>-SUMIF('1.1 FY2011'!$B:$B,'2.1 Database'!B45,'1.1 FY2011'!$F:$F)</f>
        <v>-563918.152</v>
      </c>
      <c r="G45" s="22">
        <f>-SUMIF('1.2 FY2012'!$B:$B,'2.1 Database'!B45,'1.2 FY2012'!$F:$F)</f>
        <v>-638869.13</v>
      </c>
      <c r="H45" s="22">
        <f>-SUMIF('1.3 FY2013'!$B:$B,'2.1 Database'!B45,'1.3 FY2013'!$F:$F)</f>
        <v>-575626.2649999999</v>
      </c>
    </row>
    <row r="46" spans="2:8" x14ac:dyDescent="0.2">
      <c r="B46" s="2" t="s">
        <v>155</v>
      </c>
      <c r="C46" s="2" t="str">
        <f>+VLOOKUP($B46,'1.1 FY2011'!$B$5:$G$61,2,FALSE)</f>
        <v>Difference from eliminations</v>
      </c>
      <c r="D46" s="6">
        <f>+VLOOKUP($B46,'1.1 FY2011'!$B$5:$G$61,3,FALSE)</f>
        <v>1009</v>
      </c>
      <c r="E46" s="2" t="str">
        <f>+VLOOKUP($B46,'1.1 FY2011'!$B$5:$G$61,4,FALSE)</f>
        <v>Green Ventures Ltd</v>
      </c>
      <c r="F46" s="22">
        <f>-SUMIF('1.1 FY2011'!$B:$B,'2.1 Database'!B46,'1.1 FY2011'!$F:$F)</f>
        <v>0</v>
      </c>
      <c r="G46" s="22">
        <f>-SUMIF('1.2 FY2012'!$B:$B,'2.1 Database'!B46,'1.2 FY2012'!$F:$F)</f>
        <v>0</v>
      </c>
      <c r="H46" s="22">
        <f>-SUMIF('1.3 FY2013'!$B:$B,'2.1 Database'!B46,'1.3 FY2013'!$F:$F)</f>
        <v>0</v>
      </c>
    </row>
    <row r="47" spans="2:8" x14ac:dyDescent="0.2">
      <c r="B47" s="2" t="s">
        <v>156</v>
      </c>
      <c r="C47" s="2" t="str">
        <f>+VLOOKUP($B47,'1.1 FY2011'!$B$5:$G$61,2,FALSE)</f>
        <v>Difference from eliminations</v>
      </c>
      <c r="D47" s="6">
        <f>+VLOOKUP($B47,'1.1 FY2011'!$B$5:$G$61,3,FALSE)</f>
        <v>1007</v>
      </c>
      <c r="E47" s="2" t="str">
        <f>+VLOOKUP($B47,'1.1 FY2011'!$B$5:$G$61,4,FALSE)</f>
        <v>Generco Sunshine JSC</v>
      </c>
      <c r="F47" s="22">
        <f>-SUMIF('1.1 FY2011'!$B:$B,'2.1 Database'!B47,'1.1 FY2011'!$F:$F)</f>
        <v>0</v>
      </c>
      <c r="G47" s="22">
        <f>-SUMIF('1.2 FY2012'!$B:$B,'2.1 Database'!B47,'1.2 FY2012'!$F:$F)</f>
        <v>0</v>
      </c>
      <c r="H47" s="22">
        <f>-SUMIF('1.3 FY2013'!$B:$B,'2.1 Database'!B47,'1.3 FY2013'!$F:$F)</f>
        <v>0</v>
      </c>
    </row>
    <row r="48" spans="2:8" x14ac:dyDescent="0.2">
      <c r="B48" s="2" t="s">
        <v>157</v>
      </c>
      <c r="C48" s="2" t="str">
        <f>+VLOOKUP($B48,'1.1 FY2011'!$B$5:$G$61,2,FALSE)</f>
        <v>Difference from eliminations</v>
      </c>
      <c r="D48" s="6">
        <f>+VLOOKUP($B48,'1.1 FY2011'!$B$5:$G$61,3,FALSE)</f>
        <v>1008</v>
      </c>
      <c r="E48" s="2" t="str">
        <f>+VLOOKUP($B48,'1.1 FY2011'!$B$5:$G$61,4,FALSE)</f>
        <v>Greenco Ltd</v>
      </c>
      <c r="F48" s="22">
        <f>-SUMIF('1.1 FY2011'!$B:$B,'2.1 Database'!B48,'1.1 FY2011'!$F:$F)</f>
        <v>0</v>
      </c>
      <c r="G48" s="22">
        <f>-SUMIF('1.2 FY2012'!$B:$B,'2.1 Database'!B48,'1.2 FY2012'!$F:$F)</f>
        <v>0</v>
      </c>
      <c r="H48" s="22">
        <f>-SUMIF('1.3 FY2013'!$B:$B,'2.1 Database'!B48,'1.3 FY2013'!$F:$F)</f>
        <v>0</v>
      </c>
    </row>
    <row r="49" spans="2:8" x14ac:dyDescent="0.2">
      <c r="B49" s="2" t="s">
        <v>158</v>
      </c>
      <c r="C49" s="2" t="str">
        <f>+VLOOKUP($B49,'1.1 FY2011'!$B$5:$G$61,2,FALSE)</f>
        <v>Interest income</v>
      </c>
      <c r="D49" s="6">
        <f>+VLOOKUP($B49,'1.1 FY2011'!$B$5:$G$61,3,FALSE)</f>
        <v>1009</v>
      </c>
      <c r="E49" s="2" t="str">
        <f>+VLOOKUP($B49,'1.1 FY2011'!$B$5:$G$61,4,FALSE)</f>
        <v>Green Ventures Ltd</v>
      </c>
      <c r="F49" s="22">
        <f>-SUMIF('1.1 FY2011'!$B:$B,'2.1 Database'!B49,'1.1 FY2011'!$F:$F)</f>
        <v>0</v>
      </c>
      <c r="G49" s="22">
        <f>-SUMIF('1.2 FY2012'!$B:$B,'2.1 Database'!B49,'1.2 FY2012'!$F:$F)</f>
        <v>0</v>
      </c>
      <c r="H49" s="22">
        <f>-SUMIF('1.3 FY2013'!$B:$B,'2.1 Database'!B49,'1.3 FY2013'!$F:$F)</f>
        <v>0</v>
      </c>
    </row>
    <row r="50" spans="2:8" x14ac:dyDescent="0.2">
      <c r="B50" s="2" t="s">
        <v>159</v>
      </c>
      <c r="C50" s="2" t="str">
        <f>+VLOOKUP($B50,'1.1 FY2011'!$B$5:$G$61,2,FALSE)</f>
        <v>Interest income</v>
      </c>
      <c r="D50" s="6">
        <f>+VLOOKUP($B50,'1.1 FY2011'!$B$5:$G$61,3,FALSE)</f>
        <v>1007</v>
      </c>
      <c r="E50" s="2" t="str">
        <f>+VLOOKUP($B50,'1.1 FY2011'!$B$5:$G$61,4,FALSE)</f>
        <v>Generco Sunshine JSC</v>
      </c>
      <c r="F50" s="22">
        <f>-SUMIF('1.1 FY2011'!$B:$B,'2.1 Database'!B50,'1.1 FY2011'!$F:$F)</f>
        <v>0</v>
      </c>
      <c r="G50" s="22">
        <f>-SUMIF('1.2 FY2012'!$B:$B,'2.1 Database'!B50,'1.2 FY2012'!$F:$F)</f>
        <v>0</v>
      </c>
      <c r="H50" s="22">
        <f>-SUMIF('1.3 FY2013'!$B:$B,'2.1 Database'!B50,'1.3 FY2013'!$F:$F)</f>
        <v>0</v>
      </c>
    </row>
    <row r="51" spans="2:8" x14ac:dyDescent="0.2">
      <c r="B51" s="2" t="s">
        <v>160</v>
      </c>
      <c r="C51" s="2" t="str">
        <f>+VLOOKUP($B51,'1.1 FY2011'!$B$5:$G$61,2,FALSE)</f>
        <v>Interest income</v>
      </c>
      <c r="D51" s="6">
        <f>+VLOOKUP($B51,'1.1 FY2011'!$B$5:$G$61,3,FALSE)</f>
        <v>1008</v>
      </c>
      <c r="E51" s="2" t="str">
        <f>+VLOOKUP($B51,'1.1 FY2011'!$B$5:$G$61,4,FALSE)</f>
        <v>Greenco Ltd</v>
      </c>
      <c r="F51" s="22">
        <f>-SUMIF('1.1 FY2011'!$B:$B,'2.1 Database'!B51,'1.1 FY2011'!$F:$F)</f>
        <v>0</v>
      </c>
      <c r="G51" s="22">
        <f>-SUMIF('1.2 FY2012'!$B:$B,'2.1 Database'!B51,'1.2 FY2012'!$F:$F)</f>
        <v>0</v>
      </c>
      <c r="H51" s="22">
        <f>-SUMIF('1.3 FY2013'!$B:$B,'2.1 Database'!B51,'1.3 FY2013'!$F:$F)</f>
        <v>0</v>
      </c>
    </row>
    <row r="52" spans="2:8" x14ac:dyDescent="0.2">
      <c r="B52" s="2" t="s">
        <v>161</v>
      </c>
      <c r="C52" s="2" t="str">
        <f>+VLOOKUP($B52,'1.1 FY2011'!$B$5:$G$61,2,FALSE)</f>
        <v>Interest income</v>
      </c>
      <c r="D52" s="6">
        <f>+VLOOKUP($B52,'1.1 FY2011'!$B$5:$G$61,3,FALSE)</f>
        <v>1240</v>
      </c>
      <c r="E52" s="2" t="str">
        <f>+VLOOKUP($B52,'1.1 FY2011'!$B$5:$G$61,4,FALSE)</f>
        <v xml:space="preserve">Generco UK </v>
      </c>
      <c r="F52" s="22">
        <f>-SUMIF('1.1 FY2011'!$B:$B,'2.1 Database'!B52,'1.1 FY2011'!$F:$F)</f>
        <v>35810.228000000003</v>
      </c>
      <c r="G52" s="22">
        <f>-SUMIF('1.2 FY2012'!$B:$B,'2.1 Database'!B52,'1.2 FY2012'!$F:$F)</f>
        <v>34224.959999999999</v>
      </c>
      <c r="H52" s="22">
        <f>-SUMIF('1.3 FY2013'!$B:$B,'2.1 Database'!B52,'1.3 FY2013'!$F:$F)</f>
        <v>0</v>
      </c>
    </row>
    <row r="53" spans="2:8" x14ac:dyDescent="0.2">
      <c r="B53" s="2" t="s">
        <v>162</v>
      </c>
      <c r="C53" s="2" t="str">
        <f>+VLOOKUP($B53,'1.1 FY2011'!$B$5:$G$61,2,FALSE)</f>
        <v>Interest income</v>
      </c>
      <c r="D53" s="6">
        <f>+VLOOKUP($B53,'1.1 FY2011'!$B$5:$G$61,3,FALSE)</f>
        <v>111111</v>
      </c>
      <c r="E53" s="2" t="str">
        <f>+VLOOKUP($B53,'1.1 FY2011'!$B$5:$G$61,4,FALSE)</f>
        <v>External</v>
      </c>
      <c r="F53" s="22">
        <f>-SUMIF('1.1 FY2011'!$B:$B,'2.1 Database'!B53,'1.1 FY2011'!$F:$F)</f>
        <v>51927.417999999998</v>
      </c>
      <c r="G53" s="22">
        <f>-SUMIF('1.2 FY2012'!$B:$B,'2.1 Database'!B53,'1.2 FY2012'!$F:$F)</f>
        <v>2204.7199999999998</v>
      </c>
      <c r="H53" s="22">
        <f>-SUMIF('1.3 FY2013'!$B:$B,'2.1 Database'!B53,'1.3 FY2013'!$F:$F)</f>
        <v>73809.511999999988</v>
      </c>
    </row>
    <row r="54" spans="2:8" x14ac:dyDescent="0.2">
      <c r="B54" s="2" t="s">
        <v>163</v>
      </c>
      <c r="C54" s="2" t="str">
        <f>+VLOOKUP($B54,'1.1 FY2011'!$B$5:$G$61,2,FALSE)</f>
        <v>Capitalized interest</v>
      </c>
      <c r="D54" s="6">
        <f>+VLOOKUP($B54,'1.1 FY2011'!$B$5:$G$61,3,FALSE)</f>
        <v>111101</v>
      </c>
      <c r="E54" s="2" t="str">
        <f>+VLOOKUP($B54,'1.1 FY2011'!$B$5:$G$61,4,FALSE)</f>
        <v>Not assigned</v>
      </c>
      <c r="F54" s="22">
        <f>-SUMIF('1.1 FY2011'!$B:$B,'2.1 Database'!B54,'1.1 FY2011'!$F:$F)</f>
        <v>862270.63399999996</v>
      </c>
      <c r="G54" s="22">
        <f>-SUMIF('1.2 FY2012'!$B:$B,'2.1 Database'!B54,'1.2 FY2012'!$F:$F)</f>
        <v>0</v>
      </c>
      <c r="H54" s="22">
        <f>-SUMIF('1.3 FY2013'!$B:$B,'2.1 Database'!B54,'1.3 FY2013'!$F:$F)</f>
        <v>0</v>
      </c>
    </row>
    <row r="55" spans="2:8" x14ac:dyDescent="0.2">
      <c r="B55" s="2" t="s">
        <v>164</v>
      </c>
      <c r="C55" s="2" t="str">
        <f>+VLOOKUP($B55,'1.1 FY2011'!$B$5:$G$61,2,FALSE)</f>
        <v>Non-recurring costs</v>
      </c>
      <c r="D55" s="6">
        <f>+VLOOKUP($B55,'1.1 FY2011'!$B$5:$G$61,3,FALSE)</f>
        <v>111101</v>
      </c>
      <c r="E55" s="2" t="str">
        <f>+VLOOKUP($B55,'1.1 FY2011'!$B$5:$G$61,4,FALSE)</f>
        <v>Not assigned</v>
      </c>
      <c r="F55" s="22">
        <f>-SUMIF('1.1 FY2011'!$B:$B,'2.1 Database'!B55,'1.1 FY2011'!$F:$F)</f>
        <v>-22763</v>
      </c>
      <c r="G55" s="22">
        <f>-SUMIF('1.2 FY2012'!$B:$B,'2.1 Database'!B55,'1.2 FY2012'!$F:$F)</f>
        <v>-80617.179999999993</v>
      </c>
      <c r="H55" s="22">
        <f>-SUMIF('1.3 FY2013'!$B:$B,'2.1 Database'!B55,'1.3 FY2013'!$F:$F)</f>
        <v>-7173.195999999999</v>
      </c>
    </row>
    <row r="56" spans="2:8" x14ac:dyDescent="0.2">
      <c r="B56" s="2" t="s">
        <v>165</v>
      </c>
      <c r="C56" s="2" t="str">
        <f>+VLOOKUP($B56,'1.1 FY2011'!$B$5:$G$61,2,FALSE)</f>
        <v>Interest expenses</v>
      </c>
      <c r="D56" s="6">
        <f>+VLOOKUP($B56,'1.1 FY2011'!$B$5:$G$61,3,FALSE)</f>
        <v>88</v>
      </c>
      <c r="E56" s="2" t="str">
        <f>+VLOOKUP($B56,'1.1 FY2011'!$B$5:$G$61,4,FALSE)</f>
        <v>Generco Ltd</v>
      </c>
      <c r="F56" s="22">
        <f>-SUMIF('1.1 FY2011'!$B:$B,'2.1 Database'!B56,'1.1 FY2011'!$F:$F)</f>
        <v>-2930430.0120000001</v>
      </c>
      <c r="G56" s="22">
        <f>-SUMIF('1.2 FY2012'!$B:$B,'2.1 Database'!B56,'1.2 FY2012'!$F:$F)</f>
        <v>-2752704.22</v>
      </c>
      <c r="H56" s="22">
        <f>-SUMIF('1.3 FY2013'!$B:$B,'2.1 Database'!B56,'1.3 FY2013'!$F:$F)</f>
        <v>-2324465.8859999999</v>
      </c>
    </row>
    <row r="57" spans="2:8" x14ac:dyDescent="0.2">
      <c r="B57" s="2" t="s">
        <v>166</v>
      </c>
      <c r="C57" s="2" t="str">
        <f>+VLOOKUP($B57,'1.1 FY2011'!$B$5:$G$61,2,FALSE)</f>
        <v>Current taxes</v>
      </c>
      <c r="D57" s="6">
        <f>+VLOOKUP($B57,'1.1 FY2011'!$B$5:$G$61,3,FALSE)</f>
        <v>111101</v>
      </c>
      <c r="E57" s="2" t="str">
        <f>+VLOOKUP($B57,'1.1 FY2011'!$B$5:$G$61,4,FALSE)</f>
        <v>Not assigned</v>
      </c>
      <c r="F57" s="22">
        <f>-SUMIF('1.1 FY2011'!$B:$B,'2.1 Database'!B57,'1.1 FY2011'!$F:$F)</f>
        <v>49378.641999999993</v>
      </c>
      <c r="G57" s="22">
        <f>-SUMIF('1.2 FY2012'!$B:$B,'2.1 Database'!B57,'1.2 FY2012'!$F:$F)</f>
        <v>-496748.70000000007</v>
      </c>
      <c r="H57" s="22">
        <f>-SUMIF('1.3 FY2013'!$B:$B,'2.1 Database'!B57,'1.3 FY2013'!$F:$F)</f>
        <v>-2558.1950000000002</v>
      </c>
    </row>
    <row r="58" spans="2:8" x14ac:dyDescent="0.2">
      <c r="B58" s="2" t="s">
        <v>167</v>
      </c>
      <c r="C58" s="2" t="str">
        <f>+VLOOKUP($B58,'1.1 FY2011'!$B$5:$G$61,2,FALSE)</f>
        <v>Regional taxes</v>
      </c>
      <c r="D58" s="6">
        <f>+VLOOKUP($B58,'1.1 FY2011'!$B$5:$G$61,3,FALSE)</f>
        <v>111101</v>
      </c>
      <c r="E58" s="2" t="str">
        <f>+VLOOKUP($B58,'1.1 FY2011'!$B$5:$G$61,4,FALSE)</f>
        <v>Not assigned</v>
      </c>
      <c r="F58" s="22">
        <f>-SUMIF('1.1 FY2011'!$B:$B,'2.1 Database'!B58,'1.1 FY2011'!$F:$F)</f>
        <v>-516250.67</v>
      </c>
      <c r="G58" s="22">
        <f>-SUMIF('1.2 FY2012'!$B:$B,'2.1 Database'!B58,'1.2 FY2012'!$F:$F)</f>
        <v>-480872.96000000002</v>
      </c>
      <c r="H58" s="22">
        <f>-SUMIF('1.3 FY2013'!$B:$B,'2.1 Database'!B58,'1.3 FY2013'!$F:$F)</f>
        <v>-522710.353</v>
      </c>
    </row>
    <row r="59" spans="2:8" x14ac:dyDescent="0.2">
      <c r="B59" s="2" t="s">
        <v>168</v>
      </c>
      <c r="C59" s="2" t="str">
        <f>+VLOOKUP($B59,'1.1 FY2011'!$B$5:$G$61,2,FALSE)</f>
        <v>Deferred taxes</v>
      </c>
      <c r="D59" s="6">
        <f>+VLOOKUP($B59,'1.1 FY2011'!$B$5:$G$61,3,FALSE)</f>
        <v>111101</v>
      </c>
      <c r="E59" s="2" t="str">
        <f>+VLOOKUP($B59,'1.1 FY2011'!$B$5:$G$61,4,FALSE)</f>
        <v>Not assigned</v>
      </c>
      <c r="F59" s="22">
        <f>-SUMIF('1.1 FY2011'!$B:$B,'2.1 Database'!B59,'1.1 FY2011'!$F:$F)</f>
        <v>-21593.093999999997</v>
      </c>
      <c r="G59" s="22">
        <f>-SUMIF('1.2 FY2012'!$B:$B,'2.1 Database'!B59,'1.2 FY2012'!$F:$F)</f>
        <v>-6570.3050000000003</v>
      </c>
      <c r="H59" s="22">
        <f>-SUMIF('1.3 FY2013'!$B:$B,'2.1 Database'!B59,'1.3 FY2013'!$F:$F)</f>
        <v>160303.52199999997</v>
      </c>
    </row>
    <row r="60" spans="2:8" x14ac:dyDescent="0.2">
      <c r="B60" s="2" t="s">
        <v>169</v>
      </c>
      <c r="C60" s="2" t="str">
        <f>+VLOOKUP($B60,'1.1 FY2011'!$B$5:$G$61,2,FALSE)</f>
        <v>Net income/(loss)</v>
      </c>
      <c r="D60" s="6">
        <f>+VLOOKUP($B60,'1.1 FY2011'!$B$5:$G$61,3,FALSE)</f>
        <v>111101</v>
      </c>
      <c r="E60" s="2" t="str">
        <f>+VLOOKUP($B60,'1.1 FY2011'!$B$5:$G$61,4,FALSE)</f>
        <v>Not assigned</v>
      </c>
      <c r="F60" s="22">
        <f>SUMIF('1.1 FY2011'!$B:$B,'2.1 Database'!B60,'1.1 FY2011'!$F:$F)</f>
        <v>-2904117.9939999986</v>
      </c>
      <c r="G60" s="22">
        <f>SUMIF('1.2 FY2012'!$B:$B,'2.1 Database'!B60,'1.2 FY2012'!$F:$F)</f>
        <v>0</v>
      </c>
      <c r="H60" s="22">
        <f>SUMIF('1.3 FY2013'!$B:$B,'2.1 Database'!B60,'1.3 FY2013'!$F:$F)</f>
        <v>0</v>
      </c>
    </row>
    <row r="61" spans="2:8" x14ac:dyDescent="0.2">
      <c r="B61" s="2" t="s">
        <v>170</v>
      </c>
      <c r="C61" s="6" t="str">
        <f>+VLOOKUP($B61,'1.2 FY2012'!$B$5:$G$86,2,FALSE)</f>
        <v>Core business revenues</v>
      </c>
      <c r="D61" s="6">
        <f>+VLOOKUP($B61,'1.2 FY2012'!$B$5:$G$86,3,FALSE)</f>
        <v>105</v>
      </c>
      <c r="E61" s="6" t="str">
        <f>+VLOOKUP($B61,'1.2 FY2012'!$B$5:$G$86,4,FALSE)</f>
        <v>Generco Healthcare Ltd</v>
      </c>
      <c r="F61" s="22">
        <f>-SUMIF('1.1 FY2011'!$B:$B,'2.1 Database'!B61,'1.1 FY2011'!$F:$F)</f>
        <v>0</v>
      </c>
      <c r="G61" s="22">
        <f>-SUMIF('1.2 FY2012'!$B:$B,'2.1 Database'!B61,'1.2 FY2012'!$F:$F)</f>
        <v>355396.61499999999</v>
      </c>
      <c r="H61" s="22">
        <f>-SUMIF('1.3 FY2013'!$B:$B,'2.1 Database'!B61,'1.3 FY2013'!$F:$F)</f>
        <v>616462.01899999997</v>
      </c>
    </row>
    <row r="62" spans="2:8" x14ac:dyDescent="0.2">
      <c r="B62" s="2" t="s">
        <v>171</v>
      </c>
      <c r="C62" s="6" t="str">
        <f>+VLOOKUP($B62,'1.2 FY2012'!$B$5:$G$86,2,FALSE)</f>
        <v>Capitalized costs</v>
      </c>
      <c r="D62" s="6" t="str">
        <f>+VLOOKUP($B62,'1.2 FY2012'!$B$5:$G$86,3,FALSE)</f>
        <v>1086</v>
      </c>
      <c r="E62" s="6" t="str">
        <f>+VLOOKUP($B62,'1.2 FY2012'!$B$5:$G$86,4,FALSE)</f>
        <v>G&amp;Resources Ltd</v>
      </c>
      <c r="F62" s="22">
        <f>-SUMIF('1.1 FY2011'!$B:$B,'2.1 Database'!B62,'1.1 FY2011'!$F:$F)</f>
        <v>0</v>
      </c>
      <c r="G62" s="22">
        <f>-SUMIF('1.2 FY2012'!$B:$B,'2.1 Database'!B62,'1.2 FY2012'!$F:$F)</f>
        <v>420017.14999999997</v>
      </c>
      <c r="H62" s="22">
        <f>-SUMIF('1.3 FY2013'!$B:$B,'2.1 Database'!B62,'1.3 FY2013'!$F:$F)</f>
        <v>0</v>
      </c>
    </row>
    <row r="63" spans="2:8" x14ac:dyDescent="0.2">
      <c r="B63" s="2" t="s">
        <v>172</v>
      </c>
      <c r="C63" s="6" t="str">
        <f>+VLOOKUP($B63,'1.2 FY2012'!$B$5:$G$86,2,FALSE)</f>
        <v>Utility charges</v>
      </c>
      <c r="D63" s="6">
        <f>+VLOOKUP($B63,'1.2 FY2012'!$B$5:$G$86,3,FALSE)</f>
        <v>111111</v>
      </c>
      <c r="E63" s="6" t="str">
        <f>+VLOOKUP($B63,'1.2 FY2012'!$B$5:$G$86,4,FALSE)</f>
        <v>External</v>
      </c>
      <c r="F63" s="22">
        <f>-SUMIF('1.1 FY2011'!$B:$B,'2.1 Database'!B63,'1.1 FY2011'!$F:$F)</f>
        <v>0</v>
      </c>
      <c r="G63" s="22">
        <f>-SUMIF('1.2 FY2012'!$B:$B,'2.1 Database'!B63,'1.2 FY2012'!$F:$F)</f>
        <v>-14589.33</v>
      </c>
      <c r="H63" s="22">
        <f>-SUMIF('1.3 FY2013'!$B:$B,'2.1 Database'!B63,'1.3 FY2013'!$F:$F)</f>
        <v>-20504.509999999998</v>
      </c>
    </row>
    <row r="64" spans="2:8" x14ac:dyDescent="0.2">
      <c r="B64" s="2" t="s">
        <v>174</v>
      </c>
      <c r="C64" s="6" t="str">
        <f>+VLOOKUP($B64,'1.2 FY2012'!$B$5:$G$86,2,FALSE)</f>
        <v>R&amp;D expenses</v>
      </c>
      <c r="D64" s="6">
        <f>+VLOOKUP($B64,'1.2 FY2012'!$B$5:$G$86,3,FALSE)</f>
        <v>19</v>
      </c>
      <c r="E64" s="6" t="str">
        <f>+VLOOKUP($B64,'1.2 FY2012'!$B$5:$G$86,4,FALSE)</f>
        <v>Generco Cosmetics Ltd</v>
      </c>
      <c r="F64" s="22">
        <f>-SUMIF('1.1 FY2011'!$B:$B,'2.1 Database'!B64,'1.1 FY2011'!$F:$F)</f>
        <v>0</v>
      </c>
      <c r="G64" s="22">
        <f>-SUMIF('1.2 FY2012'!$B:$B,'2.1 Database'!B64,'1.2 FY2012'!$F:$F)</f>
        <v>-38521</v>
      </c>
      <c r="H64" s="22">
        <f>-SUMIF('1.3 FY2013'!$B:$B,'2.1 Database'!B64,'1.3 FY2013'!$F:$F)</f>
        <v>0</v>
      </c>
    </row>
    <row r="65" spans="2:8" x14ac:dyDescent="0.2">
      <c r="B65" s="2" t="s">
        <v>175</v>
      </c>
      <c r="C65" s="6" t="str">
        <f>+VLOOKUP($B65,'1.2 FY2012'!$B$5:$G$86,2,FALSE)</f>
        <v>R&amp;D expenses</v>
      </c>
      <c r="D65" s="6" t="str">
        <f>+VLOOKUP($B65,'1.2 FY2012'!$B$5:$G$86,3,FALSE)</f>
        <v>1283</v>
      </c>
      <c r="E65" s="6" t="str">
        <f>+VLOOKUP($B65,'1.2 FY2012'!$B$5:$G$86,4,FALSE)</f>
        <v>Generco Ventures Ltd</v>
      </c>
      <c r="F65" s="22">
        <f>-SUMIF('1.1 FY2011'!$B:$B,'2.1 Database'!B65,'1.1 FY2011'!$F:$F)</f>
        <v>0</v>
      </c>
      <c r="G65" s="22">
        <f>-SUMIF('1.2 FY2012'!$B:$B,'2.1 Database'!B65,'1.2 FY2012'!$F:$F)</f>
        <v>-1820</v>
      </c>
      <c r="H65" s="22">
        <f>-SUMIF('1.3 FY2013'!$B:$B,'2.1 Database'!B65,'1.3 FY2013'!$F:$F)</f>
        <v>0</v>
      </c>
    </row>
    <row r="66" spans="2:8" x14ac:dyDescent="0.2">
      <c r="B66" s="2" t="s">
        <v>176</v>
      </c>
      <c r="C66" s="6" t="str">
        <f>+VLOOKUP($B66,'1.2 FY2012'!$B$5:$G$86,2,FALSE)</f>
        <v>R&amp;D expenses</v>
      </c>
      <c r="D66" s="6" t="str">
        <f>+VLOOKUP($B66,'1.2 FY2012'!$B$5:$G$86,3,FALSE)</f>
        <v>1924</v>
      </c>
      <c r="E66" s="6" t="str">
        <f>+VLOOKUP($B66,'1.2 FY2012'!$B$5:$G$86,4,FALSE)</f>
        <v>Generco Infrastructure Ltd</v>
      </c>
      <c r="F66" s="22">
        <f>-SUMIF('1.1 FY2011'!$B:$B,'2.1 Database'!B66,'1.1 FY2011'!$F:$F)</f>
        <v>0</v>
      </c>
      <c r="G66" s="22">
        <f>-SUMIF('1.2 FY2012'!$B:$B,'2.1 Database'!B66,'1.2 FY2012'!$F:$F)</f>
        <v>-10448.129999999999</v>
      </c>
      <c r="H66" s="22">
        <f>-SUMIF('1.3 FY2013'!$B:$B,'2.1 Database'!B66,'1.3 FY2013'!$F:$F)</f>
        <v>-673.34299999999985</v>
      </c>
    </row>
    <row r="67" spans="2:8" x14ac:dyDescent="0.2">
      <c r="B67" s="2" t="s">
        <v>177</v>
      </c>
      <c r="C67" s="6" t="str">
        <f>+VLOOKUP($B67,'1.2 FY2012'!$B$5:$G$86,2,FALSE)</f>
        <v>R&amp;D expenses</v>
      </c>
      <c r="D67" s="6" t="str">
        <f>+VLOOKUP($B67,'1.2 FY2012'!$B$5:$G$86,3,FALSE)</f>
        <v>2486</v>
      </c>
      <c r="E67" s="6" t="str">
        <f>+VLOOKUP($B67,'1.2 FY2012'!$B$5:$G$86,4,FALSE)</f>
        <v>Generco Exloration Ltd</v>
      </c>
      <c r="F67" s="22">
        <f>-SUMIF('1.1 FY2011'!$B:$B,'2.1 Database'!B67,'1.1 FY2011'!$F:$F)</f>
        <v>0</v>
      </c>
      <c r="G67" s="22">
        <f>-SUMIF('1.2 FY2012'!$B:$B,'2.1 Database'!B67,'1.2 FY2012'!$F:$F)</f>
        <v>-10412.5</v>
      </c>
      <c r="H67" s="22">
        <f>-SUMIF('1.3 FY2013'!$B:$B,'2.1 Database'!B67,'1.3 FY2013'!$F:$F)</f>
        <v>0</v>
      </c>
    </row>
    <row r="68" spans="2:8" x14ac:dyDescent="0.2">
      <c r="B68" s="2" t="s">
        <v>178</v>
      </c>
      <c r="C68" s="6" t="str">
        <f>+VLOOKUP($B68,'1.2 FY2012'!$B$5:$G$86,2,FALSE)</f>
        <v>Other personnel expenses</v>
      </c>
      <c r="D68" s="6">
        <f>+VLOOKUP($B68,'1.2 FY2012'!$B$5:$G$86,3,FALSE)</f>
        <v>111101</v>
      </c>
      <c r="E68" s="6" t="str">
        <f>+VLOOKUP($B68,'1.2 FY2012'!$B$5:$G$86,4,FALSE)</f>
        <v>Not assigned</v>
      </c>
      <c r="F68" s="22">
        <f>-SUMIF('1.1 FY2011'!$B:$B,'2.1 Database'!B68,'1.1 FY2011'!$F:$F)</f>
        <v>0</v>
      </c>
      <c r="G68" s="22">
        <f>-SUMIF('1.2 FY2012'!$B:$B,'2.1 Database'!B68,'1.2 FY2012'!$F:$F)</f>
        <v>-6919.8499999999995</v>
      </c>
      <c r="H68" s="22">
        <f>-SUMIF('1.3 FY2013'!$B:$B,'2.1 Database'!B68,'1.3 FY2013'!$F:$F)</f>
        <v>0</v>
      </c>
    </row>
    <row r="69" spans="2:8" x14ac:dyDescent="0.2">
      <c r="B69" s="2" t="s">
        <v>128</v>
      </c>
      <c r="C69" s="6" t="str">
        <f>+VLOOKUP($B69,'1.2 FY2012'!$B$5:$G$86,2,FALSE)</f>
        <v>D&amp;A</v>
      </c>
      <c r="D69" s="6">
        <f>+VLOOKUP($B69,'1.2 FY2012'!$B$5:$G$86,3,FALSE)</f>
        <v>111101</v>
      </c>
      <c r="E69" s="6" t="str">
        <f>+VLOOKUP($B69,'1.2 FY2012'!$B$5:$G$86,4,FALSE)</f>
        <v>Not assigned</v>
      </c>
      <c r="F69" s="22">
        <f>-SUMIF('1.1 FY2011'!$B:$B,'2.1 Database'!B69,'1.1 FY2011'!$F:$F)</f>
        <v>0</v>
      </c>
      <c r="G69" s="22">
        <f>-SUMIF('1.2 FY2012'!$B:$B,'2.1 Database'!B69,'1.2 FY2012'!$F:$F)</f>
        <v>-146328.94499999998</v>
      </c>
      <c r="H69" s="22">
        <f>-SUMIF('1.3 FY2013'!$B:$B,'2.1 Database'!B69,'1.3 FY2013'!$F:$F)</f>
        <v>-12593.355</v>
      </c>
    </row>
    <row r="70" spans="2:8" x14ac:dyDescent="0.2">
      <c r="B70" s="2" t="s">
        <v>179</v>
      </c>
      <c r="C70" s="6" t="str">
        <f>+VLOOKUP($B70,'1.2 FY2012'!$B$5:$G$86,2,FALSE)</f>
        <v>Gains from disposal of PP&amp;E</v>
      </c>
      <c r="D70" s="6">
        <f>+VLOOKUP($B70,'1.2 FY2012'!$B$5:$G$86,3,FALSE)</f>
        <v>111111</v>
      </c>
      <c r="E70" s="6" t="str">
        <f>+VLOOKUP($B70,'1.2 FY2012'!$B$5:$G$86,4,FALSE)</f>
        <v>External</v>
      </c>
      <c r="F70" s="22">
        <f>-SUMIF('1.1 FY2011'!$B:$B,'2.1 Database'!B70,'1.1 FY2011'!$F:$F)</f>
        <v>0</v>
      </c>
      <c r="G70" s="22">
        <f>-SUMIF('1.2 FY2012'!$B:$B,'2.1 Database'!B70,'1.2 FY2012'!$F:$F)</f>
        <v>121553.07499999998</v>
      </c>
      <c r="H70" s="22">
        <f>-SUMIF('1.3 FY2013'!$B:$B,'2.1 Database'!B70,'1.3 FY2013'!$F:$F)</f>
        <v>0</v>
      </c>
    </row>
    <row r="71" spans="2:8" x14ac:dyDescent="0.2">
      <c r="B71" s="2" t="s">
        <v>180</v>
      </c>
      <c r="C71" s="6" t="str">
        <f>+VLOOKUP($B71,'1.2 FY2012'!$B$5:$G$86,2,FALSE)</f>
        <v>Corporate recharges</v>
      </c>
      <c r="D71" s="6">
        <f>+VLOOKUP($B71,'1.2 FY2012'!$B$5:$G$86,3,FALSE)</f>
        <v>19</v>
      </c>
      <c r="E71" s="6" t="str">
        <f>+VLOOKUP($B71,'1.2 FY2012'!$B$5:$G$86,4,FALSE)</f>
        <v>Generco Cosmetics Ltd</v>
      </c>
      <c r="F71" s="22">
        <f>-SUMIF('1.1 FY2011'!$B:$B,'2.1 Database'!B71,'1.1 FY2011'!$F:$F)</f>
        <v>0</v>
      </c>
      <c r="G71" s="22">
        <f>-SUMIF('1.2 FY2012'!$B:$B,'2.1 Database'!B71,'1.2 FY2012'!$F:$F)</f>
        <v>416278.66</v>
      </c>
      <c r="H71" s="22">
        <f>-SUMIF('1.3 FY2013'!$B:$B,'2.1 Database'!B71,'1.3 FY2013'!$F:$F)</f>
        <v>622966.38600000006</v>
      </c>
    </row>
    <row r="72" spans="2:8" x14ac:dyDescent="0.2">
      <c r="B72" s="2" t="s">
        <v>181</v>
      </c>
      <c r="C72" s="6" t="str">
        <f>+VLOOKUP($B72,'1.2 FY2012'!$B$5:$G$86,2,FALSE)</f>
        <v>Corporate recharges</v>
      </c>
      <c r="D72" s="6" t="str">
        <f>+VLOOKUP($B72,'1.2 FY2012'!$B$5:$G$86,3,FALSE)</f>
        <v>1076</v>
      </c>
      <c r="E72" s="6" t="str">
        <f>+VLOOKUP($B72,'1.2 FY2012'!$B$5:$G$86,4,FALSE)</f>
        <v>Generco Trading Ltd</v>
      </c>
      <c r="F72" s="22">
        <f>-SUMIF('1.1 FY2011'!$B:$B,'2.1 Database'!B72,'1.1 FY2011'!$F:$F)</f>
        <v>0</v>
      </c>
      <c r="G72" s="22">
        <f>-SUMIF('1.2 FY2012'!$B:$B,'2.1 Database'!B72,'1.2 FY2012'!$F:$F)</f>
        <v>364243.84499999997</v>
      </c>
      <c r="H72" s="22">
        <f>-SUMIF('1.3 FY2013'!$B:$B,'2.1 Database'!B72,'1.3 FY2013'!$F:$F)</f>
        <v>0</v>
      </c>
    </row>
    <row r="73" spans="2:8" x14ac:dyDescent="0.2">
      <c r="B73" s="2" t="s">
        <v>182</v>
      </c>
      <c r="C73" s="6" t="str">
        <f>+VLOOKUP($B73,'1.2 FY2012'!$B$5:$G$86,2,FALSE)</f>
        <v>Corporate recharges</v>
      </c>
      <c r="D73" s="6" t="str">
        <f>+VLOOKUP($B73,'1.2 FY2012'!$B$5:$G$86,3,FALSE)</f>
        <v>1086</v>
      </c>
      <c r="E73" s="6" t="str">
        <f>+VLOOKUP($B73,'1.2 FY2012'!$B$5:$G$86,4,FALSE)</f>
        <v>G&amp;Resources Ltd</v>
      </c>
      <c r="F73" s="22">
        <f>-SUMIF('1.1 FY2011'!$B:$B,'2.1 Database'!B73,'1.1 FY2011'!$F:$F)</f>
        <v>0</v>
      </c>
      <c r="G73" s="22">
        <f>-SUMIF('1.2 FY2012'!$B:$B,'2.1 Database'!B73,'1.2 FY2012'!$F:$F)</f>
        <v>0</v>
      </c>
      <c r="H73" s="22">
        <f>-SUMIF('1.3 FY2013'!$B:$B,'2.1 Database'!B73,'1.3 FY2013'!$F:$F)</f>
        <v>0</v>
      </c>
    </row>
    <row r="74" spans="2:8" x14ac:dyDescent="0.2">
      <c r="B74" s="2" t="s">
        <v>183</v>
      </c>
      <c r="C74" s="6" t="str">
        <f>+VLOOKUP($B74,'1.2 FY2012'!$B$5:$G$86,2,FALSE)</f>
        <v>Corporate recharges</v>
      </c>
      <c r="D74" s="6" t="str">
        <f>+VLOOKUP($B74,'1.2 FY2012'!$B$5:$G$86,3,FALSE)</f>
        <v>47037</v>
      </c>
      <c r="E74" s="6" t="str">
        <f>+VLOOKUP($B74,'1.2 FY2012'!$B$5:$G$86,4,FALSE)</f>
        <v>G&amp;CR Global Ltd</v>
      </c>
      <c r="F74" s="22">
        <f>-SUMIF('1.1 FY2011'!$B:$B,'2.1 Database'!B74,'1.1 FY2011'!$F:$F)</f>
        <v>0</v>
      </c>
      <c r="G74" s="22">
        <f>-SUMIF('1.2 FY2012'!$B:$B,'2.1 Database'!B74,'1.2 FY2012'!$F:$F)</f>
        <v>482611.04499999998</v>
      </c>
      <c r="H74" s="22">
        <f>-SUMIF('1.3 FY2013'!$B:$B,'2.1 Database'!B74,'1.3 FY2013'!$F:$F)</f>
        <v>1948832.1429999999</v>
      </c>
    </row>
    <row r="75" spans="2:8" x14ac:dyDescent="0.2">
      <c r="B75" s="2" t="s">
        <v>184</v>
      </c>
      <c r="C75" s="6" t="str">
        <f>+VLOOKUP($B75,'1.2 FY2012'!$B$5:$G$86,2,FALSE)</f>
        <v>Other income</v>
      </c>
      <c r="D75" s="6">
        <f>+VLOOKUP($B75,'1.2 FY2012'!$B$5:$G$86,3,FALSE)</f>
        <v>88</v>
      </c>
      <c r="E75" s="6" t="str">
        <f>+VLOOKUP($B75,'1.2 FY2012'!$B$5:$G$86,4,FALSE)</f>
        <v>Generco Ltd</v>
      </c>
      <c r="F75" s="22">
        <f>-SUMIF('1.1 FY2011'!$B:$B,'2.1 Database'!B75,'1.1 FY2011'!$F:$F)</f>
        <v>0</v>
      </c>
      <c r="G75" s="22">
        <f>-SUMIF('1.2 FY2012'!$B:$B,'2.1 Database'!B75,'1.2 FY2012'!$F:$F)</f>
        <v>2436.35</v>
      </c>
      <c r="H75" s="22">
        <f>-SUMIF('1.3 FY2013'!$B:$B,'2.1 Database'!B75,'1.3 FY2013'!$F:$F)</f>
        <v>0</v>
      </c>
    </row>
    <row r="76" spans="2:8" x14ac:dyDescent="0.2">
      <c r="B76" s="2" t="s">
        <v>185</v>
      </c>
      <c r="C76" s="6" t="str">
        <f>+VLOOKUP($B76,'1.2 FY2012'!$B$5:$G$86,2,FALSE)</f>
        <v>Concession fees other</v>
      </c>
      <c r="D76" s="6">
        <f>+VLOOKUP($B76,'1.2 FY2012'!$B$5:$G$86,3,FALSE)</f>
        <v>111101</v>
      </c>
      <c r="E76" s="6" t="str">
        <f>+VLOOKUP($B76,'1.2 FY2012'!$B$5:$G$86,4,FALSE)</f>
        <v>Not assigned</v>
      </c>
      <c r="F76" s="22">
        <f>-SUMIF('1.1 FY2011'!$B:$B,'2.1 Database'!B76,'1.1 FY2011'!$F:$F)</f>
        <v>0</v>
      </c>
      <c r="G76" s="22">
        <f>-SUMIF('1.2 FY2012'!$B:$B,'2.1 Database'!B76,'1.2 FY2012'!$F:$F)</f>
        <v>-81.339999999999989</v>
      </c>
      <c r="H76" s="22">
        <f>-SUMIF('1.3 FY2013'!$B:$B,'2.1 Database'!B76,'1.3 FY2013'!$F:$F)</f>
        <v>0</v>
      </c>
    </row>
    <row r="77" spans="2:8" x14ac:dyDescent="0.2">
      <c r="B77" s="2" t="s">
        <v>186</v>
      </c>
      <c r="C77" s="6" t="str">
        <f>+VLOOKUP($B77,'1.2 FY2012'!$B$5:$G$86,2,FALSE)</f>
        <v>Service expenses</v>
      </c>
      <c r="D77" s="6">
        <f>+VLOOKUP($B77,'1.2 FY2012'!$B$5:$G$86,3,FALSE)</f>
        <v>105</v>
      </c>
      <c r="E77" s="6" t="str">
        <f>+VLOOKUP($B77,'1.2 FY2012'!$B$5:$G$86,4,FALSE)</f>
        <v>Generco Healthcare Ltd</v>
      </c>
      <c r="F77" s="22">
        <f>-SUMIF('1.1 FY2011'!$B:$B,'2.1 Database'!B77,'1.1 FY2011'!$F:$F)</f>
        <v>0</v>
      </c>
      <c r="G77" s="22">
        <f>-SUMIF('1.2 FY2012'!$B:$B,'2.1 Database'!B77,'1.2 FY2012'!$F:$F)</f>
        <v>-276920</v>
      </c>
      <c r="H77" s="22">
        <f>-SUMIF('1.3 FY2013'!$B:$B,'2.1 Database'!B77,'1.3 FY2013'!$F:$F)</f>
        <v>-473575.46100000001</v>
      </c>
    </row>
    <row r="78" spans="2:8" x14ac:dyDescent="0.2">
      <c r="B78" s="2" t="s">
        <v>187</v>
      </c>
      <c r="C78" s="6" t="str">
        <f>+VLOOKUP($B78,'1.2 FY2012'!$B$5:$G$86,2,FALSE)</f>
        <v>Insurance expenses</v>
      </c>
      <c r="D78" s="6">
        <f>+VLOOKUP($B78,'1.2 FY2012'!$B$5:$G$86,3,FALSE)</f>
        <v>1900</v>
      </c>
      <c r="E78" s="6" t="str">
        <f>+VLOOKUP($B78,'1.2 FY2012'!$B$5:$G$86,4,FALSE)</f>
        <v>Generco Metals Gm</v>
      </c>
      <c r="F78" s="22">
        <f>-SUMIF('1.1 FY2011'!$B:$B,'2.1 Database'!B78,'1.1 FY2011'!$F:$F)</f>
        <v>0</v>
      </c>
      <c r="G78" s="22">
        <f>-SUMIF('1.2 FY2012'!$B:$B,'2.1 Database'!B78,'1.2 FY2012'!$F:$F)</f>
        <v>0</v>
      </c>
      <c r="H78" s="22">
        <f>-SUMIF('1.3 FY2013'!$B:$B,'2.1 Database'!B78,'1.3 FY2013'!$F:$F)</f>
        <v>0</v>
      </c>
    </row>
    <row r="79" spans="2:8" x14ac:dyDescent="0.2">
      <c r="B79" s="2" t="s">
        <v>188</v>
      </c>
      <c r="C79" s="6" t="str">
        <f>+VLOOKUP($B79,'1.2 FY2012'!$B$5:$G$86,2,FALSE)</f>
        <v>Travel expenses</v>
      </c>
      <c r="D79" s="6" t="str">
        <f>+VLOOKUP($B79,'1.2 FY2012'!$B$5:$G$86,3,FALSE)</f>
        <v>1118</v>
      </c>
      <c r="E79" s="6" t="str">
        <f>+VLOOKUP($B79,'1.2 FY2012'!$B$5:$G$86,4,FALSE)</f>
        <v>Gener Green LLC</v>
      </c>
      <c r="F79" s="22">
        <f>-SUMIF('1.1 FY2011'!$B:$B,'2.1 Database'!B79,'1.1 FY2011'!$F:$F)</f>
        <v>0</v>
      </c>
      <c r="G79" s="22">
        <f>-SUMIF('1.2 FY2012'!$B:$B,'2.1 Database'!B79,'1.2 FY2012'!$F:$F)</f>
        <v>-23928.799999999999</v>
      </c>
      <c r="H79" s="22">
        <f>-SUMIF('1.3 FY2013'!$B:$B,'2.1 Database'!B79,'1.3 FY2013'!$F:$F)</f>
        <v>0</v>
      </c>
    </row>
    <row r="80" spans="2:8" x14ac:dyDescent="0.2">
      <c r="B80" s="2" t="s">
        <v>189</v>
      </c>
      <c r="C80" s="6" t="str">
        <f>+VLOOKUP($B80,'1.2 FY2012'!$B$5:$G$86,2,FALSE)</f>
        <v>Losses fr disposal of PPE</v>
      </c>
      <c r="D80" s="6">
        <f>+VLOOKUP($B80,'1.2 FY2012'!$B$5:$G$86,3,FALSE)</f>
        <v>111111</v>
      </c>
      <c r="E80" s="6" t="str">
        <f>+VLOOKUP($B80,'1.2 FY2012'!$B$5:$G$86,4,FALSE)</f>
        <v>External</v>
      </c>
      <c r="F80" s="22">
        <f>-SUMIF('1.1 FY2011'!$B:$B,'2.1 Database'!B80,'1.1 FY2011'!$F:$F)</f>
        <v>0</v>
      </c>
      <c r="G80" s="22">
        <f>-SUMIF('1.2 FY2012'!$B:$B,'2.1 Database'!B80,'1.2 FY2012'!$F:$F)</f>
        <v>-308232</v>
      </c>
      <c r="H80" s="22">
        <f>-SUMIF('1.3 FY2013'!$B:$B,'2.1 Database'!B80,'1.3 FY2013'!$F:$F)</f>
        <v>0</v>
      </c>
    </row>
    <row r="81" spans="2:8" x14ac:dyDescent="0.2">
      <c r="B81" s="2" t="s">
        <v>190</v>
      </c>
      <c r="C81" s="6" t="str">
        <f>+VLOOKUP($B81,'1.2 FY2012'!$B$5:$G$86,2,FALSE)</f>
        <v>Other operative currency differences</v>
      </c>
      <c r="D81" s="6">
        <f>+VLOOKUP($B81,'1.2 FY2012'!$B$5:$G$86,3,FALSE)</f>
        <v>19</v>
      </c>
      <c r="E81" s="6" t="str">
        <f>+VLOOKUP($B81,'1.2 FY2012'!$B$5:$G$86,4,FALSE)</f>
        <v>Generco Cosmetics Ltd</v>
      </c>
      <c r="F81" s="22">
        <f>-SUMIF('1.1 FY2011'!$B:$B,'2.1 Database'!B81,'1.1 FY2011'!$F:$F)</f>
        <v>0</v>
      </c>
      <c r="G81" s="22">
        <f>-SUMIF('1.2 FY2012'!$B:$B,'2.1 Database'!B81,'1.2 FY2012'!$F:$F)</f>
        <v>-13422.779999999999</v>
      </c>
      <c r="H81" s="22">
        <f>-SUMIF('1.3 FY2013'!$B:$B,'2.1 Database'!B81,'1.3 FY2013'!$F:$F)</f>
        <v>0</v>
      </c>
    </row>
    <row r="82" spans="2:8" x14ac:dyDescent="0.2">
      <c r="B82" s="2" t="s">
        <v>191</v>
      </c>
      <c r="C82" s="6" t="str">
        <f>+VLOOKUP($B82,'1.2 FY2012'!$B$5:$G$86,2,FALSE)</f>
        <v>Other operative currency differences</v>
      </c>
      <c r="D82" s="6">
        <f>+VLOOKUP($B82,'1.2 FY2012'!$B$5:$G$86,3,FALSE)</f>
        <v>111111</v>
      </c>
      <c r="E82" s="6" t="str">
        <f>+VLOOKUP($B82,'1.2 FY2012'!$B$5:$G$86,4,FALSE)</f>
        <v>External</v>
      </c>
      <c r="F82" s="22">
        <f>-SUMIF('1.1 FY2011'!$B:$B,'2.1 Database'!B82,'1.1 FY2011'!$F:$F)</f>
        <v>0</v>
      </c>
      <c r="G82" s="22">
        <f>-SUMIF('1.2 FY2012'!$B:$B,'2.1 Database'!B82,'1.2 FY2012'!$F:$F)</f>
        <v>-4045.6150000000002</v>
      </c>
      <c r="H82" s="22">
        <f>-SUMIF('1.3 FY2013'!$B:$B,'2.1 Database'!B82,'1.3 FY2013'!$F:$F)</f>
        <v>0</v>
      </c>
    </row>
    <row r="83" spans="2:8" x14ac:dyDescent="0.2">
      <c r="B83" s="2" t="s">
        <v>192</v>
      </c>
      <c r="C83" s="6" t="str">
        <f>+VLOOKUP($B83,'1.2 FY2012'!$B$5:$G$86,2,FALSE)</f>
        <v>Property tax</v>
      </c>
      <c r="D83" s="6">
        <f>+VLOOKUP($B83,'1.2 FY2012'!$B$5:$G$86,3,FALSE)</f>
        <v>111111</v>
      </c>
      <c r="E83" s="6" t="str">
        <f>+VLOOKUP($B83,'1.2 FY2012'!$B$5:$G$86,4,FALSE)</f>
        <v>External</v>
      </c>
      <c r="F83" s="22">
        <f>-SUMIF('1.1 FY2011'!$B:$B,'2.1 Database'!B83,'1.1 FY2011'!$F:$F)</f>
        <v>0</v>
      </c>
      <c r="G83" s="22">
        <f>-SUMIF('1.2 FY2012'!$B:$B,'2.1 Database'!B83,'1.2 FY2012'!$F:$F)</f>
        <v>-49621.144999999997</v>
      </c>
      <c r="H83" s="22">
        <f>-SUMIF('1.3 FY2013'!$B:$B,'2.1 Database'!B83,'1.3 FY2013'!$F:$F)</f>
        <v>0</v>
      </c>
    </row>
    <row r="84" spans="2:8" x14ac:dyDescent="0.2">
      <c r="B84" s="2" t="s">
        <v>193</v>
      </c>
      <c r="C84" s="6" t="str">
        <f>+VLOOKUP($B84,'1.2 FY2012'!$B$5:$G$86,2,FALSE)</f>
        <v>Misc extraordinary expenses</v>
      </c>
      <c r="D84" s="6">
        <f>+VLOOKUP($B84,'1.2 FY2012'!$B$5:$G$86,3,FALSE)</f>
        <v>19</v>
      </c>
      <c r="E84" s="6" t="str">
        <f>+VLOOKUP($B84,'1.2 FY2012'!$B$5:$G$86,4,FALSE)</f>
        <v>Generco Cosmetics Ltd</v>
      </c>
      <c r="F84" s="22">
        <f>-SUMIF('1.1 FY2011'!$B:$B,'2.1 Database'!B84,'1.1 FY2011'!$F:$F)</f>
        <v>0</v>
      </c>
      <c r="G84" s="22">
        <f>-SUMIF('1.2 FY2012'!$B:$B,'2.1 Database'!B84,'1.2 FY2012'!$F:$F)</f>
        <v>-85462.684999999998</v>
      </c>
      <c r="H84" s="22">
        <f>-SUMIF('1.3 FY2013'!$B:$B,'2.1 Database'!B84,'1.3 FY2013'!$F:$F)</f>
        <v>0</v>
      </c>
    </row>
    <row r="85" spans="2:8" x14ac:dyDescent="0.2">
      <c r="B85" s="2" t="s">
        <v>194</v>
      </c>
      <c r="C85" s="6" t="str">
        <f>+VLOOKUP($B85,'1.2 FY2012'!$B$5:$G$86,2,FALSE)</f>
        <v>Misc extraordinary expenses</v>
      </c>
      <c r="D85" s="6" t="str">
        <f>+VLOOKUP($B85,'1.2 FY2012'!$B$5:$G$86,3,FALSE)</f>
        <v>43</v>
      </c>
      <c r="E85" s="6" t="str">
        <f>+VLOOKUP($B85,'1.2 FY2012'!$B$5:$G$86,4,FALSE)</f>
        <v>Greeny France SL</v>
      </c>
      <c r="F85" s="22">
        <f>-SUMIF('1.1 FY2011'!$B:$B,'2.1 Database'!B85,'1.1 FY2011'!$F:$F)</f>
        <v>0</v>
      </c>
      <c r="G85" s="22">
        <f>-SUMIF('1.2 FY2012'!$B:$B,'2.1 Database'!B85,'1.2 FY2012'!$F:$F)</f>
        <v>-11422.144999999999</v>
      </c>
      <c r="H85" s="22">
        <f>-SUMIF('1.3 FY2013'!$B:$B,'2.1 Database'!B85,'1.3 FY2013'!$F:$F)</f>
        <v>0</v>
      </c>
    </row>
    <row r="86" spans="2:8" x14ac:dyDescent="0.2">
      <c r="B86" s="2" t="s">
        <v>195</v>
      </c>
      <c r="C86" s="6" t="str">
        <f>+VLOOKUP($B86,'1.2 FY2012'!$B$5:$G$86,2,FALSE)</f>
        <v>Misc extraordinary expenses</v>
      </c>
      <c r="D86" s="6" t="str">
        <f>+VLOOKUP($B86,'1.2 FY2012'!$B$5:$G$86,3,FALSE)</f>
        <v>1924</v>
      </c>
      <c r="E86" s="6" t="str">
        <f>+VLOOKUP($B86,'1.2 FY2012'!$B$5:$G$86,4,FALSE)</f>
        <v>Generco Infrastructure Ltd</v>
      </c>
      <c r="F86" s="22">
        <f>-SUMIF('1.1 FY2011'!$B:$B,'2.1 Database'!B86,'1.1 FY2011'!$F:$F)</f>
        <v>0</v>
      </c>
      <c r="G86" s="22">
        <f>-SUMIF('1.2 FY2012'!$B:$B,'2.1 Database'!B86,'1.2 FY2012'!$F:$F)</f>
        <v>-84438.864999999991</v>
      </c>
      <c r="H86" s="22">
        <f>-SUMIF('1.3 FY2013'!$B:$B,'2.1 Database'!B86,'1.3 FY2013'!$F:$F)</f>
        <v>0</v>
      </c>
    </row>
    <row r="87" spans="2:8" x14ac:dyDescent="0.2">
      <c r="B87" s="2" t="s">
        <v>196</v>
      </c>
      <c r="C87" s="6" t="str">
        <f>+VLOOKUP($B87,'1.2 FY2012'!$B$5:$G$86,2,FALSE)</f>
        <v>Difference from eliminations</v>
      </c>
      <c r="D87" s="6" t="str">
        <f>+VLOOKUP($B87,'1.2 FY2012'!$B$5:$G$86,3,FALSE)</f>
        <v>1086</v>
      </c>
      <c r="E87" s="6" t="str">
        <f>+VLOOKUP($B87,'1.2 FY2012'!$B$5:$G$86,4,FALSE)</f>
        <v>G&amp;Resources Ltd</v>
      </c>
      <c r="F87" s="22">
        <f>-SUMIF('1.1 FY2011'!$B:$B,'2.1 Database'!B87,'1.1 FY2011'!$F:$F)</f>
        <v>0</v>
      </c>
      <c r="G87" s="22">
        <f>-SUMIF('1.2 FY2012'!$B:$B,'2.1 Database'!B87,'1.2 FY2012'!$F:$F)</f>
        <v>0</v>
      </c>
      <c r="H87" s="22">
        <f>-SUMIF('1.3 FY2013'!$B:$B,'2.1 Database'!B87,'1.3 FY2013'!$F:$F)</f>
        <v>0</v>
      </c>
    </row>
    <row r="88" spans="2:8" x14ac:dyDescent="0.2">
      <c r="B88" s="2" t="s">
        <v>197</v>
      </c>
      <c r="C88" s="6" t="str">
        <f>+VLOOKUP($B88,'1.2 FY2012'!$B$5:$G$86,2,FALSE)</f>
        <v>Interest income</v>
      </c>
      <c r="D88" s="6" t="str">
        <f>+VLOOKUP($B88,'1.2 FY2012'!$B$5:$G$86,3,FALSE)</f>
        <v>1086</v>
      </c>
      <c r="E88" s="6" t="str">
        <f>+VLOOKUP($B88,'1.2 FY2012'!$B$5:$G$86,4,FALSE)</f>
        <v>G&amp;Resources Ltd</v>
      </c>
      <c r="F88" s="22">
        <f>-SUMIF('1.1 FY2011'!$B:$B,'2.1 Database'!B88,'1.1 FY2011'!$F:$F)</f>
        <v>0</v>
      </c>
      <c r="G88" s="22">
        <f>-SUMIF('1.2 FY2012'!$B:$B,'2.1 Database'!B88,'1.2 FY2012'!$F:$F)</f>
        <v>0</v>
      </c>
      <c r="H88" s="22">
        <f>-SUMIF('1.3 FY2013'!$B:$B,'2.1 Database'!B88,'1.3 FY2013'!$F:$F)</f>
        <v>0</v>
      </c>
    </row>
    <row r="89" spans="2:8" x14ac:dyDescent="0.2">
      <c r="B89" s="2" t="s">
        <v>198</v>
      </c>
      <c r="C89" s="6" t="str">
        <f>+VLOOKUP($B89,'1.2 FY2012'!$B$5:$G$86,2,FALSE)</f>
        <v>Interest income</v>
      </c>
      <c r="D89" s="6">
        <f>+VLOOKUP($B89,'1.2 FY2012'!$B$5:$G$86,3,FALSE)</f>
        <v>1006</v>
      </c>
      <c r="E89" s="6" t="str">
        <f>+VLOOKUP($B89,'1.2 FY2012'!$B$5:$G$86,4,FALSE)</f>
        <v>Generco Mining GmbH</v>
      </c>
      <c r="F89" s="22">
        <f>-SUMIF('1.1 FY2011'!$B:$B,'2.1 Database'!B89,'1.1 FY2011'!$F:$F)</f>
        <v>0</v>
      </c>
      <c r="G89" s="22">
        <f>-SUMIF('1.2 FY2012'!$B:$B,'2.1 Database'!B89,'1.2 FY2012'!$F:$F)</f>
        <v>6778.415</v>
      </c>
      <c r="H89" s="22">
        <f>-SUMIF('1.3 FY2013'!$B:$B,'2.1 Database'!B89,'1.3 FY2013'!$F:$F)</f>
        <v>0</v>
      </c>
    </row>
    <row r="90" spans="2:8" x14ac:dyDescent="0.2">
      <c r="B90" s="2" t="s">
        <v>199</v>
      </c>
      <c r="C90" s="6" t="str">
        <f>+VLOOKUP($B90,'1.2 FY2012'!$B$5:$G$86,2,FALSE)</f>
        <v>Interest expenses</v>
      </c>
      <c r="D90" s="6">
        <f>+VLOOKUP($B90,'1.2 FY2012'!$B$5:$G$86,3,FALSE)</f>
        <v>1007</v>
      </c>
      <c r="E90" s="6" t="str">
        <f>+VLOOKUP($B90,'1.2 FY2012'!$B$5:$G$86,4,FALSE)</f>
        <v>Generco Semiconductors Ltd</v>
      </c>
      <c r="F90" s="22">
        <f>-SUMIF('1.1 FY2011'!$B:$B,'2.1 Database'!B90,'1.1 FY2011'!$F:$F)</f>
        <v>0</v>
      </c>
      <c r="G90" s="22">
        <f>-SUMIF('1.2 FY2012'!$B:$B,'2.1 Database'!B90,'1.2 FY2012'!$F:$F)</f>
        <v>0</v>
      </c>
      <c r="H90" s="22">
        <f>-SUMIF('1.3 FY2013'!$B:$B,'2.1 Database'!B90,'1.3 FY2013'!$F:$F)</f>
        <v>0</v>
      </c>
    </row>
    <row r="91" spans="2:8" x14ac:dyDescent="0.2">
      <c r="B91" s="2" t="s">
        <v>200</v>
      </c>
      <c r="C91" s="6" t="str">
        <f>+VLOOKUP($B91,'1.2 FY2012'!$B$5:$G$86,2,FALSE)</f>
        <v>Interest expenses</v>
      </c>
      <c r="D91" s="6">
        <f>+VLOOKUP($B91,'1.2 FY2012'!$B$5:$G$86,3,FALSE)</f>
        <v>111111</v>
      </c>
      <c r="E91" s="6" t="str">
        <f>+VLOOKUP($B91,'1.2 FY2012'!$B$5:$G$86,4,FALSE)</f>
        <v>External</v>
      </c>
      <c r="F91" s="22">
        <f>-SUMIF('1.1 FY2011'!$B:$B,'2.1 Database'!B91,'1.1 FY2011'!$F:$F)</f>
        <v>0</v>
      </c>
      <c r="G91" s="22">
        <f>-SUMIF('1.2 FY2012'!$B:$B,'2.1 Database'!B91,'1.2 FY2012'!$F:$F)</f>
        <v>-1250.7950000000001</v>
      </c>
      <c r="H91" s="22">
        <f>-SUMIF('1.3 FY2013'!$B:$B,'2.1 Database'!B91,'1.3 FY2013'!$F:$F)</f>
        <v>-51.454999999999998</v>
      </c>
    </row>
    <row r="92" spans="2:8" x14ac:dyDescent="0.2">
      <c r="B92" s="2" t="s">
        <v>201</v>
      </c>
      <c r="C92" s="6" t="str">
        <f>+VLOOKUP($B92,'1.2 FY2012'!$B$5:$G$86,2,FALSE)</f>
        <v>Impairment of participation</v>
      </c>
      <c r="D92" s="6">
        <f>+VLOOKUP($B92,'1.2 FY2012'!$B$5:$G$86,3,FALSE)</f>
        <v>1240</v>
      </c>
      <c r="E92" s="6" t="str">
        <f>+VLOOKUP($B92,'1.2 FY2012'!$B$5:$G$86,4,FALSE)</f>
        <v xml:space="preserve">Generco UK </v>
      </c>
      <c r="F92" s="22">
        <f>-SUMIF('1.1 FY2011'!$B:$B,'2.1 Database'!B92,'1.1 FY2011'!$F:$F)</f>
        <v>0</v>
      </c>
      <c r="G92" s="22">
        <f>-SUMIF('1.2 FY2012'!$B:$B,'2.1 Database'!B92,'1.2 FY2012'!$F:$F)</f>
        <v>-4130000</v>
      </c>
      <c r="H92" s="22">
        <f>-SUMIF('1.3 FY2013'!$B:$B,'2.1 Database'!B92,'1.3 FY2013'!$F:$F)</f>
        <v>0</v>
      </c>
    </row>
    <row r="93" spans="2:8" x14ac:dyDescent="0.2">
      <c r="B93" s="2" t="s">
        <v>203</v>
      </c>
      <c r="C93" s="6" t="str">
        <f>+VLOOKUP($B93,'1.2 FY2012'!$B$5:$G$86,2,FALSE)</f>
        <v>Quarterly changes in current taxes</v>
      </c>
      <c r="D93" s="6">
        <f>+VLOOKUP($B93,'1.2 FY2012'!$B$5:$G$86,3,FALSE)</f>
        <v>111101</v>
      </c>
      <c r="E93" s="6" t="str">
        <f>+VLOOKUP($B93,'1.2 FY2012'!$B$5:$G$86,4,FALSE)</f>
        <v>Not assigned</v>
      </c>
      <c r="F93" s="22">
        <f>-SUMIF('1.1 FY2011'!$B:$B,'2.1 Database'!B93,'1.1 FY2011'!$F:$F)</f>
        <v>0</v>
      </c>
      <c r="G93" s="22">
        <f>-SUMIF('1.2 FY2012'!$B:$B,'2.1 Database'!B93,'1.2 FY2012'!$F:$F)</f>
        <v>0</v>
      </c>
      <c r="H93" s="22">
        <f>-SUMIF('1.3 FY2013'!$B:$B,'2.1 Database'!B93,'1.3 FY2013'!$F:$F)</f>
        <v>0</v>
      </c>
    </row>
    <row r="94" spans="2:8" x14ac:dyDescent="0.2">
      <c r="B94" s="2" t="s">
        <v>204</v>
      </c>
      <c r="C94" s="6" t="str">
        <f>+VLOOKUP($B94,'1.2 FY2012'!$B$5:$G$86,2,FALSE)</f>
        <v>Net income/(loss)</v>
      </c>
      <c r="D94" s="6">
        <f>+VLOOKUP($B94,'1.2 FY2012'!$B$5:$G$86,3,FALSE)</f>
        <v>111101</v>
      </c>
      <c r="E94" s="6" t="str">
        <f>+VLOOKUP($B94,'1.2 FY2012'!$B$5:$G$86,4,FALSE)</f>
        <v>Not assigned</v>
      </c>
      <c r="F94" s="22">
        <f>SUMIF('1.1 FY2011'!$B:$B,'2.1 Database'!B94,'1.1 FY2011'!$F:$F)</f>
        <v>0</v>
      </c>
      <c r="G94" s="22">
        <f>SUMIF('1.2 FY2012'!$B:$B,'2.1 Database'!B94,'1.2 FY2012'!$F:$F)</f>
        <v>6073808.1600000001</v>
      </c>
      <c r="H94" s="22">
        <f>SUMIF('1.3 FY2013'!$B:$B,'2.1 Database'!B94,'1.3 FY2013'!$F:$F)</f>
        <v>-779290.47600000002</v>
      </c>
    </row>
    <row r="95" spans="2:8" x14ac:dyDescent="0.2">
      <c r="B95" s="2" t="s">
        <v>206</v>
      </c>
      <c r="C95" s="6" t="str">
        <f>VLOOKUP($B95,'1.3 FY2013'!$B$5:$G$78,2,FALSE)</f>
        <v>Operating expenses for utilities</v>
      </c>
      <c r="D95" s="6">
        <f>VLOOKUP($B95,'1.3 FY2013'!$B$5:$G$78,3,FALSE)</f>
        <v>111111</v>
      </c>
      <c r="E95" s="6" t="str">
        <f>VLOOKUP($B95,'1.3 FY2013'!$B$5:$G$78,4,FALSE)</f>
        <v>External</v>
      </c>
      <c r="F95" s="22">
        <f>-SUMIF('1.1 FY2011'!$B:$B,'2.1 Database'!B95,'1.1 FY2011'!$F:$F)</f>
        <v>0</v>
      </c>
      <c r="G95" s="22">
        <f>-SUMIF('1.2 FY2012'!$B:$B,'2.1 Database'!B95,'1.2 FY2012'!$F:$F)</f>
        <v>0</v>
      </c>
      <c r="H95" s="22">
        <f>-SUMIF('1.3 FY2013'!$B:$B,'2.1 Database'!B95,'1.3 FY2013'!$F:$F)</f>
        <v>-13691.949999999999</v>
      </c>
    </row>
    <row r="96" spans="2:8" x14ac:dyDescent="0.2">
      <c r="B96" s="2" t="s">
        <v>207</v>
      </c>
      <c r="C96" s="6" t="str">
        <f>VLOOKUP($B96,'1.3 FY2013'!$B$5:$G$78,2,FALSE)</f>
        <v>R&amp;D expenses</v>
      </c>
      <c r="D96" s="6" t="str">
        <f>VLOOKUP($B96,'1.3 FY2013'!$B$5:$G$78,3,FALSE)</f>
        <v>2185</v>
      </c>
      <c r="E96" s="6" t="str">
        <f>VLOOKUP($B96,'1.3 FY2013'!$B$5:$G$78,4,FALSE)</f>
        <v>Generco Green Projects GmbH</v>
      </c>
      <c r="F96" s="22">
        <f>-SUMIF('1.1 FY2011'!$B:$B,'2.1 Database'!B96,'1.1 FY2011'!$F:$F)</f>
        <v>0</v>
      </c>
      <c r="G96" s="22">
        <f>-SUMIF('1.2 FY2012'!$B:$B,'2.1 Database'!B96,'1.2 FY2012'!$F:$F)</f>
        <v>0</v>
      </c>
      <c r="H96" s="22">
        <f>-SUMIF('1.3 FY2013'!$B:$B,'2.1 Database'!B96,'1.3 FY2013'!$F:$F)</f>
        <v>-192017.14499999996</v>
      </c>
    </row>
    <row r="97" spans="1:8" x14ac:dyDescent="0.2">
      <c r="B97" s="2" t="s">
        <v>208</v>
      </c>
      <c r="C97" s="6" t="str">
        <f>VLOOKUP($B97,'1.3 FY2013'!$B$5:$G$78,2,FALSE)</f>
        <v>R&amp;D expenses</v>
      </c>
      <c r="D97" s="6" t="str">
        <f>VLOOKUP($B97,'1.3 FY2013'!$B$5:$G$78,3,FALSE)</f>
        <v>2240</v>
      </c>
      <c r="E97" s="6" t="str">
        <f>VLOOKUP($B97,'1.3 FY2013'!$B$5:$G$78,4,FALSE)</f>
        <v>Greeny Germany GmbH</v>
      </c>
      <c r="F97" s="22">
        <f>-SUMIF('1.1 FY2011'!$B:$B,'2.1 Database'!B97,'1.1 FY2011'!$F:$F)</f>
        <v>0</v>
      </c>
      <c r="G97" s="22">
        <f>-SUMIF('1.2 FY2012'!$B:$B,'2.1 Database'!B97,'1.2 FY2012'!$F:$F)</f>
        <v>0</v>
      </c>
      <c r="H97" s="22">
        <f>-SUMIF('1.3 FY2013'!$B:$B,'2.1 Database'!B97,'1.3 FY2013'!$F:$F)</f>
        <v>-375290.46599999996</v>
      </c>
    </row>
    <row r="98" spans="1:8" x14ac:dyDescent="0.2">
      <c r="B98" s="2" t="s">
        <v>209</v>
      </c>
      <c r="C98" s="6" t="str">
        <f>VLOOKUP($B98,'1.3 FY2013'!$B$5:$G$78,2,FALSE)</f>
        <v>R&amp;D expenses</v>
      </c>
      <c r="D98" s="6">
        <f>VLOOKUP($B98,'1.3 FY2013'!$B$5:$G$78,3,FALSE)</f>
        <v>17000</v>
      </c>
      <c r="E98" s="6" t="str">
        <f>VLOOKUP($B98,'1.3 FY2013'!$B$5:$G$78,4,FALSE)</f>
        <v>Generco Risk Management Ltd</v>
      </c>
      <c r="F98" s="22">
        <f>-SUMIF('1.1 FY2011'!$B:$B,'2.1 Database'!B98,'1.1 FY2011'!$F:$F)</f>
        <v>0</v>
      </c>
      <c r="G98" s="22">
        <f>-SUMIF('1.2 FY2012'!$B:$B,'2.1 Database'!B98,'1.2 FY2012'!$F:$F)</f>
        <v>0</v>
      </c>
      <c r="H98" s="22">
        <f>-SUMIF('1.3 FY2013'!$B:$B,'2.1 Database'!B98,'1.3 FY2013'!$F:$F)</f>
        <v>-4920</v>
      </c>
    </row>
    <row r="99" spans="1:8" x14ac:dyDescent="0.2">
      <c r="B99" s="2" t="s">
        <v>210</v>
      </c>
      <c r="C99" s="6" t="str">
        <f>VLOOKUP($B99,'1.3 FY2013'!$B$5:$G$78,2,FALSE)</f>
        <v>Other operative currency differences</v>
      </c>
      <c r="D99" s="6" t="str">
        <f>VLOOKUP($B99,'1.3 FY2013'!$B$5:$G$78,3,FALSE)</f>
        <v>1118</v>
      </c>
      <c r="E99" s="6" t="str">
        <f>VLOOKUP($B99,'1.3 FY2013'!$B$5:$G$78,4,FALSE)</f>
        <v>Gener Green LLC</v>
      </c>
      <c r="F99" s="22">
        <f>-SUMIF('1.1 FY2011'!$B:$B,'2.1 Database'!B99,'1.1 FY2011'!$F:$F)</f>
        <v>0</v>
      </c>
      <c r="G99" s="22">
        <f>-SUMIF('1.2 FY2012'!$B:$B,'2.1 Database'!B99,'1.2 FY2012'!$F:$F)</f>
        <v>0</v>
      </c>
      <c r="H99" s="22">
        <f>-SUMIF('1.3 FY2013'!$B:$B,'2.1 Database'!B99,'1.3 FY2013'!$F:$F)</f>
        <v>0</v>
      </c>
    </row>
    <row r="100" spans="1:8" x14ac:dyDescent="0.2">
      <c r="B100" s="2" t="s">
        <v>211</v>
      </c>
      <c r="C100" s="6" t="str">
        <f>VLOOKUP($B100,'1.3 FY2013'!$B$5:$G$78,2,FALSE)</f>
        <v>Other operative currency differences</v>
      </c>
      <c r="D100" s="6">
        <f>VLOOKUP($B100,'1.3 FY2013'!$B$5:$G$78,3,FALSE)</f>
        <v>111111</v>
      </c>
      <c r="E100" s="6" t="str">
        <f>VLOOKUP($B100,'1.3 FY2013'!$B$5:$G$78,4,FALSE)</f>
        <v>External</v>
      </c>
      <c r="F100" s="22">
        <f>-SUMIF('1.1 FY2011'!$B:$B,'2.1 Database'!B100,'1.1 FY2011'!$F:$F)</f>
        <v>0</v>
      </c>
      <c r="G100" s="22">
        <f>-SUMIF('1.2 FY2012'!$B:$B,'2.1 Database'!B100,'1.2 FY2012'!$F:$F)</f>
        <v>0</v>
      </c>
      <c r="H100" s="22">
        <f>-SUMIF('1.3 FY2013'!$B:$B,'2.1 Database'!B100,'1.3 FY2013'!$F:$F)</f>
        <v>1252.8369999999998</v>
      </c>
    </row>
    <row r="101" spans="1:8" x14ac:dyDescent="0.2">
      <c r="B101" s="2" t="s">
        <v>212</v>
      </c>
      <c r="C101" s="6" t="str">
        <f>VLOOKUP($B101,'1.3 FY2013'!$B$5:$G$78,2,FALSE)</f>
        <v>Corporate recharges</v>
      </c>
      <c r="D101" s="6">
        <f>VLOOKUP($B101,'1.3 FY2013'!$B$5:$G$78,3,FALSE)</f>
        <v>1006</v>
      </c>
      <c r="E101" s="6" t="str">
        <f>VLOOKUP($B101,'1.3 FY2013'!$B$5:$G$78,4,FALSE)</f>
        <v>Generco Mining GmbH</v>
      </c>
      <c r="F101" s="22">
        <f>-SUMIF('1.1 FY2011'!$B:$B,'2.1 Database'!B101,'1.1 FY2011'!$F:$F)</f>
        <v>0</v>
      </c>
      <c r="G101" s="22">
        <f>-SUMIF('1.2 FY2012'!$B:$B,'2.1 Database'!B101,'1.2 FY2012'!$F:$F)</f>
        <v>0</v>
      </c>
      <c r="H101" s="22">
        <f>-SUMIF('1.3 FY2013'!$B:$B,'2.1 Database'!B101,'1.3 FY2013'!$F:$F)</f>
        <v>0</v>
      </c>
    </row>
    <row r="102" spans="1:8" x14ac:dyDescent="0.2">
      <c r="B102" s="2" t="s">
        <v>213</v>
      </c>
      <c r="C102" s="6" t="str">
        <f>VLOOKUP($B102,'1.3 FY2013'!$B$5:$G$78,2,FALSE)</f>
        <v>Reimbursements+compensation for damages</v>
      </c>
      <c r="D102" s="6">
        <f>VLOOKUP($B102,'1.3 FY2013'!$B$5:$G$78,3,FALSE)</f>
        <v>111111</v>
      </c>
      <c r="E102" s="6" t="str">
        <f>VLOOKUP($B102,'1.3 FY2013'!$B$5:$G$78,4,FALSE)</f>
        <v>External</v>
      </c>
      <c r="F102" s="22">
        <f>-SUMIF('1.1 FY2011'!$B:$B,'2.1 Database'!B102,'1.1 FY2011'!$F:$F)</f>
        <v>0</v>
      </c>
      <c r="G102" s="22">
        <f>-SUMIF('1.2 FY2012'!$B:$B,'2.1 Database'!B102,'1.2 FY2012'!$F:$F)</f>
        <v>0</v>
      </c>
      <c r="H102" s="22">
        <f>-SUMIF('1.3 FY2013'!$B:$B,'2.1 Database'!B102,'1.3 FY2013'!$F:$F)</f>
        <v>61499.999999999993</v>
      </c>
    </row>
    <row r="103" spans="1:8" x14ac:dyDescent="0.2">
      <c r="B103" s="2" t="s">
        <v>214</v>
      </c>
      <c r="C103" s="6" t="str">
        <f>VLOOKUP($B103,'1.3 FY2013'!$B$5:$G$78,2,FALSE)</f>
        <v>Other income</v>
      </c>
      <c r="D103" s="6">
        <f>VLOOKUP($B103,'1.3 FY2013'!$B$5:$G$78,3,FALSE)</f>
        <v>105</v>
      </c>
      <c r="E103" s="6" t="str">
        <f>VLOOKUP($B103,'1.3 FY2013'!$B$5:$G$78,4,FALSE)</f>
        <v>Generco Healthcare Ltd</v>
      </c>
      <c r="F103" s="22">
        <f>-SUMIF('1.1 FY2011'!$B:$B,'2.1 Database'!B103,'1.1 FY2011'!$F:$F)</f>
        <v>0</v>
      </c>
      <c r="G103" s="22">
        <f>-SUMIF('1.2 FY2012'!$B:$B,'2.1 Database'!B103,'1.2 FY2012'!$F:$F)</f>
        <v>0</v>
      </c>
      <c r="H103" s="22">
        <f>-SUMIF('1.3 FY2013'!$B:$B,'2.1 Database'!B103,'1.3 FY2013'!$F:$F)</f>
        <v>30913.425999999996</v>
      </c>
    </row>
    <row r="104" spans="1:8" x14ac:dyDescent="0.2">
      <c r="B104" s="2" t="s">
        <v>215</v>
      </c>
      <c r="C104" s="6" t="str">
        <f>VLOOKUP($B104,'1.3 FY2013'!$B$5:$G$78,2,FALSE)</f>
        <v>Leasings</v>
      </c>
      <c r="D104" s="6">
        <f>VLOOKUP($B104,'1.3 FY2013'!$B$5:$G$78,3,FALSE)</f>
        <v>105</v>
      </c>
      <c r="E104" s="6" t="str">
        <f>VLOOKUP($B104,'1.3 FY2013'!$B$5:$G$78,4,FALSE)</f>
        <v>Generco Healthcare Ltd</v>
      </c>
      <c r="F104" s="22">
        <f>-SUMIF('1.1 FY2011'!$B:$B,'2.1 Database'!B104,'1.1 FY2011'!$F:$F)</f>
        <v>0</v>
      </c>
      <c r="G104" s="22">
        <f>-SUMIF('1.2 FY2012'!$B:$B,'2.1 Database'!B104,'1.2 FY2012'!$F:$F)</f>
        <v>0</v>
      </c>
      <c r="H104" s="22">
        <f>-SUMIF('1.3 FY2013'!$B:$B,'2.1 Database'!B104,'1.3 FY2013'!$F:$F)</f>
        <v>1423120</v>
      </c>
    </row>
    <row r="105" spans="1:8" x14ac:dyDescent="0.2">
      <c r="B105" s="2" t="s">
        <v>216</v>
      </c>
      <c r="C105" s="6" t="str">
        <f>VLOOKUP($B105,'1.3 FY2013'!$B$5:$G$78,2,FALSE)</f>
        <v>Insurance expenses</v>
      </c>
      <c r="D105" s="6">
        <f>VLOOKUP($B105,'1.3 FY2013'!$B$5:$G$78,3,FALSE)</f>
        <v>88</v>
      </c>
      <c r="E105" s="6" t="str">
        <f>VLOOKUP($B105,'1.3 FY2013'!$B$5:$G$78,4,FALSE)</f>
        <v>Generco Ltd</v>
      </c>
      <c r="F105" s="22">
        <f>-SUMIF('1.1 FY2011'!$B:$B,'2.1 Database'!B105,'1.1 FY2011'!$F:$F)</f>
        <v>0</v>
      </c>
      <c r="G105" s="22">
        <f>-SUMIF('1.2 FY2012'!$B:$B,'2.1 Database'!B105,'1.2 FY2012'!$F:$F)</f>
        <v>0</v>
      </c>
      <c r="H105" s="22">
        <f>-SUMIF('1.3 FY2013'!$B:$B,'2.1 Database'!B105,'1.3 FY2013'!$F:$F)</f>
        <v>-584.66</v>
      </c>
    </row>
    <row r="106" spans="1:8" x14ac:dyDescent="0.2">
      <c r="B106" s="2" t="s">
        <v>217</v>
      </c>
      <c r="C106" s="6" t="str">
        <f>VLOOKUP($B106,'1.3 FY2013'!$B$5:$G$78,2,FALSE)</f>
        <v>Repairs/Maintenance costs</v>
      </c>
      <c r="D106" s="6">
        <f>VLOOKUP($B106,'1.3 FY2013'!$B$5:$G$78,3,FALSE)</f>
        <v>111111</v>
      </c>
      <c r="E106" s="6" t="str">
        <f>VLOOKUP($B106,'1.3 FY2013'!$B$5:$G$78,4,FALSE)</f>
        <v>External</v>
      </c>
      <c r="F106" s="22">
        <f>-SUMIF('1.1 FY2011'!$B:$B,'2.1 Database'!B106,'1.1 FY2011'!$F:$F)</f>
        <v>0</v>
      </c>
      <c r="G106" s="22">
        <f>-SUMIF('1.2 FY2012'!$B:$B,'2.1 Database'!B106,'1.2 FY2012'!$F:$F)</f>
        <v>0</v>
      </c>
      <c r="H106" s="22">
        <f>-SUMIF('1.3 FY2013'!$B:$B,'2.1 Database'!B106,'1.3 FY2013'!$F:$F)</f>
        <v>-1352.9999999999998</v>
      </c>
    </row>
    <row r="107" spans="1:8" x14ac:dyDescent="0.2">
      <c r="B107" s="2" t="s">
        <v>218</v>
      </c>
      <c r="C107" s="6" t="str">
        <f>VLOOKUP($B107,'1.3 FY2013'!$B$5:$G$78,2,FALSE)</f>
        <v>Impairment of participation</v>
      </c>
      <c r="D107" s="6">
        <f>VLOOKUP($B107,'1.3 FY2013'!$B$5:$G$78,3,FALSE)</f>
        <v>111101</v>
      </c>
      <c r="E107" s="6" t="str">
        <f>VLOOKUP($B107,'1.3 FY2013'!$B$5:$G$78,4,FALSE)</f>
        <v>Not assigned</v>
      </c>
      <c r="F107" s="22">
        <f>-SUMIF('1.1 FY2011'!$B:$B,'2.1 Database'!B107,'1.1 FY2011'!$F:$F)</f>
        <v>0</v>
      </c>
      <c r="G107" s="22">
        <f>-SUMIF('1.2 FY2012'!$B:$B,'2.1 Database'!B107,'1.2 FY2012'!$F:$F)</f>
        <v>0</v>
      </c>
      <c r="H107" s="22">
        <f>-SUMIF('1.3 FY2013'!$B:$B,'2.1 Database'!B107,'1.3 FY2013'!$F:$F)</f>
        <v>0</v>
      </c>
    </row>
    <row r="108" spans="1:8" x14ac:dyDescent="0.2">
      <c r="B108" s="2" t="s">
        <v>219</v>
      </c>
      <c r="C108" s="6" t="str">
        <f>VLOOKUP($B108,'1.3 FY2013'!$B$5:$G$78,2,FALSE)</f>
        <v>Offset segments (tech.)</v>
      </c>
      <c r="D108" s="6">
        <f>VLOOKUP($B108,'1.3 FY2013'!$B$5:$G$78,3,FALSE)</f>
        <v>111101</v>
      </c>
      <c r="E108" s="6" t="str">
        <f>VLOOKUP($B108,'1.3 FY2013'!$B$5:$G$78,4,FALSE)</f>
        <v>Not assigned</v>
      </c>
      <c r="F108" s="22">
        <f>-SUMIF('1.1 FY2011'!$B:$B,'2.1 Database'!B108,'1.1 FY2011'!$F:$F)</f>
        <v>0</v>
      </c>
      <c r="G108" s="22">
        <f>-SUMIF('1.2 FY2012'!$B:$B,'2.1 Database'!B108,'1.2 FY2012'!$F:$F)</f>
        <v>0</v>
      </c>
      <c r="H108" s="22">
        <f>-SUMIF('1.3 FY2013'!$B:$B,'2.1 Database'!B108,'1.3 FY2013'!$F:$F)</f>
        <v>0</v>
      </c>
    </row>
    <row r="109" spans="1:8" x14ac:dyDescent="0.2">
      <c r="A109" s="2" t="s">
        <v>220</v>
      </c>
      <c r="B109" s="2" t="s">
        <v>220</v>
      </c>
      <c r="C109" s="6" t="s">
        <v>220</v>
      </c>
      <c r="D109" s="6" t="s">
        <v>220</v>
      </c>
      <c r="E109" s="6" t="s">
        <v>220</v>
      </c>
      <c r="F109" s="2" t="s">
        <v>220</v>
      </c>
      <c r="G109" s="2" t="s">
        <v>220</v>
      </c>
      <c r="H109" s="2" t="s">
        <v>220</v>
      </c>
    </row>
    <row r="110" spans="1:8" ht="15" x14ac:dyDescent="0.25">
      <c r="B110"/>
    </row>
    <row r="111" spans="1:8" ht="15" x14ac:dyDescent="0.25">
      <c r="B111"/>
    </row>
    <row r="112" spans="1:8" ht="15" x14ac:dyDescent="0.25">
      <c r="B112"/>
    </row>
    <row r="113" spans="2:2" ht="15" x14ac:dyDescent="0.25">
      <c r="B113"/>
    </row>
    <row r="114" spans="2:2" ht="15" x14ac:dyDescent="0.25">
      <c r="B114"/>
    </row>
    <row r="115" spans="2:2" ht="15" x14ac:dyDescent="0.25">
      <c r="B115"/>
    </row>
    <row r="116" spans="2:2" ht="15" x14ac:dyDescent="0.25">
      <c r="B116"/>
    </row>
    <row r="117" spans="2:2" ht="15" x14ac:dyDescent="0.25">
      <c r="B117"/>
    </row>
    <row r="118" spans="2:2" ht="15" x14ac:dyDescent="0.25">
      <c r="B118"/>
    </row>
    <row r="119" spans="2:2" ht="15" x14ac:dyDescent="0.25">
      <c r="B119"/>
    </row>
    <row r="120" spans="2:2" ht="15" x14ac:dyDescent="0.25">
      <c r="B120"/>
    </row>
    <row r="121" spans="2:2" ht="15" x14ac:dyDescent="0.25">
      <c r="B121"/>
    </row>
    <row r="122" spans="2:2" ht="15" x14ac:dyDescent="0.25">
      <c r="B122"/>
    </row>
    <row r="123" spans="2:2" ht="15" x14ac:dyDescent="0.25">
      <c r="B123"/>
    </row>
    <row r="124" spans="2:2" ht="15" x14ac:dyDescent="0.25">
      <c r="B124"/>
    </row>
    <row r="125" spans="2:2" ht="15" x14ac:dyDescent="0.25">
      <c r="B125"/>
    </row>
    <row r="126" spans="2:2" ht="15" x14ac:dyDescent="0.25">
      <c r="B126"/>
    </row>
    <row r="127" spans="2:2" ht="15" x14ac:dyDescent="0.25">
      <c r="B127"/>
    </row>
    <row r="128" spans="2:2" ht="15" x14ac:dyDescent="0.25">
      <c r="B128"/>
    </row>
    <row r="129" spans="2:2" ht="15" x14ac:dyDescent="0.25">
      <c r="B129"/>
    </row>
    <row r="130" spans="2:2" ht="15" x14ac:dyDescent="0.25">
      <c r="B130"/>
    </row>
    <row r="131" spans="2:2" ht="15" x14ac:dyDescent="0.25">
      <c r="B131"/>
    </row>
    <row r="132" spans="2:2" ht="15" x14ac:dyDescent="0.25">
      <c r="B132"/>
    </row>
    <row r="133" spans="2:2" ht="15" x14ac:dyDescent="0.25">
      <c r="B133"/>
    </row>
    <row r="134" spans="2:2" ht="15" x14ac:dyDescent="0.25">
      <c r="B134"/>
    </row>
    <row r="135" spans="2:2" ht="15" x14ac:dyDescent="0.25">
      <c r="B135"/>
    </row>
    <row r="136" spans="2:2" ht="15" x14ac:dyDescent="0.25">
      <c r="B136"/>
    </row>
    <row r="137" spans="2:2" ht="15" x14ac:dyDescent="0.25">
      <c r="B137"/>
    </row>
    <row r="138" spans="2:2" ht="15" x14ac:dyDescent="0.25">
      <c r="B138"/>
    </row>
    <row r="139" spans="2:2" ht="15" x14ac:dyDescent="0.25">
      <c r="B139"/>
    </row>
    <row r="140" spans="2:2" ht="15" x14ac:dyDescent="0.25">
      <c r="B140"/>
    </row>
    <row r="141" spans="2:2" ht="15" x14ac:dyDescent="0.25">
      <c r="B141"/>
    </row>
    <row r="142" spans="2:2" ht="15" x14ac:dyDescent="0.25">
      <c r="B142"/>
    </row>
    <row r="143" spans="2:2" ht="15" x14ac:dyDescent="0.25">
      <c r="B143"/>
    </row>
    <row r="144" spans="2:2" ht="15" x14ac:dyDescent="0.25">
      <c r="B144"/>
    </row>
    <row r="145" spans="2:2" ht="15" x14ac:dyDescent="0.25">
      <c r="B145"/>
    </row>
    <row r="146" spans="2:2" ht="15" x14ac:dyDescent="0.25">
      <c r="B146"/>
    </row>
    <row r="147" spans="2:2" ht="15" x14ac:dyDescent="0.25">
      <c r="B147"/>
    </row>
    <row r="148" spans="2:2" ht="15" x14ac:dyDescent="0.25">
      <c r="B148"/>
    </row>
    <row r="149" spans="2:2" ht="15" x14ac:dyDescent="0.25">
      <c r="B149"/>
    </row>
    <row r="150" spans="2:2" ht="15" x14ac:dyDescent="0.25">
      <c r="B150"/>
    </row>
    <row r="151" spans="2:2" ht="15" x14ac:dyDescent="0.25">
      <c r="B151"/>
    </row>
    <row r="152" spans="2:2" ht="15" x14ac:dyDescent="0.25">
      <c r="B152"/>
    </row>
    <row r="153" spans="2:2" ht="15" x14ac:dyDescent="0.25">
      <c r="B153"/>
    </row>
    <row r="154" spans="2:2" ht="15" x14ac:dyDescent="0.25">
      <c r="B154"/>
    </row>
    <row r="155" spans="2:2" ht="15" x14ac:dyDescent="0.25">
      <c r="B155"/>
    </row>
    <row r="156" spans="2:2" ht="15" x14ac:dyDescent="0.25">
      <c r="B156"/>
    </row>
    <row r="157" spans="2:2" ht="15" x14ac:dyDescent="0.25">
      <c r="B157"/>
    </row>
    <row r="158" spans="2:2" ht="15" x14ac:dyDescent="0.25">
      <c r="B158"/>
    </row>
    <row r="159" spans="2:2" ht="15" x14ac:dyDescent="0.25">
      <c r="B159"/>
    </row>
    <row r="160" spans="2:2" ht="15" x14ac:dyDescent="0.25">
      <c r="B160"/>
    </row>
    <row r="161" spans="2:2" ht="15" x14ac:dyDescent="0.25">
      <c r="B161"/>
    </row>
    <row r="162" spans="2:2" ht="15" x14ac:dyDescent="0.25">
      <c r="B162"/>
    </row>
    <row r="163" spans="2:2" ht="15" x14ac:dyDescent="0.25">
      <c r="B163"/>
    </row>
    <row r="164" spans="2:2" ht="15" x14ac:dyDescent="0.25">
      <c r="B164"/>
    </row>
    <row r="165" spans="2:2" ht="15" x14ac:dyDescent="0.25">
      <c r="B165"/>
    </row>
    <row r="166" spans="2:2" ht="15" x14ac:dyDescent="0.25">
      <c r="B166"/>
    </row>
    <row r="167" spans="2:2" ht="15" x14ac:dyDescent="0.25">
      <c r="B167"/>
    </row>
    <row r="168" spans="2:2" ht="15" x14ac:dyDescent="0.25">
      <c r="B168"/>
    </row>
    <row r="169" spans="2:2" ht="15" x14ac:dyDescent="0.25">
      <c r="B169"/>
    </row>
    <row r="170" spans="2:2" ht="15" x14ac:dyDescent="0.25">
      <c r="B170"/>
    </row>
    <row r="171" spans="2:2" ht="15" x14ac:dyDescent="0.25">
      <c r="B171"/>
    </row>
    <row r="172" spans="2:2" ht="15" x14ac:dyDescent="0.25">
      <c r="B172"/>
    </row>
    <row r="173" spans="2:2" ht="15" x14ac:dyDescent="0.25">
      <c r="B173"/>
    </row>
    <row r="174" spans="2:2" ht="15" x14ac:dyDescent="0.25">
      <c r="B174"/>
    </row>
    <row r="175" spans="2:2" ht="15" x14ac:dyDescent="0.25">
      <c r="B175"/>
    </row>
    <row r="176" spans="2:2" ht="15" x14ac:dyDescent="0.25">
      <c r="B176"/>
    </row>
    <row r="177" spans="2:2" ht="15" x14ac:dyDescent="0.25">
      <c r="B177"/>
    </row>
    <row r="178" spans="2:2" ht="15" x14ac:dyDescent="0.25">
      <c r="B178"/>
    </row>
    <row r="179" spans="2:2" ht="15" x14ac:dyDescent="0.25">
      <c r="B179"/>
    </row>
    <row r="180" spans="2:2" ht="15" x14ac:dyDescent="0.25">
      <c r="B180"/>
    </row>
    <row r="181" spans="2:2" ht="15" x14ac:dyDescent="0.25">
      <c r="B181"/>
    </row>
    <row r="182" spans="2:2" ht="15" x14ac:dyDescent="0.25">
      <c r="B182"/>
    </row>
    <row r="183" spans="2:2" ht="15" x14ac:dyDescent="0.25">
      <c r="B183"/>
    </row>
    <row r="184" spans="2:2" ht="15" x14ac:dyDescent="0.25">
      <c r="B184"/>
    </row>
    <row r="185" spans="2:2" ht="15" x14ac:dyDescent="0.25">
      <c r="B185"/>
    </row>
    <row r="186" spans="2:2" ht="15" x14ac:dyDescent="0.25">
      <c r="B186"/>
    </row>
    <row r="187" spans="2:2" ht="15" x14ac:dyDescent="0.25">
      <c r="B187"/>
    </row>
    <row r="188" spans="2:2" ht="15" x14ac:dyDescent="0.25">
      <c r="B188"/>
    </row>
    <row r="189" spans="2:2" ht="15" x14ac:dyDescent="0.25">
      <c r="B189"/>
    </row>
    <row r="190" spans="2:2" ht="15" x14ac:dyDescent="0.25">
      <c r="B190"/>
    </row>
    <row r="191" spans="2:2" ht="15" x14ac:dyDescent="0.25">
      <c r="B191"/>
    </row>
    <row r="192" spans="2:2" ht="15" x14ac:dyDescent="0.25">
      <c r="B192"/>
    </row>
    <row r="193" spans="2:2" ht="15" x14ac:dyDescent="0.25">
      <c r="B193"/>
    </row>
    <row r="194" spans="2:2" ht="15" x14ac:dyDescent="0.25">
      <c r="B194"/>
    </row>
    <row r="195" spans="2:2" ht="15" x14ac:dyDescent="0.25">
      <c r="B195"/>
    </row>
    <row r="196" spans="2:2" ht="15" x14ac:dyDescent="0.25">
      <c r="B196"/>
    </row>
    <row r="197" spans="2:2" ht="15" x14ac:dyDescent="0.25">
      <c r="B197"/>
    </row>
    <row r="198" spans="2:2" ht="15" x14ac:dyDescent="0.25">
      <c r="B198"/>
    </row>
    <row r="199" spans="2:2" ht="15" x14ac:dyDescent="0.25">
      <c r="B199"/>
    </row>
    <row r="200" spans="2:2" ht="15" x14ac:dyDescent="0.25">
      <c r="B200"/>
    </row>
    <row r="201" spans="2:2" ht="15" x14ac:dyDescent="0.25">
      <c r="B201"/>
    </row>
    <row r="202" spans="2:2" ht="15" x14ac:dyDescent="0.25">
      <c r="B202"/>
    </row>
    <row r="203" spans="2:2" ht="15" x14ac:dyDescent="0.25">
      <c r="B203"/>
    </row>
    <row r="204" spans="2:2" ht="15" x14ac:dyDescent="0.25">
      <c r="B204"/>
    </row>
    <row r="205" spans="2:2" ht="15" x14ac:dyDescent="0.25">
      <c r="B205"/>
    </row>
    <row r="206" spans="2:2" ht="15" x14ac:dyDescent="0.25">
      <c r="B206"/>
    </row>
    <row r="207" spans="2:2" ht="15" x14ac:dyDescent="0.25">
      <c r="B207"/>
    </row>
    <row r="208" spans="2:2" ht="15" x14ac:dyDescent="0.25">
      <c r="B208"/>
    </row>
    <row r="209" spans="2:2" ht="15" x14ac:dyDescent="0.25">
      <c r="B209"/>
    </row>
    <row r="210" spans="2:2" ht="15" x14ac:dyDescent="0.25">
      <c r="B210"/>
    </row>
    <row r="211" spans="2:2" ht="15" x14ac:dyDescent="0.25">
      <c r="B211"/>
    </row>
    <row r="212" spans="2:2" ht="15" x14ac:dyDescent="0.25">
      <c r="B212"/>
    </row>
    <row r="213" spans="2:2" ht="15" x14ac:dyDescent="0.25">
      <c r="B213"/>
    </row>
    <row r="214" spans="2:2" ht="15" x14ac:dyDescent="0.25">
      <c r="B214"/>
    </row>
    <row r="215" spans="2:2" ht="15" x14ac:dyDescent="0.25">
      <c r="B215"/>
    </row>
    <row r="216" spans="2:2" ht="15" x14ac:dyDescent="0.25">
      <c r="B216"/>
    </row>
  </sheetData>
  <autoFilter ref="B3:E109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 --&gt;</vt:lpstr>
      <vt:lpstr>Index</vt:lpstr>
      <vt:lpstr>1. P&amp;L extractions --&gt;</vt:lpstr>
      <vt:lpstr>1.1 FY2011</vt:lpstr>
      <vt:lpstr>1.2 FY2012</vt:lpstr>
      <vt:lpstr>1.3 FY2013</vt:lpstr>
      <vt:lpstr>2. Functions --&gt;</vt:lpstr>
      <vt:lpstr>2.1 Database</vt:lpstr>
      <vt:lpstr>2.2 P&amp;L statement</vt:lpstr>
      <vt:lpstr>3. Charts</vt:lpstr>
      <vt:lpstr>Stacked column</vt:lpstr>
      <vt:lpstr>Dougnut chart</vt:lpstr>
      <vt:lpstr>Area chart</vt:lpstr>
      <vt:lpstr>Bridge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2014-11-26T07:33:40Z</dcterms:modified>
</cp:coreProperties>
</file>