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Sheet1!$A$1:$N$29</definedName>
  </definedNames>
  <calcPr calcId="124519"/>
</workbook>
</file>

<file path=xl/calcChain.xml><?xml version="1.0" encoding="utf-8"?>
<calcChain xmlns="http://schemas.openxmlformats.org/spreadsheetml/2006/main">
  <c r="K3" i="1"/>
  <c r="J21"/>
  <c r="I21"/>
  <c r="J22"/>
  <c r="J23"/>
  <c r="J24"/>
  <c r="J25"/>
  <c r="J26"/>
  <c r="J27"/>
  <c r="J28"/>
  <c r="J29"/>
  <c r="L12"/>
  <c r="K12"/>
  <c r="F4"/>
  <c r="F5"/>
  <c r="F6"/>
  <c r="F7"/>
  <c r="F8"/>
  <c r="E4"/>
  <c r="E5"/>
  <c r="E6"/>
  <c r="E7"/>
  <c r="E10" s="1"/>
  <c r="E8"/>
  <c r="F3"/>
  <c r="E3"/>
  <c r="G22" l="1"/>
  <c r="G23"/>
  <c r="G24"/>
  <c r="G25"/>
  <c r="G26"/>
  <c r="G27"/>
  <c r="G28"/>
  <c r="G29"/>
  <c r="G21"/>
  <c r="G4"/>
  <c r="I4" s="1"/>
  <c r="K4" s="1"/>
  <c r="G5"/>
  <c r="I5" s="1"/>
  <c r="K5" s="1"/>
  <c r="G6"/>
  <c r="I6" s="1"/>
  <c r="K6" s="1"/>
  <c r="G7"/>
  <c r="I7" s="1"/>
  <c r="K7" s="1"/>
  <c r="G8"/>
  <c r="I8" s="1"/>
  <c r="K8" s="1"/>
  <c r="G3"/>
  <c r="I3" s="1"/>
  <c r="K10" s="1"/>
  <c r="F10"/>
  <c r="H22"/>
  <c r="I22" s="1"/>
  <c r="N22" s="1"/>
  <c r="H23"/>
  <c r="I23" s="1"/>
  <c r="N23" s="1"/>
  <c r="H24"/>
  <c r="I24" s="1"/>
  <c r="N24" s="1"/>
  <c r="H25"/>
  <c r="I25" s="1"/>
  <c r="N25" s="1"/>
  <c r="H26"/>
  <c r="I26" s="1"/>
  <c r="N26" s="1"/>
  <c r="H27"/>
  <c r="I27" s="1"/>
  <c r="N27" s="1"/>
  <c r="H28"/>
  <c r="I28" s="1"/>
  <c r="N28" s="1"/>
  <c r="H29"/>
  <c r="I29" s="1"/>
  <c r="N29" s="1"/>
  <c r="H21"/>
  <c r="N21" s="1"/>
  <c r="H4"/>
  <c r="H5"/>
  <c r="H6"/>
  <c r="H7"/>
  <c r="H8"/>
  <c r="H3"/>
  <c r="M3" l="1"/>
  <c r="N3" s="1"/>
  <c r="J3"/>
  <c r="L3" s="1"/>
  <c r="M8"/>
  <c r="N8" s="1"/>
  <c r="J8"/>
  <c r="L8" s="1"/>
  <c r="M7"/>
  <c r="N7" s="1"/>
  <c r="J7"/>
  <c r="L7" s="1"/>
  <c r="M6"/>
  <c r="N6" s="1"/>
  <c r="J6"/>
  <c r="L6" s="1"/>
  <c r="M5"/>
  <c r="N5" s="1"/>
  <c r="J5"/>
  <c r="L5" s="1"/>
  <c r="M4"/>
  <c r="N4" s="1"/>
  <c r="J4"/>
  <c r="L4" s="1"/>
  <c r="L10" l="1"/>
  <c r="N10"/>
  <c r="N14" s="1"/>
  <c r="K22" l="1"/>
  <c r="M22" s="1"/>
  <c r="L15"/>
  <c r="K21"/>
  <c r="M21" s="1"/>
  <c r="K29"/>
  <c r="M29" s="1"/>
  <c r="K28"/>
  <c r="M28" s="1"/>
  <c r="K27"/>
  <c r="M27" s="1"/>
  <c r="K26"/>
  <c r="M26" s="1"/>
  <c r="K25"/>
  <c r="M25" s="1"/>
  <c r="K24"/>
  <c r="M24" s="1"/>
  <c r="K23"/>
  <c r="M23" s="1"/>
</calcChain>
</file>

<file path=xl/sharedStrings.xml><?xml version="1.0" encoding="utf-8"?>
<sst xmlns="http://schemas.openxmlformats.org/spreadsheetml/2006/main" count="44" uniqueCount="43">
  <si>
    <t>Probability</t>
  </si>
  <si>
    <t>Return of X</t>
  </si>
  <si>
    <t>Return of Y</t>
  </si>
  <si>
    <t>(Rx- E(Rx)</t>
  </si>
  <si>
    <t>Ry- E(Ry)</t>
  </si>
  <si>
    <t>Pi*Rx</t>
  </si>
  <si>
    <t>Pi*Ry</t>
  </si>
  <si>
    <t>Expected Return=</t>
  </si>
  <si>
    <t>A</t>
  </si>
  <si>
    <t>B</t>
  </si>
  <si>
    <t>E(R)=</t>
  </si>
  <si>
    <t>Variance=</t>
  </si>
  <si>
    <t>Standard Dev=</t>
  </si>
  <si>
    <t>Cov=</t>
  </si>
  <si>
    <t>Correlation coefficient=</t>
  </si>
  <si>
    <t>E(Rp)</t>
  </si>
  <si>
    <t>SD</t>
  </si>
  <si>
    <t>Var</t>
  </si>
  <si>
    <t>Weights</t>
  </si>
  <si>
    <t>X</t>
  </si>
  <si>
    <t>Y</t>
  </si>
  <si>
    <t>E(Rx)</t>
  </si>
  <si>
    <t>E(Ry)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</si>
  <si>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</si>
  <si>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</t>
    </r>
    <r>
      <rPr>
        <vertAlign val="superscript"/>
        <sz val="11"/>
        <color theme="1"/>
        <rFont val="Calibri"/>
        <family val="2"/>
        <scheme val="minor"/>
      </rPr>
      <t>2</t>
    </r>
  </si>
  <si>
    <t>E(rp)</t>
  </si>
  <si>
    <t>AxB</t>
  </si>
  <si>
    <t>AxBxPi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</si>
  <si>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</si>
  <si>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</si>
  <si>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</si>
  <si>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</si>
  <si>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</si>
  <si>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</si>
  <si>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</si>
  <si>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</si>
  <si>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</si>
  <si>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</si>
  <si>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</si>
  <si>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</si>
  <si>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naseriannelly@gmail.com</t>
  </si>
  <si>
    <t>Pi *A2</t>
  </si>
  <si>
    <t>Pi *B2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</si>
</sst>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.00_-;\-* #,##0.00_-;_-* &quot;-&quot;??_-;_-@_-"/>
  </numFmts>
  <fonts count="4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2" borderId="0" xfId="0" applyNumberFormat="1" applyFill="1"/>
    <xf numFmtId="3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 patternType="solid">
          <fgColor indexed="64"/>
          <bgColor theme="0" tint="-4.9989318521683403E-2"/>
        </patternFill>
      </fill>
    </dxf>
    <dxf>
      <numFmt numFmtId="165" formatCode="_-* #,##0.00_-;\-* #,##0.00_-;_-* &quot;-&quot;??_-;_-@_-"/>
      <fill>
        <patternFill patternType="solid">
          <fgColor indexed="64"/>
          <bgColor theme="0" tint="-4.9989318521683403E-2"/>
        </patternFill>
      </fill>
    </dxf>
    <dxf>
      <numFmt numFmtId="165" formatCode="_-* #,##0.00_-;\-* #,##0.00_-;_-* &quot;-&quot;??_-;_-@_-"/>
    </dxf>
    <dxf>
      <numFmt numFmtId="165" formatCode="_-* #,##0.00_-;\-* #,##0.00_-;_-* &quot;-&quot;??_-;_-@_-"/>
    </dxf>
    <dxf>
      <numFmt numFmtId="13" formatCode="0%"/>
    </dxf>
    <dxf>
      <numFmt numFmtId="13" formatCode="0%"/>
    </dxf>
  </dxfs>
  <tableStyles count="1" defaultTableStyle="TableStyleMedium9" defaultPivotStyle="PivotStyleLight16">
    <tableStyle name="Table Style 1" pivot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 lang="en-GB"/>
            </a:pPr>
            <a:r>
              <a:rPr lang="en-GB"/>
              <a:t>EFFICIENT</a:t>
            </a:r>
            <a:r>
              <a:rPr lang="en-GB" baseline="0"/>
              <a:t> FRONTIER CURVE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0.12615507436570417"/>
          <c:y val="6.9919072615923034E-2"/>
          <c:w val="0.80533373127690067"/>
          <c:h val="0.6387630550934443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Sheet1!$M$21:$M$29</c:f>
              <c:numCache>
                <c:formatCode>_-* #,##0.00_-;\-* #,##0.00_-;_-* "-"??_-;_-@_-</c:formatCode>
                <c:ptCount val="9"/>
                <c:pt idx="0">
                  <c:v>4.0309583227813208</c:v>
                </c:pt>
                <c:pt idx="1">
                  <c:v>3.5929792651781338</c:v>
                </c:pt>
                <c:pt idx="2">
                  <c:v>3.2450154082839116</c:v>
                </c:pt>
                <c:pt idx="3">
                  <c:v>3.0183604821160777</c:v>
                </c:pt>
                <c:pt idx="4">
                  <c:v>2.941194485238948</c:v>
                </c:pt>
                <c:pt idx="5">
                  <c:v>3.024979338772416</c:v>
                </c:pt>
                <c:pt idx="6">
                  <c:v>3.2573186825976976</c:v>
                </c:pt>
                <c:pt idx="7">
                  <c:v>3.6096398712336946</c:v>
                </c:pt>
                <c:pt idx="8">
                  <c:v>4.0507561022604159</c:v>
                </c:pt>
              </c:numCache>
            </c:numRef>
          </c:xVal>
          <c:yVal>
            <c:numRef>
              <c:f>Sheet1!$N$21:$N$29</c:f>
              <c:numCache>
                <c:formatCode>General</c:formatCode>
                <c:ptCount val="9"/>
                <c:pt idx="0">
                  <c:v>11.799999999999999</c:v>
                </c:pt>
                <c:pt idx="1">
                  <c:v>12.549999999999999</c:v>
                </c:pt>
                <c:pt idx="2">
                  <c:v>13.299999999999997</c:v>
                </c:pt>
                <c:pt idx="3">
                  <c:v>14.049999999999997</c:v>
                </c:pt>
                <c:pt idx="4">
                  <c:v>14.799999999999997</c:v>
                </c:pt>
                <c:pt idx="5">
                  <c:v>15.549999999999997</c:v>
                </c:pt>
                <c:pt idx="6">
                  <c:v>16.299999999999997</c:v>
                </c:pt>
                <c:pt idx="7">
                  <c:v>17.049999999999997</c:v>
                </c:pt>
                <c:pt idx="8">
                  <c:v>17.799999999999997</c:v>
                </c:pt>
              </c:numCache>
            </c:numRef>
          </c:yVal>
          <c:smooth val="1"/>
        </c:ser>
        <c:axId val="60143488"/>
        <c:axId val="60150144"/>
      </c:scatterChart>
      <c:valAx>
        <c:axId val="601434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Risk</a:t>
                </a:r>
                <a:r>
                  <a:rPr lang="en-GB" baseline="0"/>
                  <a:t> of Portfolio (Standard Deviation)</a:t>
                </a:r>
                <a:endParaRPr lang="en-GB"/>
              </a:p>
            </c:rich>
          </c:tx>
          <c:layout/>
        </c:title>
        <c:numFmt formatCode="_-* #,##0.00_-;\-* #,##0.00_-;_-* &quot;-&quot;??_-;_-@_-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0150144"/>
        <c:crosses val="autoZero"/>
        <c:crossBetween val="midCat"/>
      </c:valAx>
      <c:valAx>
        <c:axId val="6015014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en-GB"/>
                </a:pPr>
                <a:r>
                  <a:rPr lang="en-GB"/>
                  <a:t>Expected</a:t>
                </a:r>
                <a:r>
                  <a:rPr lang="en-GB" baseline="0"/>
                  <a:t> Return 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0143488"/>
        <c:crosses val="autoZero"/>
        <c:crossBetween val="midCat"/>
      </c:valAx>
    </c:plotArea>
    <c:plotVisOnly val="1"/>
  </c:chart>
  <c:printSettings>
    <c:headerFooter>
      <c:oddHeader>&amp;F</c:oddHeader>
      <c:oddFooter>&amp;F&amp;RPage &amp;P</c:oddFooter>
    </c:headerFooter>
    <c:pageMargins b="0.74803149606299302" l="0.70866141732283572" r="0.70866141732283572" t="0.74803149606299302" header="0.31496062992126062" footer="0.3149606299212606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31</xdr:row>
      <xdr:rowOff>9525</xdr:rowOff>
    </xdr:from>
    <xdr:to>
      <xdr:col>13</xdr:col>
      <xdr:colOff>781049</xdr:colOff>
      <xdr:row>62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30" totalsRowShown="0">
  <autoFilter ref="A1:N30"/>
  <tableColumns count="14">
    <tableColumn id="1" name="Column1"/>
    <tableColumn id="2" name="Column2"/>
    <tableColumn id="3" name="Column3"/>
    <tableColumn id="4" name="Column4"/>
    <tableColumn id="5" name="Column5" dataDxfId="5"/>
    <tableColumn id="6" name="Column6" dataDxfId="4"/>
    <tableColumn id="7" name="A"/>
    <tableColumn id="8" name="B"/>
    <tableColumn id="9" name="Column7"/>
    <tableColumn id="10" name="Column8" dataDxfId="3"/>
    <tableColumn id="11" name="Column9" dataDxfId="2"/>
    <tableColumn id="12" name="Column10"/>
    <tableColumn id="13" name="Column11" dataDxfId="1"/>
    <tableColumn id="14" name="Column12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aseriannell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1"/>
  <sheetViews>
    <sheetView tabSelected="1" workbookViewId="0">
      <selection activeCell="D6" sqref="D6"/>
    </sheetView>
  </sheetViews>
  <sheetFormatPr defaultRowHeight="15"/>
  <cols>
    <col min="1" max="2" width="11" customWidth="1"/>
    <col min="3" max="3" width="11.28515625" customWidth="1"/>
    <col min="4" max="4" width="11.42578125" customWidth="1"/>
    <col min="5" max="6" width="11" customWidth="1"/>
    <col min="7" max="7" width="10.85546875" customWidth="1"/>
    <col min="8" max="8" width="10.140625" customWidth="1"/>
    <col min="9" max="11" width="11" customWidth="1"/>
    <col min="12" max="14" width="12" customWidth="1"/>
  </cols>
  <sheetData>
    <row r="1" spans="1:1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8</v>
      </c>
      <c r="H1" t="s">
        <v>9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5" ht="17.25">
      <c r="B2" t="s">
        <v>0</v>
      </c>
      <c r="C2" t="s">
        <v>1</v>
      </c>
      <c r="D2" t="s">
        <v>2</v>
      </c>
      <c r="E2" t="s">
        <v>5</v>
      </c>
      <c r="F2" t="s">
        <v>6</v>
      </c>
      <c r="G2" t="s">
        <v>3</v>
      </c>
      <c r="H2" t="s">
        <v>4</v>
      </c>
      <c r="I2" t="s">
        <v>23</v>
      </c>
      <c r="J2" t="s">
        <v>24</v>
      </c>
      <c r="K2" t="s">
        <v>41</v>
      </c>
      <c r="L2" t="s">
        <v>42</v>
      </c>
      <c r="M2" t="s">
        <v>26</v>
      </c>
      <c r="N2" t="s">
        <v>27</v>
      </c>
    </row>
    <row r="3" spans="1:15">
      <c r="A3" s="3">
        <v>1</v>
      </c>
      <c r="B3" s="1">
        <v>0.15</v>
      </c>
      <c r="C3" s="6">
        <v>10</v>
      </c>
      <c r="D3" s="6">
        <v>18</v>
      </c>
      <c r="E3" s="6">
        <f>B3*C3</f>
        <v>1.5</v>
      </c>
      <c r="F3" s="6">
        <f>B3*D3</f>
        <v>2.6999999999999997</v>
      </c>
      <c r="G3" s="6">
        <f>C3-E$10</f>
        <v>-8.5499999999999972</v>
      </c>
      <c r="H3" s="6">
        <f>D3-F$10</f>
        <v>6.9500000000000011</v>
      </c>
      <c r="I3" s="6">
        <f>G3*G3</f>
        <v>73.102499999999949</v>
      </c>
      <c r="J3" s="6">
        <f>H3*H3</f>
        <v>48.302500000000016</v>
      </c>
      <c r="K3" s="6">
        <f>B3*I3</f>
        <v>10.965374999999993</v>
      </c>
      <c r="L3" s="6">
        <f>B3*J3</f>
        <v>7.2453750000000019</v>
      </c>
      <c r="M3" s="6">
        <f>G3*H3</f>
        <v>-59.422499999999992</v>
      </c>
      <c r="N3" s="6">
        <f>M3*B3</f>
        <v>-8.9133749999999985</v>
      </c>
      <c r="O3" s="1"/>
    </row>
    <row r="4" spans="1:15">
      <c r="A4" s="3">
        <v>2</v>
      </c>
      <c r="B4" s="1">
        <v>0.1</v>
      </c>
      <c r="C4" s="6">
        <v>15</v>
      </c>
      <c r="D4" s="6">
        <v>15</v>
      </c>
      <c r="E4" s="6">
        <f t="shared" ref="E4:E8" si="0">B4*C4</f>
        <v>1.5</v>
      </c>
      <c r="F4" s="6">
        <f t="shared" ref="F4:F8" si="1">B4*D4</f>
        <v>1.5</v>
      </c>
      <c r="G4" s="6">
        <f t="shared" ref="G4:G8" si="2">C4-E$10</f>
        <v>-3.5499999999999972</v>
      </c>
      <c r="H4" s="6">
        <f t="shared" ref="H4:H8" si="3">D4-F$10</f>
        <v>3.9500000000000011</v>
      </c>
      <c r="I4" s="6">
        <f t="shared" ref="I4:I8" si="4">G4*G4</f>
        <v>12.60249999999998</v>
      </c>
      <c r="J4" s="6">
        <f t="shared" ref="J4:J8" si="5">H4*H4</f>
        <v>15.602500000000008</v>
      </c>
      <c r="K4" s="6">
        <f t="shared" ref="K4:K8" si="6">B4*I4</f>
        <v>1.2602499999999981</v>
      </c>
      <c r="L4" s="6">
        <f t="shared" ref="L4:L8" si="7">B4*J4</f>
        <v>1.5602500000000008</v>
      </c>
      <c r="M4" s="6">
        <f t="shared" ref="M4:M8" si="8">G4*H4</f>
        <v>-14.022499999999992</v>
      </c>
      <c r="N4" s="6">
        <f t="shared" ref="N4:N8" si="9">M4*B4</f>
        <v>-1.4022499999999993</v>
      </c>
      <c r="O4" s="1"/>
    </row>
    <row r="5" spans="1:15">
      <c r="A5" s="3">
        <v>3</v>
      </c>
      <c r="B5" s="1">
        <v>0.3</v>
      </c>
      <c r="C5" s="6">
        <v>18</v>
      </c>
      <c r="D5" s="6">
        <v>13</v>
      </c>
      <c r="E5" s="6">
        <f t="shared" si="0"/>
        <v>5.3999999999999995</v>
      </c>
      <c r="F5" s="6">
        <f t="shared" si="1"/>
        <v>3.9</v>
      </c>
      <c r="G5" s="6">
        <f t="shared" si="2"/>
        <v>-0.54999999999999716</v>
      </c>
      <c r="H5" s="6">
        <f t="shared" si="3"/>
        <v>1.9500000000000011</v>
      </c>
      <c r="I5" s="6">
        <f t="shared" si="4"/>
        <v>0.30249999999999688</v>
      </c>
      <c r="J5" s="6">
        <f t="shared" si="5"/>
        <v>3.8025000000000042</v>
      </c>
      <c r="K5" s="6">
        <f t="shared" si="6"/>
        <v>9.0749999999999068E-2</v>
      </c>
      <c r="L5" s="6">
        <f t="shared" si="7"/>
        <v>1.1407500000000013</v>
      </c>
      <c r="M5" s="6">
        <f t="shared" si="8"/>
        <v>-1.0724999999999951</v>
      </c>
      <c r="N5" s="6">
        <f t="shared" si="9"/>
        <v>-0.32174999999999854</v>
      </c>
      <c r="O5" s="1"/>
    </row>
    <row r="6" spans="1:15">
      <c r="A6" s="3">
        <v>4</v>
      </c>
      <c r="B6" s="1">
        <v>0.05</v>
      </c>
      <c r="C6" s="6">
        <v>20</v>
      </c>
      <c r="D6" s="6">
        <v>10</v>
      </c>
      <c r="E6" s="6">
        <f t="shared" si="0"/>
        <v>1</v>
      </c>
      <c r="F6" s="6">
        <f t="shared" si="1"/>
        <v>0.5</v>
      </c>
      <c r="G6" s="6">
        <f t="shared" si="2"/>
        <v>1.4500000000000028</v>
      </c>
      <c r="H6" s="6">
        <f t="shared" si="3"/>
        <v>-1.0499999999999989</v>
      </c>
      <c r="I6" s="6">
        <f t="shared" si="4"/>
        <v>2.102500000000008</v>
      </c>
      <c r="J6" s="6">
        <f t="shared" si="5"/>
        <v>1.1024999999999978</v>
      </c>
      <c r="K6" s="6">
        <f t="shared" si="6"/>
        <v>0.10512500000000041</v>
      </c>
      <c r="L6" s="6">
        <f t="shared" si="7"/>
        <v>5.5124999999999896E-2</v>
      </c>
      <c r="M6" s="6">
        <f t="shared" si="8"/>
        <v>-1.5225000000000015</v>
      </c>
      <c r="N6" s="6">
        <f t="shared" si="9"/>
        <v>-7.6125000000000081E-2</v>
      </c>
      <c r="O6" s="1"/>
    </row>
    <row r="7" spans="1:15">
      <c r="A7" s="3">
        <v>5</v>
      </c>
      <c r="B7" s="1">
        <v>0.15</v>
      </c>
      <c r="C7" s="6">
        <v>21</v>
      </c>
      <c r="D7" s="6">
        <v>8</v>
      </c>
      <c r="E7" s="6">
        <f t="shared" si="0"/>
        <v>3.15</v>
      </c>
      <c r="F7" s="6">
        <f t="shared" si="1"/>
        <v>1.2</v>
      </c>
      <c r="G7" s="6">
        <f t="shared" si="2"/>
        <v>2.4500000000000028</v>
      </c>
      <c r="H7" s="6">
        <f t="shared" si="3"/>
        <v>-3.0499999999999989</v>
      </c>
      <c r="I7" s="6">
        <f t="shared" si="4"/>
        <v>6.0025000000000137</v>
      </c>
      <c r="J7" s="6">
        <f t="shared" si="5"/>
        <v>9.3024999999999931</v>
      </c>
      <c r="K7" s="6">
        <f t="shared" si="6"/>
        <v>0.90037500000000203</v>
      </c>
      <c r="L7" s="6">
        <f t="shared" si="7"/>
        <v>1.3953749999999989</v>
      </c>
      <c r="M7" s="6">
        <f t="shared" si="8"/>
        <v>-7.4725000000000064</v>
      </c>
      <c r="N7" s="6">
        <f t="shared" si="9"/>
        <v>-1.120875000000001</v>
      </c>
      <c r="O7" s="1"/>
    </row>
    <row r="8" spans="1:15">
      <c r="A8" s="3">
        <v>6</v>
      </c>
      <c r="B8" s="1">
        <v>0.25</v>
      </c>
      <c r="C8" s="6">
        <v>24</v>
      </c>
      <c r="D8" s="6">
        <v>5</v>
      </c>
      <c r="E8" s="6">
        <f t="shared" si="0"/>
        <v>6</v>
      </c>
      <c r="F8" s="6">
        <f t="shared" si="1"/>
        <v>1.25</v>
      </c>
      <c r="G8" s="6">
        <f t="shared" si="2"/>
        <v>5.4500000000000028</v>
      </c>
      <c r="H8" s="6">
        <f t="shared" si="3"/>
        <v>-6.0499999999999989</v>
      </c>
      <c r="I8" s="6">
        <f t="shared" si="4"/>
        <v>29.702500000000033</v>
      </c>
      <c r="J8" s="6">
        <f t="shared" si="5"/>
        <v>36.602499999999985</v>
      </c>
      <c r="K8" s="6">
        <f t="shared" si="6"/>
        <v>7.4256250000000081</v>
      </c>
      <c r="L8" s="6">
        <f t="shared" si="7"/>
        <v>9.1506249999999962</v>
      </c>
      <c r="M8" s="6">
        <f t="shared" si="8"/>
        <v>-32.972500000000011</v>
      </c>
      <c r="N8" s="6">
        <f t="shared" si="9"/>
        <v>-8.2431250000000027</v>
      </c>
      <c r="O8" s="1"/>
    </row>
    <row r="10" spans="1:15">
      <c r="B10" t="s">
        <v>7</v>
      </c>
      <c r="D10" t="s">
        <v>10</v>
      </c>
      <c r="E10">
        <f>SUM(E3:E8)</f>
        <v>18.549999999999997</v>
      </c>
      <c r="F10">
        <f>SUM(F3:F8)</f>
        <v>11.049999999999999</v>
      </c>
      <c r="J10" s="4" t="s">
        <v>11</v>
      </c>
      <c r="K10" s="5">
        <f>SUM(K3:K8)</f>
        <v>20.747500000000002</v>
      </c>
      <c r="L10" s="5">
        <f>SUM(L3:L8)</f>
        <v>20.547499999999999</v>
      </c>
      <c r="N10" s="6">
        <f>SUM(N3:N8)</f>
        <v>-20.077500000000001</v>
      </c>
    </row>
    <row r="11" spans="1:15">
      <c r="J11" s="4"/>
      <c r="K11" s="5"/>
      <c r="L11" s="5"/>
    </row>
    <row r="12" spans="1:15">
      <c r="J12" s="4" t="s">
        <v>12</v>
      </c>
      <c r="K12" s="5">
        <f>POWER(K10,0.5)</f>
        <v>4.5549423706562964</v>
      </c>
      <c r="L12" s="5">
        <f>L10/6</f>
        <v>3.4245833333333331</v>
      </c>
    </row>
    <row r="13" spans="1:15">
      <c r="J13" s="4"/>
      <c r="K13" s="4"/>
      <c r="L13" s="5"/>
    </row>
    <row r="14" spans="1:15">
      <c r="J14" s="4"/>
      <c r="K14" s="4"/>
      <c r="L14" s="5"/>
      <c r="M14" s="5" t="s">
        <v>13</v>
      </c>
      <c r="N14" s="6">
        <f>N10/6</f>
        <v>-3.3462499999999999</v>
      </c>
    </row>
    <row r="15" spans="1:15">
      <c r="J15" s="4" t="s">
        <v>14</v>
      </c>
      <c r="K15" s="4"/>
      <c r="L15" s="6">
        <f>N14/(K12*L12)</f>
        <v>-0.21451998544742315</v>
      </c>
    </row>
    <row r="16" spans="1:15">
      <c r="L16" s="1"/>
    </row>
    <row r="19" spans="5:14">
      <c r="E19" s="7" t="s">
        <v>18</v>
      </c>
      <c r="F19" s="7"/>
    </row>
    <row r="20" spans="5:14">
      <c r="E20" t="s">
        <v>19</v>
      </c>
      <c r="F20" t="s">
        <v>20</v>
      </c>
      <c r="G20" t="s">
        <v>21</v>
      </c>
      <c r="H20" t="s">
        <v>22</v>
      </c>
      <c r="I20" t="s">
        <v>15</v>
      </c>
      <c r="J20" t="s">
        <v>17</v>
      </c>
      <c r="K20" t="s">
        <v>16</v>
      </c>
      <c r="M20" s="4" t="s">
        <v>16</v>
      </c>
      <c r="N20" s="4" t="s">
        <v>25</v>
      </c>
    </row>
    <row r="21" spans="5:14">
      <c r="E21" s="2">
        <v>0.1</v>
      </c>
      <c r="F21" s="2">
        <v>0.9</v>
      </c>
      <c r="G21">
        <f>E$10</f>
        <v>18.549999999999997</v>
      </c>
      <c r="H21">
        <f>F$10</f>
        <v>11.049999999999999</v>
      </c>
      <c r="I21">
        <f>E21*G21+F21*H21</f>
        <v>11.799999999999999</v>
      </c>
      <c r="J21" s="1">
        <f>(E21*E21*K$10+F21*F21*L$10+2*E21*F21*N$14)</f>
        <v>16.248625000000001</v>
      </c>
      <c r="K21" s="1">
        <f>POWER(J2:J21,0.5)</f>
        <v>4.0309583227813208</v>
      </c>
      <c r="M21" s="5">
        <f>K21</f>
        <v>4.0309583227813208</v>
      </c>
      <c r="N21" s="4">
        <f>I21</f>
        <v>11.799999999999999</v>
      </c>
    </row>
    <row r="22" spans="5:14">
      <c r="E22" s="2">
        <v>0.2</v>
      </c>
      <c r="F22" s="2">
        <v>0.8</v>
      </c>
      <c r="G22">
        <f t="shared" ref="G22:G29" si="10">E$10</f>
        <v>18.549999999999997</v>
      </c>
      <c r="H22">
        <f t="shared" ref="H22:H29" si="11">F$10</f>
        <v>11.049999999999999</v>
      </c>
      <c r="I22">
        <f t="shared" ref="I22:I29" si="12">E22*G22+F22*H22</f>
        <v>12.549999999999999</v>
      </c>
      <c r="J22" s="1">
        <f t="shared" ref="J22:J29" si="13">(E22*E22*K$10+F22*F22*L$10+2*E22*F22*N$14)</f>
        <v>12.909500000000003</v>
      </c>
      <c r="K22" s="1">
        <f t="shared" ref="K22:K29" si="14">POWER(J3:J22,0.5)</f>
        <v>3.5929792651781338</v>
      </c>
      <c r="M22" s="5">
        <f t="shared" ref="M22:M29" si="15">K22</f>
        <v>3.5929792651781338</v>
      </c>
      <c r="N22" s="4">
        <f t="shared" ref="N22:N29" si="16">I22</f>
        <v>12.549999999999999</v>
      </c>
    </row>
    <row r="23" spans="5:14">
      <c r="E23" s="2">
        <v>0.3</v>
      </c>
      <c r="F23" s="2">
        <v>0.7</v>
      </c>
      <c r="G23">
        <f t="shared" si="10"/>
        <v>18.549999999999997</v>
      </c>
      <c r="H23">
        <f t="shared" si="11"/>
        <v>11.049999999999999</v>
      </c>
      <c r="I23">
        <f t="shared" si="12"/>
        <v>13.299999999999997</v>
      </c>
      <c r="J23" s="1">
        <f t="shared" si="13"/>
        <v>10.530125</v>
      </c>
      <c r="K23" s="1">
        <f t="shared" si="14"/>
        <v>3.2450154082839116</v>
      </c>
      <c r="M23" s="5">
        <f t="shared" si="15"/>
        <v>3.2450154082839116</v>
      </c>
      <c r="N23" s="4">
        <f t="shared" si="16"/>
        <v>13.299999999999997</v>
      </c>
    </row>
    <row r="24" spans="5:14">
      <c r="E24" s="2">
        <v>0.4</v>
      </c>
      <c r="F24" s="2">
        <v>0.6</v>
      </c>
      <c r="G24">
        <f t="shared" si="10"/>
        <v>18.549999999999997</v>
      </c>
      <c r="H24">
        <f t="shared" si="11"/>
        <v>11.049999999999999</v>
      </c>
      <c r="I24">
        <f t="shared" si="12"/>
        <v>14.049999999999997</v>
      </c>
      <c r="J24" s="1">
        <f t="shared" si="13"/>
        <v>9.1105</v>
      </c>
      <c r="K24" s="1">
        <f t="shared" si="14"/>
        <v>3.0183604821160777</v>
      </c>
      <c r="M24" s="5">
        <f t="shared" si="15"/>
        <v>3.0183604821160777</v>
      </c>
      <c r="N24" s="4">
        <f t="shared" si="16"/>
        <v>14.049999999999997</v>
      </c>
    </row>
    <row r="25" spans="5:14">
      <c r="E25" s="2">
        <v>0.5</v>
      </c>
      <c r="F25" s="2">
        <v>0.5</v>
      </c>
      <c r="G25">
        <f t="shared" si="10"/>
        <v>18.549999999999997</v>
      </c>
      <c r="H25">
        <f t="shared" si="11"/>
        <v>11.049999999999999</v>
      </c>
      <c r="I25">
        <f t="shared" si="12"/>
        <v>14.799999999999997</v>
      </c>
      <c r="J25" s="1">
        <f t="shared" si="13"/>
        <v>8.6506249999999998</v>
      </c>
      <c r="K25" s="1">
        <f t="shared" si="14"/>
        <v>2.941194485238948</v>
      </c>
      <c r="M25" s="5">
        <f t="shared" si="15"/>
        <v>2.941194485238948</v>
      </c>
      <c r="N25" s="4">
        <f t="shared" si="16"/>
        <v>14.799999999999997</v>
      </c>
    </row>
    <row r="26" spans="5:14">
      <c r="E26" s="2">
        <v>0.6</v>
      </c>
      <c r="F26" s="2">
        <v>0.4</v>
      </c>
      <c r="G26">
        <f t="shared" si="10"/>
        <v>18.549999999999997</v>
      </c>
      <c r="H26">
        <f t="shared" si="11"/>
        <v>11.049999999999999</v>
      </c>
      <c r="I26">
        <f t="shared" si="12"/>
        <v>15.549999999999997</v>
      </c>
      <c r="J26" s="1">
        <f t="shared" si="13"/>
        <v>9.1505000000000027</v>
      </c>
      <c r="K26" s="1">
        <f t="shared" si="14"/>
        <v>3.024979338772416</v>
      </c>
      <c r="M26" s="5">
        <f t="shared" si="15"/>
        <v>3.024979338772416</v>
      </c>
      <c r="N26" s="4">
        <f t="shared" si="16"/>
        <v>15.549999999999997</v>
      </c>
    </row>
    <row r="27" spans="5:14">
      <c r="E27" s="2">
        <v>0.7</v>
      </c>
      <c r="F27" s="2">
        <v>0.3</v>
      </c>
      <c r="G27">
        <f t="shared" si="10"/>
        <v>18.549999999999997</v>
      </c>
      <c r="H27">
        <f t="shared" si="11"/>
        <v>11.049999999999999</v>
      </c>
      <c r="I27">
        <f t="shared" si="12"/>
        <v>16.299999999999997</v>
      </c>
      <c r="J27" s="1">
        <f t="shared" si="13"/>
        <v>10.610125000000002</v>
      </c>
      <c r="K27" s="1">
        <f t="shared" si="14"/>
        <v>3.2573186825976976</v>
      </c>
      <c r="M27" s="5">
        <f t="shared" si="15"/>
        <v>3.2573186825976976</v>
      </c>
      <c r="N27" s="4">
        <f t="shared" si="16"/>
        <v>16.299999999999997</v>
      </c>
    </row>
    <row r="28" spans="5:14">
      <c r="E28" s="2">
        <v>0.8</v>
      </c>
      <c r="F28" s="2">
        <v>0.2</v>
      </c>
      <c r="G28">
        <f t="shared" si="10"/>
        <v>18.549999999999997</v>
      </c>
      <c r="H28">
        <f t="shared" si="11"/>
        <v>11.049999999999999</v>
      </c>
      <c r="I28">
        <f t="shared" si="12"/>
        <v>17.049999999999997</v>
      </c>
      <c r="J28" s="1">
        <f t="shared" si="13"/>
        <v>13.029500000000004</v>
      </c>
      <c r="K28" s="1">
        <f t="shared" si="14"/>
        <v>3.6096398712336946</v>
      </c>
      <c r="M28" s="5">
        <f t="shared" si="15"/>
        <v>3.6096398712336946</v>
      </c>
      <c r="N28" s="4">
        <f t="shared" si="16"/>
        <v>17.049999999999997</v>
      </c>
    </row>
    <row r="29" spans="5:14">
      <c r="E29" s="2">
        <v>0.9</v>
      </c>
      <c r="F29" s="2">
        <v>0.1</v>
      </c>
      <c r="G29">
        <f t="shared" si="10"/>
        <v>18.549999999999997</v>
      </c>
      <c r="H29">
        <f t="shared" si="11"/>
        <v>11.049999999999999</v>
      </c>
      <c r="I29">
        <f t="shared" si="12"/>
        <v>17.799999999999997</v>
      </c>
      <c r="J29" s="1">
        <f t="shared" si="13"/>
        <v>16.408625000000001</v>
      </c>
      <c r="K29" s="1">
        <f t="shared" si="14"/>
        <v>4.0507561022604159</v>
      </c>
      <c r="M29" s="5">
        <f t="shared" si="15"/>
        <v>4.0507561022604159</v>
      </c>
      <c r="N29" s="4">
        <f t="shared" si="16"/>
        <v>17.799999999999997</v>
      </c>
    </row>
    <row r="30" spans="5:14">
      <c r="M30" s="5"/>
      <c r="N30" s="4"/>
    </row>
    <row r="31" spans="5:14">
      <c r="K31" s="1"/>
    </row>
  </sheetData>
  <printOptions gridLines="1"/>
  <pageMargins left="0.36" right="0.55118110236220474" top="0.57999999999999996" bottom="0.35433070866141736" header="0.55000000000000004" footer="0.31496062992125984"/>
  <pageSetup paperSize="9" scale="89" fitToHeight="2" orientation="landscape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8" t="s">
        <v>40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2010-11-15T06:52:59Z</dcterms:modified>
</cp:coreProperties>
</file>