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nhr" sheetId="1" r:id="rId1"/>
    <sheet name="nJORO" sheetId="2" r:id="rId2"/>
    <sheet name="lKP" sheetId="3" r:id="rId3"/>
    <sheet name="ntc d" sheetId="4" r:id="rId4"/>
    <sheet name="lkp sch based" sheetId="6" r:id="rId5"/>
    <sheet name="NTC Summary CATS" sheetId="7" r:id="rId6"/>
    <sheet name="nJORO cat summary" sheetId="8" r:id="rId7"/>
    <sheet name="332" sheetId="9" r:id="rId8"/>
  </sheets>
  <definedNames>
    <definedName name="_xlnm.Print_Area" localSheetId="6">'nJORO cat summary'!$A$1:$G$31</definedName>
    <definedName name="_xlnm.Print_Area" localSheetId="5">'NTC Summary CATS'!$A$1:$G$48</definedName>
  </definedNames>
  <calcPr calcId="125725"/>
</workbook>
</file>

<file path=xl/calcChain.xml><?xml version="1.0" encoding="utf-8"?>
<calcChain xmlns="http://schemas.openxmlformats.org/spreadsheetml/2006/main">
  <c r="G4" i="1"/>
  <c r="G6"/>
  <c r="G8"/>
  <c r="G12"/>
  <c r="G16"/>
  <c r="G22"/>
  <c r="E6" i="8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5"/>
  <c r="G42" i="7"/>
  <c r="H2" i="4"/>
  <c r="E2"/>
  <c r="E5" i="7"/>
  <c r="E6"/>
  <c r="E7"/>
  <c r="E8"/>
  <c r="E9"/>
  <c r="E10"/>
  <c r="E11"/>
  <c r="E12"/>
  <c r="E13"/>
  <c r="E14"/>
  <c r="E15"/>
  <c r="E16"/>
  <c r="E17"/>
  <c r="E19"/>
  <c r="E20"/>
  <c r="F20" s="1"/>
  <c r="E21"/>
  <c r="E22"/>
  <c r="F22" s="1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"/>
  <c r="F5"/>
  <c r="F6"/>
  <c r="F7"/>
  <c r="F8"/>
  <c r="F9"/>
  <c r="F10"/>
  <c r="F11"/>
  <c r="F12"/>
  <c r="F13"/>
  <c r="F14"/>
  <c r="F15"/>
  <c r="F16"/>
  <c r="F17"/>
  <c r="F18"/>
  <c r="F19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"/>
  <c r="B45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"/>
  <c r="F15" i="4"/>
  <c r="F28"/>
  <c r="H28" s="1"/>
  <c r="I28" s="1"/>
  <c r="G30" i="7" s="1"/>
  <c r="E28" i="4"/>
  <c r="E38"/>
  <c r="H38" s="1"/>
  <c r="I38" s="1"/>
  <c r="G40" i="7" s="1"/>
  <c r="E40" i="4"/>
  <c r="F42"/>
  <c r="F2"/>
  <c r="F4"/>
  <c r="F5"/>
  <c r="F6"/>
  <c r="F7"/>
  <c r="F8"/>
  <c r="F9"/>
  <c r="F10"/>
  <c r="F11"/>
  <c r="F12"/>
  <c r="F13"/>
  <c r="F16"/>
  <c r="F17"/>
  <c r="F18"/>
  <c r="F20"/>
  <c r="F22"/>
  <c r="F23"/>
  <c r="F24"/>
  <c r="F25"/>
  <c r="F26"/>
  <c r="F27"/>
  <c r="F29"/>
  <c r="F30"/>
  <c r="F31"/>
  <c r="F32"/>
  <c r="F33"/>
  <c r="F34"/>
  <c r="F35"/>
  <c r="F36"/>
  <c r="F37"/>
  <c r="F38"/>
  <c r="F39"/>
  <c r="F40"/>
  <c r="H40" s="1"/>
  <c r="I40" s="1"/>
  <c r="F41"/>
  <c r="F43"/>
  <c r="H43"/>
  <c r="I43" s="1"/>
  <c r="G45" i="7" s="1"/>
  <c r="E43" i="4"/>
  <c r="H42"/>
  <c r="I42" s="1"/>
  <c r="G44" i="7" s="1"/>
  <c r="I2" i="4"/>
  <c r="G4" i="7" s="1"/>
  <c r="F3" i="4"/>
  <c r="F4" i="2"/>
  <c r="F2"/>
  <c r="G2" s="1"/>
  <c r="E3"/>
  <c r="E4"/>
  <c r="E5"/>
  <c r="D8" i="8" s="1"/>
  <c r="E6" i="2"/>
  <c r="F6" s="1"/>
  <c r="E7"/>
  <c r="E8"/>
  <c r="F8" s="1"/>
  <c r="G8" s="1"/>
  <c r="D11" i="8" s="1"/>
  <c r="E9" i="2"/>
  <c r="E10"/>
  <c r="F10" s="1"/>
  <c r="G10" s="1"/>
  <c r="D13" i="8" s="1"/>
  <c r="E11" i="2"/>
  <c r="E12"/>
  <c r="F12" s="1"/>
  <c r="G12" s="1"/>
  <c r="D15" i="8" s="1"/>
  <c r="E13" i="2"/>
  <c r="E14"/>
  <c r="F14" s="1"/>
  <c r="G14" s="1"/>
  <c r="D17" i="8" s="1"/>
  <c r="E15" i="2"/>
  <c r="E16"/>
  <c r="F16" s="1"/>
  <c r="G16" s="1"/>
  <c r="D19" i="8" s="1"/>
  <c r="E17" i="2"/>
  <c r="E18"/>
  <c r="F18" s="1"/>
  <c r="G18" s="1"/>
  <c r="D21" i="8" s="1"/>
  <c r="E19" i="2"/>
  <c r="E20"/>
  <c r="F20" s="1"/>
  <c r="G20" s="1"/>
  <c r="D23" i="8" s="1"/>
  <c r="E21" i="2"/>
  <c r="E22"/>
  <c r="F22" s="1"/>
  <c r="G22" s="1"/>
  <c r="D25" i="8" s="1"/>
  <c r="E23" i="2"/>
  <c r="E24"/>
  <c r="F24" s="1"/>
  <c r="G24" s="1"/>
  <c r="D27" i="8" s="1"/>
  <c r="E25" i="2"/>
  <c r="E26"/>
  <c r="F26" s="1"/>
  <c r="G26" s="1"/>
  <c r="D29" i="8" s="1"/>
  <c r="E27" i="2"/>
  <c r="E28"/>
  <c r="F28" s="1"/>
  <c r="E29"/>
  <c r="E2"/>
  <c r="D5" i="8" s="1"/>
  <c r="F5" s="1"/>
  <c r="G5" i="2"/>
  <c r="E15" i="6"/>
  <c r="G15" s="1"/>
  <c r="H15" s="1"/>
  <c r="E16"/>
  <c r="G16" s="1"/>
  <c r="H16" s="1"/>
  <c r="E14"/>
  <c r="G14" s="1"/>
  <c r="H14" s="1"/>
  <c r="E4"/>
  <c r="G4" s="1"/>
  <c r="H4" s="1"/>
  <c r="E5"/>
  <c r="G5" s="1"/>
  <c r="H5" s="1"/>
  <c r="E6"/>
  <c r="G6" s="1"/>
  <c r="H6" s="1"/>
  <c r="E7"/>
  <c r="G7" s="1"/>
  <c r="H7" s="1"/>
  <c r="E8"/>
  <c r="G8" s="1"/>
  <c r="H8" s="1"/>
  <c r="E9"/>
  <c r="G9" s="1"/>
  <c r="H9" s="1"/>
  <c r="E10"/>
  <c r="G10" s="1"/>
  <c r="H10" s="1"/>
  <c r="E3"/>
  <c r="G3" s="1"/>
  <c r="H3" s="1"/>
  <c r="E9" i="3"/>
  <c r="E8"/>
  <c r="E18"/>
  <c r="G18" s="1"/>
  <c r="H18" s="1"/>
  <c r="E19"/>
  <c r="E22"/>
  <c r="G22" s="1"/>
  <c r="H22" s="1"/>
  <c r="E26"/>
  <c r="E27"/>
  <c r="G27" s="1"/>
  <c r="H27" s="1"/>
  <c r="E28"/>
  <c r="E31"/>
  <c r="G31" s="1"/>
  <c r="H31" s="1"/>
  <c r="E53"/>
  <c r="E66"/>
  <c r="E63"/>
  <c r="E69"/>
  <c r="G69" s="1"/>
  <c r="H69" s="1"/>
  <c r="E2"/>
  <c r="D3"/>
  <c r="E3" s="1"/>
  <c r="G3" s="1"/>
  <c r="H3" s="1"/>
  <c r="D4"/>
  <c r="E4" s="1"/>
  <c r="G4" s="1"/>
  <c r="H4" s="1"/>
  <c r="D5"/>
  <c r="E5" s="1"/>
  <c r="G5" s="1"/>
  <c r="H5" s="1"/>
  <c r="D6"/>
  <c r="E6" s="1"/>
  <c r="G6" s="1"/>
  <c r="H6" s="1"/>
  <c r="D7"/>
  <c r="E7" s="1"/>
  <c r="G7" s="1"/>
  <c r="H7" s="1"/>
  <c r="D10"/>
  <c r="E10" s="1"/>
  <c r="G10" s="1"/>
  <c r="H10" s="1"/>
  <c r="D11"/>
  <c r="E11" s="1"/>
  <c r="G11" s="1"/>
  <c r="H11" s="1"/>
  <c r="D12"/>
  <c r="E12" s="1"/>
  <c r="G12" s="1"/>
  <c r="H12" s="1"/>
  <c r="D14"/>
  <c r="E14" s="1"/>
  <c r="G14" s="1"/>
  <c r="H14" s="1"/>
  <c r="D15"/>
  <c r="E15" s="1"/>
  <c r="G15" s="1"/>
  <c r="H15" s="1"/>
  <c r="D16"/>
  <c r="E16" s="1"/>
  <c r="G16" s="1"/>
  <c r="H16" s="1"/>
  <c r="D17"/>
  <c r="E17" s="1"/>
  <c r="G17" s="1"/>
  <c r="H17" s="1"/>
  <c r="D20"/>
  <c r="E20" s="1"/>
  <c r="G20" s="1"/>
  <c r="H20" s="1"/>
  <c r="D21"/>
  <c r="E21" s="1"/>
  <c r="G21" s="1"/>
  <c r="H21" s="1"/>
  <c r="D23"/>
  <c r="E23" s="1"/>
  <c r="G23" s="1"/>
  <c r="H23" s="1"/>
  <c r="D24"/>
  <c r="E24" s="1"/>
  <c r="G24" s="1"/>
  <c r="H24" s="1"/>
  <c r="D25"/>
  <c r="E25" s="1"/>
  <c r="G25" s="1"/>
  <c r="H25" s="1"/>
  <c r="D29"/>
  <c r="E29" s="1"/>
  <c r="G29" s="1"/>
  <c r="H29" s="1"/>
  <c r="D30"/>
  <c r="E30" s="1"/>
  <c r="G30" s="1"/>
  <c r="H30" s="1"/>
  <c r="D32"/>
  <c r="E32" s="1"/>
  <c r="G32" s="1"/>
  <c r="H32" s="1"/>
  <c r="D34"/>
  <c r="E34" s="1"/>
  <c r="G34" s="1"/>
  <c r="H34" s="1"/>
  <c r="D35"/>
  <c r="E35" s="1"/>
  <c r="G35" s="1"/>
  <c r="H35" s="1"/>
  <c r="D37"/>
  <c r="E37" s="1"/>
  <c r="G37" s="1"/>
  <c r="H37" s="1"/>
  <c r="D38"/>
  <c r="E38" s="1"/>
  <c r="G38" s="1"/>
  <c r="H38" s="1"/>
  <c r="D40"/>
  <c r="E40" s="1"/>
  <c r="G40" s="1"/>
  <c r="H40" s="1"/>
  <c r="D41"/>
  <c r="E41" s="1"/>
  <c r="G41" s="1"/>
  <c r="H41" s="1"/>
  <c r="D42"/>
  <c r="E42" s="1"/>
  <c r="G42" s="1"/>
  <c r="H42" s="1"/>
  <c r="D43"/>
  <c r="E43" s="1"/>
  <c r="G43" s="1"/>
  <c r="H43" s="1"/>
  <c r="D44"/>
  <c r="E44" s="1"/>
  <c r="G44" s="1"/>
  <c r="H44" s="1"/>
  <c r="D45"/>
  <c r="E45" s="1"/>
  <c r="G45" s="1"/>
  <c r="H45" s="1"/>
  <c r="D46"/>
  <c r="E46" s="1"/>
  <c r="G46" s="1"/>
  <c r="H46" s="1"/>
  <c r="D47"/>
  <c r="E47" s="1"/>
  <c r="G47" s="1"/>
  <c r="H47" s="1"/>
  <c r="D48"/>
  <c r="E48" s="1"/>
  <c r="G48" s="1"/>
  <c r="H48" s="1"/>
  <c r="D49"/>
  <c r="E49" s="1"/>
  <c r="G49" s="1"/>
  <c r="H49" s="1"/>
  <c r="D50"/>
  <c r="E50" s="1"/>
  <c r="G50" s="1"/>
  <c r="H50" s="1"/>
  <c r="D51"/>
  <c r="E51" s="1"/>
  <c r="G51" s="1"/>
  <c r="H51" s="1"/>
  <c r="D52"/>
  <c r="E52" s="1"/>
  <c r="G52" s="1"/>
  <c r="H52" s="1"/>
  <c r="D54"/>
  <c r="E54" s="1"/>
  <c r="G54" s="1"/>
  <c r="H54" s="1"/>
  <c r="D55"/>
  <c r="E55" s="1"/>
  <c r="G55" s="1"/>
  <c r="H55" s="1"/>
  <c r="D56"/>
  <c r="E56" s="1"/>
  <c r="G56" s="1"/>
  <c r="H56" s="1"/>
  <c r="D57"/>
  <c r="E57" s="1"/>
  <c r="G57" s="1"/>
  <c r="H57" s="1"/>
  <c r="D58"/>
  <c r="E58" s="1"/>
  <c r="G58" s="1"/>
  <c r="H58" s="1"/>
  <c r="D59"/>
  <c r="E59" s="1"/>
  <c r="G59" s="1"/>
  <c r="H59" s="1"/>
  <c r="D68"/>
  <c r="E68" s="1"/>
  <c r="G68" s="1"/>
  <c r="H68" s="1"/>
  <c r="D60"/>
  <c r="E60" s="1"/>
  <c r="G60" s="1"/>
  <c r="H60" s="1"/>
  <c r="D61"/>
  <c r="E61" s="1"/>
  <c r="G61" s="1"/>
  <c r="H61" s="1"/>
  <c r="D62"/>
  <c r="E62" s="1"/>
  <c r="G62" s="1"/>
  <c r="H62" s="1"/>
  <c r="D13"/>
  <c r="E13" s="1"/>
  <c r="G13" s="1"/>
  <c r="H13" s="1"/>
  <c r="D36"/>
  <c r="E36" s="1"/>
  <c r="G36" s="1"/>
  <c r="H36" s="1"/>
  <c r="D39"/>
  <c r="E39" s="1"/>
  <c r="G39" s="1"/>
  <c r="H39" s="1"/>
  <c r="D64"/>
  <c r="E64" s="1"/>
  <c r="G64" s="1"/>
  <c r="H64" s="1"/>
  <c r="D67"/>
  <c r="E67" s="1"/>
  <c r="G67" s="1"/>
  <c r="H67" s="1"/>
  <c r="F24" i="1"/>
  <c r="G24" s="1"/>
  <c r="F17"/>
  <c r="G17" s="1"/>
  <c r="F13"/>
  <c r="G13" s="1"/>
  <c r="F19"/>
  <c r="G19" s="1"/>
  <c r="F2"/>
  <c r="G2" s="1"/>
  <c r="F23"/>
  <c r="G23" s="1"/>
  <c r="F7"/>
  <c r="G7" s="1"/>
  <c r="F6"/>
  <c r="F10"/>
  <c r="G10" s="1"/>
  <c r="F8"/>
  <c r="F20"/>
  <c r="G20" s="1"/>
  <c r="F9"/>
  <c r="G9" s="1"/>
  <c r="F5"/>
  <c r="G5" s="1"/>
  <c r="F22"/>
  <c r="F14"/>
  <c r="G14" s="1"/>
  <c r="F12"/>
  <c r="F25"/>
  <c r="G25" s="1"/>
  <c r="F16"/>
  <c r="F21"/>
  <c r="G21" s="1"/>
  <c r="F4"/>
  <c r="F15"/>
  <c r="G15" s="1"/>
  <c r="F3"/>
  <c r="G3" s="1"/>
  <c r="F18"/>
  <c r="G18" s="1"/>
  <c r="F11"/>
  <c r="G11" s="1"/>
  <c r="E36" i="4"/>
  <c r="E6"/>
  <c r="E25"/>
  <c r="E15"/>
  <c r="E10"/>
  <c r="E17"/>
  <c r="E33"/>
  <c r="E34"/>
  <c r="E5"/>
  <c r="E32"/>
  <c r="E3"/>
  <c r="H3" s="1"/>
  <c r="I3" s="1"/>
  <c r="G5" i="7" s="1"/>
  <c r="E7" i="4"/>
  <c r="E8"/>
  <c r="E26"/>
  <c r="E20"/>
  <c r="E19"/>
  <c r="E35"/>
  <c r="E18"/>
  <c r="E24"/>
  <c r="E30"/>
  <c r="E29"/>
  <c r="E31"/>
  <c r="E12"/>
  <c r="E39"/>
  <c r="E27"/>
  <c r="E13"/>
  <c r="E41"/>
  <c r="E4"/>
  <c r="E11"/>
  <c r="E9"/>
  <c r="E22"/>
  <c r="E37"/>
  <c r="E16"/>
  <c r="E23"/>
  <c r="D32" i="2"/>
  <c r="G8" i="3"/>
  <c r="G9"/>
  <c r="H9" s="1"/>
  <c r="G19"/>
  <c r="H19" s="1"/>
  <c r="G26"/>
  <c r="G28"/>
  <c r="G33"/>
  <c r="G53"/>
  <c r="G66"/>
  <c r="G63"/>
  <c r="G65"/>
  <c r="H65" s="1"/>
  <c r="G2"/>
  <c r="H2" s="1"/>
  <c r="K5" s="1"/>
  <c r="H63"/>
  <c r="H66"/>
  <c r="H53"/>
  <c r="H33"/>
  <c r="H28"/>
  <c r="H26"/>
  <c r="H8"/>
  <c r="F27" i="2" l="1"/>
  <c r="G27" s="1"/>
  <c r="D30" i="8" s="1"/>
  <c r="F30" s="1"/>
  <c r="F25" i="2"/>
  <c r="F23"/>
  <c r="G23" s="1"/>
  <c r="D26" i="8" s="1"/>
  <c r="F26" s="1"/>
  <c r="F21" i="2"/>
  <c r="G21" s="1"/>
  <c r="D24" i="8" s="1"/>
  <c r="F24" s="1"/>
  <c r="F19" i="2"/>
  <c r="G19" s="1"/>
  <c r="D22" i="8" s="1"/>
  <c r="F22" s="1"/>
  <c r="F17" i="2"/>
  <c r="G17" s="1"/>
  <c r="D20" i="8" s="1"/>
  <c r="F20" s="1"/>
  <c r="F15" i="2"/>
  <c r="G15" s="1"/>
  <c r="D18" i="8" s="1"/>
  <c r="F18" s="1"/>
  <c r="F13" i="2"/>
  <c r="F11"/>
  <c r="G11" s="1"/>
  <c r="D14" i="8" s="1"/>
  <c r="F14" s="1"/>
  <c r="F9" i="2"/>
  <c r="G9" s="1"/>
  <c r="D12" i="8" s="1"/>
  <c r="F12" s="1"/>
  <c r="F7" i="2"/>
  <c r="G7" s="1"/>
  <c r="D10" i="8" s="1"/>
  <c r="F10" s="1"/>
  <c r="K3" i="3"/>
  <c r="K6"/>
  <c r="K4"/>
  <c r="F3" i="2"/>
  <c r="G3" s="1"/>
  <c r="D6" i="8" s="1"/>
  <c r="F6" s="1"/>
  <c r="F29"/>
  <c r="F27"/>
  <c r="F25"/>
  <c r="F23"/>
  <c r="F21"/>
  <c r="F19"/>
  <c r="F17"/>
  <c r="F15"/>
  <c r="F13"/>
  <c r="F11"/>
  <c r="K7" i="3"/>
  <c r="F8" i="8"/>
  <c r="F4" i="7"/>
  <c r="H16" i="4"/>
  <c r="I16" s="1"/>
  <c r="H22"/>
  <c r="I22" s="1"/>
  <c r="G24" i="7" s="1"/>
  <c r="H14" i="4"/>
  <c r="I14" s="1"/>
  <c r="G16" i="7" s="1"/>
  <c r="H11" i="4"/>
  <c r="I11" s="1"/>
  <c r="G13" i="7" s="1"/>
  <c r="H41" i="4"/>
  <c r="I41" s="1"/>
  <c r="G43" i="7" s="1"/>
  <c r="H27" i="4"/>
  <c r="I27" s="1"/>
  <c r="G29" i="7" s="1"/>
  <c r="H12" i="4"/>
  <c r="I12" s="1"/>
  <c r="G14" i="7" s="1"/>
  <c r="H29" i="4"/>
  <c r="I29" s="1"/>
  <c r="G31" i="7" s="1"/>
  <c r="H24" i="4"/>
  <c r="I24" s="1"/>
  <c r="G26" i="7" s="1"/>
  <c r="H35" i="4"/>
  <c r="I35" s="1"/>
  <c r="G37" i="7" s="1"/>
  <c r="H20" i="4"/>
  <c r="I20" s="1"/>
  <c r="G22" i="7" s="1"/>
  <c r="H8" i="4"/>
  <c r="I8" s="1"/>
  <c r="G10" i="7" s="1"/>
  <c r="H21" i="4"/>
  <c r="I21" s="1"/>
  <c r="H32"/>
  <c r="I32" s="1"/>
  <c r="G34" i="7" s="1"/>
  <c r="H34" i="4"/>
  <c r="I34" s="1"/>
  <c r="G36" i="7" s="1"/>
  <c r="H33" i="4"/>
  <c r="I33" s="1"/>
  <c r="G35" i="7" s="1"/>
  <c r="H10" i="4"/>
  <c r="I10" s="1"/>
  <c r="G12" i="7" s="1"/>
  <c r="H25" i="4"/>
  <c r="I25" s="1"/>
  <c r="G27" i="7" s="1"/>
  <c r="H36" i="4"/>
  <c r="I36" s="1"/>
  <c r="G38" i="7" s="1"/>
  <c r="H23" i="4"/>
  <c r="I23" s="1"/>
  <c r="G25" i="7" s="1"/>
  <c r="H37" i="4"/>
  <c r="I37" s="1"/>
  <c r="G39" i="7" s="1"/>
  <c r="H9" i="4"/>
  <c r="I9" s="1"/>
  <c r="G11" i="7" s="1"/>
  <c r="H4" i="4"/>
  <c r="I4" s="1"/>
  <c r="G6" i="7" s="1"/>
  <c r="I7" s="1"/>
  <c r="H13" i="4"/>
  <c r="I13" s="1"/>
  <c r="G15" i="7" s="1"/>
  <c r="H39" i="4"/>
  <c r="I39" s="1"/>
  <c r="G41" i="7" s="1"/>
  <c r="H31" i="4"/>
  <c r="I31" s="1"/>
  <c r="G33" i="7" s="1"/>
  <c r="H30" i="4"/>
  <c r="I30" s="1"/>
  <c r="G32" i="7" s="1"/>
  <c r="H18" i="4"/>
  <c r="I18" s="1"/>
  <c r="G20" i="7" s="1"/>
  <c r="H19" i="4"/>
  <c r="I19" s="1"/>
  <c r="G21" i="7" s="1"/>
  <c r="H26" i="4"/>
  <c r="I26" s="1"/>
  <c r="G28" i="7" s="1"/>
  <c r="H7" i="4"/>
  <c r="I7" s="1"/>
  <c r="G9" i="7" s="1"/>
  <c r="H5" i="4"/>
  <c r="I5" s="1"/>
  <c r="G7" i="7" s="1"/>
  <c r="H17" i="4"/>
  <c r="I17" s="1"/>
  <c r="G19" i="7" s="1"/>
  <c r="H15" i="4"/>
  <c r="I15" s="1"/>
  <c r="G17" i="7" s="1"/>
  <c r="H6" i="4"/>
  <c r="I6" s="1"/>
  <c r="G8" i="7" s="1"/>
  <c r="E32" i="2"/>
  <c r="I17"/>
  <c r="J17" s="1"/>
  <c r="G20" i="8" s="1"/>
  <c r="I11" i="2"/>
  <c r="J11" s="1"/>
  <c r="G14" i="8" s="1"/>
  <c r="I9" i="2"/>
  <c r="J9" s="1"/>
  <c r="G12" i="8" s="1"/>
  <c r="I24" i="2"/>
  <c r="J24" s="1"/>
  <c r="G27" i="8" s="1"/>
  <c r="I7" i="2"/>
  <c r="J7" s="1"/>
  <c r="G10" i="8" s="1"/>
  <c r="I16" i="2"/>
  <c r="J16" s="1"/>
  <c r="G19" i="8" s="1"/>
  <c r="I12" i="2"/>
  <c r="J12" s="1"/>
  <c r="G15" i="8" s="1"/>
  <c r="I21" i="2"/>
  <c r="J21" s="1"/>
  <c r="G24" i="8" s="1"/>
  <c r="I10" i="2"/>
  <c r="J10" s="1"/>
  <c r="G13" i="8" s="1"/>
  <c r="I19" i="2"/>
  <c r="J19" s="1"/>
  <c r="G22" i="8" s="1"/>
  <c r="I27" i="2"/>
  <c r="J27" s="1"/>
  <c r="G30" i="8" s="1"/>
  <c r="I14" i="2"/>
  <c r="J14" s="1"/>
  <c r="G17" i="8" s="1"/>
  <c r="I22" i="2"/>
  <c r="J22" s="1"/>
  <c r="G25" i="8" s="1"/>
  <c r="I18" i="2"/>
  <c r="J18" s="1"/>
  <c r="G21" i="8" s="1"/>
  <c r="I15" i="2"/>
  <c r="J15" s="1"/>
  <c r="G18" i="8" s="1"/>
  <c r="I3" i="2"/>
  <c r="J3" s="1"/>
  <c r="G6" i="8" s="1"/>
  <c r="I26" i="2"/>
  <c r="J26" s="1"/>
  <c r="G29" i="8" s="1"/>
  <c r="I23" i="2"/>
  <c r="J23" s="1"/>
  <c r="G26" i="8" s="1"/>
  <c r="I20" i="2"/>
  <c r="J20" s="1"/>
  <c r="G23" i="8" s="1"/>
  <c r="I8" i="2"/>
  <c r="J8" s="1"/>
  <c r="G11" i="8" s="1"/>
  <c r="I5" i="2"/>
  <c r="J5" s="1"/>
  <c r="G8" i="8" s="1"/>
  <c r="J4" i="1"/>
  <c r="J6"/>
  <c r="J3"/>
  <c r="J5"/>
  <c r="J7"/>
  <c r="K8" i="3" l="1"/>
  <c r="I8" i="7"/>
  <c r="I4"/>
  <c r="I5"/>
  <c r="I6"/>
  <c r="G4" i="2"/>
  <c r="G13"/>
  <c r="G28"/>
  <c r="G6"/>
  <c r="G25"/>
  <c r="J8" i="1"/>
  <c r="I6" i="2" l="1"/>
  <c r="J6" s="1"/>
  <c r="G9" i="8" s="1"/>
  <c r="D9"/>
  <c r="F9" s="1"/>
  <c r="I13" i="2"/>
  <c r="J13" s="1"/>
  <c r="G16" i="8" s="1"/>
  <c r="D16"/>
  <c r="F16" s="1"/>
  <c r="I9" i="7"/>
  <c r="I25" i="2"/>
  <c r="J25" s="1"/>
  <c r="G28" i="8" s="1"/>
  <c r="D28"/>
  <c r="F28" s="1"/>
  <c r="I28" i="2"/>
  <c r="J28" s="1"/>
  <c r="G31" i="8" s="1"/>
  <c r="D31"/>
  <c r="F31" s="1"/>
  <c r="I4" i="2"/>
  <c r="J4" s="1"/>
  <c r="G7" i="8" s="1"/>
  <c r="D7"/>
  <c r="F7" s="1"/>
  <c r="I2" i="2"/>
  <c r="J2" s="1"/>
  <c r="G5" i="8" s="1"/>
  <c r="J9" l="1"/>
  <c r="J7"/>
  <c r="J10"/>
  <c r="J8"/>
  <c r="J6"/>
  <c r="J11" s="1"/>
  <c r="M4" i="2"/>
  <c r="M6"/>
  <c r="M3"/>
  <c r="M5"/>
  <c r="M7"/>
  <c r="M8" l="1"/>
</calcChain>
</file>

<file path=xl/sharedStrings.xml><?xml version="1.0" encoding="utf-8"?>
<sst xmlns="http://schemas.openxmlformats.org/spreadsheetml/2006/main" count="372" uniqueCount="281">
  <si>
    <t>No</t>
  </si>
  <si>
    <t>Regd</t>
  </si>
  <si>
    <t>CP12/60922/09</t>
  </si>
  <si>
    <t>CP12/61002/09</t>
  </si>
  <si>
    <t>CP12/60933/09</t>
  </si>
  <si>
    <t>CP12/60929/09</t>
  </si>
  <si>
    <t>CP12/60935/09</t>
  </si>
  <si>
    <t>CP12/60258/09</t>
  </si>
  <si>
    <t>CP12/61001/09</t>
  </si>
  <si>
    <t>CP12/60912/09</t>
  </si>
  <si>
    <t>CP12/60910/09</t>
  </si>
  <si>
    <t>CP12/60917/09</t>
  </si>
  <si>
    <t>CP12/60914/09</t>
  </si>
  <si>
    <t>CP12/60936/09</t>
  </si>
  <si>
    <t>CP12/60916/09</t>
  </si>
  <si>
    <t>CP12/60304/09</t>
  </si>
  <si>
    <t>CP12/60946/09</t>
  </si>
  <si>
    <t>CP12/60930/09</t>
  </si>
  <si>
    <t>CP12/60927/09</t>
  </si>
  <si>
    <t>CP12/61004/09</t>
  </si>
  <si>
    <t>CP12/60932/09</t>
  </si>
  <si>
    <t>CP12/60939/09</t>
  </si>
  <si>
    <t>CP12/60303/09</t>
  </si>
  <si>
    <t>CP12/60931/09</t>
  </si>
  <si>
    <t>CP12/60290/09</t>
  </si>
  <si>
    <t>CP12/60934/09</t>
  </si>
  <si>
    <t>GRADE</t>
  </si>
  <si>
    <t>NUMBER</t>
  </si>
  <si>
    <t>A</t>
  </si>
  <si>
    <t>B</t>
  </si>
  <si>
    <t>C</t>
  </si>
  <si>
    <t>D</t>
  </si>
  <si>
    <t>F</t>
  </si>
  <si>
    <t>Mks- Exam (Total)</t>
  </si>
  <si>
    <t>TOTAL</t>
  </si>
  <si>
    <t>E13/00305/07</t>
  </si>
  <si>
    <t>E13/00307/07</t>
  </si>
  <si>
    <t>E13/00308/07</t>
  </si>
  <si>
    <t>E13/00310/07</t>
  </si>
  <si>
    <t>E13/00321/07</t>
  </si>
  <si>
    <t>E13/00322/07</t>
  </si>
  <si>
    <t>E13/00324/07</t>
  </si>
  <si>
    <t>E13/00325/07</t>
  </si>
  <si>
    <t>E13/00326/07</t>
  </si>
  <si>
    <t>E13/00327/07</t>
  </si>
  <si>
    <t>E13/00330/07</t>
  </si>
  <si>
    <t>E13/00332/07</t>
  </si>
  <si>
    <t>E13/00337/07</t>
  </si>
  <si>
    <t>E13/00341/07</t>
  </si>
  <si>
    <t>E13/00342/07</t>
  </si>
  <si>
    <t>E13/00343/07</t>
  </si>
  <si>
    <t>E13/00345/07</t>
  </si>
  <si>
    <t>E13/00349/07</t>
  </si>
  <si>
    <t>E13/00356/07</t>
  </si>
  <si>
    <t>E13/00360/07</t>
  </si>
  <si>
    <t>E13/00361/07</t>
  </si>
  <si>
    <t>E13/00362/07</t>
  </si>
  <si>
    <t>E13/00364/07</t>
  </si>
  <si>
    <t>E13/00369/07</t>
  </si>
  <si>
    <t>E13/00370/07</t>
  </si>
  <si>
    <t>E13/00374/07</t>
  </si>
  <si>
    <t>E13/00375/07</t>
  </si>
  <si>
    <t>E13/00379/07</t>
  </si>
  <si>
    <t>E13/00380/07</t>
  </si>
  <si>
    <t>E13/00381/07</t>
  </si>
  <si>
    <t>E13/00382/07</t>
  </si>
  <si>
    <t>E13/00384/07</t>
  </si>
  <si>
    <t>E13/00385/07</t>
  </si>
  <si>
    <t>E13/00391/07</t>
  </si>
  <si>
    <t>E13/00396/07</t>
  </si>
  <si>
    <t>E13/00404/07</t>
  </si>
  <si>
    <t>E13/00405/07</t>
  </si>
  <si>
    <t>E13/00408/07</t>
  </si>
  <si>
    <t>E13/00411/07</t>
  </si>
  <si>
    <t>E13/00417/07</t>
  </si>
  <si>
    <t>E13/00420/07</t>
  </si>
  <si>
    <t>E13/00421/07</t>
  </si>
  <si>
    <t>E13/00427/07</t>
  </si>
  <si>
    <t>E13/00429/07</t>
  </si>
  <si>
    <t>E13/00430/07</t>
  </si>
  <si>
    <t>E13/00433/07</t>
  </si>
  <si>
    <t>E13/00441/07</t>
  </si>
  <si>
    <t>E13/00442/07</t>
  </si>
  <si>
    <t>E13/00443/07</t>
  </si>
  <si>
    <t>E13/00444/07</t>
  </si>
  <si>
    <t>E13/00450/07</t>
  </si>
  <si>
    <t>E13/00452/07</t>
  </si>
  <si>
    <t>E13/00453/07</t>
  </si>
  <si>
    <t>E13/01264/07</t>
  </si>
  <si>
    <t>E13/01269/07</t>
  </si>
  <si>
    <t>E13/01270/07</t>
  </si>
  <si>
    <t>E13/01280/07</t>
  </si>
  <si>
    <t>EP13/00903/07</t>
  </si>
  <si>
    <t>EP13/00909/07</t>
  </si>
  <si>
    <t>EP13/00945/07</t>
  </si>
  <si>
    <t>EP13/01187/05</t>
  </si>
  <si>
    <t>Mks- CAT1/40</t>
  </si>
  <si>
    <t>E13/00931/04</t>
  </si>
  <si>
    <t>E13/00717/06</t>
  </si>
  <si>
    <t>934 or 904</t>
  </si>
  <si>
    <t>E13/00386/07</t>
  </si>
  <si>
    <t>E13/00397/07</t>
  </si>
  <si>
    <t>E13/00331/07</t>
  </si>
  <si>
    <t>Mks- CAT1/30</t>
  </si>
  <si>
    <t>Mks- CAT2/30</t>
  </si>
  <si>
    <t>Mks- CAT1/15</t>
  </si>
  <si>
    <t>Mks- CAT2/15</t>
  </si>
  <si>
    <t>C12/60083/08</t>
  </si>
  <si>
    <t>Mwilu Stephen Kivuva</t>
  </si>
  <si>
    <t>C12/60044/08</t>
  </si>
  <si>
    <t>Gitari W. Dorris</t>
  </si>
  <si>
    <t>C12/60020/08</t>
  </si>
  <si>
    <t>Sharon C. Ruto</t>
  </si>
  <si>
    <t>C12/60092/08</t>
  </si>
  <si>
    <t>John Kariuki Mwaura</t>
  </si>
  <si>
    <t>C12/60027/08</t>
  </si>
  <si>
    <t>Cherotich Winnie</t>
  </si>
  <si>
    <t>C12/60060/08</t>
  </si>
  <si>
    <t>Olekete Nicholas Gowon</t>
  </si>
  <si>
    <t>C12/60067/08</t>
  </si>
  <si>
    <t>George Njuguna Kiarie</t>
  </si>
  <si>
    <t>C12/60008/08</t>
  </si>
  <si>
    <t>C12/60079/08</t>
  </si>
  <si>
    <t>Esther W. Wanjohi</t>
  </si>
  <si>
    <t>C12/60031/08</t>
  </si>
  <si>
    <t>Esther Kabiro</t>
  </si>
  <si>
    <t>C12/60089/08</t>
  </si>
  <si>
    <t>Mutia P. Kamula</t>
  </si>
  <si>
    <t>C12/60075/08</t>
  </si>
  <si>
    <t>Winnie N. Mwangi</t>
  </si>
  <si>
    <t>C12/60013/08</t>
  </si>
  <si>
    <t>Rumenda H. Chris</t>
  </si>
  <si>
    <t>C12/60037/08</t>
  </si>
  <si>
    <t>Onderi Betsy</t>
  </si>
  <si>
    <t>C12/60051/08</t>
  </si>
  <si>
    <t>Nyantika Wanjiru Winnie</t>
  </si>
  <si>
    <t>C12/60053/08</t>
  </si>
  <si>
    <t>Kim Kiragu</t>
  </si>
  <si>
    <t>C12/60058/08</t>
  </si>
  <si>
    <t>Nzioka Esther Mutanu</t>
  </si>
  <si>
    <t>C12/60024/08</t>
  </si>
  <si>
    <t>Phoebe Tuma Kalunda</t>
  </si>
  <si>
    <t>C12/60076/08</t>
  </si>
  <si>
    <t>Lawrence Cheruiyot Lagat</t>
  </si>
  <si>
    <t>C12/60081/08</t>
  </si>
  <si>
    <t>C12/60014/08</t>
  </si>
  <si>
    <t>Malesi A. Walter</t>
  </si>
  <si>
    <t>C12/60030/08</t>
  </si>
  <si>
    <t>Mbugua Beatrice</t>
  </si>
  <si>
    <t>C12/60095/08</t>
  </si>
  <si>
    <t>Baddo Nura Bonaya</t>
  </si>
  <si>
    <t>C12/60035/08</t>
  </si>
  <si>
    <t>C12/60043/08</t>
  </si>
  <si>
    <t>Wilson K. Irungu</t>
  </si>
  <si>
    <t>C12/60054/08</t>
  </si>
  <si>
    <t>Joash Simiyu Wakoli</t>
  </si>
  <si>
    <t>C12/60022/08</t>
  </si>
  <si>
    <t>Muchoki N. Samwel</t>
  </si>
  <si>
    <t>CAT 2</t>
  </si>
  <si>
    <t>EXAM</t>
  </si>
  <si>
    <t>Mks- CAT1/20</t>
  </si>
  <si>
    <t>CP12/60501/08</t>
  </si>
  <si>
    <t>CP12/61075/08</t>
  </si>
  <si>
    <t>CP12/60380/08</t>
  </si>
  <si>
    <t>CP12/60520/08</t>
  </si>
  <si>
    <t>CP12/60466/08</t>
  </si>
  <si>
    <t>CP12/60413/08</t>
  </si>
  <si>
    <t>Maina Beatrice Waithera</t>
  </si>
  <si>
    <t>CP12/60366/08</t>
  </si>
  <si>
    <t>CP12/60640/08</t>
  </si>
  <si>
    <t>CP12/60355/08</t>
  </si>
  <si>
    <t>CP12/60489/08</t>
  </si>
  <si>
    <t>CP12/60390/08</t>
  </si>
  <si>
    <t>CP12/60404/08</t>
  </si>
  <si>
    <t>CP12/60534/08</t>
  </si>
  <si>
    <t>CP12/60486/08</t>
  </si>
  <si>
    <t>CP12/60485/08</t>
  </si>
  <si>
    <t>CP12/60891/08</t>
  </si>
  <si>
    <t>CP12/60476/08</t>
  </si>
  <si>
    <t>CP12/60517/08</t>
  </si>
  <si>
    <t>CP12/60573/08</t>
  </si>
  <si>
    <t>CP12/60562/08</t>
  </si>
  <si>
    <t>CP12/60603/08</t>
  </si>
  <si>
    <t>CP12/60442/08</t>
  </si>
  <si>
    <t>CP12/61293/08</t>
  </si>
  <si>
    <t>CP12/60540/08</t>
  </si>
  <si>
    <t>CP12/60464/08</t>
  </si>
  <si>
    <t>CP122/60929/07</t>
  </si>
  <si>
    <t>CP12/60358/08</t>
  </si>
  <si>
    <t>CP12/60424/08</t>
  </si>
  <si>
    <t>Rukwaro Joseph maina</t>
  </si>
  <si>
    <t>CP12/60465/08</t>
  </si>
  <si>
    <t>CP12/60406/08</t>
  </si>
  <si>
    <t>CP12/60490/08</t>
  </si>
  <si>
    <t>CP12/61116/08</t>
  </si>
  <si>
    <t>CP12/60468/08</t>
  </si>
  <si>
    <t>CAT 1</t>
  </si>
  <si>
    <t>86 0r 96</t>
  </si>
  <si>
    <t>331 or 332</t>
  </si>
  <si>
    <t>97 0r 96</t>
  </si>
  <si>
    <t>BCOM 211: intermidiate accounting</t>
  </si>
  <si>
    <t>Bcom 422: Business taxation</t>
  </si>
  <si>
    <t>EP13/01048/08</t>
  </si>
  <si>
    <t>ESP/01058/08</t>
  </si>
  <si>
    <t>EP13/01064/08</t>
  </si>
  <si>
    <t>ESP13/01116/10</t>
  </si>
  <si>
    <t>ESP13/00934/10</t>
  </si>
  <si>
    <t>ESP13/01118/10</t>
  </si>
  <si>
    <t>ESP13/00265/09</t>
  </si>
  <si>
    <t>ESP13/01272/10</t>
  </si>
  <si>
    <t>ESP13/00949/10</t>
  </si>
  <si>
    <t>ESP13/00931/10</t>
  </si>
  <si>
    <t>ESP13/00245/10</t>
  </si>
  <si>
    <t>EP13/00934/07</t>
  </si>
  <si>
    <t>EP13/00962/07</t>
  </si>
  <si>
    <t>S</t>
  </si>
  <si>
    <t>Mks- CAT1/50</t>
  </si>
  <si>
    <t>Name</t>
  </si>
  <si>
    <t>Ref</t>
  </si>
  <si>
    <t>CP12/60351/08</t>
  </si>
  <si>
    <t>CP12/60469/08</t>
  </si>
  <si>
    <t>CP12/60748/08</t>
  </si>
  <si>
    <t>CP12/61063/08</t>
  </si>
  <si>
    <t>CP12/61079/08</t>
  </si>
  <si>
    <t>Kipyegon Roger</t>
  </si>
  <si>
    <t>Karugu Paul Karimi</t>
  </si>
  <si>
    <t>CP12/61204/08 (e)</t>
  </si>
  <si>
    <t>Ombata Rachel Kwamboka</t>
  </si>
  <si>
    <t>Bosuben, Viola Jepkosgei</t>
  </si>
  <si>
    <t>CP12/60544/06 (e)</t>
  </si>
  <si>
    <t>Ochollah Michael</t>
  </si>
  <si>
    <t>CP12/60651/08 (e)</t>
  </si>
  <si>
    <t>Orare Micah Nyangwencha</t>
  </si>
  <si>
    <t>Kirwa Pascal King</t>
  </si>
  <si>
    <t>Nguyo Benson Ndungu</t>
  </si>
  <si>
    <t>Githinji Irene Wanjiku</t>
  </si>
  <si>
    <t>Kamau Keziah Njeri</t>
  </si>
  <si>
    <t>Kipkirui Abel Rotich</t>
  </si>
  <si>
    <t>Musani Ibrahim Kibet</t>
  </si>
  <si>
    <t>Mokeira Concepter</t>
  </si>
  <si>
    <t>Kamau Susan Nyambura</t>
  </si>
  <si>
    <t>Sing'ombe Zablon Basweti</t>
  </si>
  <si>
    <t>Kiriethe Peter Murage</t>
  </si>
  <si>
    <t>missing on mksheet</t>
  </si>
  <si>
    <t>Mitei Allan</t>
  </si>
  <si>
    <t>Chemutai Caroline</t>
  </si>
  <si>
    <t>Auma Kevin Osano</t>
  </si>
  <si>
    <t>Ndungi Nelson Kungu</t>
  </si>
  <si>
    <t>Mogere Dolphin Kagi</t>
  </si>
  <si>
    <t>Kipng'eno Tonui</t>
  </si>
  <si>
    <t>Thetu James Maingi</t>
  </si>
  <si>
    <t>Kimotho Mary Wanjiru</t>
  </si>
  <si>
    <t>Nyandieka Robin Otita</t>
  </si>
  <si>
    <t>Bitok Alvine Kiprotich</t>
  </si>
  <si>
    <t>Gitumbe Gairigi</t>
  </si>
  <si>
    <t>Kipruto Kennedy</t>
  </si>
  <si>
    <t>Nyambura Damaris</t>
  </si>
  <si>
    <t>Onduko Damaris Ongaga</t>
  </si>
  <si>
    <t>Kipkirui Evans</t>
  </si>
  <si>
    <t>Kamwaro Kellen Nyaguthii</t>
  </si>
  <si>
    <t>Kimarus Joseph</t>
  </si>
  <si>
    <t>Chepkirui Milka</t>
  </si>
  <si>
    <t>Chepkemoi Nancy</t>
  </si>
  <si>
    <t>Kirir Collins K.</t>
  </si>
  <si>
    <t>Omondi Benson Oloo</t>
  </si>
  <si>
    <t>Masakhwe Protus</t>
  </si>
  <si>
    <t>CP122/60679/07 (e)</t>
  </si>
  <si>
    <t>Mandai Lemiso</t>
  </si>
  <si>
    <t>Omare Choi cleophas</t>
  </si>
  <si>
    <t>BCOM 412: AUDITING 2 CAT AND FINAL EXAM SUMMARY</t>
  </si>
  <si>
    <t>NAME</t>
  </si>
  <si>
    <t>JANUARY TO APRIL 21, 2011 SEMESTER</t>
  </si>
  <si>
    <t>CAT TOTAL</t>
  </si>
  <si>
    <t>REGD NUMBER</t>
  </si>
  <si>
    <t>e stands for evening students</t>
  </si>
  <si>
    <t>BCOM 335: FINANCIAL MANAGEMENT 1 CAT AND FINAL EXAM SUMMARY- NJORO CAMPUS</t>
  </si>
  <si>
    <t>Ouma Dickens Otieno</t>
  </si>
  <si>
    <t>Omucheyi kelvin Namutenda</t>
  </si>
  <si>
    <t>Murimi Caroline Wanjeri</t>
  </si>
  <si>
    <t>EGERTON UNIVERSITY</t>
  </si>
  <si>
    <t>CAT 2 over 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</si>
</sst>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0" fillId="3" borderId="0" xfId="0" applyFill="1"/>
    <xf numFmtId="0" fontId="0" fillId="3" borderId="1" xfId="0" applyFill="1" applyBorder="1"/>
    <xf numFmtId="0" fontId="0" fillId="2" borderId="1" xfId="0" applyFill="1" applyBorder="1"/>
    <xf numFmtId="1" fontId="0" fillId="3" borderId="1" xfId="0" applyNumberFormat="1" applyFill="1" applyBorder="1"/>
    <xf numFmtId="0" fontId="1" fillId="2" borderId="1" xfId="0" applyFont="1" applyFill="1" applyBorder="1"/>
    <xf numFmtId="1" fontId="0" fillId="0" borderId="0" xfId="0" applyNumberFormat="1" applyBorder="1"/>
    <xf numFmtId="0" fontId="0" fillId="0" borderId="4" xfId="0" applyFill="1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/>
    <xf numFmtId="0" fontId="0" fillId="0" borderId="5" xfId="0" applyBorder="1" applyAlignment="1"/>
    <xf numFmtId="0" fontId="0" fillId="0" borderId="3" xfId="0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1" fillId="0" borderId="2" xfId="0" applyFont="1" applyBorder="1" applyAlignment="1"/>
    <xf numFmtId="0" fontId="1" fillId="0" borderId="5" xfId="0" applyFont="1" applyBorder="1" applyAlignment="1"/>
    <xf numFmtId="0" fontId="1" fillId="0" borderId="3" xfId="0" applyFont="1" applyBorder="1" applyAlignment="1"/>
    <xf numFmtId="0" fontId="1" fillId="0" borderId="0" xfId="0" applyFont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>
      <selection activeCell="K3" sqref="K3"/>
    </sheetView>
  </sheetViews>
  <sheetFormatPr defaultRowHeight="15"/>
  <cols>
    <col min="2" max="2" width="18" customWidth="1"/>
    <col min="7" max="7" width="8.85546875" customWidth="1"/>
    <col min="8" max="8" width="2.7109375" customWidth="1"/>
  </cols>
  <sheetData>
    <row r="1" spans="1:10">
      <c r="A1" s="2" t="s">
        <v>0</v>
      </c>
      <c r="B1" s="2" t="s">
        <v>1</v>
      </c>
      <c r="C1" s="3" t="s">
        <v>196</v>
      </c>
      <c r="D1" s="4" t="s">
        <v>158</v>
      </c>
      <c r="E1" s="4" t="s">
        <v>159</v>
      </c>
      <c r="F1" s="4" t="s">
        <v>34</v>
      </c>
      <c r="G1" s="4" t="s">
        <v>26</v>
      </c>
      <c r="H1" s="10"/>
    </row>
    <row r="2" spans="1:10">
      <c r="A2" s="3">
        <v>6</v>
      </c>
      <c r="B2" s="3" t="s">
        <v>7</v>
      </c>
      <c r="C2" s="4">
        <v>7</v>
      </c>
      <c r="D2" s="8">
        <v>13</v>
      </c>
      <c r="E2" s="4">
        <v>58</v>
      </c>
      <c r="F2" s="4">
        <f t="shared" ref="F2:F25" si="0">C2+D2+E2</f>
        <v>78</v>
      </c>
      <c r="G2" s="4" t="str">
        <f>IF(F2&gt;=69.5,"A",IF(F2&gt;=59.5,"B",IF(F2&gt;=49.5,"C",IF(F2&gt;=39.5,"D","F"))))</f>
        <v>A</v>
      </c>
      <c r="H2" s="10"/>
      <c r="I2" s="1" t="s">
        <v>26</v>
      </c>
      <c r="J2" s="1" t="s">
        <v>27</v>
      </c>
    </row>
    <row r="3" spans="1:10">
      <c r="A3" s="3">
        <v>23</v>
      </c>
      <c r="B3" s="3" t="s">
        <v>24</v>
      </c>
      <c r="C3" s="4">
        <v>6</v>
      </c>
      <c r="D3" s="8">
        <v>13</v>
      </c>
      <c r="E3" s="4">
        <v>34</v>
      </c>
      <c r="F3" s="4">
        <f t="shared" si="0"/>
        <v>53</v>
      </c>
      <c r="G3" s="4" t="str">
        <f t="shared" ref="G3:G25" si="1">IF(F3&gt;=69.5,"A",IF(F3&gt;=59.5,"B",IF(F3&gt;=49.5,"C",IF(F3&gt;=39.5,"D","F"))))</f>
        <v>C</v>
      </c>
      <c r="H3" s="10"/>
      <c r="I3" t="s">
        <v>28</v>
      </c>
      <c r="J3">
        <f>COUNTIF($G$2:$G$67,I3)</f>
        <v>9</v>
      </c>
    </row>
    <row r="4" spans="1:10">
      <c r="A4" s="3">
        <v>21</v>
      </c>
      <c r="B4" s="3" t="s">
        <v>22</v>
      </c>
      <c r="C4" s="4">
        <v>9</v>
      </c>
      <c r="D4" s="8">
        <v>13</v>
      </c>
      <c r="E4" s="4">
        <v>38</v>
      </c>
      <c r="F4" s="4">
        <f t="shared" si="0"/>
        <v>60</v>
      </c>
      <c r="G4" s="4" t="str">
        <f t="shared" si="1"/>
        <v>B</v>
      </c>
      <c r="H4" s="10"/>
      <c r="I4" t="s">
        <v>29</v>
      </c>
      <c r="J4">
        <f>COUNTIF($G$2:$G$67,I4)</f>
        <v>10</v>
      </c>
    </row>
    <row r="5" spans="1:10">
      <c r="A5" s="3">
        <v>14</v>
      </c>
      <c r="B5" s="3" t="s">
        <v>15</v>
      </c>
      <c r="C5" s="4">
        <v>7</v>
      </c>
      <c r="D5" s="8">
        <v>13</v>
      </c>
      <c r="E5" s="4">
        <v>46</v>
      </c>
      <c r="F5" s="4">
        <f t="shared" si="0"/>
        <v>66</v>
      </c>
      <c r="G5" s="4" t="str">
        <f t="shared" si="1"/>
        <v>B</v>
      </c>
      <c r="H5" s="10"/>
      <c r="I5" t="s">
        <v>30</v>
      </c>
      <c r="J5">
        <f>COUNTIF($G$2:$G$67,I5)</f>
        <v>4</v>
      </c>
    </row>
    <row r="6" spans="1:10">
      <c r="A6" s="3">
        <v>9</v>
      </c>
      <c r="B6" s="3" t="s">
        <v>10</v>
      </c>
      <c r="C6" s="4">
        <v>3</v>
      </c>
      <c r="D6" s="8">
        <v>13</v>
      </c>
      <c r="E6" s="4">
        <v>54</v>
      </c>
      <c r="F6" s="4">
        <f t="shared" si="0"/>
        <v>70</v>
      </c>
      <c r="G6" s="4" t="str">
        <f t="shared" si="1"/>
        <v>A</v>
      </c>
      <c r="H6" s="10"/>
      <c r="I6" t="s">
        <v>31</v>
      </c>
      <c r="J6">
        <f>COUNTIF($G$2:$G$67,I6)</f>
        <v>1</v>
      </c>
    </row>
    <row r="7" spans="1:10">
      <c r="A7" s="3">
        <v>8</v>
      </c>
      <c r="B7" s="3" t="s">
        <v>9</v>
      </c>
      <c r="C7" s="4">
        <v>9</v>
      </c>
      <c r="D7" s="8">
        <v>10</v>
      </c>
      <c r="E7" s="4">
        <v>62</v>
      </c>
      <c r="F7" s="4">
        <f t="shared" si="0"/>
        <v>81</v>
      </c>
      <c r="G7" s="4" t="str">
        <f t="shared" si="1"/>
        <v>A</v>
      </c>
      <c r="H7" s="10"/>
      <c r="I7" t="s">
        <v>32</v>
      </c>
      <c r="J7">
        <f>COUNTIF($G$2:$G$67,I7)</f>
        <v>0</v>
      </c>
    </row>
    <row r="8" spans="1:10">
      <c r="A8" s="3">
        <v>11</v>
      </c>
      <c r="B8" s="3" t="s">
        <v>12</v>
      </c>
      <c r="C8" s="4">
        <v>6</v>
      </c>
      <c r="D8" s="8">
        <v>13</v>
      </c>
      <c r="E8" s="4">
        <v>53</v>
      </c>
      <c r="F8" s="4">
        <f t="shared" si="0"/>
        <v>72</v>
      </c>
      <c r="G8" s="4" t="str">
        <f t="shared" si="1"/>
        <v>A</v>
      </c>
      <c r="H8" s="10"/>
      <c r="J8">
        <f>SUM(J3:J7)</f>
        <v>24</v>
      </c>
    </row>
    <row r="9" spans="1:10">
      <c r="A9" s="3">
        <v>13</v>
      </c>
      <c r="B9" s="3" t="s">
        <v>14</v>
      </c>
      <c r="C9" s="4">
        <v>3</v>
      </c>
      <c r="D9" s="8">
        <v>13</v>
      </c>
      <c r="E9" s="4">
        <v>45</v>
      </c>
      <c r="F9" s="4">
        <f t="shared" si="0"/>
        <v>61</v>
      </c>
      <c r="G9" s="4" t="str">
        <f t="shared" si="1"/>
        <v>B</v>
      </c>
      <c r="H9" s="10"/>
    </row>
    <row r="10" spans="1:10">
      <c r="A10" s="3">
        <v>10</v>
      </c>
      <c r="B10" s="3" t="s">
        <v>11</v>
      </c>
      <c r="C10" s="4">
        <v>7</v>
      </c>
      <c r="D10" s="8">
        <v>13</v>
      </c>
      <c r="E10" s="4">
        <v>65</v>
      </c>
      <c r="F10" s="4">
        <f t="shared" si="0"/>
        <v>85</v>
      </c>
      <c r="G10" s="4" t="str">
        <f t="shared" si="1"/>
        <v>A</v>
      </c>
      <c r="H10" s="10"/>
    </row>
    <row r="11" spans="1:10">
      <c r="A11" s="3">
        <v>1</v>
      </c>
      <c r="B11" s="3" t="s">
        <v>2</v>
      </c>
      <c r="C11" s="4">
        <v>6</v>
      </c>
      <c r="D11" s="8">
        <v>13</v>
      </c>
      <c r="E11" s="4">
        <v>27</v>
      </c>
      <c r="F11" s="4">
        <f t="shared" si="0"/>
        <v>46</v>
      </c>
      <c r="G11" s="4" t="str">
        <f t="shared" si="1"/>
        <v>D</v>
      </c>
      <c r="H11" s="10"/>
    </row>
    <row r="12" spans="1:10">
      <c r="A12" s="3">
        <v>17</v>
      </c>
      <c r="B12" s="3" t="s">
        <v>18</v>
      </c>
      <c r="C12" s="4">
        <v>3</v>
      </c>
      <c r="D12" s="8">
        <v>13</v>
      </c>
      <c r="E12" s="4">
        <v>40</v>
      </c>
      <c r="F12" s="4">
        <f t="shared" si="0"/>
        <v>56</v>
      </c>
      <c r="G12" s="4" t="str">
        <f t="shared" si="1"/>
        <v>C</v>
      </c>
      <c r="H12" s="10"/>
    </row>
    <row r="13" spans="1:10">
      <c r="A13" s="3">
        <v>4</v>
      </c>
      <c r="B13" s="3" t="s">
        <v>5</v>
      </c>
      <c r="C13" s="4">
        <v>3</v>
      </c>
      <c r="D13" s="8">
        <v>13</v>
      </c>
      <c r="E13" s="4">
        <v>45</v>
      </c>
      <c r="F13" s="4">
        <f t="shared" si="0"/>
        <v>61</v>
      </c>
      <c r="G13" s="4" t="str">
        <f t="shared" si="1"/>
        <v>B</v>
      </c>
      <c r="H13" s="10"/>
    </row>
    <row r="14" spans="1:10">
      <c r="A14" s="3">
        <v>16</v>
      </c>
      <c r="B14" s="3" t="s">
        <v>17</v>
      </c>
      <c r="C14" s="4">
        <v>8</v>
      </c>
      <c r="D14" s="8">
        <v>13</v>
      </c>
      <c r="E14" s="4">
        <v>46</v>
      </c>
      <c r="F14" s="4">
        <f t="shared" si="0"/>
        <v>67</v>
      </c>
      <c r="G14" s="4" t="str">
        <f t="shared" si="1"/>
        <v>B</v>
      </c>
      <c r="H14" s="10"/>
    </row>
    <row r="15" spans="1:10">
      <c r="A15" s="3">
        <v>22</v>
      </c>
      <c r="B15" s="3" t="s">
        <v>23</v>
      </c>
      <c r="C15" s="4">
        <v>6</v>
      </c>
      <c r="D15" s="8">
        <v>13</v>
      </c>
      <c r="E15" s="4">
        <v>57</v>
      </c>
      <c r="F15" s="4">
        <f t="shared" si="0"/>
        <v>76</v>
      </c>
      <c r="G15" s="4" t="str">
        <f t="shared" si="1"/>
        <v>A</v>
      </c>
      <c r="H15" s="10"/>
    </row>
    <row r="16" spans="1:10">
      <c r="A16" s="3">
        <v>19</v>
      </c>
      <c r="B16" s="3" t="s">
        <v>20</v>
      </c>
      <c r="C16" s="4">
        <v>5</v>
      </c>
      <c r="D16" s="8">
        <v>13</v>
      </c>
      <c r="E16" s="4">
        <v>54</v>
      </c>
      <c r="F16" s="4">
        <f t="shared" si="0"/>
        <v>72</v>
      </c>
      <c r="G16" s="4" t="str">
        <f t="shared" si="1"/>
        <v>A</v>
      </c>
      <c r="H16" s="10"/>
    </row>
    <row r="17" spans="1:8">
      <c r="A17" s="3">
        <v>3</v>
      </c>
      <c r="B17" s="3" t="s">
        <v>4</v>
      </c>
      <c r="C17" s="4">
        <v>10</v>
      </c>
      <c r="D17" s="8">
        <v>10</v>
      </c>
      <c r="E17" s="4">
        <v>46</v>
      </c>
      <c r="F17" s="4">
        <f t="shared" si="0"/>
        <v>66</v>
      </c>
      <c r="G17" s="4" t="str">
        <f t="shared" si="1"/>
        <v>B</v>
      </c>
      <c r="H17" s="10"/>
    </row>
    <row r="18" spans="1:8">
      <c r="A18" s="3">
        <v>24</v>
      </c>
      <c r="B18" s="3" t="s">
        <v>25</v>
      </c>
      <c r="C18" s="4">
        <v>4</v>
      </c>
      <c r="D18" s="8">
        <v>13</v>
      </c>
      <c r="E18" s="4">
        <v>46</v>
      </c>
      <c r="F18" s="4">
        <f t="shared" si="0"/>
        <v>63</v>
      </c>
      <c r="G18" s="4" t="str">
        <f t="shared" si="1"/>
        <v>B</v>
      </c>
      <c r="H18" s="10"/>
    </row>
    <row r="19" spans="1:8">
      <c r="A19" s="3">
        <v>5</v>
      </c>
      <c r="B19" s="3" t="s">
        <v>6</v>
      </c>
      <c r="C19" s="4">
        <v>9</v>
      </c>
      <c r="D19" s="8">
        <v>13</v>
      </c>
      <c r="E19" s="4">
        <v>36</v>
      </c>
      <c r="F19" s="4">
        <f t="shared" si="0"/>
        <v>58</v>
      </c>
      <c r="G19" s="4" t="str">
        <f t="shared" si="1"/>
        <v>C</v>
      </c>
      <c r="H19" s="10"/>
    </row>
    <row r="20" spans="1:8">
      <c r="A20" s="3">
        <v>12</v>
      </c>
      <c r="B20" s="3" t="s">
        <v>13</v>
      </c>
      <c r="C20" s="4">
        <v>6</v>
      </c>
      <c r="D20" s="8">
        <v>13</v>
      </c>
      <c r="E20" s="4">
        <v>60</v>
      </c>
      <c r="F20" s="4">
        <f t="shared" si="0"/>
        <v>79</v>
      </c>
      <c r="G20" s="4" t="str">
        <f t="shared" si="1"/>
        <v>A</v>
      </c>
      <c r="H20" s="10"/>
    </row>
    <row r="21" spans="1:8">
      <c r="A21" s="3">
        <v>20</v>
      </c>
      <c r="B21" s="3" t="s">
        <v>21</v>
      </c>
      <c r="C21" s="4">
        <v>7</v>
      </c>
      <c r="D21" s="8">
        <v>13</v>
      </c>
      <c r="E21" s="4">
        <v>46</v>
      </c>
      <c r="F21" s="4">
        <f t="shared" si="0"/>
        <v>66</v>
      </c>
      <c r="G21" s="4" t="str">
        <f t="shared" si="1"/>
        <v>B</v>
      </c>
      <c r="H21" s="10"/>
    </row>
    <row r="22" spans="1:8">
      <c r="A22" s="3">
        <v>15</v>
      </c>
      <c r="B22" s="3" t="s">
        <v>16</v>
      </c>
      <c r="C22" s="4">
        <v>11</v>
      </c>
      <c r="D22" s="8">
        <v>13</v>
      </c>
      <c r="E22" s="4">
        <v>36</v>
      </c>
      <c r="F22" s="4">
        <f t="shared" si="0"/>
        <v>60</v>
      </c>
      <c r="G22" s="4" t="str">
        <f t="shared" si="1"/>
        <v>B</v>
      </c>
      <c r="H22" s="10"/>
    </row>
    <row r="23" spans="1:8">
      <c r="A23" s="3">
        <v>7</v>
      </c>
      <c r="B23" s="3" t="s">
        <v>8</v>
      </c>
      <c r="C23" s="4">
        <v>6</v>
      </c>
      <c r="D23" s="8">
        <v>10</v>
      </c>
      <c r="E23" s="4">
        <v>56</v>
      </c>
      <c r="F23" s="4">
        <f t="shared" si="0"/>
        <v>72</v>
      </c>
      <c r="G23" s="4" t="str">
        <f t="shared" si="1"/>
        <v>A</v>
      </c>
      <c r="H23" s="10"/>
    </row>
    <row r="24" spans="1:8">
      <c r="A24" s="3">
        <v>2</v>
      </c>
      <c r="B24" s="3" t="s">
        <v>3</v>
      </c>
      <c r="C24" s="4">
        <v>4</v>
      </c>
      <c r="D24" s="8">
        <v>13</v>
      </c>
      <c r="E24" s="4">
        <v>42</v>
      </c>
      <c r="F24" s="4">
        <f t="shared" si="0"/>
        <v>59</v>
      </c>
      <c r="G24" s="4" t="str">
        <f t="shared" si="1"/>
        <v>C</v>
      </c>
      <c r="H24" s="10"/>
    </row>
    <row r="25" spans="1:8">
      <c r="A25" s="3">
        <v>18</v>
      </c>
      <c r="B25" s="3" t="s">
        <v>19</v>
      </c>
      <c r="C25" s="4">
        <v>9</v>
      </c>
      <c r="D25" s="8">
        <v>13</v>
      </c>
      <c r="E25" s="4">
        <v>42</v>
      </c>
      <c r="F25" s="4">
        <f t="shared" si="0"/>
        <v>64</v>
      </c>
      <c r="G25" s="4" t="str">
        <f t="shared" si="1"/>
        <v>B</v>
      </c>
      <c r="H25" s="10"/>
    </row>
  </sheetData>
  <sortState ref="A2:G25">
    <sortCondition ref="B2:B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9"/>
  <sheetViews>
    <sheetView workbookViewId="0">
      <selection activeCell="C21" sqref="C21"/>
    </sheetView>
  </sheetViews>
  <sheetFormatPr defaultRowHeight="15"/>
  <cols>
    <col min="1" max="1" width="5.5703125" customWidth="1"/>
    <col min="2" max="3" width="35.28515625" customWidth="1"/>
    <col min="4" max="4" width="19.7109375" customWidth="1"/>
    <col min="5" max="5" width="13.28515625" customWidth="1"/>
    <col min="6" max="6" width="13.42578125" customWidth="1"/>
    <col min="7" max="7" width="13.5703125" customWidth="1"/>
    <col min="8" max="8" width="17.42578125" customWidth="1"/>
    <col min="9" max="9" width="12.85546875" customWidth="1"/>
    <col min="10" max="10" width="12.42578125" customWidth="1"/>
  </cols>
  <sheetData>
    <row r="1" spans="1:13">
      <c r="A1" s="3" t="s">
        <v>215</v>
      </c>
      <c r="B1" s="3" t="s">
        <v>0</v>
      </c>
      <c r="C1" s="3"/>
      <c r="D1" s="3" t="s">
        <v>216</v>
      </c>
      <c r="E1" s="3" t="s">
        <v>105</v>
      </c>
      <c r="F1" s="3" t="s">
        <v>104</v>
      </c>
      <c r="G1" s="3" t="s">
        <v>106</v>
      </c>
      <c r="H1" s="6" t="s">
        <v>33</v>
      </c>
      <c r="I1" s="3" t="s">
        <v>34</v>
      </c>
      <c r="J1" s="3" t="s">
        <v>26</v>
      </c>
    </row>
    <row r="2" spans="1:13">
      <c r="A2" s="3">
        <v>1</v>
      </c>
      <c r="B2" s="7" t="s">
        <v>121</v>
      </c>
      <c r="C2" s="7" t="s">
        <v>278</v>
      </c>
      <c r="D2" s="3">
        <v>29</v>
      </c>
      <c r="E2" s="4">
        <f>D2/50*15</f>
        <v>8.6999999999999993</v>
      </c>
      <c r="F2" s="4">
        <f>E2*2</f>
        <v>17.399999999999999</v>
      </c>
      <c r="G2" s="4">
        <f>(F2/50*15)</f>
        <v>5.22</v>
      </c>
      <c r="H2" s="8">
        <v>58</v>
      </c>
      <c r="I2" s="4">
        <f t="shared" ref="I2:I28" si="0">E2+G2+H2</f>
        <v>71.92</v>
      </c>
      <c r="J2" s="3" t="str">
        <f>IF(I2&gt;=69.5,"A",IF(I2&gt;=59.5,"B",IF(I2&gt;=49.5,"C",IF(I2&gt;=39.5,"D","F"))))</f>
        <v>A</v>
      </c>
      <c r="L2" t="s">
        <v>26</v>
      </c>
      <c r="M2" t="s">
        <v>27</v>
      </c>
    </row>
    <row r="3" spans="1:13">
      <c r="A3" s="3">
        <v>2</v>
      </c>
      <c r="B3" s="7" t="s">
        <v>130</v>
      </c>
      <c r="C3" s="7" t="s">
        <v>131</v>
      </c>
      <c r="D3" s="3">
        <v>32</v>
      </c>
      <c r="E3" s="4">
        <f t="shared" ref="E3:E29" si="1">D3/50*15</f>
        <v>9.6</v>
      </c>
      <c r="F3" s="4">
        <f t="shared" ref="F3:F28" si="2">E3*2</f>
        <v>19.2</v>
      </c>
      <c r="G3" s="4">
        <f t="shared" ref="G3:G28" si="3">(F3/50*15)</f>
        <v>5.76</v>
      </c>
      <c r="H3" s="8">
        <v>46</v>
      </c>
      <c r="I3" s="4">
        <f t="shared" si="0"/>
        <v>61.36</v>
      </c>
      <c r="J3" s="3" t="str">
        <f t="shared" ref="J3:J28" si="4">IF(I3&gt;=69.5,"A",IF(I3&gt;=59.5,"B",IF(I3&gt;=49.5,"C",IF(I3&gt;=39.5,"D","F"))))</f>
        <v>B</v>
      </c>
      <c r="L3" t="s">
        <v>28</v>
      </c>
      <c r="M3">
        <f>COUNTIF($J$2:$J$67,L3)</f>
        <v>4</v>
      </c>
    </row>
    <row r="4" spans="1:13">
      <c r="A4" s="3">
        <v>3</v>
      </c>
      <c r="B4" s="7" t="s">
        <v>145</v>
      </c>
      <c r="C4" s="7" t="s">
        <v>146</v>
      </c>
      <c r="D4" s="3">
        <v>25</v>
      </c>
      <c r="E4" s="4">
        <f t="shared" si="1"/>
        <v>7.5</v>
      </c>
      <c r="F4" s="4">
        <f t="shared" si="2"/>
        <v>15</v>
      </c>
      <c r="G4" s="4">
        <f t="shared" si="3"/>
        <v>4.5</v>
      </c>
      <c r="H4" s="8">
        <v>46</v>
      </c>
      <c r="I4" s="4">
        <f t="shared" si="0"/>
        <v>58</v>
      </c>
      <c r="J4" s="3" t="str">
        <f t="shared" si="4"/>
        <v>C</v>
      </c>
      <c r="L4" t="s">
        <v>29</v>
      </c>
      <c r="M4">
        <f t="shared" ref="M4:M7" si="5">COUNTIF($J$2:$J$67,L4)</f>
        <v>16</v>
      </c>
    </row>
    <row r="5" spans="1:13">
      <c r="A5" s="3">
        <v>4</v>
      </c>
      <c r="B5" s="7" t="s">
        <v>111</v>
      </c>
      <c r="C5" s="7" t="s">
        <v>112</v>
      </c>
      <c r="D5" s="3">
        <v>31</v>
      </c>
      <c r="E5" s="4">
        <f t="shared" si="1"/>
        <v>9.3000000000000007</v>
      </c>
      <c r="F5" s="4">
        <v>24</v>
      </c>
      <c r="G5" s="4">
        <f t="shared" si="3"/>
        <v>7.1999999999999993</v>
      </c>
      <c r="H5" s="8">
        <v>49</v>
      </c>
      <c r="I5" s="4">
        <f t="shared" si="0"/>
        <v>65.5</v>
      </c>
      <c r="J5" s="3" t="str">
        <f t="shared" si="4"/>
        <v>B</v>
      </c>
      <c r="L5" t="s">
        <v>30</v>
      </c>
      <c r="M5">
        <f t="shared" si="5"/>
        <v>4</v>
      </c>
    </row>
    <row r="6" spans="1:13">
      <c r="A6" s="3">
        <v>5</v>
      </c>
      <c r="B6" s="7" t="s">
        <v>156</v>
      </c>
      <c r="C6" s="7" t="s">
        <v>157</v>
      </c>
      <c r="D6" s="3">
        <v>30</v>
      </c>
      <c r="E6" s="4">
        <f t="shared" si="1"/>
        <v>9</v>
      </c>
      <c r="F6" s="4">
        <f t="shared" si="2"/>
        <v>18</v>
      </c>
      <c r="G6" s="4">
        <f t="shared" si="3"/>
        <v>5.3999999999999995</v>
      </c>
      <c r="H6" s="8">
        <v>50</v>
      </c>
      <c r="I6" s="4">
        <f t="shared" si="0"/>
        <v>64.400000000000006</v>
      </c>
      <c r="J6" s="3" t="str">
        <f t="shared" si="4"/>
        <v>B</v>
      </c>
      <c r="L6" t="s">
        <v>31</v>
      </c>
      <c r="M6">
        <f t="shared" si="5"/>
        <v>3</v>
      </c>
    </row>
    <row r="7" spans="1:13">
      <c r="A7" s="3">
        <v>6</v>
      </c>
      <c r="B7" s="7" t="s">
        <v>140</v>
      </c>
      <c r="C7" s="7" t="s">
        <v>141</v>
      </c>
      <c r="D7" s="3">
        <v>33</v>
      </c>
      <c r="E7" s="4">
        <f t="shared" si="1"/>
        <v>9.9</v>
      </c>
      <c r="F7" s="4">
        <f t="shared" si="2"/>
        <v>19.8</v>
      </c>
      <c r="G7" s="4">
        <f t="shared" si="3"/>
        <v>5.94</v>
      </c>
      <c r="H7" s="8">
        <v>44</v>
      </c>
      <c r="I7" s="4">
        <f t="shared" si="0"/>
        <v>59.84</v>
      </c>
      <c r="J7" s="3" t="str">
        <f t="shared" si="4"/>
        <v>B</v>
      </c>
      <c r="L7" t="s">
        <v>32</v>
      </c>
      <c r="M7">
        <f t="shared" si="5"/>
        <v>0</v>
      </c>
    </row>
    <row r="8" spans="1:13">
      <c r="A8" s="3">
        <v>7</v>
      </c>
      <c r="B8" s="7" t="s">
        <v>115</v>
      </c>
      <c r="C8" s="7" t="s">
        <v>116</v>
      </c>
      <c r="D8" s="3">
        <v>29</v>
      </c>
      <c r="E8" s="4">
        <f t="shared" si="1"/>
        <v>8.6999999999999993</v>
      </c>
      <c r="F8" s="4">
        <f t="shared" si="2"/>
        <v>17.399999999999999</v>
      </c>
      <c r="G8" s="4">
        <f t="shared" si="3"/>
        <v>5.22</v>
      </c>
      <c r="H8" s="8">
        <v>52</v>
      </c>
      <c r="I8" s="4">
        <f t="shared" si="0"/>
        <v>65.92</v>
      </c>
      <c r="J8" s="3" t="str">
        <f t="shared" si="4"/>
        <v>B</v>
      </c>
      <c r="M8">
        <f>SUM(M3:M7)</f>
        <v>27</v>
      </c>
    </row>
    <row r="9" spans="1:13">
      <c r="A9" s="3">
        <v>8</v>
      </c>
      <c r="B9" s="7" t="s">
        <v>147</v>
      </c>
      <c r="C9" s="7" t="s">
        <v>148</v>
      </c>
      <c r="D9" s="3">
        <v>23</v>
      </c>
      <c r="E9" s="4">
        <f t="shared" si="1"/>
        <v>6.9</v>
      </c>
      <c r="F9" s="4">
        <f t="shared" si="2"/>
        <v>13.8</v>
      </c>
      <c r="G9" s="4">
        <f t="shared" si="3"/>
        <v>4.1400000000000006</v>
      </c>
      <c r="H9" s="8">
        <v>34</v>
      </c>
      <c r="I9" s="4">
        <f t="shared" si="0"/>
        <v>45.04</v>
      </c>
      <c r="J9" s="3" t="str">
        <f t="shared" si="4"/>
        <v>D</v>
      </c>
    </row>
    <row r="10" spans="1:13">
      <c r="A10" s="3">
        <v>9</v>
      </c>
      <c r="B10" s="7" t="s">
        <v>124</v>
      </c>
      <c r="C10" s="7" t="s">
        <v>125</v>
      </c>
      <c r="D10" s="3">
        <v>35</v>
      </c>
      <c r="E10" s="4">
        <f t="shared" si="1"/>
        <v>10.5</v>
      </c>
      <c r="F10" s="4">
        <f t="shared" si="2"/>
        <v>21</v>
      </c>
      <c r="G10" s="4">
        <f t="shared" si="3"/>
        <v>6.3</v>
      </c>
      <c r="H10" s="8">
        <v>59</v>
      </c>
      <c r="I10" s="4">
        <f t="shared" si="0"/>
        <v>75.8</v>
      </c>
      <c r="J10" s="3" t="str">
        <f t="shared" si="4"/>
        <v>A</v>
      </c>
    </row>
    <row r="11" spans="1:13">
      <c r="A11" s="3">
        <v>10</v>
      </c>
      <c r="B11" s="7" t="s">
        <v>151</v>
      </c>
      <c r="C11" s="7" t="s">
        <v>276</v>
      </c>
      <c r="D11" s="3">
        <v>29</v>
      </c>
      <c r="E11" s="4">
        <f t="shared" si="1"/>
        <v>8.6999999999999993</v>
      </c>
      <c r="F11" s="4">
        <f t="shared" si="2"/>
        <v>17.399999999999999</v>
      </c>
      <c r="G11" s="4">
        <f t="shared" si="3"/>
        <v>5.22</v>
      </c>
      <c r="H11" s="8">
        <v>55</v>
      </c>
      <c r="I11" s="4">
        <f t="shared" si="0"/>
        <v>68.92</v>
      </c>
      <c r="J11" s="3" t="str">
        <f t="shared" si="4"/>
        <v>B</v>
      </c>
    </row>
    <row r="12" spans="1:13">
      <c r="A12" s="3">
        <v>11</v>
      </c>
      <c r="B12" s="7" t="s">
        <v>132</v>
      </c>
      <c r="C12" s="7" t="s">
        <v>133</v>
      </c>
      <c r="D12" s="3">
        <v>34</v>
      </c>
      <c r="E12" s="4">
        <f t="shared" si="1"/>
        <v>10.200000000000001</v>
      </c>
      <c r="F12" s="4">
        <f t="shared" si="2"/>
        <v>20.400000000000002</v>
      </c>
      <c r="G12" s="4">
        <f t="shared" si="3"/>
        <v>6.12</v>
      </c>
      <c r="H12" s="8">
        <v>47</v>
      </c>
      <c r="I12" s="4">
        <f t="shared" si="0"/>
        <v>63.32</v>
      </c>
      <c r="J12" s="3" t="str">
        <f t="shared" si="4"/>
        <v>B</v>
      </c>
    </row>
    <row r="13" spans="1:13">
      <c r="A13" s="3">
        <v>12</v>
      </c>
      <c r="B13" s="7" t="s">
        <v>152</v>
      </c>
      <c r="C13" s="7" t="s">
        <v>153</v>
      </c>
      <c r="D13" s="3">
        <v>26</v>
      </c>
      <c r="E13" s="4">
        <f t="shared" si="1"/>
        <v>7.8000000000000007</v>
      </c>
      <c r="F13" s="4">
        <f t="shared" si="2"/>
        <v>15.600000000000001</v>
      </c>
      <c r="G13" s="4">
        <f t="shared" si="3"/>
        <v>4.6800000000000006</v>
      </c>
      <c r="H13" s="8">
        <v>35</v>
      </c>
      <c r="I13" s="4">
        <f t="shared" si="0"/>
        <v>47.480000000000004</v>
      </c>
      <c r="J13" s="3" t="str">
        <f t="shared" si="4"/>
        <v>D</v>
      </c>
    </row>
    <row r="14" spans="1:13">
      <c r="A14" s="3">
        <v>13</v>
      </c>
      <c r="B14" s="7" t="s">
        <v>109</v>
      </c>
      <c r="C14" s="7" t="s">
        <v>110</v>
      </c>
      <c r="D14" s="3">
        <v>24</v>
      </c>
      <c r="E14" s="4">
        <f t="shared" si="1"/>
        <v>7.1999999999999993</v>
      </c>
      <c r="F14" s="4">
        <f t="shared" si="2"/>
        <v>14.399999999999999</v>
      </c>
      <c r="G14" s="4">
        <f t="shared" si="3"/>
        <v>4.3199999999999994</v>
      </c>
      <c r="H14" s="8">
        <v>53</v>
      </c>
      <c r="I14" s="4">
        <f t="shared" si="0"/>
        <v>64.52</v>
      </c>
      <c r="J14" s="3" t="str">
        <f t="shared" si="4"/>
        <v>B</v>
      </c>
    </row>
    <row r="15" spans="1:13">
      <c r="A15" s="3">
        <v>14</v>
      </c>
      <c r="B15" s="7" t="s">
        <v>134</v>
      </c>
      <c r="C15" s="7" t="s">
        <v>135</v>
      </c>
      <c r="D15" s="3">
        <v>32</v>
      </c>
      <c r="E15" s="4">
        <f t="shared" si="1"/>
        <v>9.6</v>
      </c>
      <c r="F15" s="4">
        <f t="shared" si="2"/>
        <v>19.2</v>
      </c>
      <c r="G15" s="4">
        <f t="shared" si="3"/>
        <v>5.76</v>
      </c>
      <c r="H15" s="8">
        <v>52</v>
      </c>
      <c r="I15" s="4">
        <f t="shared" si="0"/>
        <v>67.36</v>
      </c>
      <c r="J15" s="3" t="str">
        <f t="shared" si="4"/>
        <v>B</v>
      </c>
    </row>
    <row r="16" spans="1:13">
      <c r="A16" s="3">
        <v>15</v>
      </c>
      <c r="B16" s="7" t="s">
        <v>136</v>
      </c>
      <c r="C16" s="7" t="s">
        <v>137</v>
      </c>
      <c r="D16" s="3">
        <v>20</v>
      </c>
      <c r="E16" s="4">
        <f t="shared" si="1"/>
        <v>6</v>
      </c>
      <c r="F16" s="4">
        <f t="shared" si="2"/>
        <v>12</v>
      </c>
      <c r="G16" s="4">
        <f t="shared" si="3"/>
        <v>3.5999999999999996</v>
      </c>
      <c r="H16" s="8">
        <v>45</v>
      </c>
      <c r="I16" s="4">
        <f t="shared" si="0"/>
        <v>54.6</v>
      </c>
      <c r="J16" s="3" t="str">
        <f t="shared" si="4"/>
        <v>C</v>
      </c>
    </row>
    <row r="17" spans="1:10">
      <c r="A17" s="3">
        <v>16</v>
      </c>
      <c r="B17" s="7" t="s">
        <v>154</v>
      </c>
      <c r="C17" s="7" t="s">
        <v>155</v>
      </c>
      <c r="D17" s="3">
        <v>23</v>
      </c>
      <c r="E17" s="4">
        <f t="shared" si="1"/>
        <v>6.9</v>
      </c>
      <c r="F17" s="4">
        <f t="shared" si="2"/>
        <v>13.8</v>
      </c>
      <c r="G17" s="4">
        <f t="shared" si="3"/>
        <v>4.1400000000000006</v>
      </c>
      <c r="H17" s="8">
        <v>38</v>
      </c>
      <c r="I17" s="4">
        <f t="shared" si="0"/>
        <v>49.04</v>
      </c>
      <c r="J17" s="3" t="str">
        <f t="shared" si="4"/>
        <v>D</v>
      </c>
    </row>
    <row r="18" spans="1:10">
      <c r="A18" s="3">
        <v>17</v>
      </c>
      <c r="B18" s="7" t="s">
        <v>138</v>
      </c>
      <c r="C18" s="7" t="s">
        <v>139</v>
      </c>
      <c r="D18" s="3">
        <v>33</v>
      </c>
      <c r="E18" s="4">
        <f t="shared" si="1"/>
        <v>9.9</v>
      </c>
      <c r="F18" s="4">
        <f t="shared" si="2"/>
        <v>19.8</v>
      </c>
      <c r="G18" s="4">
        <f t="shared" si="3"/>
        <v>5.94</v>
      </c>
      <c r="H18" s="8">
        <v>50</v>
      </c>
      <c r="I18" s="4">
        <f t="shared" si="0"/>
        <v>65.84</v>
      </c>
      <c r="J18" s="3" t="str">
        <f t="shared" si="4"/>
        <v>B</v>
      </c>
    </row>
    <row r="19" spans="1:10">
      <c r="A19" s="3">
        <v>18</v>
      </c>
      <c r="B19" s="7" t="s">
        <v>117</v>
      </c>
      <c r="C19" s="7" t="s">
        <v>118</v>
      </c>
      <c r="D19" s="3">
        <v>29</v>
      </c>
      <c r="E19" s="4">
        <f t="shared" si="1"/>
        <v>8.6999999999999993</v>
      </c>
      <c r="F19" s="4">
        <f t="shared" si="2"/>
        <v>17.399999999999999</v>
      </c>
      <c r="G19" s="4">
        <f t="shared" si="3"/>
        <v>5.22</v>
      </c>
      <c r="H19" s="8">
        <v>39</v>
      </c>
      <c r="I19" s="4">
        <f t="shared" si="0"/>
        <v>52.92</v>
      </c>
      <c r="J19" s="3" t="str">
        <f t="shared" si="4"/>
        <v>C</v>
      </c>
    </row>
    <row r="20" spans="1:10">
      <c r="A20" s="3">
        <v>19</v>
      </c>
      <c r="B20" s="7" t="s">
        <v>119</v>
      </c>
      <c r="C20" s="7" t="s">
        <v>120</v>
      </c>
      <c r="D20" s="3">
        <v>18</v>
      </c>
      <c r="E20" s="4">
        <f t="shared" si="1"/>
        <v>5.3999999999999995</v>
      </c>
      <c r="F20" s="4">
        <f t="shared" si="2"/>
        <v>10.799999999999999</v>
      </c>
      <c r="G20" s="4">
        <f t="shared" si="3"/>
        <v>3.2399999999999993</v>
      </c>
      <c r="H20" s="8">
        <v>54</v>
      </c>
      <c r="I20" s="4">
        <f t="shared" si="0"/>
        <v>62.64</v>
      </c>
      <c r="J20" s="3" t="str">
        <f t="shared" si="4"/>
        <v>B</v>
      </c>
    </row>
    <row r="21" spans="1:10">
      <c r="A21" s="3">
        <v>20</v>
      </c>
      <c r="B21" s="7" t="s">
        <v>128</v>
      </c>
      <c r="C21" s="7" t="s">
        <v>129</v>
      </c>
      <c r="D21" s="3">
        <v>26</v>
      </c>
      <c r="E21" s="4">
        <f t="shared" si="1"/>
        <v>7.8000000000000007</v>
      </c>
      <c r="F21" s="4">
        <f t="shared" si="2"/>
        <v>15.600000000000001</v>
      </c>
      <c r="G21" s="4">
        <f t="shared" si="3"/>
        <v>4.6800000000000006</v>
      </c>
      <c r="H21" s="8">
        <v>54</v>
      </c>
      <c r="I21" s="4">
        <f t="shared" si="0"/>
        <v>66.48</v>
      </c>
      <c r="J21" s="3" t="str">
        <f t="shared" si="4"/>
        <v>B</v>
      </c>
    </row>
    <row r="22" spans="1:10">
      <c r="A22" s="3">
        <v>21</v>
      </c>
      <c r="B22" s="7" t="s">
        <v>142</v>
      </c>
      <c r="C22" s="7" t="s">
        <v>143</v>
      </c>
      <c r="D22" s="3">
        <v>25</v>
      </c>
      <c r="E22" s="4">
        <f t="shared" si="1"/>
        <v>7.5</v>
      </c>
      <c r="F22" s="4">
        <f t="shared" si="2"/>
        <v>15</v>
      </c>
      <c r="G22" s="4">
        <f t="shared" si="3"/>
        <v>4.5</v>
      </c>
      <c r="H22" s="8">
        <v>46</v>
      </c>
      <c r="I22" s="4">
        <f t="shared" si="0"/>
        <v>58</v>
      </c>
      <c r="J22" s="3" t="str">
        <f t="shared" si="4"/>
        <v>C</v>
      </c>
    </row>
    <row r="23" spans="1:10">
      <c r="A23" s="3">
        <v>22</v>
      </c>
      <c r="B23" s="7" t="s">
        <v>122</v>
      </c>
      <c r="C23" s="7" t="s">
        <v>123</v>
      </c>
      <c r="D23" s="3">
        <v>33</v>
      </c>
      <c r="E23" s="4">
        <f t="shared" si="1"/>
        <v>9.9</v>
      </c>
      <c r="F23" s="4">
        <f t="shared" si="2"/>
        <v>19.8</v>
      </c>
      <c r="G23" s="4">
        <f t="shared" si="3"/>
        <v>5.94</v>
      </c>
      <c r="H23" s="8">
        <v>52</v>
      </c>
      <c r="I23" s="4">
        <f t="shared" si="0"/>
        <v>67.84</v>
      </c>
      <c r="J23" s="3" t="str">
        <f t="shared" si="4"/>
        <v>B</v>
      </c>
    </row>
    <row r="24" spans="1:10">
      <c r="A24" s="3">
        <v>23</v>
      </c>
      <c r="B24" s="7" t="s">
        <v>144</v>
      </c>
      <c r="C24" s="7" t="s">
        <v>277</v>
      </c>
      <c r="D24" s="3">
        <v>26</v>
      </c>
      <c r="E24" s="4">
        <f t="shared" si="1"/>
        <v>7.8000000000000007</v>
      </c>
      <c r="F24" s="4">
        <f t="shared" si="2"/>
        <v>15.600000000000001</v>
      </c>
      <c r="G24" s="4">
        <f t="shared" si="3"/>
        <v>4.6800000000000006</v>
      </c>
      <c r="H24" s="8">
        <v>48</v>
      </c>
      <c r="I24" s="4">
        <f t="shared" si="0"/>
        <v>60.480000000000004</v>
      </c>
      <c r="J24" s="3" t="str">
        <f t="shared" si="4"/>
        <v>B</v>
      </c>
    </row>
    <row r="25" spans="1:10">
      <c r="A25" s="3">
        <v>24</v>
      </c>
      <c r="B25" s="7" t="s">
        <v>107</v>
      </c>
      <c r="C25" s="7" t="s">
        <v>108</v>
      </c>
      <c r="D25" s="3">
        <v>33</v>
      </c>
      <c r="E25" s="4">
        <f t="shared" si="1"/>
        <v>9.9</v>
      </c>
      <c r="F25" s="4">
        <f t="shared" si="2"/>
        <v>19.8</v>
      </c>
      <c r="G25" s="4">
        <f t="shared" si="3"/>
        <v>5.94</v>
      </c>
      <c r="H25" s="8">
        <v>49</v>
      </c>
      <c r="I25" s="4">
        <f t="shared" si="0"/>
        <v>64.84</v>
      </c>
      <c r="J25" s="3" t="str">
        <f t="shared" si="4"/>
        <v>B</v>
      </c>
    </row>
    <row r="26" spans="1:10">
      <c r="A26" s="3">
        <v>25</v>
      </c>
      <c r="B26" s="7" t="s">
        <v>126</v>
      </c>
      <c r="C26" s="7" t="s">
        <v>127</v>
      </c>
      <c r="D26" s="3">
        <v>33</v>
      </c>
      <c r="E26" s="4">
        <f t="shared" si="1"/>
        <v>9.9</v>
      </c>
      <c r="F26" s="4">
        <f t="shared" si="2"/>
        <v>19.8</v>
      </c>
      <c r="G26" s="4">
        <f t="shared" si="3"/>
        <v>5.94</v>
      </c>
      <c r="H26" s="8">
        <v>62</v>
      </c>
      <c r="I26" s="4">
        <f t="shared" si="0"/>
        <v>77.84</v>
      </c>
      <c r="J26" s="3" t="str">
        <f t="shared" si="4"/>
        <v>A</v>
      </c>
    </row>
    <row r="27" spans="1:10">
      <c r="A27" s="3">
        <v>26</v>
      </c>
      <c r="B27" s="7" t="s">
        <v>113</v>
      </c>
      <c r="C27" s="7" t="s">
        <v>114</v>
      </c>
      <c r="D27" s="3">
        <v>32</v>
      </c>
      <c r="E27" s="4">
        <f t="shared" si="1"/>
        <v>9.6</v>
      </c>
      <c r="F27" s="4">
        <f t="shared" si="2"/>
        <v>19.2</v>
      </c>
      <c r="G27" s="4">
        <f t="shared" si="3"/>
        <v>5.76</v>
      </c>
      <c r="H27" s="8">
        <v>56</v>
      </c>
      <c r="I27" s="4">
        <f t="shared" si="0"/>
        <v>71.36</v>
      </c>
      <c r="J27" s="3" t="str">
        <f t="shared" si="4"/>
        <v>A</v>
      </c>
    </row>
    <row r="28" spans="1:10">
      <c r="A28" s="3">
        <v>27</v>
      </c>
      <c r="B28" s="7" t="s">
        <v>149</v>
      </c>
      <c r="C28" s="7" t="s">
        <v>150</v>
      </c>
      <c r="D28" s="3">
        <v>25</v>
      </c>
      <c r="E28" s="4">
        <f t="shared" si="1"/>
        <v>7.5</v>
      </c>
      <c r="F28" s="4">
        <f t="shared" si="2"/>
        <v>15</v>
      </c>
      <c r="G28" s="4">
        <f t="shared" si="3"/>
        <v>4.5</v>
      </c>
      <c r="H28" s="8">
        <v>50</v>
      </c>
      <c r="I28" s="4">
        <f t="shared" si="0"/>
        <v>62</v>
      </c>
      <c r="J28" s="3" t="str">
        <f t="shared" si="4"/>
        <v>B</v>
      </c>
    </row>
    <row r="29" spans="1:10">
      <c r="A29" s="3"/>
      <c r="B29" s="7"/>
      <c r="C29" s="7"/>
      <c r="D29" s="3"/>
      <c r="E29" s="4">
        <f t="shared" si="1"/>
        <v>0</v>
      </c>
      <c r="F29" s="3"/>
      <c r="G29" s="3"/>
      <c r="H29" s="8"/>
      <c r="I29" s="4"/>
      <c r="J29" s="3"/>
    </row>
    <row r="30" spans="1:10">
      <c r="A30" s="3"/>
      <c r="B30" s="7"/>
      <c r="C30" s="7"/>
      <c r="D30" s="3"/>
      <c r="E30" s="3"/>
      <c r="F30" s="3"/>
      <c r="G30" s="3"/>
      <c r="H30" s="8"/>
      <c r="I30" s="4"/>
      <c r="J30" s="3"/>
    </row>
    <row r="31" spans="1:10">
      <c r="A31" s="3"/>
      <c r="B31" s="7"/>
      <c r="C31" s="7"/>
      <c r="D31" s="3"/>
      <c r="E31" s="3"/>
      <c r="F31" s="3"/>
      <c r="G31" s="3"/>
      <c r="H31" s="8"/>
      <c r="I31" s="4"/>
      <c r="J31" s="3"/>
    </row>
    <row r="32" spans="1:10">
      <c r="A32" s="3"/>
      <c r="B32" s="7"/>
      <c r="C32" s="7"/>
      <c r="D32" s="3">
        <f>AVERAGE(D2:D28)</f>
        <v>28.444444444444443</v>
      </c>
      <c r="E32" s="3">
        <f>AVERAGE(E2:E28)</f>
        <v>8.533333333333335</v>
      </c>
      <c r="F32" s="3"/>
      <c r="G32" s="3"/>
      <c r="H32" s="8"/>
      <c r="I32" s="4"/>
      <c r="J32" s="3"/>
    </row>
    <row r="33" spans="1:10">
      <c r="A33" s="3"/>
      <c r="B33" s="7"/>
      <c r="C33" s="7"/>
      <c r="D33" s="3"/>
      <c r="E33" s="3"/>
      <c r="F33" s="3"/>
      <c r="G33" s="3"/>
      <c r="H33" s="8"/>
      <c r="I33" s="4"/>
      <c r="J33" s="3"/>
    </row>
    <row r="34" spans="1:10">
      <c r="A34" s="3"/>
      <c r="B34" s="7"/>
      <c r="C34" s="7"/>
      <c r="D34" s="3"/>
      <c r="E34" s="3"/>
      <c r="F34" s="3"/>
      <c r="G34" s="3"/>
      <c r="H34" s="8"/>
      <c r="I34" s="4"/>
      <c r="J34" s="3"/>
    </row>
    <row r="35" spans="1:10">
      <c r="A35" s="3"/>
      <c r="B35" s="7"/>
      <c r="C35" s="7"/>
      <c r="D35" s="3"/>
      <c r="E35" s="3"/>
      <c r="F35" s="3"/>
      <c r="G35" s="3"/>
      <c r="H35" s="8"/>
      <c r="I35" s="4"/>
      <c r="J35" s="3"/>
    </row>
    <row r="36" spans="1:10">
      <c r="A36" s="3"/>
      <c r="B36" s="7"/>
      <c r="C36" s="7"/>
      <c r="D36" s="3"/>
      <c r="E36" s="3"/>
      <c r="F36" s="3"/>
      <c r="G36" s="3"/>
      <c r="H36" s="8"/>
      <c r="I36" s="4"/>
      <c r="J36" s="3"/>
    </row>
    <row r="37" spans="1:10">
      <c r="A37" s="3"/>
      <c r="B37" s="7"/>
      <c r="C37" s="7"/>
      <c r="D37" s="3"/>
      <c r="E37" s="3"/>
      <c r="F37" s="3"/>
      <c r="G37" s="3"/>
      <c r="H37" s="8"/>
      <c r="I37" s="4"/>
      <c r="J37" s="3"/>
    </row>
    <row r="38" spans="1:10">
      <c r="A38" s="3"/>
      <c r="B38" s="7"/>
      <c r="C38" s="7"/>
      <c r="D38" s="3"/>
      <c r="E38" s="3"/>
      <c r="F38" s="3"/>
      <c r="G38" s="3"/>
      <c r="H38" s="8"/>
      <c r="I38" s="4"/>
      <c r="J38" s="3"/>
    </row>
    <row r="39" spans="1:10">
      <c r="A39" s="3"/>
      <c r="B39" s="7"/>
      <c r="C39" s="7"/>
      <c r="D39" s="3"/>
      <c r="E39" s="3"/>
      <c r="F39" s="3"/>
      <c r="G39" s="3"/>
      <c r="H39" s="8"/>
      <c r="I39" s="4"/>
      <c r="J39" s="3"/>
    </row>
    <row r="40" spans="1:10">
      <c r="A40" s="3"/>
      <c r="B40" s="7"/>
      <c r="C40" s="7"/>
      <c r="D40" s="3"/>
      <c r="E40" s="3"/>
      <c r="F40" s="3"/>
      <c r="G40" s="3"/>
      <c r="H40" s="8"/>
      <c r="I40" s="4"/>
      <c r="J40" s="3"/>
    </row>
    <row r="41" spans="1:10">
      <c r="A41" s="3"/>
      <c r="B41" s="7"/>
      <c r="C41" s="7"/>
      <c r="D41" s="3"/>
      <c r="E41" s="3"/>
      <c r="F41" s="3"/>
      <c r="G41" s="3"/>
      <c r="H41" s="8"/>
      <c r="I41" s="4"/>
      <c r="J41" s="3"/>
    </row>
    <row r="42" spans="1:10">
      <c r="A42" s="3"/>
      <c r="B42" s="7"/>
      <c r="C42" s="7"/>
      <c r="D42" s="3"/>
      <c r="E42" s="3"/>
      <c r="F42" s="3"/>
      <c r="G42" s="3"/>
      <c r="H42" s="8"/>
      <c r="I42" s="4"/>
      <c r="J42" s="3"/>
    </row>
    <row r="43" spans="1:10">
      <c r="A43" s="3"/>
      <c r="B43" s="7"/>
      <c r="C43" s="7"/>
      <c r="D43" s="3"/>
      <c r="E43" s="3"/>
      <c r="F43" s="3"/>
      <c r="G43" s="3"/>
      <c r="H43" s="8"/>
      <c r="I43" s="4"/>
      <c r="J43" s="3"/>
    </row>
    <row r="44" spans="1:10">
      <c r="A44" s="3"/>
      <c r="B44" s="7"/>
      <c r="C44" s="7"/>
      <c r="D44" s="3"/>
      <c r="E44" s="3"/>
      <c r="F44" s="3"/>
      <c r="G44" s="3"/>
      <c r="H44" s="8"/>
      <c r="I44" s="4"/>
      <c r="J44" s="3"/>
    </row>
    <row r="45" spans="1:10">
      <c r="A45" s="3"/>
      <c r="B45" s="7"/>
      <c r="C45" s="7"/>
      <c r="D45" s="3"/>
      <c r="E45" s="3"/>
      <c r="F45" s="3"/>
      <c r="G45" s="3"/>
      <c r="H45" s="8"/>
      <c r="I45" s="4"/>
      <c r="J45" s="3"/>
    </row>
    <row r="46" spans="1:10">
      <c r="A46" s="3"/>
      <c r="B46" s="7"/>
      <c r="C46" s="7"/>
      <c r="D46" s="3"/>
      <c r="E46" s="3"/>
      <c r="F46" s="3"/>
      <c r="G46" s="3"/>
      <c r="H46" s="8"/>
      <c r="I46" s="4"/>
      <c r="J46" s="3"/>
    </row>
    <row r="47" spans="1:10">
      <c r="A47" s="3"/>
      <c r="B47" s="7"/>
      <c r="C47" s="7"/>
      <c r="D47" s="3"/>
      <c r="E47" s="3"/>
      <c r="F47" s="3"/>
      <c r="G47" s="3"/>
      <c r="H47" s="8"/>
      <c r="I47" s="4"/>
      <c r="J47" s="3"/>
    </row>
    <row r="48" spans="1:10">
      <c r="A48" s="3"/>
      <c r="B48" s="7"/>
      <c r="C48" s="7"/>
      <c r="D48" s="3"/>
      <c r="E48" s="3"/>
      <c r="F48" s="3"/>
      <c r="G48" s="3"/>
      <c r="H48" s="8"/>
      <c r="I48" s="4"/>
      <c r="J48" s="3"/>
    </row>
    <row r="49" spans="1:11">
      <c r="A49" s="3"/>
      <c r="B49" s="7"/>
      <c r="C49" s="7"/>
      <c r="D49" s="3"/>
      <c r="E49" s="3"/>
      <c r="F49" s="3"/>
      <c r="G49" s="3"/>
      <c r="H49" s="8"/>
      <c r="I49" s="4"/>
      <c r="J49" s="3"/>
    </row>
    <row r="50" spans="1:11">
      <c r="A50" s="3"/>
      <c r="B50" s="7"/>
      <c r="C50" s="7"/>
      <c r="D50" s="3"/>
      <c r="E50" s="3"/>
      <c r="F50" s="3"/>
      <c r="G50" s="3"/>
      <c r="H50" s="8"/>
      <c r="I50" s="4"/>
      <c r="J50" s="3"/>
    </row>
    <row r="51" spans="1:11">
      <c r="A51" s="3"/>
      <c r="B51" s="7"/>
      <c r="C51" s="7"/>
      <c r="D51" s="3"/>
      <c r="E51" s="3"/>
      <c r="F51" s="3"/>
      <c r="G51" s="3"/>
      <c r="H51" s="8"/>
      <c r="I51" s="4"/>
      <c r="J51" s="3"/>
    </row>
    <row r="52" spans="1:11">
      <c r="A52" s="3"/>
      <c r="B52" s="7"/>
      <c r="C52" s="7"/>
      <c r="D52" s="3"/>
      <c r="E52" s="3"/>
      <c r="F52" s="3"/>
      <c r="G52" s="3"/>
      <c r="H52" s="8"/>
      <c r="I52" s="4"/>
      <c r="J52" s="3"/>
    </row>
    <row r="53" spans="1:11">
      <c r="A53" s="3"/>
      <c r="B53" s="7"/>
      <c r="C53" s="7"/>
      <c r="D53" s="3"/>
      <c r="E53" s="3"/>
      <c r="F53" s="3"/>
      <c r="G53" s="3"/>
      <c r="H53" s="8"/>
      <c r="I53" s="4"/>
      <c r="J53" s="3"/>
    </row>
    <row r="54" spans="1:11">
      <c r="A54" s="3"/>
      <c r="B54" s="7"/>
      <c r="C54" s="7"/>
      <c r="D54" s="3"/>
      <c r="E54" s="3"/>
      <c r="F54" s="3"/>
      <c r="G54" s="3"/>
      <c r="H54" s="8"/>
      <c r="I54" s="4"/>
      <c r="J54" s="3"/>
    </row>
    <row r="55" spans="1:11">
      <c r="A55" s="3"/>
      <c r="B55" s="7"/>
      <c r="C55" s="7"/>
      <c r="D55" s="3"/>
      <c r="E55" s="3"/>
      <c r="F55" s="3"/>
      <c r="G55" s="3"/>
      <c r="H55" s="8"/>
      <c r="I55" s="4"/>
      <c r="J55" s="3"/>
    </row>
    <row r="56" spans="1:11">
      <c r="A56" s="3"/>
      <c r="B56" s="7"/>
      <c r="C56" s="7"/>
      <c r="D56" s="3"/>
      <c r="E56" s="3"/>
      <c r="F56" s="3"/>
      <c r="G56" s="3"/>
      <c r="H56" s="8"/>
      <c r="I56" s="4"/>
      <c r="J56" s="3"/>
    </row>
    <row r="57" spans="1:11">
      <c r="A57" s="3"/>
      <c r="B57" s="7"/>
      <c r="C57" s="7"/>
      <c r="D57" s="3"/>
      <c r="E57" s="3"/>
      <c r="F57" s="3"/>
      <c r="G57" s="3"/>
      <c r="H57" s="8"/>
      <c r="I57" s="4"/>
      <c r="J57" s="3"/>
      <c r="K57" t="s">
        <v>99</v>
      </c>
    </row>
    <row r="58" spans="1:11">
      <c r="A58" s="3"/>
      <c r="B58" s="7"/>
      <c r="C58" s="7"/>
      <c r="D58" s="3"/>
      <c r="E58" s="3"/>
      <c r="F58" s="3"/>
      <c r="G58" s="3"/>
      <c r="H58" s="8"/>
      <c r="I58" s="4"/>
      <c r="J58" s="3"/>
    </row>
    <row r="59" spans="1:11">
      <c r="A59" s="3"/>
      <c r="B59" s="7"/>
      <c r="C59" s="7"/>
      <c r="D59" s="3"/>
      <c r="E59" s="3"/>
      <c r="F59" s="3"/>
      <c r="G59" s="3"/>
      <c r="H59" s="8"/>
      <c r="I59" s="4"/>
      <c r="J59" s="3"/>
    </row>
    <row r="60" spans="1:11">
      <c r="A60" s="3"/>
      <c r="B60" s="7"/>
      <c r="C60" s="7"/>
      <c r="D60" s="3"/>
      <c r="E60" s="3"/>
      <c r="F60" s="3"/>
      <c r="G60" s="3"/>
      <c r="H60" s="8"/>
      <c r="I60" s="4"/>
      <c r="J60" s="3"/>
    </row>
    <row r="61" spans="1:11">
      <c r="A61" s="3"/>
      <c r="B61" s="7"/>
      <c r="C61" s="7"/>
      <c r="D61" s="3"/>
      <c r="E61" s="3"/>
      <c r="F61" s="3"/>
      <c r="G61" s="3"/>
      <c r="H61" s="8"/>
      <c r="I61" s="4"/>
      <c r="J61" s="3"/>
    </row>
    <row r="62" spans="1:11">
      <c r="A62" s="3"/>
      <c r="B62" s="7"/>
      <c r="C62" s="7"/>
      <c r="D62" s="3"/>
      <c r="E62" s="3"/>
      <c r="F62" s="3"/>
      <c r="G62" s="3"/>
      <c r="H62" s="8"/>
      <c r="I62" s="4"/>
      <c r="J62" s="3"/>
    </row>
    <row r="63" spans="1:11">
      <c r="A63" s="3"/>
      <c r="B63" s="7"/>
      <c r="C63" s="7"/>
      <c r="D63" s="3"/>
      <c r="E63" s="3"/>
      <c r="F63" s="3"/>
      <c r="G63" s="3"/>
      <c r="H63" s="8"/>
      <c r="I63" s="4"/>
      <c r="J63" s="3"/>
    </row>
    <row r="64" spans="1:11">
      <c r="A64" s="3"/>
      <c r="B64" s="7"/>
      <c r="C64" s="7"/>
      <c r="D64" s="3"/>
      <c r="E64" s="3"/>
      <c r="F64" s="3"/>
      <c r="G64" s="3"/>
      <c r="H64" s="8"/>
      <c r="I64" s="4"/>
      <c r="J64" s="3"/>
    </row>
    <row r="65" spans="1:10">
      <c r="A65" s="3"/>
      <c r="B65" s="7"/>
      <c r="C65" s="7"/>
      <c r="D65" s="3"/>
      <c r="E65" s="3"/>
      <c r="F65" s="3"/>
      <c r="G65" s="3"/>
      <c r="H65" s="8"/>
      <c r="I65" s="4"/>
      <c r="J65" s="3"/>
    </row>
    <row r="66" spans="1:10">
      <c r="A66" s="3"/>
      <c r="B66" s="7"/>
      <c r="C66" s="7"/>
      <c r="D66" s="3"/>
      <c r="E66" s="3"/>
      <c r="F66" s="3"/>
      <c r="G66" s="3"/>
      <c r="H66" s="8"/>
      <c r="I66" s="4"/>
      <c r="J66" s="3"/>
    </row>
    <row r="67" spans="1:10">
      <c r="A67" s="3"/>
      <c r="B67" s="7"/>
      <c r="C67" s="7"/>
      <c r="D67" s="3"/>
      <c r="E67" s="3"/>
      <c r="F67" s="3"/>
      <c r="G67" s="3"/>
      <c r="H67" s="8"/>
      <c r="I67" s="4"/>
      <c r="J67" s="3"/>
    </row>
    <row r="68" spans="1:10">
      <c r="A68" s="3"/>
      <c r="B68" s="7"/>
      <c r="C68" s="7"/>
      <c r="D68" s="3"/>
      <c r="E68" s="3"/>
      <c r="F68" s="3"/>
      <c r="G68" s="3"/>
      <c r="H68" s="8"/>
      <c r="I68" s="4"/>
      <c r="J68" s="3"/>
    </row>
    <row r="69" spans="1:10">
      <c r="A69" s="3"/>
      <c r="B69" s="7"/>
      <c r="C69" s="7"/>
      <c r="D69" s="3"/>
      <c r="E69" s="3"/>
      <c r="F69" s="3"/>
      <c r="G69" s="3"/>
      <c r="H69" s="8"/>
      <c r="I69" s="4"/>
      <c r="J69" s="3"/>
    </row>
  </sheetData>
  <sortState ref="A2:J28">
    <sortCondition ref="B2:B2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0"/>
  <sheetViews>
    <sheetView workbookViewId="0">
      <selection activeCell="K4" sqref="K4"/>
    </sheetView>
  </sheetViews>
  <sheetFormatPr defaultRowHeight="15"/>
  <cols>
    <col min="2" max="2" width="26" customWidth="1"/>
    <col min="3" max="5" width="18.140625" customWidth="1"/>
    <col min="6" max="6" width="17.42578125" style="5" customWidth="1"/>
  </cols>
  <sheetData>
    <row r="1" spans="1:11">
      <c r="A1" s="3"/>
      <c r="B1" s="3" t="s">
        <v>0</v>
      </c>
      <c r="C1" s="3" t="s">
        <v>96</v>
      </c>
      <c r="D1" s="3" t="s">
        <v>103</v>
      </c>
      <c r="E1" s="3" t="s">
        <v>104</v>
      </c>
      <c r="F1" s="6" t="s">
        <v>33</v>
      </c>
      <c r="G1" s="3" t="s">
        <v>34</v>
      </c>
      <c r="H1" s="3" t="s">
        <v>26</v>
      </c>
    </row>
    <row r="2" spans="1:11">
      <c r="A2" s="3">
        <v>40</v>
      </c>
      <c r="B2" s="7" t="s">
        <v>35</v>
      </c>
      <c r="C2" s="3">
        <v>34</v>
      </c>
      <c r="D2" s="3">
        <v>14</v>
      </c>
      <c r="E2" s="3">
        <f t="shared" ref="E2:E32" si="0">D2</f>
        <v>14</v>
      </c>
      <c r="F2" s="8">
        <v>54</v>
      </c>
      <c r="G2" s="4">
        <f t="shared" ref="G2:G33" si="1">((D2+E2)/2)+F2</f>
        <v>68</v>
      </c>
      <c r="H2" s="3" t="str">
        <f t="shared" ref="H2:H33" si="2">IF(G2&gt;=70,"A",IF(G2&gt;=60,"B",IF(G2&gt;=50,"C",IF(G2&gt;=40,"D","F"))))</f>
        <v>B</v>
      </c>
      <c r="J2" t="s">
        <v>26</v>
      </c>
      <c r="K2" t="s">
        <v>27</v>
      </c>
    </row>
    <row r="3" spans="1:11">
      <c r="A3" s="3">
        <v>39</v>
      </c>
      <c r="B3" s="7" t="s">
        <v>36</v>
      </c>
      <c r="C3" s="3">
        <v>20</v>
      </c>
      <c r="D3" s="3">
        <f>C3/40*20</f>
        <v>10</v>
      </c>
      <c r="E3" s="3">
        <f t="shared" si="0"/>
        <v>10</v>
      </c>
      <c r="F3" s="8">
        <v>52</v>
      </c>
      <c r="G3" s="4">
        <f t="shared" si="1"/>
        <v>62</v>
      </c>
      <c r="H3" s="3" t="str">
        <f t="shared" si="2"/>
        <v>B</v>
      </c>
      <c r="J3" t="s">
        <v>28</v>
      </c>
      <c r="K3">
        <f>COUNTIF($H$2:$H$70,J3)</f>
        <v>20</v>
      </c>
    </row>
    <row r="4" spans="1:11">
      <c r="A4" s="3">
        <v>61</v>
      </c>
      <c r="B4" s="7" t="s">
        <v>37</v>
      </c>
      <c r="C4" s="3">
        <v>38</v>
      </c>
      <c r="D4" s="3">
        <f>C4/40*20</f>
        <v>19</v>
      </c>
      <c r="E4" s="3">
        <f t="shared" si="0"/>
        <v>19</v>
      </c>
      <c r="F4" s="8">
        <v>61</v>
      </c>
      <c r="G4" s="4">
        <f t="shared" si="1"/>
        <v>80</v>
      </c>
      <c r="H4" s="3" t="str">
        <f t="shared" si="2"/>
        <v>A</v>
      </c>
      <c r="J4" t="s">
        <v>29</v>
      </c>
      <c r="K4">
        <f>COUNTIF($H$2:$H$70,J4)</f>
        <v>37</v>
      </c>
    </row>
    <row r="5" spans="1:11">
      <c r="A5" s="3">
        <v>26</v>
      </c>
      <c r="B5" s="7" t="s">
        <v>38</v>
      </c>
      <c r="C5" s="3">
        <v>37</v>
      </c>
      <c r="D5" s="3">
        <f>C5/40*20</f>
        <v>18.5</v>
      </c>
      <c r="E5" s="3">
        <f t="shared" si="0"/>
        <v>18.5</v>
      </c>
      <c r="F5" s="8">
        <v>56</v>
      </c>
      <c r="G5" s="4">
        <f t="shared" si="1"/>
        <v>74.5</v>
      </c>
      <c r="H5" s="3" t="str">
        <f t="shared" si="2"/>
        <v>A</v>
      </c>
      <c r="J5" t="s">
        <v>30</v>
      </c>
      <c r="K5">
        <f t="shared" ref="K5:K7" si="3">COUNTIF($H$2:$H$70,J5)</f>
        <v>10</v>
      </c>
    </row>
    <row r="6" spans="1:11">
      <c r="A6" s="3">
        <v>12</v>
      </c>
      <c r="B6" s="7" t="s">
        <v>39</v>
      </c>
      <c r="C6" s="3">
        <v>20</v>
      </c>
      <c r="D6" s="3">
        <f>C6/40*20</f>
        <v>10</v>
      </c>
      <c r="E6" s="3">
        <f t="shared" si="0"/>
        <v>10</v>
      </c>
      <c r="F6" s="8">
        <v>64</v>
      </c>
      <c r="G6" s="4">
        <f t="shared" si="1"/>
        <v>74</v>
      </c>
      <c r="H6" s="3" t="str">
        <f t="shared" si="2"/>
        <v>A</v>
      </c>
      <c r="J6" t="s">
        <v>31</v>
      </c>
      <c r="K6">
        <f t="shared" si="3"/>
        <v>1</v>
      </c>
    </row>
    <row r="7" spans="1:11">
      <c r="A7" s="3">
        <v>43</v>
      </c>
      <c r="B7" s="7" t="s">
        <v>40</v>
      </c>
      <c r="C7" s="3">
        <v>30</v>
      </c>
      <c r="D7" s="3">
        <f>C7/40*20</f>
        <v>15</v>
      </c>
      <c r="E7" s="3">
        <f t="shared" si="0"/>
        <v>15</v>
      </c>
      <c r="F7" s="8">
        <v>54</v>
      </c>
      <c r="G7" s="4">
        <f t="shared" si="1"/>
        <v>69</v>
      </c>
      <c r="H7" s="3" t="str">
        <f t="shared" si="2"/>
        <v>B</v>
      </c>
      <c r="J7" t="s">
        <v>32</v>
      </c>
      <c r="K7">
        <f t="shared" si="3"/>
        <v>0</v>
      </c>
    </row>
    <row r="8" spans="1:11">
      <c r="A8" s="3">
        <v>67</v>
      </c>
      <c r="B8" s="7" t="s">
        <v>41</v>
      </c>
      <c r="C8" s="3">
        <v>32</v>
      </c>
      <c r="D8" s="3">
        <v>12</v>
      </c>
      <c r="E8" s="3">
        <f t="shared" si="0"/>
        <v>12</v>
      </c>
      <c r="F8" s="3">
        <v>56</v>
      </c>
      <c r="G8" s="3">
        <f t="shared" si="1"/>
        <v>68</v>
      </c>
      <c r="H8" s="3" t="str">
        <f t="shared" si="2"/>
        <v>B</v>
      </c>
      <c r="K8">
        <f>SUM(K3:K7)</f>
        <v>68</v>
      </c>
    </row>
    <row r="9" spans="1:11">
      <c r="A9" s="3">
        <v>35</v>
      </c>
      <c r="B9" s="7" t="s">
        <v>42</v>
      </c>
      <c r="C9" s="3">
        <v>30</v>
      </c>
      <c r="D9" s="3">
        <v>14</v>
      </c>
      <c r="E9" s="3">
        <f t="shared" si="0"/>
        <v>14</v>
      </c>
      <c r="F9" s="3">
        <v>58</v>
      </c>
      <c r="G9" s="3">
        <f t="shared" si="1"/>
        <v>72</v>
      </c>
      <c r="H9" s="3" t="str">
        <f t="shared" si="2"/>
        <v>A</v>
      </c>
    </row>
    <row r="10" spans="1:11">
      <c r="A10" s="3">
        <v>42</v>
      </c>
      <c r="B10" s="7" t="s">
        <v>43</v>
      </c>
      <c r="C10" s="3">
        <v>38</v>
      </c>
      <c r="D10" s="3">
        <f t="shared" ref="D10:D17" si="4">C10/40*20</f>
        <v>19</v>
      </c>
      <c r="E10" s="3">
        <f t="shared" si="0"/>
        <v>19</v>
      </c>
      <c r="F10" s="3">
        <v>53</v>
      </c>
      <c r="G10" s="3">
        <f t="shared" si="1"/>
        <v>72</v>
      </c>
      <c r="H10" s="3" t="str">
        <f t="shared" si="2"/>
        <v>A</v>
      </c>
    </row>
    <row r="11" spans="1:11">
      <c r="A11" s="3">
        <v>59</v>
      </c>
      <c r="B11" s="7" t="s">
        <v>44</v>
      </c>
      <c r="C11" s="3">
        <v>26</v>
      </c>
      <c r="D11" s="3">
        <f t="shared" si="4"/>
        <v>13</v>
      </c>
      <c r="E11" s="3">
        <f t="shared" si="0"/>
        <v>13</v>
      </c>
      <c r="F11" s="8">
        <v>54</v>
      </c>
      <c r="G11" s="4">
        <f t="shared" si="1"/>
        <v>67</v>
      </c>
      <c r="H11" s="3" t="str">
        <f t="shared" si="2"/>
        <v>B</v>
      </c>
    </row>
    <row r="12" spans="1:11">
      <c r="A12" s="3">
        <v>51</v>
      </c>
      <c r="B12" s="7" t="s">
        <v>45</v>
      </c>
      <c r="C12" s="3">
        <v>29</v>
      </c>
      <c r="D12" s="3">
        <f t="shared" si="4"/>
        <v>14.5</v>
      </c>
      <c r="E12" s="3">
        <f t="shared" si="0"/>
        <v>14.5</v>
      </c>
      <c r="F12" s="8">
        <v>53</v>
      </c>
      <c r="G12" s="4">
        <f t="shared" si="1"/>
        <v>67.5</v>
      </c>
      <c r="H12" s="3" t="str">
        <f t="shared" si="2"/>
        <v>B</v>
      </c>
    </row>
    <row r="13" spans="1:11">
      <c r="A13" s="3">
        <v>19</v>
      </c>
      <c r="B13" s="7" t="s">
        <v>102</v>
      </c>
      <c r="C13" s="3">
        <v>30</v>
      </c>
      <c r="D13" s="3">
        <f t="shared" si="4"/>
        <v>15</v>
      </c>
      <c r="E13" s="3">
        <f t="shared" si="0"/>
        <v>15</v>
      </c>
      <c r="F13" s="8">
        <v>43</v>
      </c>
      <c r="G13" s="4">
        <f t="shared" si="1"/>
        <v>58</v>
      </c>
      <c r="H13" s="3" t="str">
        <f t="shared" si="2"/>
        <v>C</v>
      </c>
      <c r="I13" t="s">
        <v>198</v>
      </c>
    </row>
    <row r="14" spans="1:11">
      <c r="A14" s="3">
        <v>58</v>
      </c>
      <c r="B14" s="7" t="s">
        <v>46</v>
      </c>
      <c r="C14" s="3">
        <v>23</v>
      </c>
      <c r="D14" s="3">
        <f t="shared" si="4"/>
        <v>11.5</v>
      </c>
      <c r="E14" s="3">
        <f t="shared" si="0"/>
        <v>11.5</v>
      </c>
      <c r="F14" s="8">
        <v>51</v>
      </c>
      <c r="G14" s="4">
        <f t="shared" si="1"/>
        <v>62.5</v>
      </c>
      <c r="H14" s="3" t="str">
        <f t="shared" si="2"/>
        <v>B</v>
      </c>
    </row>
    <row r="15" spans="1:11">
      <c r="A15" s="3">
        <v>60</v>
      </c>
      <c r="B15" s="7" t="s">
        <v>47</v>
      </c>
      <c r="C15" s="3">
        <v>32</v>
      </c>
      <c r="D15" s="3">
        <f t="shared" si="4"/>
        <v>16</v>
      </c>
      <c r="E15" s="3">
        <f t="shared" si="0"/>
        <v>16</v>
      </c>
      <c r="F15" s="8">
        <v>51</v>
      </c>
      <c r="G15" s="4">
        <f t="shared" si="1"/>
        <v>67</v>
      </c>
      <c r="H15" s="3" t="str">
        <f t="shared" si="2"/>
        <v>B</v>
      </c>
    </row>
    <row r="16" spans="1:11">
      <c r="A16" s="3">
        <v>22</v>
      </c>
      <c r="B16" s="7" t="s">
        <v>48</v>
      </c>
      <c r="C16" s="3">
        <v>16</v>
      </c>
      <c r="D16" s="3">
        <f t="shared" si="4"/>
        <v>8</v>
      </c>
      <c r="E16" s="3">
        <f t="shared" si="0"/>
        <v>8</v>
      </c>
      <c r="F16" s="8">
        <v>45</v>
      </c>
      <c r="G16" s="4">
        <f t="shared" si="1"/>
        <v>53</v>
      </c>
      <c r="H16" s="3" t="str">
        <f t="shared" si="2"/>
        <v>C</v>
      </c>
    </row>
    <row r="17" spans="1:8">
      <c r="A17" s="3">
        <v>20</v>
      </c>
      <c r="B17" s="7" t="s">
        <v>49</v>
      </c>
      <c r="C17" s="3">
        <v>37</v>
      </c>
      <c r="D17" s="3">
        <f t="shared" si="4"/>
        <v>18.5</v>
      </c>
      <c r="E17" s="3">
        <f t="shared" si="0"/>
        <v>18.5</v>
      </c>
      <c r="F17" s="8">
        <v>60</v>
      </c>
      <c r="G17" s="4">
        <f t="shared" si="1"/>
        <v>78.5</v>
      </c>
      <c r="H17" s="3" t="str">
        <f t="shared" si="2"/>
        <v>A</v>
      </c>
    </row>
    <row r="18" spans="1:8">
      <c r="A18" s="3">
        <v>64</v>
      </c>
      <c r="B18" s="7" t="s">
        <v>50</v>
      </c>
      <c r="C18" s="3">
        <v>40</v>
      </c>
      <c r="D18" s="3">
        <v>14</v>
      </c>
      <c r="E18" s="3">
        <f t="shared" si="0"/>
        <v>14</v>
      </c>
      <c r="F18" s="8">
        <v>62</v>
      </c>
      <c r="G18" s="4">
        <f t="shared" si="1"/>
        <v>76</v>
      </c>
      <c r="H18" s="3" t="str">
        <f t="shared" si="2"/>
        <v>A</v>
      </c>
    </row>
    <row r="19" spans="1:8">
      <c r="A19" s="3">
        <v>50</v>
      </c>
      <c r="B19" s="7" t="s">
        <v>51</v>
      </c>
      <c r="C19" s="3">
        <v>37</v>
      </c>
      <c r="D19" s="3">
        <v>15</v>
      </c>
      <c r="E19" s="3">
        <f t="shared" si="0"/>
        <v>15</v>
      </c>
      <c r="F19" s="8">
        <v>53</v>
      </c>
      <c r="G19" s="4">
        <f t="shared" si="1"/>
        <v>68</v>
      </c>
      <c r="H19" s="3" t="str">
        <f t="shared" si="2"/>
        <v>B</v>
      </c>
    </row>
    <row r="20" spans="1:8">
      <c r="A20" s="3">
        <v>33</v>
      </c>
      <c r="B20" s="7" t="s">
        <v>52</v>
      </c>
      <c r="C20" s="3">
        <v>34</v>
      </c>
      <c r="D20" s="3">
        <f>C20/40*20</f>
        <v>17</v>
      </c>
      <c r="E20" s="3">
        <f t="shared" si="0"/>
        <v>17</v>
      </c>
      <c r="F20" s="8">
        <v>45</v>
      </c>
      <c r="G20" s="4">
        <f t="shared" si="1"/>
        <v>62</v>
      </c>
      <c r="H20" s="3" t="str">
        <f t="shared" si="2"/>
        <v>B</v>
      </c>
    </row>
    <row r="21" spans="1:8">
      <c r="A21" s="3">
        <v>63</v>
      </c>
      <c r="B21" s="7" t="s">
        <v>53</v>
      </c>
      <c r="C21" s="3">
        <v>38</v>
      </c>
      <c r="D21" s="3">
        <f>C21/40*20</f>
        <v>19</v>
      </c>
      <c r="E21" s="3">
        <f t="shared" si="0"/>
        <v>19</v>
      </c>
      <c r="F21" s="8">
        <v>45</v>
      </c>
      <c r="G21" s="4">
        <f t="shared" si="1"/>
        <v>64</v>
      </c>
      <c r="H21" s="3" t="str">
        <f t="shared" si="2"/>
        <v>B</v>
      </c>
    </row>
    <row r="22" spans="1:8">
      <c r="A22" s="3">
        <v>47</v>
      </c>
      <c r="B22" s="7" t="s">
        <v>54</v>
      </c>
      <c r="C22" s="3">
        <v>27</v>
      </c>
      <c r="D22" s="3">
        <v>11</v>
      </c>
      <c r="E22" s="3">
        <f t="shared" si="0"/>
        <v>11</v>
      </c>
      <c r="F22" s="8">
        <v>57</v>
      </c>
      <c r="G22" s="4">
        <f t="shared" si="1"/>
        <v>68</v>
      </c>
      <c r="H22" s="3" t="str">
        <f t="shared" si="2"/>
        <v>B</v>
      </c>
    </row>
    <row r="23" spans="1:8">
      <c r="A23" s="3">
        <v>56</v>
      </c>
      <c r="B23" s="7" t="s">
        <v>55</v>
      </c>
      <c r="C23" s="3">
        <v>30</v>
      </c>
      <c r="D23" s="3">
        <f>C23/40*20</f>
        <v>15</v>
      </c>
      <c r="E23" s="3">
        <f t="shared" si="0"/>
        <v>15</v>
      </c>
      <c r="F23" s="8">
        <v>53</v>
      </c>
      <c r="G23" s="4">
        <f t="shared" si="1"/>
        <v>68</v>
      </c>
      <c r="H23" s="3" t="str">
        <f t="shared" si="2"/>
        <v>B</v>
      </c>
    </row>
    <row r="24" spans="1:8">
      <c r="A24" s="3">
        <v>9</v>
      </c>
      <c r="B24" s="7" t="s">
        <v>56</v>
      </c>
      <c r="C24" s="3">
        <v>28</v>
      </c>
      <c r="D24" s="3">
        <f>C24/40*20</f>
        <v>14</v>
      </c>
      <c r="E24" s="3">
        <f t="shared" si="0"/>
        <v>14</v>
      </c>
      <c r="F24" s="8">
        <v>48</v>
      </c>
      <c r="G24" s="4">
        <f t="shared" si="1"/>
        <v>62</v>
      </c>
      <c r="H24" s="3" t="str">
        <f t="shared" si="2"/>
        <v>B</v>
      </c>
    </row>
    <row r="25" spans="1:8">
      <c r="A25" s="3">
        <v>66</v>
      </c>
      <c r="B25" s="7" t="s">
        <v>57</v>
      </c>
      <c r="C25" s="3">
        <v>26</v>
      </c>
      <c r="D25" s="3">
        <f>C25/40*20</f>
        <v>13</v>
      </c>
      <c r="E25" s="3">
        <f t="shared" si="0"/>
        <v>13</v>
      </c>
      <c r="F25" s="8">
        <v>51</v>
      </c>
      <c r="G25" s="4">
        <f t="shared" si="1"/>
        <v>64</v>
      </c>
      <c r="H25" s="3" t="str">
        <f t="shared" si="2"/>
        <v>B</v>
      </c>
    </row>
    <row r="26" spans="1:8">
      <c r="A26" s="3">
        <v>46</v>
      </c>
      <c r="B26" s="7" t="s">
        <v>58</v>
      </c>
      <c r="C26" s="3">
        <v>40</v>
      </c>
      <c r="D26" s="3">
        <v>15</v>
      </c>
      <c r="E26" s="3">
        <f t="shared" si="0"/>
        <v>15</v>
      </c>
      <c r="F26" s="8">
        <v>61</v>
      </c>
      <c r="G26" s="4">
        <f t="shared" si="1"/>
        <v>76</v>
      </c>
      <c r="H26" s="3" t="str">
        <f t="shared" si="2"/>
        <v>A</v>
      </c>
    </row>
    <row r="27" spans="1:8">
      <c r="A27" s="3">
        <v>2</v>
      </c>
      <c r="B27" s="7" t="s">
        <v>59</v>
      </c>
      <c r="C27" s="3">
        <v>38</v>
      </c>
      <c r="D27" s="3">
        <v>15</v>
      </c>
      <c r="E27" s="3">
        <f t="shared" si="0"/>
        <v>15</v>
      </c>
      <c r="F27" s="8">
        <v>57</v>
      </c>
      <c r="G27" s="4">
        <f t="shared" si="1"/>
        <v>72</v>
      </c>
      <c r="H27" s="3" t="str">
        <f t="shared" si="2"/>
        <v>A</v>
      </c>
    </row>
    <row r="28" spans="1:8">
      <c r="A28" s="3">
        <v>48</v>
      </c>
      <c r="B28" s="7" t="s">
        <v>60</v>
      </c>
      <c r="C28" s="3">
        <v>37</v>
      </c>
      <c r="D28" s="3">
        <v>15</v>
      </c>
      <c r="E28" s="3">
        <f t="shared" si="0"/>
        <v>15</v>
      </c>
      <c r="F28" s="8">
        <v>59</v>
      </c>
      <c r="G28" s="4">
        <f t="shared" si="1"/>
        <v>74</v>
      </c>
      <c r="H28" s="3" t="str">
        <f t="shared" si="2"/>
        <v>A</v>
      </c>
    </row>
    <row r="29" spans="1:8">
      <c r="A29" s="3">
        <v>17</v>
      </c>
      <c r="B29" s="7" t="s">
        <v>61</v>
      </c>
      <c r="C29" s="3">
        <v>30</v>
      </c>
      <c r="D29" s="3">
        <f>C29/40*20</f>
        <v>15</v>
      </c>
      <c r="E29" s="3">
        <f t="shared" si="0"/>
        <v>15</v>
      </c>
      <c r="F29" s="8">
        <v>48</v>
      </c>
      <c r="G29" s="4">
        <f t="shared" si="1"/>
        <v>63</v>
      </c>
      <c r="H29" s="3" t="str">
        <f t="shared" si="2"/>
        <v>B</v>
      </c>
    </row>
    <row r="30" spans="1:8">
      <c r="A30" s="3">
        <v>25</v>
      </c>
      <c r="B30" s="7" t="s">
        <v>62</v>
      </c>
      <c r="C30" s="3">
        <v>28</v>
      </c>
      <c r="D30" s="3">
        <f>C30/40*20</f>
        <v>14</v>
      </c>
      <c r="E30" s="3">
        <f t="shared" si="0"/>
        <v>14</v>
      </c>
      <c r="F30" s="8">
        <v>46</v>
      </c>
      <c r="G30" s="4">
        <f t="shared" si="1"/>
        <v>60</v>
      </c>
      <c r="H30" s="3" t="str">
        <f t="shared" si="2"/>
        <v>B</v>
      </c>
    </row>
    <row r="31" spans="1:8">
      <c r="A31" s="3">
        <v>14</v>
      </c>
      <c r="B31" s="7" t="s">
        <v>63</v>
      </c>
      <c r="C31" s="3">
        <v>30</v>
      </c>
      <c r="D31" s="3">
        <v>12</v>
      </c>
      <c r="E31" s="3">
        <f t="shared" si="0"/>
        <v>12</v>
      </c>
      <c r="F31" s="8">
        <v>59</v>
      </c>
      <c r="G31" s="4">
        <f t="shared" si="1"/>
        <v>71</v>
      </c>
      <c r="H31" s="3" t="str">
        <f t="shared" si="2"/>
        <v>A</v>
      </c>
    </row>
    <row r="32" spans="1:8">
      <c r="A32" s="3">
        <v>4</v>
      </c>
      <c r="B32" s="7" t="s">
        <v>64</v>
      </c>
      <c r="C32" s="3">
        <v>30</v>
      </c>
      <c r="D32" s="3">
        <f>C32/40*20</f>
        <v>15</v>
      </c>
      <c r="E32" s="3">
        <f t="shared" si="0"/>
        <v>15</v>
      </c>
      <c r="F32" s="8">
        <v>38</v>
      </c>
      <c r="G32" s="4">
        <f t="shared" si="1"/>
        <v>53</v>
      </c>
      <c r="H32" s="3" t="str">
        <f t="shared" si="2"/>
        <v>C</v>
      </c>
    </row>
    <row r="33" spans="1:10">
      <c r="A33" s="3">
        <v>54</v>
      </c>
      <c r="B33" s="7" t="s">
        <v>65</v>
      </c>
      <c r="C33" s="3">
        <v>34</v>
      </c>
      <c r="D33" s="3">
        <v>14</v>
      </c>
      <c r="E33" s="3">
        <v>14</v>
      </c>
      <c r="F33" s="8">
        <v>55</v>
      </c>
      <c r="G33" s="4">
        <f t="shared" si="1"/>
        <v>69</v>
      </c>
      <c r="H33" s="3" t="str">
        <f t="shared" si="2"/>
        <v>B</v>
      </c>
    </row>
    <row r="34" spans="1:10">
      <c r="A34" s="3">
        <v>37</v>
      </c>
      <c r="B34" s="7" t="s">
        <v>66</v>
      </c>
      <c r="C34" s="3">
        <v>36</v>
      </c>
      <c r="D34" s="3">
        <f t="shared" ref="D34:D52" si="5">C34/40*20</f>
        <v>18</v>
      </c>
      <c r="E34" s="3">
        <f t="shared" ref="E34:E64" si="6">D34</f>
        <v>18</v>
      </c>
      <c r="F34" s="8">
        <v>43</v>
      </c>
      <c r="G34" s="4">
        <f t="shared" ref="G34:G65" si="7">((D34+E34)/2)+F34</f>
        <v>61</v>
      </c>
      <c r="H34" s="3" t="str">
        <f t="shared" ref="H34:H65" si="8">IF(G34&gt;=70,"A",IF(G34&gt;=60,"B",IF(G34&gt;=50,"C",IF(G34&gt;=40,"D","F"))))</f>
        <v>B</v>
      </c>
    </row>
    <row r="35" spans="1:10">
      <c r="A35" s="3">
        <v>45</v>
      </c>
      <c r="B35" s="7" t="s">
        <v>67</v>
      </c>
      <c r="C35" s="3">
        <v>35</v>
      </c>
      <c r="D35" s="3">
        <f t="shared" si="5"/>
        <v>17.5</v>
      </c>
      <c r="E35" s="3">
        <f t="shared" si="6"/>
        <v>17.5</v>
      </c>
      <c r="F35" s="8">
        <v>47</v>
      </c>
      <c r="G35" s="4">
        <f t="shared" si="7"/>
        <v>64.5</v>
      </c>
      <c r="H35" s="3" t="str">
        <f t="shared" si="8"/>
        <v>B</v>
      </c>
    </row>
    <row r="36" spans="1:10">
      <c r="A36" s="3">
        <v>34</v>
      </c>
      <c r="B36" s="7" t="s">
        <v>100</v>
      </c>
      <c r="C36" s="3">
        <v>30</v>
      </c>
      <c r="D36" s="3">
        <f t="shared" si="5"/>
        <v>15</v>
      </c>
      <c r="E36" s="3">
        <f t="shared" si="6"/>
        <v>15</v>
      </c>
      <c r="F36" s="8">
        <v>55</v>
      </c>
      <c r="G36" s="4">
        <f t="shared" si="7"/>
        <v>70</v>
      </c>
      <c r="H36" s="3" t="str">
        <f t="shared" si="8"/>
        <v>A</v>
      </c>
      <c r="I36" t="s">
        <v>197</v>
      </c>
      <c r="J36" t="s">
        <v>199</v>
      </c>
    </row>
    <row r="37" spans="1:10">
      <c r="A37" s="3">
        <v>36</v>
      </c>
      <c r="B37" s="7" t="s">
        <v>68</v>
      </c>
      <c r="C37" s="3">
        <v>26</v>
      </c>
      <c r="D37" s="3">
        <f t="shared" si="5"/>
        <v>13</v>
      </c>
      <c r="E37" s="3">
        <f t="shared" si="6"/>
        <v>13</v>
      </c>
      <c r="F37" s="8">
        <v>56</v>
      </c>
      <c r="G37" s="4">
        <f t="shared" si="7"/>
        <v>69</v>
      </c>
      <c r="H37" s="3" t="str">
        <f t="shared" si="8"/>
        <v>B</v>
      </c>
    </row>
    <row r="38" spans="1:10">
      <c r="A38" s="3">
        <v>18</v>
      </c>
      <c r="B38" s="7" t="s">
        <v>69</v>
      </c>
      <c r="C38" s="3">
        <v>26</v>
      </c>
      <c r="D38" s="3">
        <f t="shared" si="5"/>
        <v>13</v>
      </c>
      <c r="E38" s="3">
        <f t="shared" si="6"/>
        <v>13</v>
      </c>
      <c r="F38" s="8">
        <v>40</v>
      </c>
      <c r="G38" s="4">
        <f t="shared" si="7"/>
        <v>53</v>
      </c>
      <c r="H38" s="3" t="str">
        <f t="shared" si="8"/>
        <v>C</v>
      </c>
    </row>
    <row r="39" spans="1:10">
      <c r="A39" s="3">
        <v>23</v>
      </c>
      <c r="B39" s="7" t="s">
        <v>101</v>
      </c>
      <c r="C39" s="3">
        <v>30</v>
      </c>
      <c r="D39" s="3">
        <f t="shared" si="5"/>
        <v>15</v>
      </c>
      <c r="E39" s="3">
        <f t="shared" si="6"/>
        <v>15</v>
      </c>
      <c r="F39" s="8">
        <v>49</v>
      </c>
      <c r="G39" s="4">
        <f t="shared" si="7"/>
        <v>64</v>
      </c>
      <c r="H39" s="3" t="str">
        <f t="shared" si="8"/>
        <v>B</v>
      </c>
    </row>
    <row r="40" spans="1:10">
      <c r="A40" s="3">
        <v>68</v>
      </c>
      <c r="B40" s="7" t="s">
        <v>70</v>
      </c>
      <c r="C40" s="3">
        <v>27</v>
      </c>
      <c r="D40" s="3">
        <f t="shared" si="5"/>
        <v>13.5</v>
      </c>
      <c r="E40" s="3">
        <f t="shared" si="6"/>
        <v>13.5</v>
      </c>
      <c r="F40" s="8">
        <v>39</v>
      </c>
      <c r="G40" s="4">
        <f t="shared" si="7"/>
        <v>52.5</v>
      </c>
      <c r="H40" s="3" t="str">
        <f t="shared" si="8"/>
        <v>C</v>
      </c>
    </row>
    <row r="41" spans="1:10">
      <c r="A41" s="3">
        <v>32</v>
      </c>
      <c r="B41" s="7" t="s">
        <v>71</v>
      </c>
      <c r="C41" s="3">
        <v>31</v>
      </c>
      <c r="D41" s="3">
        <f t="shared" si="5"/>
        <v>15.5</v>
      </c>
      <c r="E41" s="3">
        <f t="shared" si="6"/>
        <v>15.5</v>
      </c>
      <c r="F41" s="8">
        <v>45</v>
      </c>
      <c r="G41" s="4">
        <f t="shared" si="7"/>
        <v>60.5</v>
      </c>
      <c r="H41" s="3" t="str">
        <f t="shared" si="8"/>
        <v>B</v>
      </c>
    </row>
    <row r="42" spans="1:10">
      <c r="A42" s="3">
        <v>15</v>
      </c>
      <c r="B42" s="7" t="s">
        <v>72</v>
      </c>
      <c r="C42" s="3">
        <v>26</v>
      </c>
      <c r="D42" s="3">
        <f t="shared" si="5"/>
        <v>13</v>
      </c>
      <c r="E42" s="3">
        <f t="shared" si="6"/>
        <v>13</v>
      </c>
      <c r="F42" s="8">
        <v>53</v>
      </c>
      <c r="G42" s="4">
        <f t="shared" si="7"/>
        <v>66</v>
      </c>
      <c r="H42" s="3" t="str">
        <f t="shared" si="8"/>
        <v>B</v>
      </c>
    </row>
    <row r="43" spans="1:10">
      <c r="A43" s="3">
        <v>38</v>
      </c>
      <c r="B43" s="7" t="s">
        <v>73</v>
      </c>
      <c r="C43" s="3">
        <v>33</v>
      </c>
      <c r="D43" s="3">
        <f t="shared" si="5"/>
        <v>16.5</v>
      </c>
      <c r="E43" s="3">
        <f t="shared" si="6"/>
        <v>16.5</v>
      </c>
      <c r="F43" s="8">
        <v>52</v>
      </c>
      <c r="G43" s="4">
        <f t="shared" si="7"/>
        <v>68.5</v>
      </c>
      <c r="H43" s="3" t="str">
        <f t="shared" si="8"/>
        <v>B</v>
      </c>
    </row>
    <row r="44" spans="1:10">
      <c r="A44" s="3">
        <v>53</v>
      </c>
      <c r="B44" s="7" t="s">
        <v>74</v>
      </c>
      <c r="C44" s="3">
        <v>38</v>
      </c>
      <c r="D44" s="3">
        <f t="shared" si="5"/>
        <v>19</v>
      </c>
      <c r="E44" s="3">
        <f t="shared" si="6"/>
        <v>19</v>
      </c>
      <c r="F44" s="8">
        <v>53</v>
      </c>
      <c r="G44" s="4">
        <f t="shared" si="7"/>
        <v>72</v>
      </c>
      <c r="H44" s="3" t="str">
        <f t="shared" si="8"/>
        <v>A</v>
      </c>
    </row>
    <row r="45" spans="1:10">
      <c r="A45" s="3">
        <v>8</v>
      </c>
      <c r="B45" s="7" t="s">
        <v>75</v>
      </c>
      <c r="C45" s="3">
        <v>34</v>
      </c>
      <c r="D45" s="3">
        <f t="shared" si="5"/>
        <v>17</v>
      </c>
      <c r="E45" s="3">
        <f t="shared" si="6"/>
        <v>17</v>
      </c>
      <c r="F45" s="8">
        <v>38</v>
      </c>
      <c r="G45" s="4">
        <f t="shared" si="7"/>
        <v>55</v>
      </c>
      <c r="H45" s="3" t="str">
        <f t="shared" si="8"/>
        <v>C</v>
      </c>
    </row>
    <row r="46" spans="1:10">
      <c r="A46" s="3">
        <v>11</v>
      </c>
      <c r="B46" s="7" t="s">
        <v>76</v>
      </c>
      <c r="C46" s="3">
        <v>38</v>
      </c>
      <c r="D46" s="3">
        <f t="shared" si="5"/>
        <v>19</v>
      </c>
      <c r="E46" s="3">
        <f t="shared" si="6"/>
        <v>19</v>
      </c>
      <c r="F46" s="8">
        <v>53</v>
      </c>
      <c r="G46" s="4">
        <f t="shared" si="7"/>
        <v>72</v>
      </c>
      <c r="H46" s="3" t="str">
        <f t="shared" si="8"/>
        <v>A</v>
      </c>
    </row>
    <row r="47" spans="1:10">
      <c r="A47" s="3">
        <v>41</v>
      </c>
      <c r="B47" s="7" t="s">
        <v>77</v>
      </c>
      <c r="C47" s="3">
        <v>40</v>
      </c>
      <c r="D47" s="3">
        <f t="shared" si="5"/>
        <v>20</v>
      </c>
      <c r="E47" s="3">
        <f t="shared" si="6"/>
        <v>20</v>
      </c>
      <c r="F47" s="8">
        <v>39</v>
      </c>
      <c r="G47" s="4">
        <f t="shared" si="7"/>
        <v>59</v>
      </c>
      <c r="H47" s="3" t="str">
        <f t="shared" si="8"/>
        <v>C</v>
      </c>
    </row>
    <row r="48" spans="1:10">
      <c r="A48" s="3">
        <v>28</v>
      </c>
      <c r="B48" s="7" t="s">
        <v>78</v>
      </c>
      <c r="C48" s="3">
        <v>40</v>
      </c>
      <c r="D48" s="3">
        <f t="shared" si="5"/>
        <v>20</v>
      </c>
      <c r="E48" s="3">
        <f t="shared" si="6"/>
        <v>20</v>
      </c>
      <c r="F48" s="8">
        <v>47</v>
      </c>
      <c r="G48" s="4">
        <f t="shared" si="7"/>
        <v>67</v>
      </c>
      <c r="H48" s="3" t="str">
        <f t="shared" si="8"/>
        <v>B</v>
      </c>
    </row>
    <row r="49" spans="1:9">
      <c r="A49" s="3">
        <v>10</v>
      </c>
      <c r="B49" s="7" t="s">
        <v>79</v>
      </c>
      <c r="C49" s="3">
        <v>30</v>
      </c>
      <c r="D49" s="3">
        <f t="shared" si="5"/>
        <v>15</v>
      </c>
      <c r="E49" s="3">
        <f t="shared" si="6"/>
        <v>15</v>
      </c>
      <c r="F49" s="8">
        <v>51</v>
      </c>
      <c r="G49" s="4">
        <f t="shared" si="7"/>
        <v>66</v>
      </c>
      <c r="H49" s="3" t="str">
        <f t="shared" si="8"/>
        <v>B</v>
      </c>
    </row>
    <row r="50" spans="1:9">
      <c r="A50" s="3">
        <v>24</v>
      </c>
      <c r="B50" s="7" t="s">
        <v>80</v>
      </c>
      <c r="C50" s="3">
        <v>29</v>
      </c>
      <c r="D50" s="3">
        <f t="shared" si="5"/>
        <v>14.5</v>
      </c>
      <c r="E50" s="3">
        <f t="shared" si="6"/>
        <v>14.5</v>
      </c>
      <c r="F50" s="8">
        <v>52</v>
      </c>
      <c r="G50" s="4">
        <f t="shared" si="7"/>
        <v>66.5</v>
      </c>
      <c r="H50" s="3" t="str">
        <f t="shared" si="8"/>
        <v>B</v>
      </c>
    </row>
    <row r="51" spans="1:9">
      <c r="A51" s="3">
        <v>62</v>
      </c>
      <c r="B51" s="7" t="s">
        <v>81</v>
      </c>
      <c r="C51" s="3">
        <v>32</v>
      </c>
      <c r="D51" s="3">
        <f t="shared" si="5"/>
        <v>16</v>
      </c>
      <c r="E51" s="3">
        <f t="shared" si="6"/>
        <v>16</v>
      </c>
      <c r="F51" s="8">
        <v>46</v>
      </c>
      <c r="G51" s="4">
        <f t="shared" si="7"/>
        <v>62</v>
      </c>
      <c r="H51" s="3" t="str">
        <f t="shared" si="8"/>
        <v>B</v>
      </c>
    </row>
    <row r="52" spans="1:9">
      <c r="A52" s="3">
        <v>31</v>
      </c>
      <c r="B52" s="7" t="s">
        <v>82</v>
      </c>
      <c r="C52" s="3">
        <v>40</v>
      </c>
      <c r="D52" s="3">
        <f t="shared" si="5"/>
        <v>20</v>
      </c>
      <c r="E52" s="3">
        <f t="shared" si="6"/>
        <v>20</v>
      </c>
      <c r="F52" s="8">
        <v>55</v>
      </c>
      <c r="G52" s="4">
        <f t="shared" si="7"/>
        <v>75</v>
      </c>
      <c r="H52" s="3" t="str">
        <f t="shared" si="8"/>
        <v>A</v>
      </c>
    </row>
    <row r="53" spans="1:9">
      <c r="A53" s="3">
        <v>16</v>
      </c>
      <c r="B53" s="7" t="s">
        <v>83</v>
      </c>
      <c r="C53" s="3">
        <v>38</v>
      </c>
      <c r="D53" s="3">
        <v>13</v>
      </c>
      <c r="E53" s="3">
        <f t="shared" si="6"/>
        <v>13</v>
      </c>
      <c r="F53" s="8">
        <v>58</v>
      </c>
      <c r="G53" s="4">
        <f t="shared" si="7"/>
        <v>71</v>
      </c>
      <c r="H53" s="3" t="str">
        <f t="shared" si="8"/>
        <v>A</v>
      </c>
    </row>
    <row r="54" spans="1:9">
      <c r="A54" s="3">
        <v>27</v>
      </c>
      <c r="B54" s="7" t="s">
        <v>84</v>
      </c>
      <c r="C54" s="3">
        <v>25</v>
      </c>
      <c r="D54" s="3">
        <f t="shared" ref="D54:D62" si="9">C54/40*20</f>
        <v>12.5</v>
      </c>
      <c r="E54" s="3">
        <f t="shared" si="6"/>
        <v>12.5</v>
      </c>
      <c r="F54" s="8">
        <v>28</v>
      </c>
      <c r="G54" s="4">
        <f t="shared" si="7"/>
        <v>40.5</v>
      </c>
      <c r="H54" s="3" t="str">
        <f t="shared" si="8"/>
        <v>D</v>
      </c>
    </row>
    <row r="55" spans="1:9">
      <c r="A55" s="3">
        <v>21</v>
      </c>
      <c r="B55" s="7" t="s">
        <v>85</v>
      </c>
      <c r="C55" s="3">
        <v>23</v>
      </c>
      <c r="D55" s="3">
        <f t="shared" si="9"/>
        <v>11.5</v>
      </c>
      <c r="E55" s="3">
        <f t="shared" si="6"/>
        <v>11.5</v>
      </c>
      <c r="F55" s="8">
        <v>57</v>
      </c>
      <c r="G55" s="4">
        <f t="shared" si="7"/>
        <v>68.5</v>
      </c>
      <c r="H55" s="3" t="str">
        <f t="shared" si="8"/>
        <v>B</v>
      </c>
    </row>
    <row r="56" spans="1:9">
      <c r="A56" s="3">
        <v>65</v>
      </c>
      <c r="B56" s="7" t="s">
        <v>86</v>
      </c>
      <c r="C56" s="3">
        <v>24</v>
      </c>
      <c r="D56" s="3">
        <f t="shared" si="9"/>
        <v>12</v>
      </c>
      <c r="E56" s="3">
        <f t="shared" si="6"/>
        <v>12</v>
      </c>
      <c r="F56" s="8">
        <v>42</v>
      </c>
      <c r="G56" s="4">
        <f t="shared" si="7"/>
        <v>54</v>
      </c>
      <c r="H56" s="3" t="str">
        <f t="shared" si="8"/>
        <v>C</v>
      </c>
    </row>
    <row r="57" spans="1:9">
      <c r="A57" s="3">
        <v>1</v>
      </c>
      <c r="B57" s="7" t="s">
        <v>87</v>
      </c>
      <c r="C57" s="3">
        <v>32</v>
      </c>
      <c r="D57" s="3">
        <f t="shared" si="9"/>
        <v>16</v>
      </c>
      <c r="E57" s="3">
        <f t="shared" si="6"/>
        <v>16</v>
      </c>
      <c r="F57" s="8">
        <v>47</v>
      </c>
      <c r="G57" s="4">
        <f t="shared" si="7"/>
        <v>63</v>
      </c>
      <c r="H57" s="3" t="str">
        <f t="shared" si="8"/>
        <v>B</v>
      </c>
      <c r="I57" t="s">
        <v>99</v>
      </c>
    </row>
    <row r="58" spans="1:9">
      <c r="A58" s="3">
        <v>49</v>
      </c>
      <c r="B58" s="7" t="s">
        <v>98</v>
      </c>
      <c r="C58" s="3">
        <v>27</v>
      </c>
      <c r="D58" s="3">
        <f t="shared" si="9"/>
        <v>13.5</v>
      </c>
      <c r="E58" s="3">
        <f t="shared" si="6"/>
        <v>13.5</v>
      </c>
      <c r="F58" s="8">
        <v>42</v>
      </c>
      <c r="G58" s="4">
        <f t="shared" si="7"/>
        <v>55.5</v>
      </c>
      <c r="H58" s="3" t="str">
        <f t="shared" si="8"/>
        <v>C</v>
      </c>
    </row>
    <row r="59" spans="1:9">
      <c r="A59" s="3">
        <v>13</v>
      </c>
      <c r="B59" s="7" t="s">
        <v>97</v>
      </c>
      <c r="C59" s="3">
        <v>26</v>
      </c>
      <c r="D59" s="3">
        <f t="shared" si="9"/>
        <v>13</v>
      </c>
      <c r="E59" s="3">
        <f t="shared" si="6"/>
        <v>13</v>
      </c>
      <c r="F59" s="8">
        <v>52</v>
      </c>
      <c r="G59" s="4">
        <f t="shared" si="7"/>
        <v>65</v>
      </c>
      <c r="H59" s="3" t="str">
        <f t="shared" si="8"/>
        <v>B</v>
      </c>
    </row>
    <row r="60" spans="1:9">
      <c r="A60" s="3">
        <v>55</v>
      </c>
      <c r="B60" s="7" t="s">
        <v>88</v>
      </c>
      <c r="C60" s="3">
        <v>34</v>
      </c>
      <c r="D60" s="3">
        <f t="shared" si="9"/>
        <v>17</v>
      </c>
      <c r="E60" s="3">
        <f t="shared" si="6"/>
        <v>17</v>
      </c>
      <c r="F60" s="8">
        <v>53</v>
      </c>
      <c r="G60" s="4">
        <f t="shared" si="7"/>
        <v>70</v>
      </c>
      <c r="H60" s="3" t="str">
        <f t="shared" si="8"/>
        <v>A</v>
      </c>
    </row>
    <row r="61" spans="1:9">
      <c r="A61" s="3">
        <v>52</v>
      </c>
      <c r="B61" s="7" t="s">
        <v>89</v>
      </c>
      <c r="C61" s="3">
        <v>23</v>
      </c>
      <c r="D61" s="3">
        <f t="shared" si="9"/>
        <v>11.5</v>
      </c>
      <c r="E61" s="3">
        <f t="shared" si="6"/>
        <v>11.5</v>
      </c>
      <c r="F61" s="8">
        <v>51</v>
      </c>
      <c r="G61" s="4">
        <f t="shared" si="7"/>
        <v>62.5</v>
      </c>
      <c r="H61" s="3" t="str">
        <f t="shared" si="8"/>
        <v>B</v>
      </c>
    </row>
    <row r="62" spans="1:9">
      <c r="A62" s="3">
        <v>3</v>
      </c>
      <c r="B62" s="7" t="s">
        <v>90</v>
      </c>
      <c r="C62" s="3">
        <v>40</v>
      </c>
      <c r="D62" s="3">
        <f t="shared" si="9"/>
        <v>20</v>
      </c>
      <c r="E62" s="3">
        <f t="shared" si="6"/>
        <v>20</v>
      </c>
      <c r="F62" s="8">
        <v>54</v>
      </c>
      <c r="G62" s="4">
        <f t="shared" si="7"/>
        <v>74</v>
      </c>
      <c r="H62" s="3" t="str">
        <f t="shared" si="8"/>
        <v>A</v>
      </c>
    </row>
    <row r="63" spans="1:9">
      <c r="A63" s="3">
        <v>7</v>
      </c>
      <c r="B63" s="7" t="s">
        <v>91</v>
      </c>
      <c r="C63" s="3">
        <v>34</v>
      </c>
      <c r="D63" s="3">
        <v>15</v>
      </c>
      <c r="E63" s="3">
        <f t="shared" si="6"/>
        <v>15</v>
      </c>
      <c r="F63" s="8">
        <v>57</v>
      </c>
      <c r="G63" s="4">
        <f t="shared" si="7"/>
        <v>72</v>
      </c>
      <c r="H63" s="3" t="str">
        <f t="shared" si="8"/>
        <v>A</v>
      </c>
    </row>
    <row r="64" spans="1:9">
      <c r="A64" s="3">
        <v>57</v>
      </c>
      <c r="B64" s="7" t="s">
        <v>92</v>
      </c>
      <c r="C64" s="3">
        <v>28</v>
      </c>
      <c r="D64" s="3">
        <f>C64/40*20</f>
        <v>14</v>
      </c>
      <c r="E64" s="3">
        <f t="shared" si="6"/>
        <v>14</v>
      </c>
      <c r="F64" s="8">
        <v>42</v>
      </c>
      <c r="G64" s="4">
        <f t="shared" si="7"/>
        <v>56</v>
      </c>
      <c r="H64" s="3" t="str">
        <f t="shared" si="8"/>
        <v>C</v>
      </c>
    </row>
    <row r="65" spans="1:8">
      <c r="A65" s="3">
        <v>5</v>
      </c>
      <c r="B65" s="7" t="s">
        <v>93</v>
      </c>
      <c r="C65" s="3">
        <v>22</v>
      </c>
      <c r="D65" s="3">
        <v>11</v>
      </c>
      <c r="E65" s="3">
        <v>11</v>
      </c>
      <c r="F65" s="8">
        <v>56</v>
      </c>
      <c r="G65" s="4">
        <f t="shared" si="7"/>
        <v>67</v>
      </c>
      <c r="H65" s="3" t="str">
        <f t="shared" si="8"/>
        <v>B</v>
      </c>
    </row>
    <row r="66" spans="1:8">
      <c r="A66" s="3">
        <v>44</v>
      </c>
      <c r="B66" s="7" t="s">
        <v>213</v>
      </c>
      <c r="C66" s="3">
        <v>40</v>
      </c>
      <c r="D66" s="3">
        <v>18</v>
      </c>
      <c r="E66" s="3">
        <f>D66</f>
        <v>18</v>
      </c>
      <c r="F66" s="8">
        <v>51</v>
      </c>
      <c r="G66" s="4">
        <f t="shared" ref="G66:G69" si="10">((D66+E66)/2)+F66</f>
        <v>69</v>
      </c>
      <c r="H66" s="3" t="str">
        <f t="shared" ref="H66:H69" si="11">IF(G66&gt;=70,"A",IF(G66&gt;=60,"B",IF(G66&gt;=50,"C",IF(G66&gt;=40,"D","F"))))</f>
        <v>B</v>
      </c>
    </row>
    <row r="67" spans="1:8">
      <c r="A67" s="3">
        <v>30</v>
      </c>
      <c r="B67" s="7" t="s">
        <v>94</v>
      </c>
      <c r="C67" s="3">
        <v>25</v>
      </c>
      <c r="D67" s="3">
        <f>C67/40*20</f>
        <v>12.5</v>
      </c>
      <c r="E67" s="3">
        <f>D67</f>
        <v>12.5</v>
      </c>
      <c r="F67" s="8">
        <v>60</v>
      </c>
      <c r="G67" s="4">
        <f t="shared" si="10"/>
        <v>72.5</v>
      </c>
      <c r="H67" s="3" t="str">
        <f t="shared" si="11"/>
        <v>A</v>
      </c>
    </row>
    <row r="68" spans="1:8">
      <c r="A68" s="3">
        <v>6</v>
      </c>
      <c r="B68" s="7" t="s">
        <v>214</v>
      </c>
      <c r="C68" s="3">
        <v>28</v>
      </c>
      <c r="D68" s="3">
        <f>C68/40*20</f>
        <v>14</v>
      </c>
      <c r="E68" s="3">
        <f>D68</f>
        <v>14</v>
      </c>
      <c r="F68" s="8">
        <v>47</v>
      </c>
      <c r="G68" s="4">
        <f t="shared" si="10"/>
        <v>61</v>
      </c>
      <c r="H68" s="3" t="str">
        <f t="shared" si="11"/>
        <v>B</v>
      </c>
    </row>
    <row r="69" spans="1:8">
      <c r="A69" s="3">
        <v>29</v>
      </c>
      <c r="B69" s="7" t="s">
        <v>95</v>
      </c>
      <c r="C69" s="3">
        <v>36</v>
      </c>
      <c r="D69" s="3">
        <v>17</v>
      </c>
      <c r="E69" s="3">
        <f>D69</f>
        <v>17</v>
      </c>
      <c r="F69" s="8">
        <v>52</v>
      </c>
      <c r="G69" s="4">
        <f t="shared" si="10"/>
        <v>69</v>
      </c>
      <c r="H69" s="3" t="str">
        <f t="shared" si="11"/>
        <v>B</v>
      </c>
    </row>
    <row r="70" spans="1:8">
      <c r="F70"/>
    </row>
  </sheetData>
  <sortState ref="A2:H69">
    <sortCondition ref="B2:B6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3"/>
  <sheetViews>
    <sheetView workbookViewId="0">
      <selection activeCell="F9" sqref="F9"/>
    </sheetView>
  </sheetViews>
  <sheetFormatPr defaultRowHeight="15"/>
  <cols>
    <col min="2" max="2" width="18.85546875" customWidth="1"/>
    <col min="3" max="3" width="32" customWidth="1"/>
    <col min="4" max="4" width="13.28515625" customWidth="1"/>
    <col min="5" max="5" width="13.140625" customWidth="1"/>
    <col min="6" max="6" width="12.7109375" customWidth="1"/>
    <col min="7" max="7" width="10.5703125" customWidth="1"/>
  </cols>
  <sheetData>
    <row r="1" spans="1:12" ht="60.75" customHeight="1">
      <c r="A1" s="3" t="s">
        <v>218</v>
      </c>
      <c r="B1" s="3" t="s">
        <v>0</v>
      </c>
      <c r="C1" s="3" t="s">
        <v>217</v>
      </c>
      <c r="D1" s="12" t="s">
        <v>160</v>
      </c>
      <c r="E1" s="12" t="s">
        <v>105</v>
      </c>
      <c r="F1" s="12" t="s">
        <v>106</v>
      </c>
      <c r="G1" s="13" t="s">
        <v>33</v>
      </c>
      <c r="H1" s="12" t="s">
        <v>34</v>
      </c>
      <c r="I1" s="12" t="s">
        <v>26</v>
      </c>
      <c r="J1" s="12"/>
      <c r="K1" s="12"/>
      <c r="L1" s="12"/>
    </row>
    <row r="2" spans="1:12">
      <c r="A2" s="3">
        <v>1</v>
      </c>
      <c r="B2" s="7" t="s">
        <v>219</v>
      </c>
      <c r="C2" s="7" t="s">
        <v>224</v>
      </c>
      <c r="D2" s="3">
        <v>15</v>
      </c>
      <c r="E2" s="4">
        <f t="shared" ref="E2:E13" si="0">D2/20*15</f>
        <v>11.25</v>
      </c>
      <c r="F2" s="4">
        <f>D2/20*15-6</f>
        <v>5.25</v>
      </c>
      <c r="G2" s="8">
        <v>57</v>
      </c>
      <c r="H2" s="4">
        <f t="shared" ref="H2:H43" si="1">((E2+F2)/2)+G2</f>
        <v>65.25</v>
      </c>
      <c r="I2" s="3" t="str">
        <f t="shared" ref="I2:I43" si="2">IF(H2&gt;=69.5,"A",IF(H2&gt;=59.5,"B",IF(H2&gt;=49.5,"C",IF(H2&gt;=39.5,"D","F"))))</f>
        <v>B</v>
      </c>
      <c r="J2" s="12"/>
      <c r="K2" s="12"/>
      <c r="L2" s="12"/>
    </row>
    <row r="3" spans="1:12">
      <c r="A3" s="3">
        <v>2</v>
      </c>
      <c r="B3" s="7" t="s">
        <v>170</v>
      </c>
      <c r="C3" s="7" t="s">
        <v>233</v>
      </c>
      <c r="D3" s="4">
        <v>14</v>
      </c>
      <c r="E3" s="4">
        <f t="shared" si="0"/>
        <v>10.5</v>
      </c>
      <c r="F3" s="4">
        <f>D3/20*15-6</f>
        <v>4.5</v>
      </c>
      <c r="G3" s="8">
        <v>42</v>
      </c>
      <c r="H3" s="4">
        <f t="shared" si="1"/>
        <v>49.5</v>
      </c>
      <c r="I3" s="3" t="str">
        <f t="shared" si="2"/>
        <v>C</v>
      </c>
      <c r="J3" s="12"/>
      <c r="K3" s="12"/>
      <c r="L3" s="12"/>
    </row>
    <row r="4" spans="1:12">
      <c r="A4" s="3">
        <v>3</v>
      </c>
      <c r="B4" s="7" t="s">
        <v>188</v>
      </c>
      <c r="C4" s="7" t="s">
        <v>234</v>
      </c>
      <c r="D4" s="4">
        <v>13</v>
      </c>
      <c r="E4" s="4">
        <f t="shared" si="0"/>
        <v>9.75</v>
      </c>
      <c r="F4" s="4">
        <f t="shared" ref="F4:F43" si="3">D4/20*15-6</f>
        <v>3.75</v>
      </c>
      <c r="G4" s="8">
        <v>56</v>
      </c>
      <c r="H4" s="4">
        <f t="shared" si="1"/>
        <v>62.75</v>
      </c>
      <c r="I4" s="3" t="str">
        <f t="shared" si="2"/>
        <v>B</v>
      </c>
      <c r="J4" s="12"/>
      <c r="K4" s="12"/>
      <c r="L4" s="12"/>
    </row>
    <row r="5" spans="1:12">
      <c r="A5" s="3">
        <v>4</v>
      </c>
      <c r="B5" s="7" t="s">
        <v>168</v>
      </c>
      <c r="C5" s="7" t="s">
        <v>235</v>
      </c>
      <c r="D5" s="4">
        <v>18</v>
      </c>
      <c r="E5" s="4">
        <f t="shared" si="0"/>
        <v>13.5</v>
      </c>
      <c r="F5" s="4">
        <f t="shared" si="3"/>
        <v>7.5</v>
      </c>
      <c r="G5" s="8">
        <v>64</v>
      </c>
      <c r="H5" s="4">
        <f t="shared" si="1"/>
        <v>74.5</v>
      </c>
      <c r="I5" s="3" t="str">
        <f t="shared" si="2"/>
        <v>A</v>
      </c>
      <c r="J5" s="12"/>
      <c r="K5" s="12"/>
      <c r="L5" s="12"/>
    </row>
    <row r="6" spans="1:12">
      <c r="A6" s="3">
        <v>5</v>
      </c>
      <c r="B6" s="7" t="s">
        <v>163</v>
      </c>
      <c r="C6" s="7" t="s">
        <v>236</v>
      </c>
      <c r="D6" s="4">
        <v>15</v>
      </c>
      <c r="E6" s="4">
        <f t="shared" si="0"/>
        <v>11.25</v>
      </c>
      <c r="F6" s="4">
        <f t="shared" si="3"/>
        <v>5.25</v>
      </c>
      <c r="G6" s="8">
        <v>48</v>
      </c>
      <c r="H6" s="4">
        <f t="shared" si="1"/>
        <v>56.25</v>
      </c>
      <c r="I6" s="3" t="str">
        <f t="shared" si="2"/>
        <v>C</v>
      </c>
      <c r="J6" s="12"/>
      <c r="K6" s="12"/>
      <c r="L6" s="12"/>
    </row>
    <row r="7" spans="1:12">
      <c r="A7" s="3">
        <v>6</v>
      </c>
      <c r="B7" s="7" t="s">
        <v>172</v>
      </c>
      <c r="C7" s="7" t="s">
        <v>237</v>
      </c>
      <c r="D7" s="4">
        <v>17</v>
      </c>
      <c r="E7" s="4">
        <f t="shared" si="0"/>
        <v>12.75</v>
      </c>
      <c r="F7" s="4">
        <f t="shared" si="3"/>
        <v>6.75</v>
      </c>
      <c r="G7" s="8">
        <v>54</v>
      </c>
      <c r="H7" s="4">
        <f t="shared" si="1"/>
        <v>63.75</v>
      </c>
      <c r="I7" s="3" t="str">
        <f t="shared" si="2"/>
        <v>B</v>
      </c>
      <c r="J7" s="12"/>
      <c r="K7" s="12"/>
      <c r="L7" s="12"/>
    </row>
    <row r="8" spans="1:12">
      <c r="A8" s="3">
        <v>7</v>
      </c>
      <c r="B8" s="7" t="s">
        <v>173</v>
      </c>
      <c r="C8" s="7" t="s">
        <v>238</v>
      </c>
      <c r="D8" s="4">
        <v>16</v>
      </c>
      <c r="E8" s="4">
        <f t="shared" si="0"/>
        <v>12</v>
      </c>
      <c r="F8" s="4">
        <f t="shared" si="3"/>
        <v>6</v>
      </c>
      <c r="G8" s="8">
        <v>51</v>
      </c>
      <c r="H8" s="4">
        <f t="shared" si="1"/>
        <v>60</v>
      </c>
      <c r="I8" s="3" t="str">
        <f t="shared" si="2"/>
        <v>B</v>
      </c>
      <c r="J8" s="12"/>
      <c r="K8" s="12"/>
      <c r="L8" s="12"/>
    </row>
    <row r="9" spans="1:12">
      <c r="A9" s="3">
        <v>8</v>
      </c>
      <c r="B9" s="7" t="s">
        <v>192</v>
      </c>
      <c r="C9" s="7" t="s">
        <v>239</v>
      </c>
      <c r="D9" s="4">
        <v>18</v>
      </c>
      <c r="E9" s="4">
        <f t="shared" si="0"/>
        <v>13.5</v>
      </c>
      <c r="F9" s="4">
        <f t="shared" si="3"/>
        <v>7.5</v>
      </c>
      <c r="G9" s="8">
        <v>44</v>
      </c>
      <c r="H9" s="4">
        <f t="shared" si="1"/>
        <v>54.5</v>
      </c>
      <c r="I9" s="3" t="str">
        <f t="shared" si="2"/>
        <v>C</v>
      </c>
      <c r="J9" s="12"/>
      <c r="K9" s="12"/>
      <c r="L9" s="12"/>
    </row>
    <row r="10" spans="1:12">
      <c r="A10" s="3">
        <v>9</v>
      </c>
      <c r="B10" s="9" t="s">
        <v>166</v>
      </c>
      <c r="C10" s="7" t="s">
        <v>240</v>
      </c>
      <c r="D10" s="4">
        <v>17</v>
      </c>
      <c r="E10" s="4">
        <f t="shared" si="0"/>
        <v>12.75</v>
      </c>
      <c r="F10" s="4">
        <f t="shared" si="3"/>
        <v>6.75</v>
      </c>
      <c r="G10" s="8">
        <v>56</v>
      </c>
      <c r="H10" s="4">
        <f t="shared" si="1"/>
        <v>65.75</v>
      </c>
      <c r="I10" s="3" t="str">
        <f t="shared" si="2"/>
        <v>B</v>
      </c>
      <c r="J10" s="12"/>
      <c r="K10" s="12"/>
      <c r="L10" s="12"/>
    </row>
    <row r="11" spans="1:12">
      <c r="A11" s="3">
        <v>10</v>
      </c>
      <c r="B11" s="7" t="s">
        <v>189</v>
      </c>
      <c r="C11" s="7" t="s">
        <v>232</v>
      </c>
      <c r="D11" s="4">
        <v>14</v>
      </c>
      <c r="E11" s="4">
        <f t="shared" si="0"/>
        <v>10.5</v>
      </c>
      <c r="F11" s="4">
        <f t="shared" si="3"/>
        <v>4.5</v>
      </c>
      <c r="G11" s="8">
        <v>56</v>
      </c>
      <c r="H11" s="4">
        <f t="shared" si="1"/>
        <v>63.5</v>
      </c>
      <c r="I11" s="3" t="str">
        <f t="shared" si="2"/>
        <v>B</v>
      </c>
      <c r="J11" s="14"/>
      <c r="K11" s="15"/>
      <c r="L11" s="16"/>
    </row>
    <row r="12" spans="1:12">
      <c r="A12" s="3">
        <v>11</v>
      </c>
      <c r="B12" s="7" t="s">
        <v>183</v>
      </c>
      <c r="C12" s="7" t="s">
        <v>241</v>
      </c>
      <c r="D12" s="4">
        <v>20</v>
      </c>
      <c r="E12" s="4">
        <f t="shared" si="0"/>
        <v>15</v>
      </c>
      <c r="F12" s="4">
        <f t="shared" si="3"/>
        <v>9</v>
      </c>
      <c r="G12" s="8">
        <v>61</v>
      </c>
      <c r="H12" s="4">
        <f t="shared" si="1"/>
        <v>73</v>
      </c>
      <c r="I12" s="3" t="str">
        <f t="shared" si="2"/>
        <v>A</v>
      </c>
      <c r="J12" s="12"/>
      <c r="K12" s="12"/>
      <c r="L12" s="12"/>
    </row>
    <row r="13" spans="1:12">
      <c r="A13" s="3">
        <v>12</v>
      </c>
      <c r="B13" s="7" t="s">
        <v>186</v>
      </c>
      <c r="C13" s="7" t="s">
        <v>242</v>
      </c>
      <c r="D13" s="4">
        <v>12</v>
      </c>
      <c r="E13" s="4">
        <f t="shared" si="0"/>
        <v>9</v>
      </c>
      <c r="F13" s="4">
        <f t="shared" si="3"/>
        <v>3</v>
      </c>
      <c r="G13" s="8">
        <v>64</v>
      </c>
      <c r="H13" s="4">
        <f t="shared" si="1"/>
        <v>70</v>
      </c>
      <c r="I13" s="3" t="str">
        <f t="shared" si="2"/>
        <v>A</v>
      </c>
      <c r="J13" s="12"/>
      <c r="K13" s="12"/>
      <c r="L13" s="12"/>
    </row>
    <row r="14" spans="1:12">
      <c r="A14" s="3">
        <v>13</v>
      </c>
      <c r="B14" s="7" t="s">
        <v>191</v>
      </c>
      <c r="C14" s="7" t="s">
        <v>268</v>
      </c>
      <c r="D14" s="4">
        <v>17</v>
      </c>
      <c r="E14" s="4">
        <v>15</v>
      </c>
      <c r="F14" s="4">
        <v>8</v>
      </c>
      <c r="G14" s="4">
        <v>28</v>
      </c>
      <c r="H14" s="4">
        <f t="shared" si="1"/>
        <v>39.5</v>
      </c>
      <c r="I14" s="4" t="str">
        <f t="shared" si="2"/>
        <v>D</v>
      </c>
      <c r="J14" s="14" t="s">
        <v>243</v>
      </c>
      <c r="K14" s="15"/>
      <c r="L14" s="16"/>
    </row>
    <row r="15" spans="1:12">
      <c r="A15" s="3">
        <v>14</v>
      </c>
      <c r="B15" s="7" t="s">
        <v>165</v>
      </c>
      <c r="C15" s="7" t="s">
        <v>244</v>
      </c>
      <c r="D15" s="4">
        <v>17</v>
      </c>
      <c r="E15" s="4">
        <f t="shared" ref="E15:E20" si="4">D15/20*15</f>
        <v>12.75</v>
      </c>
      <c r="F15" s="4">
        <f t="shared" si="3"/>
        <v>6.75</v>
      </c>
      <c r="G15" s="8">
        <v>41</v>
      </c>
      <c r="H15" s="4">
        <f t="shared" si="1"/>
        <v>50.75</v>
      </c>
      <c r="I15" s="3" t="str">
        <f t="shared" si="2"/>
        <v>C</v>
      </c>
      <c r="J15" s="12"/>
      <c r="K15" s="12"/>
      <c r="L15" s="12"/>
    </row>
    <row r="16" spans="1:12">
      <c r="A16" s="3">
        <v>15</v>
      </c>
      <c r="B16" s="7" t="s">
        <v>195</v>
      </c>
      <c r="C16" s="7" t="s">
        <v>245</v>
      </c>
      <c r="D16" s="4">
        <v>14</v>
      </c>
      <c r="E16" s="4">
        <f t="shared" si="4"/>
        <v>10.5</v>
      </c>
      <c r="F16" s="4">
        <f t="shared" si="3"/>
        <v>4.5</v>
      </c>
      <c r="G16" s="8">
        <v>31</v>
      </c>
      <c r="H16" s="4">
        <f t="shared" si="1"/>
        <v>38.5</v>
      </c>
      <c r="I16" s="3" t="str">
        <f t="shared" si="2"/>
        <v>F</v>
      </c>
      <c r="J16" s="12"/>
      <c r="K16" s="12"/>
      <c r="L16" s="12"/>
    </row>
    <row r="17" spans="1:12">
      <c r="A17" s="3">
        <v>16</v>
      </c>
      <c r="B17" s="7" t="s">
        <v>220</v>
      </c>
      <c r="C17" s="7" t="s">
        <v>225</v>
      </c>
      <c r="D17" s="4">
        <v>17</v>
      </c>
      <c r="E17" s="4">
        <f t="shared" si="4"/>
        <v>12.75</v>
      </c>
      <c r="F17" s="4">
        <f t="shared" si="3"/>
        <v>6.75</v>
      </c>
      <c r="G17" s="8">
        <v>46</v>
      </c>
      <c r="H17" s="4">
        <f t="shared" si="1"/>
        <v>55.75</v>
      </c>
      <c r="I17" s="3" t="str">
        <f t="shared" si="2"/>
        <v>C</v>
      </c>
      <c r="J17" s="12"/>
      <c r="K17" s="12"/>
      <c r="L17" s="12"/>
    </row>
    <row r="18" spans="1:12">
      <c r="A18" s="3">
        <v>17</v>
      </c>
      <c r="B18" s="7" t="s">
        <v>178</v>
      </c>
      <c r="C18" s="7" t="s">
        <v>246</v>
      </c>
      <c r="D18" s="4">
        <v>15</v>
      </c>
      <c r="E18" s="4">
        <f t="shared" si="4"/>
        <v>11.25</v>
      </c>
      <c r="F18" s="4">
        <f t="shared" si="3"/>
        <v>5.25</v>
      </c>
      <c r="G18" s="8">
        <v>55</v>
      </c>
      <c r="H18" s="4">
        <f t="shared" si="1"/>
        <v>63.25</v>
      </c>
      <c r="I18" s="3" t="str">
        <f t="shared" si="2"/>
        <v>B</v>
      </c>
      <c r="J18" s="12"/>
      <c r="K18" s="12"/>
      <c r="L18" s="12"/>
    </row>
    <row r="19" spans="1:12">
      <c r="A19" s="3">
        <v>18</v>
      </c>
      <c r="B19" s="7" t="s">
        <v>176</v>
      </c>
      <c r="C19" s="7" t="s">
        <v>247</v>
      </c>
      <c r="D19" s="4">
        <v>19</v>
      </c>
      <c r="E19" s="4">
        <f t="shared" si="4"/>
        <v>14.25</v>
      </c>
      <c r="F19" s="4">
        <v>12</v>
      </c>
      <c r="G19" s="8">
        <v>27</v>
      </c>
      <c r="H19" s="4">
        <f t="shared" si="1"/>
        <v>40.125</v>
      </c>
      <c r="I19" s="3" t="str">
        <f t="shared" si="2"/>
        <v>D</v>
      </c>
      <c r="J19" s="12"/>
      <c r="K19" s="12"/>
      <c r="L19" s="12"/>
    </row>
    <row r="20" spans="1:12">
      <c r="A20" s="3">
        <v>19</v>
      </c>
      <c r="B20" s="7" t="s">
        <v>175</v>
      </c>
      <c r="C20" s="7" t="s">
        <v>248</v>
      </c>
      <c r="D20" s="4">
        <v>15</v>
      </c>
      <c r="E20" s="4">
        <f t="shared" si="4"/>
        <v>11.25</v>
      </c>
      <c r="F20" s="4">
        <f t="shared" si="3"/>
        <v>5.25</v>
      </c>
      <c r="G20" s="8">
        <v>56</v>
      </c>
      <c r="H20" s="4">
        <f t="shared" si="1"/>
        <v>64.25</v>
      </c>
      <c r="I20" s="3" t="str">
        <f t="shared" si="2"/>
        <v>B</v>
      </c>
      <c r="J20" s="12"/>
      <c r="K20" s="12"/>
      <c r="L20" s="12"/>
    </row>
    <row r="21" spans="1:12">
      <c r="A21" s="3">
        <v>20</v>
      </c>
      <c r="B21" s="7" t="s">
        <v>171</v>
      </c>
      <c r="C21" s="7" t="s">
        <v>249</v>
      </c>
      <c r="D21" s="4">
        <v>10</v>
      </c>
      <c r="E21" s="4">
        <v>11</v>
      </c>
      <c r="F21" s="4">
        <v>7</v>
      </c>
      <c r="G21" s="8">
        <v>22</v>
      </c>
      <c r="H21" s="4">
        <f t="shared" si="1"/>
        <v>31</v>
      </c>
      <c r="I21" s="3" t="str">
        <f t="shared" si="2"/>
        <v>F</v>
      </c>
      <c r="J21" s="12"/>
      <c r="K21" s="12"/>
      <c r="L21" s="12"/>
    </row>
    <row r="22" spans="1:12">
      <c r="A22" s="3">
        <v>21</v>
      </c>
      <c r="B22" s="7" t="s">
        <v>193</v>
      </c>
      <c r="C22" s="7" t="s">
        <v>250</v>
      </c>
      <c r="D22" s="4">
        <v>15</v>
      </c>
      <c r="E22" s="4">
        <f t="shared" ref="E22:E41" si="5">D22/20*15</f>
        <v>11.25</v>
      </c>
      <c r="F22" s="4">
        <f t="shared" si="3"/>
        <v>5.25</v>
      </c>
      <c r="G22" s="8">
        <v>58</v>
      </c>
      <c r="H22" s="4">
        <f t="shared" si="1"/>
        <v>66.25</v>
      </c>
      <c r="I22" s="3" t="str">
        <f t="shared" si="2"/>
        <v>B</v>
      </c>
      <c r="J22" s="12"/>
      <c r="K22" s="12"/>
      <c r="L22" s="12"/>
    </row>
    <row r="23" spans="1:12">
      <c r="A23" s="3">
        <v>22</v>
      </c>
      <c r="B23" s="7" t="s">
        <v>161</v>
      </c>
      <c r="C23" s="7" t="s">
        <v>251</v>
      </c>
      <c r="D23" s="4">
        <v>18</v>
      </c>
      <c r="E23" s="4">
        <f t="shared" si="5"/>
        <v>13.5</v>
      </c>
      <c r="F23" s="4">
        <f t="shared" si="3"/>
        <v>7.5</v>
      </c>
      <c r="G23" s="8">
        <v>39</v>
      </c>
      <c r="H23" s="4">
        <f t="shared" si="1"/>
        <v>49.5</v>
      </c>
      <c r="I23" s="3" t="str">
        <f t="shared" si="2"/>
        <v>C</v>
      </c>
      <c r="J23" s="12"/>
      <c r="K23" s="12"/>
      <c r="L23" s="12"/>
    </row>
    <row r="24" spans="1:12">
      <c r="A24" s="3">
        <v>23</v>
      </c>
      <c r="B24" s="7" t="s">
        <v>179</v>
      </c>
      <c r="C24" s="7" t="s">
        <v>252</v>
      </c>
      <c r="D24" s="4">
        <v>17</v>
      </c>
      <c r="E24" s="4">
        <f t="shared" si="5"/>
        <v>12.75</v>
      </c>
      <c r="F24" s="4">
        <f t="shared" si="3"/>
        <v>6.75</v>
      </c>
      <c r="G24" s="8">
        <v>52</v>
      </c>
      <c r="H24" s="4">
        <f t="shared" si="1"/>
        <v>61.75</v>
      </c>
      <c r="I24" s="3" t="str">
        <f t="shared" si="2"/>
        <v>B</v>
      </c>
      <c r="J24" s="12"/>
      <c r="K24" s="12"/>
      <c r="L24" s="12"/>
    </row>
    <row r="25" spans="1:12">
      <c r="A25" s="3">
        <v>24</v>
      </c>
      <c r="B25" s="7" t="s">
        <v>164</v>
      </c>
      <c r="C25" s="7" t="s">
        <v>253</v>
      </c>
      <c r="D25" s="4">
        <v>12</v>
      </c>
      <c r="E25" s="4">
        <f t="shared" si="5"/>
        <v>9</v>
      </c>
      <c r="F25" s="4">
        <f t="shared" si="3"/>
        <v>3</v>
      </c>
      <c r="G25" s="8">
        <v>45</v>
      </c>
      <c r="H25" s="4">
        <f t="shared" si="1"/>
        <v>51</v>
      </c>
      <c r="I25" s="3" t="str">
        <f t="shared" si="2"/>
        <v>C</v>
      </c>
      <c r="J25" s="12"/>
      <c r="K25" s="12"/>
      <c r="L25" s="12"/>
    </row>
    <row r="26" spans="1:12">
      <c r="A26" s="3">
        <v>25</v>
      </c>
      <c r="B26" s="7" t="s">
        <v>174</v>
      </c>
      <c r="C26" s="7" t="s">
        <v>254</v>
      </c>
      <c r="D26" s="4">
        <v>10</v>
      </c>
      <c r="E26" s="4">
        <f t="shared" si="5"/>
        <v>7.5</v>
      </c>
      <c r="F26" s="4">
        <f t="shared" si="3"/>
        <v>1.5</v>
      </c>
      <c r="G26" s="8">
        <v>54</v>
      </c>
      <c r="H26" s="4">
        <f t="shared" si="1"/>
        <v>58.5</v>
      </c>
      <c r="I26" s="3" t="str">
        <f t="shared" si="2"/>
        <v>C</v>
      </c>
      <c r="J26" s="12"/>
      <c r="K26" s="12"/>
      <c r="L26" s="12"/>
    </row>
    <row r="27" spans="1:12">
      <c r="A27" s="3">
        <v>26</v>
      </c>
      <c r="B27" s="7" t="s">
        <v>185</v>
      </c>
      <c r="C27" s="7" t="s">
        <v>255</v>
      </c>
      <c r="D27" s="4">
        <v>12</v>
      </c>
      <c r="E27" s="4">
        <f t="shared" si="5"/>
        <v>9</v>
      </c>
      <c r="F27" s="4">
        <f t="shared" si="3"/>
        <v>3</v>
      </c>
      <c r="G27" s="8">
        <v>44</v>
      </c>
      <c r="H27" s="4">
        <f t="shared" si="1"/>
        <v>50</v>
      </c>
      <c r="I27" s="3" t="str">
        <f t="shared" si="2"/>
        <v>C</v>
      </c>
      <c r="J27" s="12"/>
      <c r="K27" s="12"/>
      <c r="L27" s="12"/>
    </row>
    <row r="28" spans="1:12">
      <c r="A28" s="3">
        <v>27</v>
      </c>
      <c r="B28" s="7" t="s">
        <v>229</v>
      </c>
      <c r="C28" s="7" t="s">
        <v>230</v>
      </c>
      <c r="D28" s="4">
        <v>13</v>
      </c>
      <c r="E28" s="4">
        <f t="shared" si="5"/>
        <v>9.75</v>
      </c>
      <c r="F28" s="4">
        <f>D28/20*15</f>
        <v>9.75</v>
      </c>
      <c r="G28" s="8">
        <v>42</v>
      </c>
      <c r="H28" s="4">
        <f t="shared" si="1"/>
        <v>51.75</v>
      </c>
      <c r="I28" s="3" t="str">
        <f t="shared" si="2"/>
        <v>C</v>
      </c>
      <c r="J28" s="12"/>
      <c r="K28" s="12"/>
      <c r="L28" s="12"/>
    </row>
    <row r="29" spans="1:12">
      <c r="A29" s="3">
        <v>28</v>
      </c>
      <c r="B29" s="7" t="s">
        <v>181</v>
      </c>
      <c r="C29" s="7" t="s">
        <v>256</v>
      </c>
      <c r="D29" s="4">
        <v>17</v>
      </c>
      <c r="E29" s="4">
        <f t="shared" si="5"/>
        <v>12.75</v>
      </c>
      <c r="F29" s="4">
        <f t="shared" si="3"/>
        <v>6.75</v>
      </c>
      <c r="G29" s="8">
        <v>54</v>
      </c>
      <c r="H29" s="4">
        <f t="shared" si="1"/>
        <v>63.75</v>
      </c>
      <c r="I29" s="3" t="str">
        <f t="shared" si="2"/>
        <v>B</v>
      </c>
      <c r="J29" s="12"/>
      <c r="K29" s="12"/>
      <c r="L29" s="12"/>
    </row>
    <row r="30" spans="1:12">
      <c r="A30" s="3">
        <v>29</v>
      </c>
      <c r="B30" s="7" t="s">
        <v>180</v>
      </c>
      <c r="C30" s="7" t="s">
        <v>257</v>
      </c>
      <c r="D30" s="4">
        <v>16</v>
      </c>
      <c r="E30" s="4">
        <f t="shared" si="5"/>
        <v>12</v>
      </c>
      <c r="F30" s="4">
        <f t="shared" si="3"/>
        <v>6</v>
      </c>
      <c r="G30" s="8">
        <v>45</v>
      </c>
      <c r="H30" s="4">
        <f t="shared" si="1"/>
        <v>54</v>
      </c>
      <c r="I30" s="3" t="str">
        <f t="shared" si="2"/>
        <v>C</v>
      </c>
      <c r="J30" s="12"/>
      <c r="K30" s="12"/>
      <c r="L30" s="12"/>
    </row>
    <row r="31" spans="1:12">
      <c r="A31" s="3">
        <v>30</v>
      </c>
      <c r="B31" s="7" t="s">
        <v>182</v>
      </c>
      <c r="C31" s="7" t="s">
        <v>258</v>
      </c>
      <c r="D31" s="4">
        <v>14</v>
      </c>
      <c r="E31" s="4">
        <f t="shared" si="5"/>
        <v>10.5</v>
      </c>
      <c r="F31" s="4">
        <f t="shared" si="3"/>
        <v>4.5</v>
      </c>
      <c r="G31" s="8">
        <v>40</v>
      </c>
      <c r="H31" s="4">
        <f t="shared" si="1"/>
        <v>47.5</v>
      </c>
      <c r="I31" s="3" t="str">
        <f t="shared" si="2"/>
        <v>D</v>
      </c>
      <c r="J31" s="12"/>
      <c r="K31" s="12"/>
      <c r="L31" s="12"/>
    </row>
    <row r="32" spans="1:12">
      <c r="A32" s="3">
        <v>31</v>
      </c>
      <c r="B32" s="7" t="s">
        <v>169</v>
      </c>
      <c r="C32" s="7" t="s">
        <v>259</v>
      </c>
      <c r="D32" s="4">
        <v>15</v>
      </c>
      <c r="E32" s="4">
        <f t="shared" si="5"/>
        <v>11.25</v>
      </c>
      <c r="F32" s="4">
        <f t="shared" si="3"/>
        <v>5.25</v>
      </c>
      <c r="G32" s="8">
        <v>53</v>
      </c>
      <c r="H32" s="4">
        <f t="shared" si="1"/>
        <v>61.25</v>
      </c>
      <c r="I32" s="3" t="str">
        <f t="shared" si="2"/>
        <v>B</v>
      </c>
      <c r="J32" s="12"/>
      <c r="K32" s="12"/>
      <c r="L32" s="12"/>
    </row>
    <row r="33" spans="1:12">
      <c r="A33" s="3">
        <v>32</v>
      </c>
      <c r="B33" s="7" t="s">
        <v>231</v>
      </c>
      <c r="C33" s="7" t="s">
        <v>228</v>
      </c>
      <c r="D33" s="4">
        <v>16</v>
      </c>
      <c r="E33" s="4">
        <f t="shared" si="5"/>
        <v>12</v>
      </c>
      <c r="F33" s="4">
        <f t="shared" si="3"/>
        <v>6</v>
      </c>
      <c r="G33" s="8">
        <v>56</v>
      </c>
      <c r="H33" s="4">
        <f t="shared" si="1"/>
        <v>65</v>
      </c>
      <c r="I33" s="3" t="str">
        <f t="shared" si="2"/>
        <v>B</v>
      </c>
      <c r="J33" s="12"/>
      <c r="K33" s="12"/>
      <c r="L33" s="12"/>
    </row>
    <row r="34" spans="1:12">
      <c r="A34" s="3">
        <v>33</v>
      </c>
      <c r="B34" s="7" t="s">
        <v>221</v>
      </c>
      <c r="C34" s="7" t="s">
        <v>167</v>
      </c>
      <c r="D34" s="4">
        <v>18</v>
      </c>
      <c r="E34" s="4">
        <f t="shared" si="5"/>
        <v>13.5</v>
      </c>
      <c r="F34" s="4">
        <f t="shared" si="3"/>
        <v>7.5</v>
      </c>
      <c r="G34" s="8">
        <v>52</v>
      </c>
      <c r="H34" s="4">
        <f t="shared" si="1"/>
        <v>62.5</v>
      </c>
      <c r="I34" s="3" t="str">
        <f t="shared" si="2"/>
        <v>B</v>
      </c>
      <c r="J34" s="12"/>
      <c r="K34" s="12"/>
      <c r="L34" s="12"/>
    </row>
    <row r="35" spans="1:12">
      <c r="A35" s="3">
        <v>34</v>
      </c>
      <c r="B35" s="7" t="s">
        <v>177</v>
      </c>
      <c r="C35" s="7" t="s">
        <v>260</v>
      </c>
      <c r="D35" s="4">
        <v>17</v>
      </c>
      <c r="E35" s="4">
        <f t="shared" si="5"/>
        <v>12.75</v>
      </c>
      <c r="F35" s="4">
        <f t="shared" si="3"/>
        <v>6.75</v>
      </c>
      <c r="G35" s="8">
        <v>60</v>
      </c>
      <c r="H35" s="4">
        <f t="shared" si="1"/>
        <v>69.75</v>
      </c>
      <c r="I35" s="3" t="str">
        <f t="shared" si="2"/>
        <v>A</v>
      </c>
      <c r="J35" s="12"/>
      <c r="K35" s="12"/>
      <c r="L35" s="12"/>
    </row>
    <row r="36" spans="1:12">
      <c r="A36" s="3">
        <v>36</v>
      </c>
      <c r="B36" s="7" t="s">
        <v>162</v>
      </c>
      <c r="C36" s="7" t="s">
        <v>264</v>
      </c>
      <c r="D36" s="4">
        <v>11</v>
      </c>
      <c r="E36" s="4">
        <f t="shared" si="5"/>
        <v>8.25</v>
      </c>
      <c r="F36" s="4">
        <f t="shared" si="3"/>
        <v>2.25</v>
      </c>
      <c r="G36" s="8">
        <v>42</v>
      </c>
      <c r="H36" s="4">
        <f t="shared" si="1"/>
        <v>47.25</v>
      </c>
      <c r="I36" s="3" t="str">
        <f t="shared" si="2"/>
        <v>D</v>
      </c>
      <c r="J36" s="12"/>
      <c r="K36" s="12"/>
      <c r="L36" s="12"/>
    </row>
    <row r="37" spans="1:12">
      <c r="A37" s="3">
        <v>37</v>
      </c>
      <c r="B37" s="7" t="s">
        <v>194</v>
      </c>
      <c r="C37" s="7" t="s">
        <v>263</v>
      </c>
      <c r="D37" s="4">
        <v>17</v>
      </c>
      <c r="E37" s="4">
        <f t="shared" si="5"/>
        <v>12.75</v>
      </c>
      <c r="F37" s="4">
        <f t="shared" si="3"/>
        <v>6.75</v>
      </c>
      <c r="G37" s="8">
        <v>64</v>
      </c>
      <c r="H37" s="4">
        <f t="shared" si="1"/>
        <v>73.75</v>
      </c>
      <c r="I37" s="3" t="str">
        <f t="shared" si="2"/>
        <v>A</v>
      </c>
      <c r="J37" s="12"/>
      <c r="K37" s="12"/>
      <c r="L37" s="12"/>
    </row>
    <row r="38" spans="1:12">
      <c r="A38" s="3">
        <v>38</v>
      </c>
      <c r="B38" s="7" t="s">
        <v>226</v>
      </c>
      <c r="C38" s="7" t="s">
        <v>227</v>
      </c>
      <c r="D38" s="4">
        <v>18</v>
      </c>
      <c r="E38" s="4">
        <f t="shared" si="5"/>
        <v>13.5</v>
      </c>
      <c r="F38" s="4">
        <f t="shared" si="3"/>
        <v>7.5</v>
      </c>
      <c r="G38" s="8">
        <v>60</v>
      </c>
      <c r="H38" s="4">
        <f t="shared" si="1"/>
        <v>70.5</v>
      </c>
      <c r="I38" s="3" t="str">
        <f t="shared" si="2"/>
        <v>A</v>
      </c>
      <c r="J38" s="12"/>
      <c r="K38" s="12"/>
      <c r="L38" s="12"/>
    </row>
    <row r="39" spans="1:12">
      <c r="A39" s="3">
        <v>39</v>
      </c>
      <c r="B39" s="7" t="s">
        <v>184</v>
      </c>
      <c r="C39" s="7" t="s">
        <v>262</v>
      </c>
      <c r="D39" s="4">
        <v>14</v>
      </c>
      <c r="E39" s="4">
        <f t="shared" si="5"/>
        <v>10.5</v>
      </c>
      <c r="F39" s="4">
        <f t="shared" si="3"/>
        <v>4.5</v>
      </c>
      <c r="G39" s="8">
        <v>55</v>
      </c>
      <c r="H39" s="4">
        <f t="shared" si="1"/>
        <v>62.5</v>
      </c>
      <c r="I39" s="3" t="str">
        <f t="shared" si="2"/>
        <v>B</v>
      </c>
      <c r="J39" s="12"/>
      <c r="K39" s="12"/>
      <c r="L39" s="12"/>
    </row>
    <row r="40" spans="1:12">
      <c r="A40" s="3">
        <v>42</v>
      </c>
      <c r="B40" s="7" t="s">
        <v>266</v>
      </c>
      <c r="C40" s="7" t="s">
        <v>265</v>
      </c>
      <c r="D40" s="4">
        <v>15</v>
      </c>
      <c r="E40" s="4">
        <f t="shared" si="5"/>
        <v>11.25</v>
      </c>
      <c r="F40" s="4">
        <f t="shared" si="3"/>
        <v>5.25</v>
      </c>
      <c r="G40" s="3">
        <v>49</v>
      </c>
      <c r="H40" s="4">
        <f t="shared" si="1"/>
        <v>57.25</v>
      </c>
      <c r="I40" s="4" t="str">
        <f t="shared" si="2"/>
        <v>C</v>
      </c>
      <c r="J40" s="14" t="s">
        <v>243</v>
      </c>
      <c r="K40" s="15"/>
      <c r="L40" s="16"/>
    </row>
    <row r="41" spans="1:12">
      <c r="A41" s="3">
        <v>40</v>
      </c>
      <c r="B41" s="7" t="s">
        <v>187</v>
      </c>
      <c r="C41" s="7" t="s">
        <v>261</v>
      </c>
      <c r="D41" s="3">
        <v>14</v>
      </c>
      <c r="E41" s="4">
        <f t="shared" si="5"/>
        <v>10.5</v>
      </c>
      <c r="F41" s="4">
        <f t="shared" si="3"/>
        <v>4.5</v>
      </c>
      <c r="G41" s="3">
        <v>55</v>
      </c>
      <c r="H41" s="4">
        <f t="shared" si="1"/>
        <v>62.5</v>
      </c>
      <c r="I41" s="4" t="str">
        <f t="shared" si="2"/>
        <v>B</v>
      </c>
      <c r="J41" s="12"/>
      <c r="K41" s="12"/>
      <c r="L41" s="12"/>
    </row>
    <row r="42" spans="1:12">
      <c r="A42" s="3">
        <v>43</v>
      </c>
      <c r="B42" s="7" t="s">
        <v>222</v>
      </c>
      <c r="C42" s="7" t="s">
        <v>267</v>
      </c>
      <c r="D42" s="3">
        <v>14</v>
      </c>
      <c r="E42" s="4">
        <v>10.5</v>
      </c>
      <c r="F42" s="4">
        <f>D42/20*15+2</f>
        <v>12.5</v>
      </c>
      <c r="G42" s="3">
        <v>28</v>
      </c>
      <c r="H42" s="4">
        <f t="shared" si="1"/>
        <v>39.5</v>
      </c>
      <c r="I42" s="4" t="str">
        <f t="shared" si="2"/>
        <v>D</v>
      </c>
      <c r="J42" s="14" t="s">
        <v>243</v>
      </c>
      <c r="K42" s="15"/>
      <c r="L42" s="16"/>
    </row>
    <row r="43" spans="1:12">
      <c r="A43" s="3">
        <v>44</v>
      </c>
      <c r="B43" s="7" t="s">
        <v>223</v>
      </c>
      <c r="C43" s="7" t="s">
        <v>190</v>
      </c>
      <c r="D43" s="3">
        <v>17</v>
      </c>
      <c r="E43" s="4">
        <f>D43/20*15</f>
        <v>12.75</v>
      </c>
      <c r="F43" s="4">
        <f t="shared" si="3"/>
        <v>6.75</v>
      </c>
      <c r="G43" s="3">
        <v>51</v>
      </c>
      <c r="H43" s="4">
        <f t="shared" si="1"/>
        <v>60.75</v>
      </c>
      <c r="I43" s="4" t="str">
        <f t="shared" si="2"/>
        <v>B</v>
      </c>
      <c r="J43" s="14" t="s">
        <v>243</v>
      </c>
      <c r="K43" s="15"/>
      <c r="L43" s="16"/>
    </row>
  </sheetData>
  <sortState ref="A2:L45">
    <sortCondition ref="B2:B45"/>
  </sortState>
  <mergeCells count="5">
    <mergeCell ref="J40:L40"/>
    <mergeCell ref="J42:L42"/>
    <mergeCell ref="J43:L43"/>
    <mergeCell ref="J14:L14"/>
    <mergeCell ref="J11:L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D16" sqref="D16"/>
    </sheetView>
  </sheetViews>
  <sheetFormatPr defaultRowHeight="15"/>
  <cols>
    <col min="3" max="3" width="29.5703125" customWidth="1"/>
    <col min="4" max="5" width="17" customWidth="1"/>
    <col min="6" max="6" width="19.42578125" customWidth="1"/>
  </cols>
  <sheetData>
    <row r="1" spans="1:8">
      <c r="B1" t="s">
        <v>200</v>
      </c>
    </row>
    <row r="2" spans="1:8">
      <c r="A2" s="3"/>
      <c r="B2" s="3" t="s">
        <v>0</v>
      </c>
      <c r="C2" s="3"/>
      <c r="D2" s="3" t="s">
        <v>106</v>
      </c>
      <c r="E2" s="3" t="s">
        <v>104</v>
      </c>
      <c r="F2" s="6" t="s">
        <v>33</v>
      </c>
      <c r="G2" s="3" t="s">
        <v>34</v>
      </c>
      <c r="H2" s="3" t="s">
        <v>26</v>
      </c>
    </row>
    <row r="3" spans="1:8">
      <c r="A3" s="3"/>
      <c r="B3" s="17" t="s">
        <v>205</v>
      </c>
      <c r="C3" s="18"/>
      <c r="D3" s="3">
        <v>11</v>
      </c>
      <c r="E3" s="3">
        <f>D3/15*30</f>
        <v>22</v>
      </c>
      <c r="F3" s="8">
        <v>39</v>
      </c>
      <c r="G3" s="4">
        <f>E3+F3</f>
        <v>61</v>
      </c>
      <c r="H3" s="3" t="str">
        <f>IF(G3&gt;=70,"A",IF(G3&gt;=60,"B",IF(G3&gt;=50,"C",IF(G3&gt;=40,"D","F"))))</f>
        <v>B</v>
      </c>
    </row>
    <row r="4" spans="1:8">
      <c r="A4" s="3"/>
      <c r="B4" s="17" t="s">
        <v>206</v>
      </c>
      <c r="C4" s="18"/>
      <c r="D4" s="3">
        <v>7</v>
      </c>
      <c r="E4" s="3">
        <f t="shared" ref="E4:E10" si="0">D4/15*30</f>
        <v>14</v>
      </c>
      <c r="F4" s="8">
        <v>40</v>
      </c>
      <c r="G4" s="4">
        <f t="shared" ref="G4:G10" si="1">E4+F4</f>
        <v>54</v>
      </c>
      <c r="H4" s="3" t="str">
        <f t="shared" ref="H4:H10" si="2">IF(G4&gt;=70,"A",IF(G4&gt;=60,"B",IF(G4&gt;=50,"C",IF(G4&gt;=40,"D","F"))))</f>
        <v>C</v>
      </c>
    </row>
    <row r="5" spans="1:8">
      <c r="A5" s="3"/>
      <c r="B5" s="17" t="s">
        <v>207</v>
      </c>
      <c r="C5" s="18"/>
      <c r="D5" s="3">
        <v>12</v>
      </c>
      <c r="E5" s="3">
        <f t="shared" si="0"/>
        <v>24</v>
      </c>
      <c r="F5" s="8">
        <v>29</v>
      </c>
      <c r="G5" s="4">
        <f t="shared" si="1"/>
        <v>53</v>
      </c>
      <c r="H5" s="3" t="str">
        <f t="shared" si="2"/>
        <v>C</v>
      </c>
    </row>
    <row r="6" spans="1:8">
      <c r="A6" s="3"/>
      <c r="B6" s="17" t="s">
        <v>208</v>
      </c>
      <c r="C6" s="18"/>
      <c r="D6" s="3">
        <v>9</v>
      </c>
      <c r="E6" s="3">
        <f t="shared" si="0"/>
        <v>18</v>
      </c>
      <c r="F6" s="8">
        <v>60</v>
      </c>
      <c r="G6" s="4">
        <f t="shared" si="1"/>
        <v>78</v>
      </c>
      <c r="H6" s="3" t="str">
        <f t="shared" si="2"/>
        <v>A</v>
      </c>
    </row>
    <row r="7" spans="1:8">
      <c r="A7" s="3"/>
      <c r="B7" s="17" t="s">
        <v>209</v>
      </c>
      <c r="C7" s="18"/>
      <c r="D7" s="3">
        <v>7</v>
      </c>
      <c r="E7" s="3">
        <f t="shared" si="0"/>
        <v>14</v>
      </c>
      <c r="F7" s="8">
        <v>52</v>
      </c>
      <c r="G7" s="4">
        <f t="shared" si="1"/>
        <v>66</v>
      </c>
      <c r="H7" s="3" t="str">
        <f t="shared" si="2"/>
        <v>B</v>
      </c>
    </row>
    <row r="8" spans="1:8">
      <c r="A8" s="3"/>
      <c r="B8" s="17" t="s">
        <v>210</v>
      </c>
      <c r="C8" s="18"/>
      <c r="D8" s="3">
        <v>9</v>
      </c>
      <c r="E8" s="3">
        <f t="shared" si="0"/>
        <v>18</v>
      </c>
      <c r="F8" s="8">
        <v>61</v>
      </c>
      <c r="G8" s="4">
        <f t="shared" si="1"/>
        <v>79</v>
      </c>
      <c r="H8" s="3" t="str">
        <f t="shared" si="2"/>
        <v>A</v>
      </c>
    </row>
    <row r="9" spans="1:8">
      <c r="A9" s="3"/>
      <c r="B9" s="17" t="s">
        <v>211</v>
      </c>
      <c r="C9" s="18"/>
      <c r="D9" s="3">
        <v>11</v>
      </c>
      <c r="E9" s="3">
        <f t="shared" si="0"/>
        <v>22</v>
      </c>
      <c r="F9" s="8">
        <v>42</v>
      </c>
      <c r="G9" s="4">
        <f t="shared" si="1"/>
        <v>64</v>
      </c>
      <c r="H9" s="3" t="str">
        <f t="shared" si="2"/>
        <v>B</v>
      </c>
    </row>
    <row r="10" spans="1:8">
      <c r="A10" s="3"/>
      <c r="B10" s="17" t="s">
        <v>212</v>
      </c>
      <c r="C10" s="18"/>
      <c r="D10" s="3">
        <v>12</v>
      </c>
      <c r="E10" s="3">
        <f t="shared" si="0"/>
        <v>24</v>
      </c>
      <c r="F10" s="8">
        <v>35</v>
      </c>
      <c r="G10" s="4">
        <f t="shared" si="1"/>
        <v>59</v>
      </c>
      <c r="H10" s="3" t="str">
        <f t="shared" si="2"/>
        <v>C</v>
      </c>
    </row>
    <row r="11" spans="1:8">
      <c r="A11" s="3"/>
      <c r="B11" s="17"/>
      <c r="C11" s="18"/>
      <c r="D11" s="3"/>
      <c r="E11" s="3"/>
      <c r="F11" s="8"/>
      <c r="G11" s="4"/>
      <c r="H11" s="3"/>
    </row>
    <row r="12" spans="1:8">
      <c r="A12" s="3"/>
      <c r="B12" s="17"/>
      <c r="C12" s="16"/>
      <c r="D12" s="3"/>
      <c r="E12" s="3"/>
      <c r="F12" s="8"/>
      <c r="G12" s="4"/>
      <c r="H12" s="3"/>
    </row>
    <row r="13" spans="1:8">
      <c r="A13" s="3"/>
      <c r="B13" s="3" t="s">
        <v>201</v>
      </c>
      <c r="C13" s="3"/>
      <c r="D13" s="3"/>
      <c r="E13" s="3"/>
      <c r="F13" s="3"/>
      <c r="G13" s="3"/>
      <c r="H13" s="3"/>
    </row>
    <row r="14" spans="1:8">
      <c r="A14" s="3">
        <v>64</v>
      </c>
      <c r="B14" s="17" t="s">
        <v>202</v>
      </c>
      <c r="C14" s="18"/>
      <c r="D14" s="3">
        <v>7</v>
      </c>
      <c r="E14" s="3">
        <f>D14/15*30</f>
        <v>14</v>
      </c>
      <c r="F14" s="8">
        <v>63</v>
      </c>
      <c r="G14" s="4">
        <f>E14+F14</f>
        <v>77</v>
      </c>
      <c r="H14" s="3" t="str">
        <f t="shared" ref="H14:H16" si="3">IF(G14&gt;=70,"A",IF(G14&gt;=60,"B",IF(G14&gt;=50,"C",IF(G14&gt;=40,"D","F"))))</f>
        <v>A</v>
      </c>
    </row>
    <row r="15" spans="1:8">
      <c r="A15" s="3">
        <v>50</v>
      </c>
      <c r="B15" s="17" t="s">
        <v>203</v>
      </c>
      <c r="C15" s="18"/>
      <c r="D15" s="3">
        <v>8</v>
      </c>
      <c r="E15" s="3">
        <f t="shared" ref="E15:E16" si="4">D15/15*30</f>
        <v>16</v>
      </c>
      <c r="F15" s="8">
        <v>54</v>
      </c>
      <c r="G15" s="4">
        <f t="shared" ref="G15:G16" si="5">E15+F15</f>
        <v>70</v>
      </c>
      <c r="H15" s="3" t="str">
        <f t="shared" si="3"/>
        <v>A</v>
      </c>
    </row>
    <row r="16" spans="1:8">
      <c r="A16" s="3">
        <v>33</v>
      </c>
      <c r="B16" s="17" t="s">
        <v>204</v>
      </c>
      <c r="C16" s="18"/>
      <c r="D16" s="3">
        <v>7</v>
      </c>
      <c r="E16" s="3">
        <f t="shared" si="4"/>
        <v>14</v>
      </c>
      <c r="F16" s="8">
        <v>58</v>
      </c>
      <c r="G16" s="4">
        <f t="shared" si="5"/>
        <v>72</v>
      </c>
      <c r="H16" s="3" t="str">
        <f t="shared" si="3"/>
        <v>A</v>
      </c>
    </row>
    <row r="17" spans="1:8">
      <c r="A17" s="3"/>
      <c r="B17" s="17"/>
      <c r="C17" s="18"/>
      <c r="D17" s="3"/>
      <c r="E17" s="3"/>
      <c r="F17" s="8"/>
      <c r="G17" s="4"/>
      <c r="H17" s="3"/>
    </row>
    <row r="18" spans="1:8">
      <c r="A18" s="3"/>
      <c r="B18" s="17"/>
      <c r="C18" s="18"/>
      <c r="D18" s="3"/>
      <c r="E18" s="3"/>
      <c r="F18" s="8"/>
      <c r="G18" s="4"/>
      <c r="H18" s="3"/>
    </row>
    <row r="19" spans="1:8">
      <c r="A19" s="3"/>
      <c r="B19" s="17"/>
      <c r="C19" s="18"/>
      <c r="D19" s="3"/>
      <c r="E19" s="3"/>
      <c r="F19" s="8"/>
      <c r="G19" s="4"/>
      <c r="H19" s="3"/>
    </row>
    <row r="20" spans="1:8">
      <c r="A20" s="3"/>
      <c r="B20" s="17"/>
      <c r="C20" s="18"/>
      <c r="D20" s="3"/>
      <c r="E20" s="3"/>
      <c r="F20" s="8"/>
      <c r="G20" s="4"/>
      <c r="H20" s="3"/>
    </row>
    <row r="21" spans="1:8">
      <c r="A21" s="3"/>
      <c r="B21" s="17"/>
      <c r="C21" s="18"/>
      <c r="D21" s="3"/>
      <c r="E21" s="3"/>
      <c r="F21" s="8"/>
      <c r="G21" s="4"/>
      <c r="H21" s="3"/>
    </row>
    <row r="22" spans="1:8">
      <c r="A22" s="3"/>
      <c r="B22" s="17"/>
      <c r="C22" s="18"/>
      <c r="D22" s="3"/>
      <c r="E22" s="3"/>
      <c r="F22" s="8"/>
      <c r="G22" s="4"/>
      <c r="H22" s="3"/>
    </row>
    <row r="23" spans="1:8">
      <c r="A23" s="3"/>
      <c r="B23" s="17"/>
      <c r="C23" s="18"/>
      <c r="D23" s="3"/>
      <c r="E23" s="3"/>
      <c r="F23" s="8"/>
      <c r="G23" s="4"/>
      <c r="H23" s="3"/>
    </row>
    <row r="24" spans="1:8">
      <c r="A24" s="3"/>
      <c r="B24" s="17"/>
      <c r="C24" s="18"/>
      <c r="D24" s="3"/>
      <c r="E24" s="3"/>
      <c r="F24" s="8"/>
      <c r="G24" s="4"/>
      <c r="H24" s="3"/>
    </row>
    <row r="25" spans="1:8">
      <c r="A25" s="3"/>
      <c r="B25" s="17"/>
      <c r="C25" s="18"/>
      <c r="D25" s="3"/>
      <c r="E25" s="3"/>
      <c r="F25" s="8"/>
      <c r="G25" s="4"/>
      <c r="H25" s="3"/>
    </row>
    <row r="26" spans="1:8">
      <c r="A26" s="3"/>
      <c r="B26" s="17"/>
      <c r="C26" s="18"/>
      <c r="D26" s="3"/>
      <c r="E26" s="3"/>
      <c r="F26" s="8"/>
      <c r="G26" s="4"/>
      <c r="H26" s="3"/>
    </row>
    <row r="27" spans="1:8">
      <c r="A27" s="3"/>
      <c r="B27" s="17"/>
      <c r="C27" s="18"/>
      <c r="D27" s="3"/>
      <c r="E27" s="3"/>
      <c r="F27" s="8"/>
      <c r="G27" s="4"/>
      <c r="H27" s="3"/>
    </row>
    <row r="28" spans="1:8">
      <c r="A28" s="3"/>
      <c r="B28" s="17"/>
      <c r="C28" s="18"/>
      <c r="D28" s="3"/>
      <c r="E28" s="3"/>
      <c r="F28" s="8"/>
      <c r="G28" s="4"/>
      <c r="H28" s="3"/>
    </row>
    <row r="29" spans="1:8">
      <c r="A29" s="3"/>
      <c r="B29" s="17"/>
      <c r="C29" s="18"/>
      <c r="D29" s="3"/>
      <c r="E29" s="3"/>
      <c r="F29" s="8"/>
      <c r="G29" s="4"/>
      <c r="H29" s="3"/>
    </row>
    <row r="30" spans="1:8">
      <c r="A30" s="3"/>
      <c r="B30" s="17"/>
      <c r="C30" s="18"/>
      <c r="D30" s="3"/>
      <c r="E30" s="3"/>
      <c r="F30" s="8"/>
      <c r="G30" s="4"/>
      <c r="H30" s="3"/>
    </row>
    <row r="31" spans="1:8">
      <c r="A31" s="3"/>
      <c r="B31" s="17"/>
      <c r="C31" s="18"/>
      <c r="D31" s="3"/>
      <c r="E31" s="3"/>
      <c r="F31" s="8"/>
      <c r="G31" s="4"/>
      <c r="H31" s="3"/>
    </row>
    <row r="32" spans="1:8">
      <c r="A32" s="3"/>
      <c r="B32" s="17"/>
      <c r="C32" s="18"/>
      <c r="D32" s="3"/>
      <c r="E32" s="3"/>
      <c r="F32" s="8"/>
      <c r="G32" s="4"/>
      <c r="H32" s="3"/>
    </row>
    <row r="33" spans="1:8">
      <c r="A33" s="3"/>
      <c r="B33" s="17"/>
      <c r="C33" s="18"/>
      <c r="D33" s="3"/>
      <c r="E33" s="3"/>
      <c r="F33" s="8"/>
      <c r="G33" s="4"/>
      <c r="H33" s="3"/>
    </row>
    <row r="34" spans="1:8">
      <c r="A34" s="3"/>
      <c r="B34" s="17"/>
      <c r="C34" s="18"/>
      <c r="D34" s="3"/>
      <c r="E34" s="3"/>
      <c r="F34" s="8"/>
      <c r="G34" s="4"/>
      <c r="H34" s="3"/>
    </row>
    <row r="35" spans="1:8">
      <c r="A35" s="3"/>
      <c r="B35" s="17"/>
      <c r="C35" s="18"/>
      <c r="D35" s="3"/>
      <c r="E35" s="3"/>
      <c r="F35" s="8"/>
      <c r="G35" s="4"/>
      <c r="H35" s="3"/>
    </row>
    <row r="36" spans="1:8">
      <c r="A36" s="3"/>
      <c r="B36" s="17"/>
      <c r="C36" s="18"/>
      <c r="D36" s="3"/>
      <c r="E36" s="3"/>
      <c r="F36" s="8"/>
      <c r="G36" s="4"/>
      <c r="H36" s="3"/>
    </row>
  </sheetData>
  <mergeCells count="33">
    <mergeCell ref="B24:C24"/>
    <mergeCell ref="B12:C12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9:C9"/>
    <mergeCell ref="B10:C10"/>
    <mergeCell ref="B11:C11"/>
    <mergeCell ref="B3:C3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7"/>
  <sheetViews>
    <sheetView topLeftCell="A4" workbookViewId="0">
      <selection activeCell="B8" sqref="B8"/>
    </sheetView>
  </sheetViews>
  <sheetFormatPr defaultRowHeight="15"/>
  <cols>
    <col min="1" max="1" width="6.28515625" customWidth="1"/>
    <col min="2" max="2" width="51.7109375" customWidth="1"/>
    <col min="3" max="3" width="17.5703125" customWidth="1"/>
    <col min="4" max="4" width="13.140625" customWidth="1"/>
    <col min="5" max="5" width="9.140625" customWidth="1"/>
    <col min="7" max="7" width="10.28515625" customWidth="1"/>
  </cols>
  <sheetData>
    <row r="1" spans="1:9">
      <c r="B1" s="3" t="s">
        <v>269</v>
      </c>
      <c r="C1" s="3"/>
      <c r="D1" s="3"/>
      <c r="E1" s="3"/>
      <c r="F1" s="3"/>
    </row>
    <row r="2" spans="1:9">
      <c r="B2" s="3" t="s">
        <v>271</v>
      </c>
      <c r="C2" s="3"/>
      <c r="D2" s="3"/>
      <c r="E2" s="3"/>
      <c r="F2" s="3"/>
    </row>
    <row r="3" spans="1:9">
      <c r="B3" s="3" t="s">
        <v>270</v>
      </c>
      <c r="C3" s="3" t="s">
        <v>273</v>
      </c>
      <c r="D3" s="3" t="s">
        <v>272</v>
      </c>
      <c r="E3" s="3" t="s">
        <v>159</v>
      </c>
      <c r="F3" s="3" t="s">
        <v>34</v>
      </c>
      <c r="G3" s="11" t="s">
        <v>26</v>
      </c>
      <c r="H3" t="s">
        <v>26</v>
      </c>
      <c r="I3" t="s">
        <v>27</v>
      </c>
    </row>
    <row r="4" spans="1:9">
      <c r="A4">
        <v>1</v>
      </c>
      <c r="B4" s="3" t="str">
        <f>'ntc d'!C2</f>
        <v>Kipyegon Roger</v>
      </c>
      <c r="C4" s="3" t="str">
        <f>'ntc d'!B2</f>
        <v>CP12/60351/08</v>
      </c>
      <c r="D4" s="4">
        <v>8.25</v>
      </c>
      <c r="E4" s="4">
        <f>'ntc d'!G2</f>
        <v>57</v>
      </c>
      <c r="F4" s="4">
        <f>D4+E4</f>
        <v>65.25</v>
      </c>
      <c r="G4" t="str">
        <f>'ntc d'!I2</f>
        <v>B</v>
      </c>
      <c r="H4" t="s">
        <v>28</v>
      </c>
      <c r="I4">
        <f>COUNTIF($G$4:$G$67,H4)</f>
        <v>6</v>
      </c>
    </row>
    <row r="5" spans="1:9">
      <c r="A5">
        <v>2</v>
      </c>
      <c r="B5" s="3" t="str">
        <f>'ntc d'!C3</f>
        <v>Kirwa Pascal King</v>
      </c>
      <c r="C5" s="3" t="str">
        <f>'ntc d'!B3</f>
        <v>CP12/60355/08</v>
      </c>
      <c r="D5" s="4">
        <v>7.5</v>
      </c>
      <c r="E5" s="4">
        <f>'ntc d'!G3</f>
        <v>42</v>
      </c>
      <c r="F5" s="4">
        <f t="shared" ref="F5:F45" si="0">D5+E5</f>
        <v>49.5</v>
      </c>
      <c r="G5" t="str">
        <f>'ntc d'!I3</f>
        <v>C</v>
      </c>
      <c r="H5" t="s">
        <v>29</v>
      </c>
      <c r="I5">
        <f t="shared" ref="I5:I8" si="1">COUNTIF($G$4:$G$67,H5)</f>
        <v>17</v>
      </c>
    </row>
    <row r="6" spans="1:9">
      <c r="A6">
        <v>3</v>
      </c>
      <c r="B6" s="3" t="str">
        <f>'ntc d'!C4</f>
        <v>Nguyo Benson Ndungu</v>
      </c>
      <c r="C6" s="3" t="str">
        <f>'ntc d'!B4</f>
        <v>CP12/60358/08</v>
      </c>
      <c r="D6" s="4">
        <v>6.75</v>
      </c>
      <c r="E6" s="4">
        <f>'ntc d'!G4</f>
        <v>56</v>
      </c>
      <c r="F6" s="4">
        <f t="shared" si="0"/>
        <v>62.75</v>
      </c>
      <c r="G6" t="str">
        <f>'ntc d'!I4</f>
        <v>B</v>
      </c>
      <c r="H6" t="s">
        <v>30</v>
      </c>
      <c r="I6">
        <f t="shared" si="1"/>
        <v>12</v>
      </c>
    </row>
    <row r="7" spans="1:9">
      <c r="A7">
        <v>4</v>
      </c>
      <c r="B7" s="3" t="str">
        <f>'ntc d'!C5</f>
        <v>Githinji Irene Wanjiku</v>
      </c>
      <c r="C7" s="3" t="str">
        <f>'ntc d'!B5</f>
        <v>CP12/60366/08</v>
      </c>
      <c r="D7" s="4">
        <v>10.5</v>
      </c>
      <c r="E7" s="4">
        <f>'ntc d'!G5</f>
        <v>64</v>
      </c>
      <c r="F7" s="4">
        <f t="shared" si="0"/>
        <v>74.5</v>
      </c>
      <c r="G7" t="str">
        <f>'ntc d'!I5</f>
        <v>A</v>
      </c>
      <c r="H7" t="s">
        <v>31</v>
      </c>
      <c r="I7">
        <f t="shared" si="1"/>
        <v>7</v>
      </c>
    </row>
    <row r="8" spans="1:9">
      <c r="A8">
        <v>5</v>
      </c>
      <c r="B8" s="3" t="str">
        <f>'ntc d'!C6</f>
        <v>Kamau Keziah Njeri</v>
      </c>
      <c r="C8" s="3" t="str">
        <f>'ntc d'!B6</f>
        <v>CP12/60380/08</v>
      </c>
      <c r="D8" s="4">
        <v>8.25</v>
      </c>
      <c r="E8" s="4">
        <f>'ntc d'!G6</f>
        <v>48</v>
      </c>
      <c r="F8" s="4">
        <f t="shared" si="0"/>
        <v>56.25</v>
      </c>
      <c r="G8" t="str">
        <f>'ntc d'!I6</f>
        <v>C</v>
      </c>
      <c r="H8" t="s">
        <v>32</v>
      </c>
      <c r="I8">
        <f t="shared" si="1"/>
        <v>0</v>
      </c>
    </row>
    <row r="9" spans="1:9">
      <c r="A9">
        <v>6</v>
      </c>
      <c r="B9" s="3" t="str">
        <f>'ntc d'!C7</f>
        <v>Kipkirui Abel Rotich</v>
      </c>
      <c r="C9" s="3" t="str">
        <f>'ntc d'!B7</f>
        <v>CP12/60390/08</v>
      </c>
      <c r="D9" s="4">
        <v>9.75</v>
      </c>
      <c r="E9" s="4">
        <f>'ntc d'!G7</f>
        <v>54</v>
      </c>
      <c r="F9" s="4">
        <f t="shared" si="0"/>
        <v>63.75</v>
      </c>
      <c r="G9" t="str">
        <f>'ntc d'!I7</f>
        <v>B</v>
      </c>
      <c r="I9">
        <f>SUM(I4:I8)</f>
        <v>42</v>
      </c>
    </row>
    <row r="10" spans="1:9">
      <c r="A10">
        <v>7</v>
      </c>
      <c r="B10" s="3" t="str">
        <f>'ntc d'!C8</f>
        <v>Musani Ibrahim Kibet</v>
      </c>
      <c r="C10" s="3" t="str">
        <f>'ntc d'!B8</f>
        <v>CP12/60404/08</v>
      </c>
      <c r="D10" s="4">
        <v>9</v>
      </c>
      <c r="E10" s="4">
        <f>'ntc d'!G8</f>
        <v>51</v>
      </c>
      <c r="F10" s="4">
        <f t="shared" si="0"/>
        <v>60</v>
      </c>
      <c r="G10" t="str">
        <f>'ntc d'!I8</f>
        <v>B</v>
      </c>
    </row>
    <row r="11" spans="1:9">
      <c r="A11">
        <v>8</v>
      </c>
      <c r="B11" s="3" t="str">
        <f>'ntc d'!C9</f>
        <v>Mokeira Concepter</v>
      </c>
      <c r="C11" s="3" t="str">
        <f>'ntc d'!B9</f>
        <v>CP12/60406/08</v>
      </c>
      <c r="D11" s="4">
        <v>10.5</v>
      </c>
      <c r="E11" s="4">
        <f>'ntc d'!G9</f>
        <v>44</v>
      </c>
      <c r="F11" s="4">
        <f t="shared" si="0"/>
        <v>54.5</v>
      </c>
      <c r="G11" t="str">
        <f>'ntc d'!I9</f>
        <v>C</v>
      </c>
    </row>
    <row r="12" spans="1:9">
      <c r="A12">
        <v>9</v>
      </c>
      <c r="B12" s="3" t="str">
        <f>'ntc d'!C10</f>
        <v>Kamau Susan Nyambura</v>
      </c>
      <c r="C12" s="3" t="str">
        <f>'ntc d'!B10</f>
        <v>CP12/60413/08</v>
      </c>
      <c r="D12" s="4">
        <v>9.75</v>
      </c>
      <c r="E12" s="4">
        <f>'ntc d'!G10</f>
        <v>56</v>
      </c>
      <c r="F12" s="4">
        <f t="shared" si="0"/>
        <v>65.75</v>
      </c>
      <c r="G12" t="str">
        <f>'ntc d'!I10</f>
        <v>B</v>
      </c>
    </row>
    <row r="13" spans="1:9">
      <c r="A13">
        <v>10</v>
      </c>
      <c r="B13" s="3" t="str">
        <f>'ntc d'!C11</f>
        <v>Orare Micah Nyangwencha</v>
      </c>
      <c r="C13" s="3" t="str">
        <f>'ntc d'!B11</f>
        <v>CP12/60424/08</v>
      </c>
      <c r="D13" s="4">
        <v>7.5</v>
      </c>
      <c r="E13" s="4">
        <f>'ntc d'!G11</f>
        <v>56</v>
      </c>
      <c r="F13" s="4">
        <f t="shared" si="0"/>
        <v>63.5</v>
      </c>
      <c r="G13" t="str">
        <f>'ntc d'!I11</f>
        <v>B</v>
      </c>
    </row>
    <row r="14" spans="1:9">
      <c r="A14">
        <v>11</v>
      </c>
      <c r="B14" s="3" t="str">
        <f>'ntc d'!C12</f>
        <v>Sing'ombe Zablon Basweti</v>
      </c>
      <c r="C14" s="3" t="str">
        <f>'ntc d'!B12</f>
        <v>CP12/60442/08</v>
      </c>
      <c r="D14" s="4">
        <v>12</v>
      </c>
      <c r="E14" s="4">
        <f>'ntc d'!G12</f>
        <v>61</v>
      </c>
      <c r="F14" s="4">
        <f t="shared" si="0"/>
        <v>73</v>
      </c>
      <c r="G14" t="str">
        <f>'ntc d'!I12</f>
        <v>A</v>
      </c>
    </row>
    <row r="15" spans="1:9">
      <c r="A15">
        <v>12</v>
      </c>
      <c r="B15" s="3" t="str">
        <f>'ntc d'!C13</f>
        <v>Kiriethe Peter Murage</v>
      </c>
      <c r="C15" s="3" t="str">
        <f>'ntc d'!B13</f>
        <v>CP12/60464/08</v>
      </c>
      <c r="D15" s="4">
        <v>6</v>
      </c>
      <c r="E15" s="4">
        <f>'ntc d'!G13</f>
        <v>64</v>
      </c>
      <c r="F15" s="4">
        <f t="shared" si="0"/>
        <v>70</v>
      </c>
      <c r="G15" t="str">
        <f>'ntc d'!I13</f>
        <v>A</v>
      </c>
    </row>
    <row r="16" spans="1:9">
      <c r="A16">
        <v>13</v>
      </c>
      <c r="B16" s="3" t="str">
        <f>'ntc d'!C14</f>
        <v>Omare Choi cleophas</v>
      </c>
      <c r="C16" s="3" t="str">
        <f>'ntc d'!B14</f>
        <v>CP12/60465/08</v>
      </c>
      <c r="D16" s="4">
        <v>11.5</v>
      </c>
      <c r="E16" s="4">
        <f>'ntc d'!G14</f>
        <v>28</v>
      </c>
      <c r="F16" s="4">
        <f t="shared" si="0"/>
        <v>39.5</v>
      </c>
      <c r="G16" t="str">
        <f>'ntc d'!I14</f>
        <v>D</v>
      </c>
    </row>
    <row r="17" spans="1:7">
      <c r="A17">
        <v>14</v>
      </c>
      <c r="B17" s="3" t="str">
        <f>'ntc d'!C15</f>
        <v>Mitei Allan</v>
      </c>
      <c r="C17" s="3" t="str">
        <f>'ntc d'!B15</f>
        <v>CP12/60466/08</v>
      </c>
      <c r="D17" s="4">
        <v>9.75</v>
      </c>
      <c r="E17" s="4">
        <f>'ntc d'!G15</f>
        <v>41</v>
      </c>
      <c r="F17" s="4">
        <f t="shared" si="0"/>
        <v>50.75</v>
      </c>
      <c r="G17" t="str">
        <f>'ntc d'!I15</f>
        <v>C</v>
      </c>
    </row>
    <row r="18" spans="1:7">
      <c r="A18">
        <v>15</v>
      </c>
      <c r="B18" s="3" t="str">
        <f>'ntc d'!C16</f>
        <v>Chemutai Caroline</v>
      </c>
      <c r="C18" s="3" t="str">
        <f>'ntc d'!B16</f>
        <v>CP12/60468/08</v>
      </c>
      <c r="D18" s="4">
        <v>7.5</v>
      </c>
      <c r="E18" s="4">
        <v>33</v>
      </c>
      <c r="F18" s="4">
        <f t="shared" si="0"/>
        <v>40.5</v>
      </c>
      <c r="G18" t="s">
        <v>31</v>
      </c>
    </row>
    <row r="19" spans="1:7">
      <c r="A19">
        <v>16</v>
      </c>
      <c r="B19" s="3" t="str">
        <f>'ntc d'!C17</f>
        <v>Karugu Paul Karimi</v>
      </c>
      <c r="C19" s="3" t="str">
        <f>'ntc d'!B17</f>
        <v>CP12/60469/08</v>
      </c>
      <c r="D19" s="4">
        <v>9.75</v>
      </c>
      <c r="E19" s="4">
        <f>'ntc d'!G17</f>
        <v>46</v>
      </c>
      <c r="F19" s="4">
        <f t="shared" si="0"/>
        <v>55.75</v>
      </c>
      <c r="G19" t="str">
        <f>'ntc d'!I17</f>
        <v>C</v>
      </c>
    </row>
    <row r="20" spans="1:7">
      <c r="A20">
        <v>17</v>
      </c>
      <c r="B20" s="3" t="str">
        <f>'ntc d'!C18</f>
        <v>Auma Kevin Osano</v>
      </c>
      <c r="C20" s="3" t="str">
        <f>'ntc d'!B18</f>
        <v>CP12/60476/08</v>
      </c>
      <c r="D20" s="4">
        <v>8.25</v>
      </c>
      <c r="E20" s="4">
        <f>'ntc d'!G18</f>
        <v>55</v>
      </c>
      <c r="F20" s="4">
        <f t="shared" si="0"/>
        <v>63.25</v>
      </c>
      <c r="G20" t="str">
        <f>'ntc d'!I18</f>
        <v>B</v>
      </c>
    </row>
    <row r="21" spans="1:7">
      <c r="A21">
        <v>18</v>
      </c>
      <c r="B21" s="3" t="str">
        <f>'ntc d'!C19</f>
        <v>Ndungi Nelson Kungu</v>
      </c>
      <c r="C21" s="3" t="str">
        <f>'ntc d'!B19</f>
        <v>CP12/60485/08</v>
      </c>
      <c r="D21" s="4">
        <v>13.125</v>
      </c>
      <c r="E21" s="4">
        <f>'ntc d'!G19</f>
        <v>27</v>
      </c>
      <c r="F21" s="4">
        <f t="shared" si="0"/>
        <v>40.125</v>
      </c>
      <c r="G21" t="str">
        <f>'ntc d'!I19</f>
        <v>D</v>
      </c>
    </row>
    <row r="22" spans="1:7">
      <c r="A22">
        <v>19</v>
      </c>
      <c r="B22" s="3" t="str">
        <f>'ntc d'!C20</f>
        <v>Mogere Dolphin Kagi</v>
      </c>
      <c r="C22" s="3" t="str">
        <f>'ntc d'!B20</f>
        <v>CP12/60486/08</v>
      </c>
      <c r="D22" s="4">
        <v>8.25</v>
      </c>
      <c r="E22" s="4">
        <f>'ntc d'!G20</f>
        <v>56</v>
      </c>
      <c r="F22" s="4">
        <f t="shared" si="0"/>
        <v>64.25</v>
      </c>
      <c r="G22" t="str">
        <f>'ntc d'!I20</f>
        <v>B</v>
      </c>
    </row>
    <row r="23" spans="1:7">
      <c r="A23">
        <v>20</v>
      </c>
      <c r="B23" s="3" t="str">
        <f>'ntc d'!C21</f>
        <v>Kipng'eno Tonui</v>
      </c>
      <c r="C23" s="3" t="str">
        <f>'ntc d'!B21</f>
        <v>CP12/60489/08</v>
      </c>
      <c r="D23" s="4">
        <v>14</v>
      </c>
      <c r="E23" s="4">
        <v>28</v>
      </c>
      <c r="F23" s="4">
        <f t="shared" si="0"/>
        <v>42</v>
      </c>
      <c r="G23" t="s">
        <v>31</v>
      </c>
    </row>
    <row r="24" spans="1:7">
      <c r="A24">
        <v>21</v>
      </c>
      <c r="B24" s="3" t="str">
        <f>'ntc d'!C22</f>
        <v>Thetu James Maingi</v>
      </c>
      <c r="C24" s="3" t="str">
        <f>'ntc d'!B22</f>
        <v>CP12/60490/08</v>
      </c>
      <c r="D24" s="4">
        <v>8.25</v>
      </c>
      <c r="E24" s="4">
        <f>'ntc d'!G22</f>
        <v>58</v>
      </c>
      <c r="F24" s="4">
        <f t="shared" si="0"/>
        <v>66.25</v>
      </c>
      <c r="G24" t="str">
        <f>'ntc d'!I22</f>
        <v>B</v>
      </c>
    </row>
    <row r="25" spans="1:7">
      <c r="A25">
        <v>22</v>
      </c>
      <c r="B25" s="3" t="str">
        <f>'ntc d'!C23</f>
        <v>Kimotho Mary Wanjiru</v>
      </c>
      <c r="C25" s="3" t="str">
        <f>'ntc d'!B23</f>
        <v>CP12/60501/08</v>
      </c>
      <c r="D25" s="4">
        <v>10.5</v>
      </c>
      <c r="E25" s="4">
        <f>'ntc d'!G23</f>
        <v>39</v>
      </c>
      <c r="F25" s="4">
        <f t="shared" si="0"/>
        <v>49.5</v>
      </c>
      <c r="G25" t="str">
        <f>'ntc d'!I23</f>
        <v>C</v>
      </c>
    </row>
    <row r="26" spans="1:7">
      <c r="A26">
        <v>23</v>
      </c>
      <c r="B26" s="3" t="str">
        <f>'ntc d'!C24</f>
        <v>Nyandieka Robin Otita</v>
      </c>
      <c r="C26" s="3" t="str">
        <f>'ntc d'!B24</f>
        <v>CP12/60517/08</v>
      </c>
      <c r="D26" s="4">
        <v>9.75</v>
      </c>
      <c r="E26" s="4">
        <f>'ntc d'!G24</f>
        <v>52</v>
      </c>
      <c r="F26" s="4">
        <f t="shared" si="0"/>
        <v>61.75</v>
      </c>
      <c r="G26" t="str">
        <f>'ntc d'!I24</f>
        <v>B</v>
      </c>
    </row>
    <row r="27" spans="1:7">
      <c r="A27">
        <v>24</v>
      </c>
      <c r="B27" s="3" t="str">
        <f>'ntc d'!C25</f>
        <v>Bitok Alvine Kiprotich</v>
      </c>
      <c r="C27" s="3" t="str">
        <f>'ntc d'!B25</f>
        <v>CP12/60520/08</v>
      </c>
      <c r="D27" s="4">
        <v>6</v>
      </c>
      <c r="E27" s="4">
        <f>'ntc d'!G25</f>
        <v>45</v>
      </c>
      <c r="F27" s="4">
        <f t="shared" si="0"/>
        <v>51</v>
      </c>
      <c r="G27" t="str">
        <f>'ntc d'!I25</f>
        <v>C</v>
      </c>
    </row>
    <row r="28" spans="1:7">
      <c r="A28">
        <v>25</v>
      </c>
      <c r="B28" s="3" t="str">
        <f>'ntc d'!C26</f>
        <v>Gitumbe Gairigi</v>
      </c>
      <c r="C28" s="3" t="str">
        <f>'ntc d'!B26</f>
        <v>CP12/60534/08</v>
      </c>
      <c r="D28" s="4">
        <v>4.5</v>
      </c>
      <c r="E28" s="4">
        <f>'ntc d'!G26</f>
        <v>54</v>
      </c>
      <c r="F28" s="4">
        <f t="shared" si="0"/>
        <v>58.5</v>
      </c>
      <c r="G28" t="str">
        <f>'ntc d'!I26</f>
        <v>C</v>
      </c>
    </row>
    <row r="29" spans="1:7">
      <c r="A29">
        <v>26</v>
      </c>
      <c r="B29" s="3" t="str">
        <f>'ntc d'!C27</f>
        <v>Kipruto Kennedy</v>
      </c>
      <c r="C29" s="3" t="str">
        <f>'ntc d'!B27</f>
        <v>CP12/60540/08</v>
      </c>
      <c r="D29" s="4">
        <v>6</v>
      </c>
      <c r="E29" s="4">
        <f>'ntc d'!G27</f>
        <v>44</v>
      </c>
      <c r="F29" s="4">
        <f t="shared" si="0"/>
        <v>50</v>
      </c>
      <c r="G29" t="str">
        <f>'ntc d'!I27</f>
        <v>C</v>
      </c>
    </row>
    <row r="30" spans="1:7">
      <c r="A30">
        <v>27</v>
      </c>
      <c r="B30" s="3" t="str">
        <f>'ntc d'!C28</f>
        <v>Ochollah Michael</v>
      </c>
      <c r="C30" s="3" t="str">
        <f>'ntc d'!B28</f>
        <v>CP12/60544/06 (e)</v>
      </c>
      <c r="D30" s="4">
        <v>9.75</v>
      </c>
      <c r="E30" s="4">
        <f>'ntc d'!G28</f>
        <v>42</v>
      </c>
      <c r="F30" s="4">
        <f t="shared" si="0"/>
        <v>51.75</v>
      </c>
      <c r="G30" t="str">
        <f>'ntc d'!I28</f>
        <v>C</v>
      </c>
    </row>
    <row r="31" spans="1:7">
      <c r="A31">
        <v>28</v>
      </c>
      <c r="B31" s="3" t="str">
        <f>'ntc d'!C29</f>
        <v>Nyambura Damaris</v>
      </c>
      <c r="C31" s="3" t="str">
        <f>'ntc d'!B29</f>
        <v>CP12/60562/08</v>
      </c>
      <c r="D31" s="4">
        <v>9.75</v>
      </c>
      <c r="E31" s="4">
        <f>'ntc d'!G29</f>
        <v>54</v>
      </c>
      <c r="F31" s="4">
        <f t="shared" si="0"/>
        <v>63.75</v>
      </c>
      <c r="G31" t="str">
        <f>'ntc d'!I29</f>
        <v>B</v>
      </c>
    </row>
    <row r="32" spans="1:7">
      <c r="A32">
        <v>29</v>
      </c>
      <c r="B32" s="3" t="str">
        <f>'ntc d'!C30</f>
        <v>Onduko Damaris Ongaga</v>
      </c>
      <c r="C32" s="3" t="str">
        <f>'ntc d'!B30</f>
        <v>CP12/60573/08</v>
      </c>
      <c r="D32" s="4">
        <v>9</v>
      </c>
      <c r="E32" s="4">
        <f>'ntc d'!G30</f>
        <v>45</v>
      </c>
      <c r="F32" s="4">
        <f t="shared" si="0"/>
        <v>54</v>
      </c>
      <c r="G32" t="str">
        <f>'ntc d'!I30</f>
        <v>C</v>
      </c>
    </row>
    <row r="33" spans="1:7">
      <c r="A33">
        <v>30</v>
      </c>
      <c r="B33" s="3" t="str">
        <f>'ntc d'!C31</f>
        <v>Kipkirui Evans</v>
      </c>
      <c r="C33" s="3" t="str">
        <f>'ntc d'!B31</f>
        <v>CP12/60603/08</v>
      </c>
      <c r="D33" s="4">
        <v>7.5</v>
      </c>
      <c r="E33" s="4">
        <f>'ntc d'!G31</f>
        <v>40</v>
      </c>
      <c r="F33" s="4">
        <f t="shared" si="0"/>
        <v>47.5</v>
      </c>
      <c r="G33" t="str">
        <f>'ntc d'!I31</f>
        <v>D</v>
      </c>
    </row>
    <row r="34" spans="1:7">
      <c r="A34">
        <v>31</v>
      </c>
      <c r="B34" s="3" t="str">
        <f>'ntc d'!C32</f>
        <v>Kamwaro Kellen Nyaguthii</v>
      </c>
      <c r="C34" s="3" t="str">
        <f>'ntc d'!B32</f>
        <v>CP12/60640/08</v>
      </c>
      <c r="D34" s="4">
        <v>8.25</v>
      </c>
      <c r="E34" s="4">
        <f>'ntc d'!G32</f>
        <v>53</v>
      </c>
      <c r="F34" s="4">
        <f t="shared" si="0"/>
        <v>61.25</v>
      </c>
      <c r="G34" t="str">
        <f>'ntc d'!I32</f>
        <v>B</v>
      </c>
    </row>
    <row r="35" spans="1:7">
      <c r="A35">
        <v>32</v>
      </c>
      <c r="B35" s="3" t="str">
        <f>'ntc d'!C33</f>
        <v>Bosuben, Viola Jepkosgei</v>
      </c>
      <c r="C35" s="3" t="str">
        <f>'ntc d'!B33</f>
        <v>CP12/60651/08 (e)</v>
      </c>
      <c r="D35" s="4">
        <v>9</v>
      </c>
      <c r="E35" s="4">
        <f>'ntc d'!G33</f>
        <v>56</v>
      </c>
      <c r="F35" s="4">
        <f t="shared" si="0"/>
        <v>65</v>
      </c>
      <c r="G35" t="str">
        <f>'ntc d'!I33</f>
        <v>B</v>
      </c>
    </row>
    <row r="36" spans="1:7">
      <c r="A36">
        <v>33</v>
      </c>
      <c r="B36" s="3" t="str">
        <f>'ntc d'!C34</f>
        <v>Maina Beatrice Waithera</v>
      </c>
      <c r="C36" s="3" t="str">
        <f>'ntc d'!B34</f>
        <v>CP12/60748/08</v>
      </c>
      <c r="D36" s="4">
        <v>10.5</v>
      </c>
      <c r="E36" s="4">
        <f>'ntc d'!G34</f>
        <v>52</v>
      </c>
      <c r="F36" s="4">
        <f t="shared" si="0"/>
        <v>62.5</v>
      </c>
      <c r="G36" t="str">
        <f>'ntc d'!I34</f>
        <v>B</v>
      </c>
    </row>
    <row r="37" spans="1:7">
      <c r="A37">
        <v>34</v>
      </c>
      <c r="B37" s="3" t="str">
        <f>'ntc d'!C35</f>
        <v>Kimarus Joseph</v>
      </c>
      <c r="C37" s="3" t="str">
        <f>'ntc d'!B35</f>
        <v>CP12/60891/08</v>
      </c>
      <c r="D37" s="4">
        <v>9.75</v>
      </c>
      <c r="E37" s="4">
        <f>'ntc d'!G35</f>
        <v>60</v>
      </c>
      <c r="F37" s="4">
        <f t="shared" si="0"/>
        <v>69.75</v>
      </c>
      <c r="G37" t="str">
        <f>'ntc d'!I35</f>
        <v>A</v>
      </c>
    </row>
    <row r="38" spans="1:7">
      <c r="A38">
        <v>35</v>
      </c>
      <c r="B38" s="3" t="str">
        <f>'ntc d'!C36</f>
        <v>Omondi Benson Oloo</v>
      </c>
      <c r="C38" s="3" t="str">
        <f>'ntc d'!B36</f>
        <v>CP12/61075/08</v>
      </c>
      <c r="D38" s="4">
        <v>5.25</v>
      </c>
      <c r="E38" s="4">
        <f>'ntc d'!G36</f>
        <v>42</v>
      </c>
      <c r="F38" s="4">
        <f t="shared" si="0"/>
        <v>47.25</v>
      </c>
      <c r="G38" t="str">
        <f>'ntc d'!I36</f>
        <v>D</v>
      </c>
    </row>
    <row r="39" spans="1:7">
      <c r="A39">
        <v>36</v>
      </c>
      <c r="B39" s="3" t="str">
        <f>'ntc d'!C37</f>
        <v>Kirir Collins K.</v>
      </c>
      <c r="C39" s="3" t="str">
        <f>'ntc d'!B37</f>
        <v>CP12/61116/08</v>
      </c>
      <c r="D39" s="4">
        <v>9.75</v>
      </c>
      <c r="E39" s="4">
        <f>'ntc d'!G37</f>
        <v>64</v>
      </c>
      <c r="F39" s="4">
        <f t="shared" si="0"/>
        <v>73.75</v>
      </c>
      <c r="G39" t="str">
        <f>'ntc d'!I37</f>
        <v>A</v>
      </c>
    </row>
    <row r="40" spans="1:7">
      <c r="A40">
        <v>37</v>
      </c>
      <c r="B40" s="3" t="str">
        <f>'ntc d'!C38</f>
        <v>Ombata Rachel Kwamboka</v>
      </c>
      <c r="C40" s="3" t="str">
        <f>'ntc d'!B38</f>
        <v>CP12/61204/08 (e)</v>
      </c>
      <c r="D40" s="4">
        <v>10.5</v>
      </c>
      <c r="E40" s="4">
        <f>'ntc d'!G38</f>
        <v>60</v>
      </c>
      <c r="F40" s="4">
        <f t="shared" si="0"/>
        <v>70.5</v>
      </c>
      <c r="G40" t="str">
        <f>'ntc d'!I38</f>
        <v>A</v>
      </c>
    </row>
    <row r="41" spans="1:7">
      <c r="A41">
        <v>38</v>
      </c>
      <c r="B41" s="3" t="str">
        <f>'ntc d'!C39</f>
        <v>Chepkemoi Nancy</v>
      </c>
      <c r="C41" s="3" t="str">
        <f>'ntc d'!B39</f>
        <v>CP12/61293/08</v>
      </c>
      <c r="D41" s="4">
        <v>7.5</v>
      </c>
      <c r="E41" s="4">
        <f>'ntc d'!G39</f>
        <v>55</v>
      </c>
      <c r="F41" s="4">
        <f t="shared" si="0"/>
        <v>62.5</v>
      </c>
      <c r="G41" t="str">
        <f>'ntc d'!I39</f>
        <v>B</v>
      </c>
    </row>
    <row r="42" spans="1:7">
      <c r="A42">
        <v>39</v>
      </c>
      <c r="B42" s="3" t="str">
        <f>'ntc d'!C40</f>
        <v>Masakhwe Protus</v>
      </c>
      <c r="C42" s="3" t="str">
        <f>'ntc d'!B40</f>
        <v>CP122/60679/07 (e)</v>
      </c>
      <c r="D42" s="4">
        <v>8.25</v>
      </c>
      <c r="E42" s="4">
        <f>'ntc d'!G40</f>
        <v>49</v>
      </c>
      <c r="F42" s="4">
        <f t="shared" si="0"/>
        <v>57.25</v>
      </c>
      <c r="G42" t="str">
        <f>'ntc d'!I40</f>
        <v>C</v>
      </c>
    </row>
    <row r="43" spans="1:7">
      <c r="A43">
        <v>40</v>
      </c>
      <c r="B43" s="3" t="str">
        <f>'ntc d'!C41</f>
        <v>Chepkirui Milka</v>
      </c>
      <c r="C43" s="3" t="str">
        <f>'ntc d'!B41</f>
        <v>CP122/60929/07</v>
      </c>
      <c r="D43" s="4">
        <v>7.5</v>
      </c>
      <c r="E43" s="4">
        <f>'ntc d'!G41</f>
        <v>55</v>
      </c>
      <c r="F43" s="4">
        <f t="shared" si="0"/>
        <v>62.5</v>
      </c>
      <c r="G43" t="str">
        <f>'ntc d'!I41</f>
        <v>B</v>
      </c>
    </row>
    <row r="44" spans="1:7">
      <c r="A44">
        <v>41</v>
      </c>
      <c r="B44" s="3" t="str">
        <f>'ntc d'!C42</f>
        <v>Mandai Lemiso</v>
      </c>
      <c r="C44" s="3" t="str">
        <f>'ntc d'!B42</f>
        <v>CP12/61063/08</v>
      </c>
      <c r="D44" s="4">
        <v>11.5</v>
      </c>
      <c r="E44" s="4">
        <f>'ntc d'!G42</f>
        <v>28</v>
      </c>
      <c r="F44" s="4">
        <f t="shared" si="0"/>
        <v>39.5</v>
      </c>
      <c r="G44" t="str">
        <f>'ntc d'!I42</f>
        <v>D</v>
      </c>
    </row>
    <row r="45" spans="1:7">
      <c r="A45">
        <v>42</v>
      </c>
      <c r="B45" s="3" t="str">
        <f>'ntc d'!C43</f>
        <v>Rukwaro Joseph maina</v>
      </c>
      <c r="C45" s="3" t="str">
        <f>'ntc d'!B43</f>
        <v>CP12/61079/08</v>
      </c>
      <c r="D45" s="4">
        <v>9.75</v>
      </c>
      <c r="E45" s="4">
        <f>'ntc d'!G43</f>
        <v>51</v>
      </c>
      <c r="F45" s="4">
        <f t="shared" si="0"/>
        <v>60.75</v>
      </c>
      <c r="G45" t="str">
        <f>'ntc d'!I43</f>
        <v>B</v>
      </c>
    </row>
    <row r="46" spans="1:7">
      <c r="B46" s="3"/>
      <c r="C46" s="3"/>
      <c r="D46" s="4"/>
      <c r="E46" s="4"/>
      <c r="F46" s="4"/>
    </row>
    <row r="47" spans="1:7">
      <c r="B47" s="3" t="s">
        <v>274</v>
      </c>
      <c r="C47" s="3"/>
      <c r="D47" s="4"/>
      <c r="E47" s="4"/>
      <c r="F47" s="4"/>
    </row>
  </sheetData>
  <pageMargins left="0.4" right="0.7" top="0.28999999999999998" bottom="0.33" header="0.3" footer="0.3"/>
  <pageSetup scale="9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workbookViewId="0">
      <selection activeCell="J10" sqref="J10"/>
    </sheetView>
  </sheetViews>
  <sheetFormatPr defaultRowHeight="15"/>
  <cols>
    <col min="2" max="2" width="40.85546875" customWidth="1"/>
    <col min="3" max="3" width="17.28515625" customWidth="1"/>
    <col min="4" max="4" width="12.5703125" customWidth="1"/>
    <col min="5" max="5" width="14.85546875" customWidth="1"/>
    <col min="6" max="7" width="14" customWidth="1"/>
    <col min="9" max="9" width="11.42578125" customWidth="1"/>
    <col min="10" max="10" width="11.7109375" customWidth="1"/>
  </cols>
  <sheetData>
    <row r="1" spans="1:10">
      <c r="A1" s="22" t="s">
        <v>279</v>
      </c>
      <c r="B1" s="22"/>
      <c r="C1" s="22"/>
      <c r="D1" s="22"/>
      <c r="E1" s="22"/>
      <c r="F1" s="22"/>
      <c r="G1" s="22"/>
    </row>
    <row r="2" spans="1:10">
      <c r="A2" s="1"/>
      <c r="B2" s="19" t="s">
        <v>275</v>
      </c>
      <c r="C2" s="20"/>
      <c r="D2" s="20"/>
      <c r="E2" s="20"/>
      <c r="F2" s="20"/>
      <c r="G2" s="21"/>
    </row>
    <row r="3" spans="1:10">
      <c r="B3" s="3" t="s">
        <v>271</v>
      </c>
      <c r="C3" s="3"/>
      <c r="D3" s="3"/>
      <c r="E3" s="3"/>
      <c r="F3" s="3"/>
      <c r="G3" s="3"/>
    </row>
    <row r="4" spans="1:10">
      <c r="B4" s="3" t="s">
        <v>270</v>
      </c>
      <c r="C4" s="3" t="s">
        <v>273</v>
      </c>
      <c r="D4" s="3" t="s">
        <v>272</v>
      </c>
      <c r="E4" s="3" t="s">
        <v>159</v>
      </c>
      <c r="F4" s="3" t="s">
        <v>34</v>
      </c>
      <c r="G4" s="3" t="s">
        <v>26</v>
      </c>
    </row>
    <row r="5" spans="1:10">
      <c r="A5">
        <v>1</v>
      </c>
      <c r="B5" s="3" t="str">
        <f>nJORO!C2</f>
        <v>Murimi Caroline Wanjeri</v>
      </c>
      <c r="C5" s="3" t="str">
        <f>nJORO!B2</f>
        <v>C12/60008/08</v>
      </c>
      <c r="D5" s="4">
        <f>nJORO!E2+nJORO!G2</f>
        <v>13.919999999999998</v>
      </c>
      <c r="E5" s="4">
        <f>nJORO!H2</f>
        <v>58</v>
      </c>
      <c r="F5" s="4">
        <f>D5+E5</f>
        <v>71.92</v>
      </c>
      <c r="G5" s="4" t="str">
        <f>nJORO!J2</f>
        <v>A</v>
      </c>
      <c r="I5" t="s">
        <v>26</v>
      </c>
      <c r="J5" t="s">
        <v>27</v>
      </c>
    </row>
    <row r="6" spans="1:10">
      <c r="A6">
        <v>2</v>
      </c>
      <c r="B6" s="3" t="str">
        <f>nJORO!C3</f>
        <v>Rumenda H. Chris</v>
      </c>
      <c r="C6" s="3" t="str">
        <f>nJORO!B3</f>
        <v>C12/60013/08</v>
      </c>
      <c r="D6" s="4">
        <f>nJORO!E3+nJORO!G3</f>
        <v>15.36</v>
      </c>
      <c r="E6" s="4">
        <f>nJORO!H3</f>
        <v>46</v>
      </c>
      <c r="F6" s="4">
        <f t="shared" ref="F6:F31" si="0">D6+E6</f>
        <v>61.36</v>
      </c>
      <c r="G6" s="4" t="str">
        <f>nJORO!J3</f>
        <v>B</v>
      </c>
      <c r="I6" t="s">
        <v>28</v>
      </c>
      <c r="J6">
        <f>COUNTIF($G$4:$G$67,I6)</f>
        <v>4</v>
      </c>
    </row>
    <row r="7" spans="1:10">
      <c r="A7">
        <v>3</v>
      </c>
      <c r="B7" s="3" t="str">
        <f>nJORO!C4</f>
        <v>Malesi A. Walter</v>
      </c>
      <c r="C7" s="3" t="str">
        <f>nJORO!B4</f>
        <v>C12/60014/08</v>
      </c>
      <c r="D7" s="4">
        <f>nJORO!E4+nJORO!G4</f>
        <v>12</v>
      </c>
      <c r="E7" s="4">
        <f>nJORO!H4</f>
        <v>46</v>
      </c>
      <c r="F7" s="4">
        <f t="shared" si="0"/>
        <v>58</v>
      </c>
      <c r="G7" s="4" t="str">
        <f>nJORO!J4</f>
        <v>C</v>
      </c>
      <c r="I7" t="s">
        <v>29</v>
      </c>
      <c r="J7">
        <f t="shared" ref="J7:J10" si="1">COUNTIF($G$4:$G$67,I7)</f>
        <v>16</v>
      </c>
    </row>
    <row r="8" spans="1:10">
      <c r="A8">
        <v>4</v>
      </c>
      <c r="B8" s="3" t="str">
        <f>nJORO!C5</f>
        <v>Sharon C. Ruto</v>
      </c>
      <c r="C8" s="3" t="str">
        <f>nJORO!B5</f>
        <v>C12/60020/08</v>
      </c>
      <c r="D8" s="4">
        <f>nJORO!E5+nJORO!G5</f>
        <v>16.5</v>
      </c>
      <c r="E8" s="4">
        <f>nJORO!H5</f>
        <v>49</v>
      </c>
      <c r="F8" s="4">
        <f t="shared" si="0"/>
        <v>65.5</v>
      </c>
      <c r="G8" s="4" t="str">
        <f>nJORO!J5</f>
        <v>B</v>
      </c>
      <c r="I8" t="s">
        <v>30</v>
      </c>
      <c r="J8">
        <f t="shared" si="1"/>
        <v>4</v>
      </c>
    </row>
    <row r="9" spans="1:10">
      <c r="A9">
        <v>5</v>
      </c>
      <c r="B9" s="3" t="str">
        <f>nJORO!C6</f>
        <v>Muchoki N. Samwel</v>
      </c>
      <c r="C9" s="3" t="str">
        <f>nJORO!B6</f>
        <v>C12/60022/08</v>
      </c>
      <c r="D9" s="4">
        <f>nJORO!E6+nJORO!G6</f>
        <v>14.399999999999999</v>
      </c>
      <c r="E9" s="4">
        <f>nJORO!H6</f>
        <v>50</v>
      </c>
      <c r="F9" s="4">
        <f t="shared" si="0"/>
        <v>64.400000000000006</v>
      </c>
      <c r="G9" s="4" t="str">
        <f>nJORO!J6</f>
        <v>B</v>
      </c>
      <c r="I9" t="s">
        <v>31</v>
      </c>
      <c r="J9">
        <f t="shared" si="1"/>
        <v>3</v>
      </c>
    </row>
    <row r="10" spans="1:10">
      <c r="A10">
        <v>6</v>
      </c>
      <c r="B10" s="3" t="str">
        <f>nJORO!C7</f>
        <v>Phoebe Tuma Kalunda</v>
      </c>
      <c r="C10" s="3" t="str">
        <f>nJORO!B7</f>
        <v>C12/60024/08</v>
      </c>
      <c r="D10" s="4">
        <f>nJORO!E7+nJORO!G7</f>
        <v>15.84</v>
      </c>
      <c r="E10" s="4">
        <f>nJORO!H7</f>
        <v>44</v>
      </c>
      <c r="F10" s="4">
        <f t="shared" si="0"/>
        <v>59.84</v>
      </c>
      <c r="G10" s="4" t="str">
        <f>nJORO!J7</f>
        <v>B</v>
      </c>
      <c r="I10" t="s">
        <v>32</v>
      </c>
      <c r="J10">
        <f t="shared" si="1"/>
        <v>0</v>
      </c>
    </row>
    <row r="11" spans="1:10">
      <c r="A11">
        <v>7</v>
      </c>
      <c r="B11" s="3" t="str">
        <f>nJORO!C8</f>
        <v>Cherotich Winnie</v>
      </c>
      <c r="C11" s="3" t="str">
        <f>nJORO!B8</f>
        <v>C12/60027/08</v>
      </c>
      <c r="D11" s="4">
        <f>nJORO!E8+nJORO!G8</f>
        <v>13.919999999999998</v>
      </c>
      <c r="E11" s="4">
        <f>nJORO!H8</f>
        <v>52</v>
      </c>
      <c r="F11" s="4">
        <f t="shared" si="0"/>
        <v>65.92</v>
      </c>
      <c r="G11" s="4" t="str">
        <f>nJORO!J8</f>
        <v>B</v>
      </c>
      <c r="J11">
        <f>SUM(J6:J10)</f>
        <v>27</v>
      </c>
    </row>
    <row r="12" spans="1:10">
      <c r="A12">
        <v>8</v>
      </c>
      <c r="B12" s="3" t="str">
        <f>nJORO!C9</f>
        <v>Mbugua Beatrice</v>
      </c>
      <c r="C12" s="3" t="str">
        <f>nJORO!B9</f>
        <v>C12/60030/08</v>
      </c>
      <c r="D12" s="4">
        <f>nJORO!E9+nJORO!G9</f>
        <v>11.040000000000001</v>
      </c>
      <c r="E12" s="4">
        <f>nJORO!H9</f>
        <v>34</v>
      </c>
      <c r="F12" s="4">
        <f t="shared" si="0"/>
        <v>45.04</v>
      </c>
      <c r="G12" s="4" t="str">
        <f>nJORO!J9</f>
        <v>D</v>
      </c>
    </row>
    <row r="13" spans="1:10">
      <c r="A13">
        <v>9</v>
      </c>
      <c r="B13" s="3" t="str">
        <f>nJORO!C10</f>
        <v>Esther Kabiro</v>
      </c>
      <c r="C13" s="3" t="str">
        <f>nJORO!B10</f>
        <v>C12/60031/08</v>
      </c>
      <c r="D13" s="4">
        <f>nJORO!E10+nJORO!G10</f>
        <v>16.8</v>
      </c>
      <c r="E13" s="4">
        <f>nJORO!H10</f>
        <v>59</v>
      </c>
      <c r="F13" s="4">
        <f t="shared" si="0"/>
        <v>75.8</v>
      </c>
      <c r="G13" s="4" t="str">
        <f>nJORO!J10</f>
        <v>A</v>
      </c>
    </row>
    <row r="14" spans="1:10">
      <c r="A14">
        <v>10</v>
      </c>
      <c r="B14" s="3" t="str">
        <f>nJORO!C11</f>
        <v>Ouma Dickens Otieno</v>
      </c>
      <c r="C14" s="3" t="str">
        <f>nJORO!B11</f>
        <v>C12/60035/08</v>
      </c>
      <c r="D14" s="4">
        <f>nJORO!E11+nJORO!G11</f>
        <v>13.919999999999998</v>
      </c>
      <c r="E14" s="4">
        <f>nJORO!H11</f>
        <v>55</v>
      </c>
      <c r="F14" s="4">
        <f t="shared" si="0"/>
        <v>68.92</v>
      </c>
      <c r="G14" s="4" t="str">
        <f>nJORO!J11</f>
        <v>B</v>
      </c>
    </row>
    <row r="15" spans="1:10">
      <c r="A15">
        <v>11</v>
      </c>
      <c r="B15" s="3" t="str">
        <f>nJORO!C12</f>
        <v>Onderi Betsy</v>
      </c>
      <c r="C15" s="3" t="str">
        <f>nJORO!B12</f>
        <v>C12/60037/08</v>
      </c>
      <c r="D15" s="4">
        <f>nJORO!E12+nJORO!G12</f>
        <v>16.32</v>
      </c>
      <c r="E15" s="4">
        <f>nJORO!H12</f>
        <v>47</v>
      </c>
      <c r="F15" s="4">
        <f t="shared" si="0"/>
        <v>63.32</v>
      </c>
      <c r="G15" s="4" t="str">
        <f>nJORO!J12</f>
        <v>B</v>
      </c>
    </row>
    <row r="16" spans="1:10">
      <c r="A16">
        <v>12</v>
      </c>
      <c r="B16" s="3" t="str">
        <f>nJORO!C13</f>
        <v>Wilson K. Irungu</v>
      </c>
      <c r="C16" s="3" t="str">
        <f>nJORO!B13</f>
        <v>C12/60043/08</v>
      </c>
      <c r="D16" s="4">
        <f>nJORO!E13+nJORO!G13</f>
        <v>12.48</v>
      </c>
      <c r="E16" s="4">
        <f>nJORO!H13</f>
        <v>35</v>
      </c>
      <c r="F16" s="4">
        <f t="shared" si="0"/>
        <v>47.480000000000004</v>
      </c>
      <c r="G16" s="4" t="str">
        <f>nJORO!J13</f>
        <v>D</v>
      </c>
    </row>
    <row r="17" spans="1:7">
      <c r="A17">
        <v>13</v>
      </c>
      <c r="B17" s="3" t="str">
        <f>nJORO!C14</f>
        <v>Gitari W. Dorris</v>
      </c>
      <c r="C17" s="3" t="str">
        <f>nJORO!B14</f>
        <v>C12/60044/08</v>
      </c>
      <c r="D17" s="4">
        <f>nJORO!E14+nJORO!G14</f>
        <v>11.52</v>
      </c>
      <c r="E17" s="4">
        <f>nJORO!H14</f>
        <v>53</v>
      </c>
      <c r="F17" s="4">
        <f t="shared" si="0"/>
        <v>64.52</v>
      </c>
      <c r="G17" s="4" t="str">
        <f>nJORO!J14</f>
        <v>B</v>
      </c>
    </row>
    <row r="18" spans="1:7">
      <c r="A18">
        <v>14</v>
      </c>
      <c r="B18" s="3" t="str">
        <f>nJORO!C15</f>
        <v>Nyantika Wanjiru Winnie</v>
      </c>
      <c r="C18" s="3" t="str">
        <f>nJORO!B15</f>
        <v>C12/60051/08</v>
      </c>
      <c r="D18" s="4">
        <f>nJORO!E15+nJORO!G15</f>
        <v>15.36</v>
      </c>
      <c r="E18" s="4">
        <f>nJORO!H15</f>
        <v>52</v>
      </c>
      <c r="F18" s="4">
        <f t="shared" si="0"/>
        <v>67.36</v>
      </c>
      <c r="G18" s="4" t="str">
        <f>nJORO!J15</f>
        <v>B</v>
      </c>
    </row>
    <row r="19" spans="1:7">
      <c r="A19">
        <v>15</v>
      </c>
      <c r="B19" s="3" t="str">
        <f>nJORO!C16</f>
        <v>Kim Kiragu</v>
      </c>
      <c r="C19" s="3" t="str">
        <f>nJORO!B16</f>
        <v>C12/60053/08</v>
      </c>
      <c r="D19" s="4">
        <f>nJORO!E16+nJORO!G16</f>
        <v>9.6</v>
      </c>
      <c r="E19" s="4">
        <f>nJORO!H16</f>
        <v>45</v>
      </c>
      <c r="F19" s="4">
        <f t="shared" si="0"/>
        <v>54.6</v>
      </c>
      <c r="G19" s="4" t="str">
        <f>nJORO!J16</f>
        <v>C</v>
      </c>
    </row>
    <row r="20" spans="1:7">
      <c r="A20">
        <v>16</v>
      </c>
      <c r="B20" s="3" t="str">
        <f>nJORO!C17</f>
        <v>Joash Simiyu Wakoli</v>
      </c>
      <c r="C20" s="3" t="str">
        <f>nJORO!B17</f>
        <v>C12/60054/08</v>
      </c>
      <c r="D20" s="4">
        <f>nJORO!E17+nJORO!G17</f>
        <v>11.040000000000001</v>
      </c>
      <c r="E20" s="4">
        <f>nJORO!H17</f>
        <v>38</v>
      </c>
      <c r="F20" s="4">
        <f t="shared" si="0"/>
        <v>49.04</v>
      </c>
      <c r="G20" s="4" t="str">
        <f>nJORO!J17</f>
        <v>D</v>
      </c>
    </row>
    <row r="21" spans="1:7">
      <c r="A21">
        <v>17</v>
      </c>
      <c r="B21" s="3" t="str">
        <f>nJORO!C18</f>
        <v>Nzioka Esther Mutanu</v>
      </c>
      <c r="C21" s="3" t="str">
        <f>nJORO!B18</f>
        <v>C12/60058/08</v>
      </c>
      <c r="D21" s="4">
        <f>nJORO!E18+nJORO!G18</f>
        <v>15.84</v>
      </c>
      <c r="E21" s="4">
        <f>nJORO!H18</f>
        <v>50</v>
      </c>
      <c r="F21" s="4">
        <f t="shared" si="0"/>
        <v>65.84</v>
      </c>
      <c r="G21" s="4" t="str">
        <f>nJORO!J18</f>
        <v>B</v>
      </c>
    </row>
    <row r="22" spans="1:7">
      <c r="A22">
        <v>18</v>
      </c>
      <c r="B22" s="3" t="str">
        <f>nJORO!C19</f>
        <v>Olekete Nicholas Gowon</v>
      </c>
      <c r="C22" s="3" t="str">
        <f>nJORO!B19</f>
        <v>C12/60060/08</v>
      </c>
      <c r="D22" s="4">
        <f>nJORO!E19+nJORO!G19</f>
        <v>13.919999999999998</v>
      </c>
      <c r="E22" s="4">
        <f>nJORO!H19</f>
        <v>39</v>
      </c>
      <c r="F22" s="4">
        <f t="shared" si="0"/>
        <v>52.92</v>
      </c>
      <c r="G22" s="4" t="str">
        <f>nJORO!J19</f>
        <v>C</v>
      </c>
    </row>
    <row r="23" spans="1:7">
      <c r="A23">
        <v>19</v>
      </c>
      <c r="B23" s="3" t="str">
        <f>nJORO!C20</f>
        <v>George Njuguna Kiarie</v>
      </c>
      <c r="C23" s="3" t="str">
        <f>nJORO!B20</f>
        <v>C12/60067/08</v>
      </c>
      <c r="D23" s="4">
        <f>nJORO!E20+nJORO!G20</f>
        <v>8.6399999999999988</v>
      </c>
      <c r="E23" s="4">
        <f>nJORO!H20</f>
        <v>54</v>
      </c>
      <c r="F23" s="4">
        <f t="shared" si="0"/>
        <v>62.64</v>
      </c>
      <c r="G23" s="4" t="str">
        <f>nJORO!J20</f>
        <v>B</v>
      </c>
    </row>
    <row r="24" spans="1:7">
      <c r="A24">
        <v>20</v>
      </c>
      <c r="B24" s="3" t="str">
        <f>nJORO!C21</f>
        <v>Winnie N. Mwangi</v>
      </c>
      <c r="C24" s="3" t="str">
        <f>nJORO!B21</f>
        <v>C12/60075/08</v>
      </c>
      <c r="D24" s="4">
        <f>nJORO!E21+nJORO!G21</f>
        <v>12.48</v>
      </c>
      <c r="E24" s="4">
        <f>nJORO!H21</f>
        <v>54</v>
      </c>
      <c r="F24" s="4">
        <f t="shared" si="0"/>
        <v>66.48</v>
      </c>
      <c r="G24" s="4" t="str">
        <f>nJORO!J21</f>
        <v>B</v>
      </c>
    </row>
    <row r="25" spans="1:7">
      <c r="A25">
        <v>21</v>
      </c>
      <c r="B25" s="3" t="str">
        <f>nJORO!C22</f>
        <v>Lawrence Cheruiyot Lagat</v>
      </c>
      <c r="C25" s="3" t="str">
        <f>nJORO!B22</f>
        <v>C12/60076/08</v>
      </c>
      <c r="D25" s="4">
        <f>nJORO!E22+nJORO!G22</f>
        <v>12</v>
      </c>
      <c r="E25" s="4">
        <f>nJORO!H22</f>
        <v>46</v>
      </c>
      <c r="F25" s="4">
        <f t="shared" si="0"/>
        <v>58</v>
      </c>
      <c r="G25" s="4" t="str">
        <f>nJORO!J22</f>
        <v>C</v>
      </c>
    </row>
    <row r="26" spans="1:7">
      <c r="A26">
        <v>22</v>
      </c>
      <c r="B26" s="3" t="str">
        <f>nJORO!C23</f>
        <v>Esther W. Wanjohi</v>
      </c>
      <c r="C26" s="3" t="str">
        <f>nJORO!B23</f>
        <v>C12/60079/08</v>
      </c>
      <c r="D26" s="4">
        <f>nJORO!E23+nJORO!G23</f>
        <v>15.84</v>
      </c>
      <c r="E26" s="4">
        <f>nJORO!H23</f>
        <v>52</v>
      </c>
      <c r="F26" s="4">
        <f t="shared" si="0"/>
        <v>67.84</v>
      </c>
      <c r="G26" s="4" t="str">
        <f>nJORO!J23</f>
        <v>B</v>
      </c>
    </row>
    <row r="27" spans="1:7">
      <c r="A27">
        <v>23</v>
      </c>
      <c r="B27" s="3" t="str">
        <f>nJORO!C24</f>
        <v>Omucheyi kelvin Namutenda</v>
      </c>
      <c r="C27" s="3" t="str">
        <f>nJORO!B24</f>
        <v>C12/60081/08</v>
      </c>
      <c r="D27" s="4">
        <f>nJORO!E24+nJORO!G24</f>
        <v>12.48</v>
      </c>
      <c r="E27" s="4">
        <f>nJORO!H24</f>
        <v>48</v>
      </c>
      <c r="F27" s="4">
        <f t="shared" si="0"/>
        <v>60.480000000000004</v>
      </c>
      <c r="G27" s="4" t="str">
        <f>nJORO!J24</f>
        <v>B</v>
      </c>
    </row>
    <row r="28" spans="1:7">
      <c r="A28">
        <v>24</v>
      </c>
      <c r="B28" s="3" t="str">
        <f>nJORO!C25</f>
        <v>Mwilu Stephen Kivuva</v>
      </c>
      <c r="C28" s="3" t="str">
        <f>nJORO!B25</f>
        <v>C12/60083/08</v>
      </c>
      <c r="D28" s="4">
        <f>nJORO!E25+nJORO!G25</f>
        <v>15.84</v>
      </c>
      <c r="E28" s="4">
        <f>nJORO!H25</f>
        <v>49</v>
      </c>
      <c r="F28" s="4">
        <f t="shared" si="0"/>
        <v>64.84</v>
      </c>
      <c r="G28" s="4" t="str">
        <f>nJORO!J25</f>
        <v>B</v>
      </c>
    </row>
    <row r="29" spans="1:7">
      <c r="A29">
        <v>25</v>
      </c>
      <c r="B29" s="3" t="str">
        <f>nJORO!C26</f>
        <v>Mutia P. Kamula</v>
      </c>
      <c r="C29" s="3" t="str">
        <f>nJORO!B26</f>
        <v>C12/60089/08</v>
      </c>
      <c r="D29" s="4">
        <f>nJORO!E26+nJORO!G26</f>
        <v>15.84</v>
      </c>
      <c r="E29" s="4">
        <f>nJORO!H26</f>
        <v>62</v>
      </c>
      <c r="F29" s="4">
        <f t="shared" si="0"/>
        <v>77.84</v>
      </c>
      <c r="G29" s="4" t="str">
        <f>nJORO!J26</f>
        <v>A</v>
      </c>
    </row>
    <row r="30" spans="1:7">
      <c r="A30">
        <v>26</v>
      </c>
      <c r="B30" s="3" t="str">
        <f>nJORO!C27</f>
        <v>John Kariuki Mwaura</v>
      </c>
      <c r="C30" s="3" t="str">
        <f>nJORO!B27</f>
        <v>C12/60092/08</v>
      </c>
      <c r="D30" s="4">
        <f>nJORO!E27+nJORO!G27</f>
        <v>15.36</v>
      </c>
      <c r="E30" s="4">
        <f>nJORO!H27</f>
        <v>56</v>
      </c>
      <c r="F30" s="4">
        <f t="shared" si="0"/>
        <v>71.36</v>
      </c>
      <c r="G30" s="4" t="str">
        <f>nJORO!J27</f>
        <v>A</v>
      </c>
    </row>
    <row r="31" spans="1:7">
      <c r="A31">
        <v>27</v>
      </c>
      <c r="B31" s="3" t="str">
        <f>nJORO!C28</f>
        <v>Baddo Nura Bonaya</v>
      </c>
      <c r="C31" s="3" t="str">
        <f>nJORO!B28</f>
        <v>C12/60095/08</v>
      </c>
      <c r="D31" s="4">
        <f>nJORO!E28+nJORO!G28</f>
        <v>12</v>
      </c>
      <c r="E31" s="4">
        <f>nJORO!H28</f>
        <v>50</v>
      </c>
      <c r="F31" s="4">
        <f t="shared" si="0"/>
        <v>62</v>
      </c>
      <c r="G31" s="4" t="str">
        <f>nJORO!J28</f>
        <v>B</v>
      </c>
    </row>
    <row r="32" spans="1:7">
      <c r="B32" s="3">
        <f>nJORO!C29</f>
        <v>0</v>
      </c>
      <c r="C32" s="3">
        <f>nJORO!B29</f>
        <v>0</v>
      </c>
      <c r="D32" s="4"/>
      <c r="E32" s="4"/>
      <c r="F32" s="4"/>
      <c r="G32" s="4"/>
    </row>
    <row r="33" spans="2:7">
      <c r="B33" s="3"/>
      <c r="C33" s="3"/>
      <c r="D33" s="4"/>
      <c r="E33" s="4"/>
      <c r="F33" s="4"/>
      <c r="G33" s="4"/>
    </row>
    <row r="34" spans="2:7">
      <c r="B34" s="3"/>
      <c r="C34" s="3"/>
      <c r="D34" s="4"/>
      <c r="E34" s="4"/>
      <c r="F34" s="4"/>
      <c r="G34" s="4"/>
    </row>
    <row r="35" spans="2:7">
      <c r="B35" s="3"/>
      <c r="C35" s="3"/>
      <c r="D35" s="4"/>
      <c r="E35" s="4"/>
      <c r="F35" s="4"/>
      <c r="G35" s="4"/>
    </row>
    <row r="36" spans="2:7">
      <c r="B36" s="3"/>
      <c r="C36" s="3"/>
      <c r="D36" s="4"/>
      <c r="E36" s="4"/>
      <c r="F36" s="4"/>
      <c r="G36" s="4"/>
    </row>
    <row r="37" spans="2:7">
      <c r="B37" s="3"/>
      <c r="C37" s="3"/>
      <c r="D37" s="4"/>
      <c r="E37" s="4"/>
      <c r="F37" s="4"/>
      <c r="G37" s="4"/>
    </row>
    <row r="38" spans="2:7">
      <c r="B38" s="3"/>
      <c r="C38" s="3"/>
      <c r="D38" s="4"/>
      <c r="E38" s="4"/>
      <c r="F38" s="4"/>
      <c r="G38" s="4"/>
    </row>
    <row r="39" spans="2:7">
      <c r="B39" s="3"/>
      <c r="C39" s="3"/>
      <c r="D39" s="4"/>
      <c r="E39" s="4"/>
      <c r="F39" s="4"/>
      <c r="G39" s="4"/>
    </row>
    <row r="40" spans="2:7">
      <c r="B40" s="3"/>
      <c r="C40" s="3"/>
      <c r="D40" s="4"/>
      <c r="E40" s="4"/>
      <c r="F40" s="4"/>
      <c r="G40" s="4"/>
    </row>
    <row r="41" spans="2:7">
      <c r="B41" s="3"/>
      <c r="C41" s="3"/>
      <c r="D41" s="4"/>
      <c r="E41" s="4"/>
      <c r="F41" s="4"/>
      <c r="G41" s="4"/>
    </row>
    <row r="42" spans="2:7">
      <c r="B42" s="3"/>
      <c r="C42" s="3"/>
      <c r="D42" s="4"/>
      <c r="E42" s="4"/>
      <c r="F42" s="4"/>
      <c r="G42" s="4"/>
    </row>
    <row r="43" spans="2:7">
      <c r="B43" s="3"/>
      <c r="C43" s="3"/>
      <c r="D43" s="4"/>
      <c r="E43" s="4"/>
      <c r="F43" s="4"/>
      <c r="G43" s="4"/>
    </row>
    <row r="44" spans="2:7">
      <c r="B44" s="3"/>
      <c r="C44" s="3"/>
      <c r="D44" s="4"/>
      <c r="E44" s="4"/>
      <c r="F44" s="4"/>
      <c r="G44" s="4"/>
    </row>
    <row r="45" spans="2:7">
      <c r="B45" s="3"/>
      <c r="C45" s="3"/>
      <c r="D45" s="4"/>
      <c r="E45" s="4"/>
      <c r="F45" s="4"/>
      <c r="G45" s="4"/>
    </row>
    <row r="46" spans="2:7">
      <c r="B46" s="3"/>
      <c r="C46" s="3"/>
      <c r="D46" s="4"/>
      <c r="E46" s="4"/>
      <c r="F46" s="4"/>
      <c r="G46" s="4"/>
    </row>
  </sheetData>
  <mergeCells count="2">
    <mergeCell ref="B2:G2"/>
    <mergeCell ref="A1:G1"/>
  </mergeCells>
  <pageMargins left="0.7" right="0.7" top="0.43" bottom="0.41" header="0.3" footer="0.3"/>
  <pageSetup scale="9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B4" sqref="B4"/>
    </sheetView>
  </sheetViews>
  <sheetFormatPr defaultRowHeight="15"/>
  <cols>
    <col min="2" max="2" width="17.5703125" customWidth="1"/>
    <col min="3" max="3" width="16" customWidth="1"/>
  </cols>
  <sheetData>
    <row r="1" spans="1:3">
      <c r="A1" t="s">
        <v>0</v>
      </c>
      <c r="B1" t="s">
        <v>1</v>
      </c>
      <c r="C1" t="s">
        <v>280</v>
      </c>
    </row>
    <row r="2" spans="1:3">
      <c r="A2">
        <v>1</v>
      </c>
      <c r="B2" t="s">
        <v>7</v>
      </c>
      <c r="C2">
        <v>7</v>
      </c>
    </row>
    <row r="3" spans="1:3">
      <c r="A3">
        <v>2</v>
      </c>
      <c r="B3" t="s">
        <v>24</v>
      </c>
      <c r="C3">
        <v>6</v>
      </c>
    </row>
    <row r="4" spans="1:3">
      <c r="A4">
        <v>3</v>
      </c>
      <c r="B4" t="s">
        <v>22</v>
      </c>
      <c r="C4">
        <v>9</v>
      </c>
    </row>
    <row r="5" spans="1:3">
      <c r="A5">
        <v>4</v>
      </c>
      <c r="B5" s="23" t="s">
        <v>15</v>
      </c>
      <c r="C5" s="23">
        <v>7</v>
      </c>
    </row>
    <row r="6" spans="1:3">
      <c r="A6">
        <v>5</v>
      </c>
      <c r="B6" t="s">
        <v>10</v>
      </c>
      <c r="C6">
        <v>3</v>
      </c>
    </row>
    <row r="7" spans="1:3">
      <c r="A7">
        <v>6</v>
      </c>
      <c r="B7" t="s">
        <v>9</v>
      </c>
      <c r="C7">
        <v>9</v>
      </c>
    </row>
    <row r="8" spans="1:3">
      <c r="A8">
        <v>7</v>
      </c>
      <c r="B8" t="s">
        <v>12</v>
      </c>
      <c r="C8">
        <v>6</v>
      </c>
    </row>
    <row r="9" spans="1:3">
      <c r="A9">
        <v>8</v>
      </c>
      <c r="B9" t="s">
        <v>14</v>
      </c>
      <c r="C9">
        <v>3</v>
      </c>
    </row>
    <row r="10" spans="1:3">
      <c r="A10">
        <v>9</v>
      </c>
      <c r="B10" t="s">
        <v>11</v>
      </c>
      <c r="C10">
        <v>7</v>
      </c>
    </row>
    <row r="11" spans="1:3">
      <c r="A11">
        <v>10</v>
      </c>
      <c r="B11" t="s">
        <v>2</v>
      </c>
      <c r="C11">
        <v>6</v>
      </c>
    </row>
    <row r="12" spans="1:3">
      <c r="A12">
        <v>11</v>
      </c>
      <c r="B12" t="s">
        <v>18</v>
      </c>
      <c r="C12">
        <v>3</v>
      </c>
    </row>
    <row r="13" spans="1:3">
      <c r="A13">
        <v>12</v>
      </c>
      <c r="B13" t="s">
        <v>5</v>
      </c>
      <c r="C13">
        <v>3</v>
      </c>
    </row>
    <row r="14" spans="1:3">
      <c r="A14">
        <v>13</v>
      </c>
      <c r="B14" t="s">
        <v>17</v>
      </c>
      <c r="C14">
        <v>8</v>
      </c>
    </row>
    <row r="15" spans="1:3">
      <c r="A15">
        <v>14</v>
      </c>
      <c r="B15" t="s">
        <v>23</v>
      </c>
      <c r="C15">
        <v>6</v>
      </c>
    </row>
    <row r="16" spans="1:3">
      <c r="A16">
        <v>15</v>
      </c>
      <c r="B16" t="s">
        <v>20</v>
      </c>
      <c r="C16">
        <v>5</v>
      </c>
    </row>
    <row r="17" spans="1:3">
      <c r="A17">
        <v>16</v>
      </c>
      <c r="B17" t="s">
        <v>4</v>
      </c>
      <c r="C17">
        <v>10</v>
      </c>
    </row>
    <row r="18" spans="1:3">
      <c r="A18">
        <v>17</v>
      </c>
      <c r="B18" t="s">
        <v>25</v>
      </c>
      <c r="C18">
        <v>4</v>
      </c>
    </row>
    <row r="19" spans="1:3">
      <c r="A19">
        <v>18</v>
      </c>
      <c r="B19" t="s">
        <v>6</v>
      </c>
      <c r="C19">
        <v>9</v>
      </c>
    </row>
    <row r="20" spans="1:3">
      <c r="A20">
        <v>19</v>
      </c>
      <c r="B20" t="s">
        <v>13</v>
      </c>
      <c r="C20">
        <v>6</v>
      </c>
    </row>
    <row r="21" spans="1:3">
      <c r="A21">
        <v>20</v>
      </c>
      <c r="B21" t="s">
        <v>21</v>
      </c>
      <c r="C21">
        <v>7</v>
      </c>
    </row>
    <row r="22" spans="1:3">
      <c r="A22">
        <v>21</v>
      </c>
      <c r="B22" t="s">
        <v>16</v>
      </c>
      <c r="C22">
        <v>11</v>
      </c>
    </row>
    <row r="23" spans="1:3">
      <c r="A23">
        <v>22</v>
      </c>
      <c r="B23" t="s">
        <v>8</v>
      </c>
      <c r="C23">
        <v>6</v>
      </c>
    </row>
    <row r="24" spans="1:3">
      <c r="A24">
        <v>23</v>
      </c>
      <c r="B24" t="s">
        <v>3</v>
      </c>
      <c r="C24">
        <v>4</v>
      </c>
    </row>
    <row r="25" spans="1:3">
      <c r="A25">
        <v>24</v>
      </c>
      <c r="B25" t="s">
        <v>19</v>
      </c>
      <c r="C25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nhr</vt:lpstr>
      <vt:lpstr>nJORO</vt:lpstr>
      <vt:lpstr>lKP</vt:lpstr>
      <vt:lpstr>ntc d</vt:lpstr>
      <vt:lpstr>lkp sch based</vt:lpstr>
      <vt:lpstr>NTC Summary CATS</vt:lpstr>
      <vt:lpstr>nJORO cat summary</vt:lpstr>
      <vt:lpstr>332</vt:lpstr>
      <vt:lpstr>'nJORO cat summary'!Print_Area</vt:lpstr>
      <vt:lpstr>'NTC Summary CATS'!Print_Area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2012-03-15T11:35:31Z</dcterms:modified>
</cp:coreProperties>
</file>