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rtfolio_Risk_D" sheetId="1" state="visible" r:id="rId2"/>
    <sheet name="RevenueD" sheetId="2" state="visible" r:id="rId3"/>
    <sheet name="Data" sheetId="3" state="visible" r:id="rId4"/>
    <sheet name="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<sst xmlns="http://schemas.openxmlformats.org/spreadsheetml/2006/main" count="238" uniqueCount="60">
  <si>
    <t xml:space="preserve">No</t>
  </si>
  <si>
    <t xml:space="preserve">Company/ Site</t>
  </si>
  <si>
    <t xml:space="preserve">Class</t>
  </si>
  <si>
    <t xml:space="preserve">Outlook</t>
  </si>
  <si>
    <t xml:space="preserve">Risk Label</t>
  </si>
  <si>
    <t xml:space="preserve">Capital input</t>
  </si>
  <si>
    <t xml:space="preserve">Capital Gain</t>
  </si>
  <si>
    <t xml:space="preserve">Current Value</t>
  </si>
  <si>
    <t xml:space="preserve">Net Revenue**</t>
  </si>
  <si>
    <t xml:space="preserve">Return</t>
  </si>
  <si>
    <t xml:space="preserve">Probability</t>
  </si>
  <si>
    <t xml:space="preserve">Risk Weighted Assets</t>
  </si>
  <si>
    <t xml:space="preserve">Remarks</t>
  </si>
  <si>
    <t xml:space="preserve">South C unit</t>
  </si>
  <si>
    <t xml:space="preserve">Real Estate/ Property</t>
  </si>
  <si>
    <t xml:space="preserve">Positive</t>
  </si>
  <si>
    <t xml:space="preserve">The property was last revalued in 2018</t>
  </si>
  <si>
    <t xml:space="preserve">Kongasis Farm</t>
  </si>
  <si>
    <t xml:space="preserve">Amboseli plot</t>
  </si>
  <si>
    <t xml:space="preserve">Uncertain</t>
  </si>
  <si>
    <t xml:space="preserve">Ruai plots</t>
  </si>
  <si>
    <t xml:space="preserve">Negative</t>
  </si>
  <si>
    <t xml:space="preserve">GOK took over the land in April 2020 (case in Court)</t>
  </si>
  <si>
    <t xml:space="preserve">Motor Vehicles </t>
  </si>
  <si>
    <t xml:space="preserve">Makena/Jet properties</t>
  </si>
  <si>
    <t xml:space="preserve">St. Mary’s School</t>
  </si>
  <si>
    <t xml:space="preserve">Private Equity</t>
  </si>
  <si>
    <t xml:space="preserve">We should also account for capital gain</t>
  </si>
  <si>
    <t xml:space="preserve">New Kitusuru</t>
  </si>
  <si>
    <t xml:space="preserve">ACL</t>
  </si>
  <si>
    <t xml:space="preserve">IFA</t>
  </si>
  <si>
    <t xml:space="preserve">Unaitas</t>
  </si>
  <si>
    <t xml:space="preserve">Old Mutual </t>
  </si>
  <si>
    <t xml:space="preserve">Suntra</t>
  </si>
  <si>
    <t xml:space="preserve">Labels </t>
  </si>
  <si>
    <t xml:space="preserve">Loan Notes</t>
  </si>
  <si>
    <t xml:space="preserve">W</t>
  </si>
  <si>
    <t xml:space="preserve">Kevin Odour</t>
  </si>
  <si>
    <t xml:space="preserve">Investeq</t>
  </si>
  <si>
    <t xml:space="preserve">R</t>
  </si>
  <si>
    <t xml:space="preserve">O</t>
  </si>
  <si>
    <t xml:space="preserve">ABSA</t>
  </si>
  <si>
    <t xml:space="preserve">Listed (Quoted) Companies</t>
  </si>
  <si>
    <t xml:space="preserve">ARM</t>
  </si>
  <si>
    <t xml:space="preserve">Cables(E.A.)</t>
  </si>
  <si>
    <t xml:space="preserve">Centum</t>
  </si>
  <si>
    <t xml:space="preserve">Eveready</t>
  </si>
  <si>
    <t xml:space="preserve">HFCK</t>
  </si>
  <si>
    <t xml:space="preserve">I&amp;M Bank</t>
  </si>
  <si>
    <t xml:space="preserve">KCB</t>
  </si>
  <si>
    <t xml:space="preserve">KENGEN</t>
  </si>
  <si>
    <t xml:space="preserve">KPLC</t>
  </si>
  <si>
    <t xml:space="preserve">K-RE</t>
  </si>
  <si>
    <t xml:space="preserve">MSC</t>
  </si>
  <si>
    <t xml:space="preserve">OCH</t>
  </si>
  <si>
    <t xml:space="preserve">Sameer</t>
  </si>
  <si>
    <t xml:space="preserve">SGL</t>
  </si>
  <si>
    <t xml:space="preserve">TCL</t>
  </si>
  <si>
    <t xml:space="preserve">Total (K)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</si>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</sst>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%"/>
    <numFmt numFmtId="167" formatCode="0.00%"/>
    <numFmt numFmtId="168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sz val="14"/>
      <color rgb="FF000000"/>
      <name val="Wingdings 2"/>
      <family val="1"/>
      <charset val="2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Wingdings 2"/>
      <family val="1"/>
      <charset val="2"/>
    </font>
    <font>
      <b val="true"/>
      <sz val="12"/>
      <color rgb="FF000000"/>
      <name val="Wingdings 2"/>
      <family val="1"/>
      <charset val="2"/>
    </font>
    <font>
      <b val="true"/>
      <sz val="11"/>
      <color rgb="FF000000"/>
      <name val="Arial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ck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4" fillId="2" borderId="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2" borderId="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2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3" borderId="3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3" xfId="19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b val="1"/>
        <i val="0"/>
        <color rgb="FFFFD966"/>
      </font>
    </dxf>
    <dxf>
      <font>
        <b val="1"/>
        <i val="0"/>
        <color rgb="FFFF0000"/>
      </font>
    </dxf>
    <dxf>
      <font>
        <b val="1"/>
        <i val="0"/>
        <color rgb="FF002060"/>
      </font>
    </dxf>
    <dxf>
      <font>
        <b val="1"/>
        <i val="0"/>
        <color rgb="FFFFD966"/>
      </font>
    </dxf>
    <dxf>
      <font>
        <b val="1"/>
        <i val="0"/>
        <color rgb="FFFF0000"/>
      </font>
    </dxf>
    <dxf>
      <font>
        <b val="1"/>
        <i val="0"/>
        <color rgb="FF002060"/>
      </font>
    </dxf>
    <dxf>
      <font>
        <b val="1"/>
        <i val="0"/>
        <color rgb="FFFFD966"/>
      </font>
    </dxf>
    <dxf>
      <font>
        <b val="1"/>
        <i val="0"/>
        <color rgb="FFFF0000"/>
      </font>
    </dxf>
    <dxf>
      <font>
        <b val="1"/>
        <i val="0"/>
        <color rgb="FF00206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6953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953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1:Q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73046875" defaultRowHeight="11.5" zeroHeight="true" outlineLevelRow="0" outlineLevelCol="0"/>
  <cols>
    <col collapsed="false" customWidth="true" hidden="false" outlineLevel="0" max="1" min="1" style="1" width="1.91"/>
    <col collapsed="false" customWidth="true" hidden="false" outlineLevel="0" max="2" min="2" style="1" width="3.91"/>
    <col collapsed="false" customWidth="true" hidden="false" outlineLevel="0" max="3" min="3" style="1" width="17.18"/>
    <col collapsed="false" customWidth="true" hidden="false" outlineLevel="0" max="4" min="4" style="1" width="20.91"/>
    <col collapsed="false" customWidth="true" hidden="false" outlineLevel="0" max="5" min="5" style="1" width="9.27"/>
    <col collapsed="false" customWidth="true" hidden="false" outlineLevel="0" max="6" min="6" style="1" width="12.27"/>
    <col collapsed="false" customWidth="true" hidden="false" outlineLevel="0" max="7" min="7" style="1" width="14.45"/>
    <col collapsed="false" customWidth="true" hidden="false" outlineLevel="0" max="8" min="8" style="1" width="13.89"/>
    <col collapsed="false" customWidth="true" hidden="false" outlineLevel="0" max="9" min="9" style="1" width="15.36"/>
    <col collapsed="false" customWidth="true" hidden="false" outlineLevel="0" max="10" min="10" style="1" width="21.9"/>
    <col collapsed="false" customWidth="true" hidden="false" outlineLevel="0" max="11" min="11" style="1" width="10.18"/>
    <col collapsed="false" customWidth="true" hidden="false" outlineLevel="0" max="12" min="12" style="1" width="12.37"/>
    <col collapsed="false" customWidth="true" hidden="false" outlineLevel="0" max="13" min="13" style="1" width="26"/>
    <col collapsed="false" customWidth="true" hidden="false" outlineLevel="0" max="14" min="14" style="1" width="39.16"/>
    <col collapsed="false" customWidth="true" hidden="true" outlineLevel="0" max="17" min="15" style="1" width="11.52"/>
    <col collapsed="false" customWidth="false" hidden="true" outlineLevel="0" max="1024" min="18" style="1" width="8.72"/>
  </cols>
  <sheetData>
    <row r="1" s="2" customFormat="true" ht="25" hidden="false" customHeight="tru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8" hidden="false" customHeight="false" outlineLevel="0" collapsed="false">
      <c r="B2" s="4" t="n">
        <v>1</v>
      </c>
      <c r="C2" s="5" t="s">
        <v>13</v>
      </c>
      <c r="D2" s="6" t="s">
        <v>14</v>
      </c>
      <c r="E2" s="7" t="s">
        <v>15</v>
      </c>
      <c r="F2" s="8" t="str">
        <f aca="false">IF(E2="Positive", CHAR(82),IF(E2="Uncertain",CHAR(79),CHAR(87)))</f>
        <v>R</v>
      </c>
      <c r="G2" s="7" t="n">
        <v>8500000</v>
      </c>
      <c r="H2" s="7" t="n">
        <f aca="false">I2/G2</f>
        <v>1.29411764705882</v>
      </c>
      <c r="I2" s="9" t="n">
        <v>11000000</v>
      </c>
      <c r="J2" s="7" t="n">
        <v>540000</v>
      </c>
      <c r="K2" s="10" t="n">
        <f aca="false">J2/G2</f>
        <v>0.0635294117647059</v>
      </c>
      <c r="L2" s="11" t="n">
        <f aca="false">IF(E2="Positive",1,IF(E2="Uncertain",0.5,0))</f>
        <v>1</v>
      </c>
      <c r="M2" s="9" t="n">
        <f aca="false">I2*L2</f>
        <v>11000000</v>
      </c>
      <c r="N2" s="5" t="s">
        <v>16</v>
      </c>
    </row>
    <row r="3" customFormat="false" ht="17.5" hidden="false" customHeight="false" outlineLevel="0" collapsed="false">
      <c r="B3" s="4" t="n">
        <f aca="false">B2+1</f>
        <v>2</v>
      </c>
      <c r="C3" s="5" t="s">
        <v>17</v>
      </c>
      <c r="D3" s="6" t="s">
        <v>14</v>
      </c>
      <c r="E3" s="7" t="s">
        <v>15</v>
      </c>
      <c r="F3" s="8" t="str">
        <f aca="false">IF(E3="Positive", CHAR(82),IF(E3="Uncertain",CHAR(79),CHAR(87)))</f>
        <v>R</v>
      </c>
      <c r="G3" s="7" t="n">
        <v>4000000</v>
      </c>
      <c r="H3" s="7" t="n">
        <f aca="false">I3/G3</f>
        <v>1</v>
      </c>
      <c r="I3" s="9" t="n">
        <f aca="false">G3</f>
        <v>4000000</v>
      </c>
      <c r="J3" s="7" t="n">
        <v>20000</v>
      </c>
      <c r="K3" s="10" t="n">
        <f aca="false">J3/G3</f>
        <v>0.005</v>
      </c>
      <c r="L3" s="11" t="n">
        <f aca="false">IF(E3="Positive",1,IF(E3="Uncertain",0.5,0))</f>
        <v>1</v>
      </c>
      <c r="M3" s="9" t="n">
        <f aca="false">I3*L3</f>
        <v>4000000</v>
      </c>
      <c r="N3" s="5"/>
    </row>
    <row r="4" customFormat="false" ht="17.5" hidden="false" customHeight="false" outlineLevel="0" collapsed="false">
      <c r="B4" s="4" t="n">
        <f aca="false">B3+1</f>
        <v>3</v>
      </c>
      <c r="C4" s="5" t="s">
        <v>18</v>
      </c>
      <c r="D4" s="6" t="s">
        <v>14</v>
      </c>
      <c r="E4" s="7" t="s">
        <v>19</v>
      </c>
      <c r="F4" s="8" t="str">
        <f aca="false">IF(E4="Positive", CHAR(82),IF(E4="Uncertain",CHAR(79),CHAR(87)))</f>
        <v>O</v>
      </c>
      <c r="G4" s="7" t="n">
        <v>400000</v>
      </c>
      <c r="H4" s="7" t="n">
        <f aca="false">I4/G4</f>
        <v>1</v>
      </c>
      <c r="I4" s="9" t="n">
        <f aca="false">G4</f>
        <v>400000</v>
      </c>
      <c r="J4" s="7"/>
      <c r="K4" s="10" t="n">
        <f aca="false">J4/G4</f>
        <v>0</v>
      </c>
      <c r="L4" s="11" t="n">
        <f aca="false">IF(E4="Positive",1,IF(E4="Uncertain",0.5,0))</f>
        <v>0.5</v>
      </c>
      <c r="M4" s="9" t="n">
        <f aca="false">I4*L4</f>
        <v>200000</v>
      </c>
      <c r="N4" s="5"/>
    </row>
    <row r="5" customFormat="false" ht="17.5" hidden="false" customHeight="false" outlineLevel="0" collapsed="false">
      <c r="B5" s="4" t="n">
        <f aca="false">B4+1</f>
        <v>4</v>
      </c>
      <c r="C5" s="5" t="s">
        <v>20</v>
      </c>
      <c r="D5" s="6" t="s">
        <v>14</v>
      </c>
      <c r="E5" s="7" t="s">
        <v>21</v>
      </c>
      <c r="F5" s="8" t="str">
        <f aca="false">IF(E5="Positive", CHAR(82),IF(E5="Uncertain",CHAR(79),CHAR(87)))</f>
        <v>W</v>
      </c>
      <c r="G5" s="7" t="n">
        <v>2060000</v>
      </c>
      <c r="H5" s="7" t="n">
        <f aca="false">I5/G5</f>
        <v>1</v>
      </c>
      <c r="I5" s="9" t="n">
        <f aca="false">G5</f>
        <v>2060000</v>
      </c>
      <c r="J5" s="7" t="n">
        <v>0</v>
      </c>
      <c r="K5" s="10" t="n">
        <f aca="false">J5/G5</f>
        <v>0</v>
      </c>
      <c r="L5" s="11" t="n">
        <f aca="false">IF(E5="Positive",1,IF(E5="Uncertain",0.5,0))</f>
        <v>0</v>
      </c>
      <c r="M5" s="9" t="n">
        <f aca="false">I5*L5</f>
        <v>0</v>
      </c>
      <c r="N5" s="5" t="s">
        <v>22</v>
      </c>
    </row>
    <row r="6" customFormat="false" ht="17.5" hidden="false" customHeight="false" outlineLevel="0" collapsed="false">
      <c r="B6" s="4" t="n">
        <f aca="false">B5+1</f>
        <v>5</v>
      </c>
      <c r="C6" s="5" t="s">
        <v>23</v>
      </c>
      <c r="D6" s="6" t="s">
        <v>14</v>
      </c>
      <c r="E6" s="7" t="s">
        <v>15</v>
      </c>
      <c r="F6" s="8" t="str">
        <f aca="false">IF(E6="Positive", CHAR(82),IF(E6="Uncertain",CHAR(79),CHAR(87)))</f>
        <v>R</v>
      </c>
      <c r="G6" s="7" t="n">
        <v>1500000</v>
      </c>
      <c r="H6" s="7" t="n">
        <f aca="false">I6/G6</f>
        <v>1</v>
      </c>
      <c r="I6" s="9" t="n">
        <v>1500000</v>
      </c>
      <c r="J6" s="7" t="n">
        <v>840000</v>
      </c>
      <c r="K6" s="10" t="n">
        <f aca="false">J6/G6</f>
        <v>0.56</v>
      </c>
      <c r="L6" s="11" t="n">
        <f aca="false">IF(E6="Positive",1,IF(E6="Uncertain",0.5,0))</f>
        <v>1</v>
      </c>
      <c r="M6" s="9" t="n">
        <f aca="false">I6*L6</f>
        <v>1500000</v>
      </c>
      <c r="N6" s="5"/>
    </row>
    <row r="7" customFormat="false" ht="17.5" hidden="false" customHeight="false" outlineLevel="0" collapsed="false">
      <c r="B7" s="4" t="n">
        <f aca="false">B6+1</f>
        <v>6</v>
      </c>
      <c r="C7" s="5" t="s">
        <v>24</v>
      </c>
      <c r="D7" s="6" t="s">
        <v>14</v>
      </c>
      <c r="E7" s="7" t="s">
        <v>15</v>
      </c>
      <c r="F7" s="8" t="str">
        <f aca="false">IF(E7="Positive", CHAR(82),IF(E7="Uncertain",CHAR(79),CHAR(87)))</f>
        <v>R</v>
      </c>
      <c r="G7" s="7" t="n">
        <v>1564440</v>
      </c>
      <c r="H7" s="7" t="n">
        <f aca="false">I7/G7</f>
        <v>1</v>
      </c>
      <c r="I7" s="9" t="n">
        <f aca="false">G7</f>
        <v>1564440</v>
      </c>
      <c r="J7" s="7" t="n">
        <v>540000</v>
      </c>
      <c r="K7" s="10" t="n">
        <f aca="false">J7/G7</f>
        <v>0.345171435146123</v>
      </c>
      <c r="L7" s="11" t="n">
        <f aca="false">IF(E7="Positive",1,IF(E7="Uncertain",0.5,0))</f>
        <v>1</v>
      </c>
      <c r="M7" s="9" t="n">
        <f aca="false">I7*L7</f>
        <v>1564440</v>
      </c>
      <c r="N7" s="5"/>
    </row>
    <row r="8" customFormat="false" ht="17.5" hidden="false" customHeight="false" outlineLevel="0" collapsed="false">
      <c r="B8" s="12"/>
      <c r="C8" s="13" t="str">
        <f aca="false">"Sub-Total"&amp;" "&amp;D2</f>
        <v>Sub-Total Real Estate/ Property</v>
      </c>
      <c r="D8" s="13"/>
      <c r="E8" s="14"/>
      <c r="F8" s="15"/>
      <c r="G8" s="14" t="n">
        <f aca="false">SUM(G2:G7)</f>
        <v>18024440</v>
      </c>
      <c r="H8" s="14" t="n">
        <f aca="false">I8/G8</f>
        <v>1.13870056434486</v>
      </c>
      <c r="I8" s="14" t="n">
        <f aca="false">SUM(I2:I7)</f>
        <v>20524440</v>
      </c>
      <c r="J8" s="14" t="n">
        <f aca="false">SUM(J2:J7)</f>
        <v>1940000</v>
      </c>
      <c r="K8" s="16" t="n">
        <f aca="false">J8/G8</f>
        <v>0.107631637931608</v>
      </c>
      <c r="L8" s="17"/>
      <c r="M8" s="14" t="n">
        <f aca="false">SUM(M2:M7)</f>
        <v>18264440</v>
      </c>
      <c r="N8" s="18"/>
    </row>
    <row r="9" customFormat="false" ht="17.5" hidden="false" customHeight="false" outlineLevel="0" collapsed="false">
      <c r="B9" s="4" t="n">
        <v>7</v>
      </c>
      <c r="C9" s="5" t="s">
        <v>25</v>
      </c>
      <c r="D9" s="1" t="s">
        <v>26</v>
      </c>
      <c r="E9" s="7" t="s">
        <v>19</v>
      </c>
      <c r="F9" s="8" t="str">
        <f aca="false">IF(E9="Positive", CHAR(82),IF(E9="Uncertain",CHAR(79),CHAR(87)))</f>
        <v>O</v>
      </c>
      <c r="G9" s="7" t="n">
        <v>5000000</v>
      </c>
      <c r="H9" s="7" t="n">
        <f aca="false">I9/G9</f>
        <v>1</v>
      </c>
      <c r="I9" s="9" t="n">
        <f aca="false">G9</f>
        <v>5000000</v>
      </c>
      <c r="J9" s="7"/>
      <c r="K9" s="10" t="n">
        <f aca="false">J9/G9</f>
        <v>0</v>
      </c>
      <c r="L9" s="11" t="n">
        <f aca="false">IF(E9="Positive",1,IF(E9="Uncertain",0.5,0))</f>
        <v>0.5</v>
      </c>
      <c r="M9" s="9" t="n">
        <f aca="false">I9*L9</f>
        <v>2500000</v>
      </c>
      <c r="N9" s="5" t="s">
        <v>27</v>
      </c>
      <c r="P9" s="1" t="s">
        <v>3</v>
      </c>
    </row>
    <row r="10" customFormat="false" ht="17.5" hidden="false" customHeight="false" outlineLevel="0" collapsed="false">
      <c r="B10" s="4" t="n">
        <v>8</v>
      </c>
      <c r="C10" s="5" t="s">
        <v>28</v>
      </c>
      <c r="D10" s="1" t="s">
        <v>26</v>
      </c>
      <c r="E10" s="7" t="s">
        <v>15</v>
      </c>
      <c r="F10" s="8" t="str">
        <f aca="false">IF(E10="Positive", CHAR(82),IF(E10="Uncertain",CHAR(79),CHAR(87)))</f>
        <v>R</v>
      </c>
      <c r="G10" s="7" t="n">
        <v>3970000</v>
      </c>
      <c r="H10" s="7" t="n">
        <f aca="false">I10/G10</f>
        <v>1</v>
      </c>
      <c r="I10" s="9" t="n">
        <f aca="false">G10</f>
        <v>3970000</v>
      </c>
      <c r="J10" s="7"/>
      <c r="K10" s="10" t="n">
        <f aca="false">J10/G10</f>
        <v>0</v>
      </c>
      <c r="L10" s="11" t="n">
        <f aca="false">IF(E10="Positive",1,IF(E10="Uncertain",0.5,0))</f>
        <v>1</v>
      </c>
      <c r="M10" s="9" t="n">
        <f aca="false">I10*L10</f>
        <v>3970000</v>
      </c>
      <c r="N10" s="5"/>
      <c r="P10" s="1" t="s">
        <v>15</v>
      </c>
    </row>
    <row r="11" customFormat="false" ht="17.5" hidden="false" customHeight="false" outlineLevel="0" collapsed="false">
      <c r="B11" s="4" t="n">
        <v>9</v>
      </c>
      <c r="C11" s="5" t="s">
        <v>29</v>
      </c>
      <c r="D11" s="1" t="s">
        <v>26</v>
      </c>
      <c r="E11" s="7" t="s">
        <v>15</v>
      </c>
      <c r="F11" s="8" t="str">
        <f aca="false">IF(E11="Positive", CHAR(82),IF(E11="Uncertain",CHAR(79),CHAR(87)))</f>
        <v>R</v>
      </c>
      <c r="G11" s="7" t="n">
        <v>1160000</v>
      </c>
      <c r="H11" s="7" t="n">
        <f aca="false">I11/G11</f>
        <v>1</v>
      </c>
      <c r="I11" s="9" t="n">
        <f aca="false">G11</f>
        <v>1160000</v>
      </c>
      <c r="J11" s="7" t="n">
        <v>2000</v>
      </c>
      <c r="K11" s="10" t="n">
        <f aca="false">J11/G11</f>
        <v>0.00172413793103448</v>
      </c>
      <c r="L11" s="11" t="n">
        <f aca="false">IF(E11="Positive",1,IF(E11="Uncertain",0.5,0))</f>
        <v>1</v>
      </c>
      <c r="M11" s="9" t="n">
        <f aca="false">I11*L11</f>
        <v>1160000</v>
      </c>
      <c r="N11" s="5"/>
      <c r="P11" s="1" t="s">
        <v>19</v>
      </c>
    </row>
    <row r="12" customFormat="false" ht="17.5" hidden="false" customHeight="false" outlineLevel="0" collapsed="false">
      <c r="B12" s="4" t="n">
        <v>10</v>
      </c>
      <c r="C12" s="5" t="s">
        <v>30</v>
      </c>
      <c r="D12" s="1" t="s">
        <v>26</v>
      </c>
      <c r="E12" s="7" t="s">
        <v>15</v>
      </c>
      <c r="F12" s="8" t="str">
        <f aca="false">IF(E12="Positive", CHAR(82),IF(E12="Uncertain",CHAR(79),CHAR(87)))</f>
        <v>R</v>
      </c>
      <c r="G12" s="7" t="n">
        <v>4000000</v>
      </c>
      <c r="H12" s="7" t="n">
        <f aca="false">I12/G12</f>
        <v>1</v>
      </c>
      <c r="I12" s="9" t="n">
        <f aca="false">G12</f>
        <v>4000000</v>
      </c>
      <c r="J12" s="7" t="n">
        <v>70000</v>
      </c>
      <c r="K12" s="10" t="n">
        <f aca="false">J12/G12</f>
        <v>0.0175</v>
      </c>
      <c r="L12" s="11" t="n">
        <f aca="false">IF(E12="Positive",1,IF(E12="Uncertain",0.5,0))</f>
        <v>1</v>
      </c>
      <c r="M12" s="9" t="n">
        <f aca="false">I12*L12</f>
        <v>4000000</v>
      </c>
      <c r="N12" s="5"/>
      <c r="P12" s="1" t="s">
        <v>21</v>
      </c>
    </row>
    <row r="13" customFormat="false" ht="17.5" hidden="false" customHeight="false" outlineLevel="0" collapsed="false">
      <c r="B13" s="4" t="n">
        <v>11</v>
      </c>
      <c r="C13" s="5" t="s">
        <v>31</v>
      </c>
      <c r="D13" s="1" t="s">
        <v>26</v>
      </c>
      <c r="E13" s="7" t="s">
        <v>15</v>
      </c>
      <c r="F13" s="8" t="str">
        <f aca="false">IF(E13="Positive", CHAR(82),IF(E13="Uncertain",CHAR(79),CHAR(87)))</f>
        <v>R</v>
      </c>
      <c r="G13" s="7" t="n">
        <v>1026823</v>
      </c>
      <c r="H13" s="7" t="n">
        <f aca="false">I13/G13</f>
        <v>1</v>
      </c>
      <c r="I13" s="9" t="n">
        <f aca="false">G13</f>
        <v>1026823</v>
      </c>
      <c r="J13" s="7" t="n">
        <v>75000</v>
      </c>
      <c r="K13" s="10" t="n">
        <f aca="false">J13/G13</f>
        <v>0.073040825926182</v>
      </c>
      <c r="L13" s="11" t="n">
        <f aca="false">IF(E13="Positive",1,IF(E13="Uncertain",0.5,0))</f>
        <v>1</v>
      </c>
      <c r="M13" s="9" t="n">
        <f aca="false">I13*L13</f>
        <v>1026823</v>
      </c>
      <c r="N13" s="5"/>
    </row>
    <row r="14" customFormat="false" ht="17.5" hidden="false" customHeight="false" outlineLevel="0" collapsed="false">
      <c r="B14" s="4" t="n">
        <v>12</v>
      </c>
      <c r="C14" s="5" t="s">
        <v>32</v>
      </c>
      <c r="D14" s="1" t="s">
        <v>26</v>
      </c>
      <c r="E14" s="7" t="s">
        <v>15</v>
      </c>
      <c r="F14" s="8" t="str">
        <f aca="false">IF(E14="Positive", CHAR(82),IF(E14="Uncertain",CHAR(79),CHAR(87)))</f>
        <v>R</v>
      </c>
      <c r="G14" s="7" t="n">
        <v>186111</v>
      </c>
      <c r="H14" s="7" t="n">
        <f aca="false">I14/G14</f>
        <v>1</v>
      </c>
      <c r="I14" s="9" t="n">
        <f aca="false">G14</f>
        <v>186111</v>
      </c>
      <c r="J14" s="7"/>
      <c r="K14" s="10" t="n">
        <f aca="false">J14/G14</f>
        <v>0</v>
      </c>
      <c r="L14" s="11"/>
      <c r="M14" s="9" t="n">
        <f aca="false">I14*L14</f>
        <v>0</v>
      </c>
      <c r="N14" s="5"/>
    </row>
    <row r="15" customFormat="false" ht="17.5" hidden="false" customHeight="false" outlineLevel="0" collapsed="false">
      <c r="B15" s="4" t="n">
        <v>13</v>
      </c>
      <c r="C15" s="5" t="s">
        <v>33</v>
      </c>
      <c r="D15" s="1" t="s">
        <v>26</v>
      </c>
      <c r="E15" s="7" t="s">
        <v>19</v>
      </c>
      <c r="F15" s="8" t="str">
        <f aca="false">IF(E15="Positive", CHAR(82),IF(E15="Uncertain",CHAR(79),CHAR(87)))</f>
        <v>O</v>
      </c>
      <c r="G15" s="7" t="n">
        <v>125000</v>
      </c>
      <c r="H15" s="7" t="n">
        <f aca="false">I15/G15</f>
        <v>1</v>
      </c>
      <c r="I15" s="9" t="n">
        <f aca="false">G15</f>
        <v>125000</v>
      </c>
      <c r="J15" s="7"/>
      <c r="K15" s="10" t="n">
        <f aca="false">J15/G15</f>
        <v>0</v>
      </c>
      <c r="L15" s="11" t="n">
        <f aca="false">IF(E15="Positive",1,IF(E15="Uncertain",0.5,0))</f>
        <v>0.5</v>
      </c>
      <c r="M15" s="9" t="n">
        <f aca="false">I15*L15</f>
        <v>62500</v>
      </c>
      <c r="N15" s="5"/>
    </row>
    <row r="16" customFormat="false" ht="17.5" hidden="false" customHeight="false" outlineLevel="0" collapsed="false">
      <c r="B16" s="12"/>
      <c r="C16" s="13" t="str">
        <f aca="false">"Sub-Total"&amp;" "&amp;D9</f>
        <v>Sub-Total Private Equity</v>
      </c>
      <c r="D16" s="13"/>
      <c r="E16" s="14"/>
      <c r="F16" s="15"/>
      <c r="G16" s="14" t="n">
        <f aca="false">SUM(G9:G15)</f>
        <v>15467934</v>
      </c>
      <c r="H16" s="14" t="n">
        <f aca="false">I16/G16</f>
        <v>1</v>
      </c>
      <c r="I16" s="14" t="n">
        <f aca="false">SUM(I9:I15)</f>
        <v>15467934</v>
      </c>
      <c r="J16" s="14" t="n">
        <f aca="false">SUM(J9:J15)</f>
        <v>147000</v>
      </c>
      <c r="K16" s="16" t="n">
        <f aca="false">J16/G16</f>
        <v>0.00950353162872301</v>
      </c>
      <c r="L16" s="17"/>
      <c r="M16" s="14" t="n">
        <f aca="false">SUM(M9:M15)</f>
        <v>12719323</v>
      </c>
      <c r="N16" s="18"/>
      <c r="P16" s="1" t="s">
        <v>34</v>
      </c>
    </row>
    <row r="17" customFormat="false" ht="17.5" hidden="false" customHeight="false" outlineLevel="0" collapsed="false">
      <c r="B17" s="4" t="n">
        <v>14</v>
      </c>
      <c r="C17" s="5" t="s">
        <v>25</v>
      </c>
      <c r="D17" s="6" t="s">
        <v>35</v>
      </c>
      <c r="E17" s="7" t="s">
        <v>19</v>
      </c>
      <c r="F17" s="8" t="str">
        <f aca="false">IF(E17="Positive", CHAR(82),IF(E17="Uncertain",CHAR(79),CHAR(87)))</f>
        <v>O</v>
      </c>
      <c r="G17" s="7" t="n">
        <v>5600000</v>
      </c>
      <c r="H17" s="7" t="n">
        <f aca="false">I17/G17</f>
        <v>1</v>
      </c>
      <c r="I17" s="9" t="n">
        <f aca="false">G17</f>
        <v>5600000</v>
      </c>
      <c r="J17" s="7"/>
      <c r="K17" s="10" t="n">
        <f aca="false">J17/G17</f>
        <v>0</v>
      </c>
      <c r="L17" s="11" t="n">
        <f aca="false">IF(E17="Positive",1,IF(E17="Uncertain",0.5,0))</f>
        <v>0.5</v>
      </c>
      <c r="M17" s="9" t="n">
        <f aca="false">I17*L17</f>
        <v>2800000</v>
      </c>
      <c r="N17" s="5"/>
      <c r="P17" s="1" t="s">
        <v>36</v>
      </c>
      <c r="Q17" s="1" t="n">
        <v>87</v>
      </c>
    </row>
    <row r="18" customFormat="false" ht="17.5" hidden="false" customHeight="false" outlineLevel="0" collapsed="false">
      <c r="B18" s="4" t="n">
        <v>15</v>
      </c>
      <c r="C18" s="5" t="s">
        <v>37</v>
      </c>
      <c r="D18" s="6" t="s">
        <v>35</v>
      </c>
      <c r="E18" s="7" t="s">
        <v>19</v>
      </c>
      <c r="F18" s="8" t="str">
        <f aca="false">IF(E18="Positive", CHAR(82),IF(E18="Uncertain",CHAR(79),CHAR(87)))</f>
        <v>O</v>
      </c>
      <c r="G18" s="7" t="n">
        <v>150000</v>
      </c>
      <c r="H18" s="7" t="n">
        <f aca="false">I18/G18</f>
        <v>1</v>
      </c>
      <c r="I18" s="9" t="n">
        <f aca="false">G18</f>
        <v>150000</v>
      </c>
      <c r="J18" s="7"/>
      <c r="K18" s="10" t="n">
        <f aca="false">J18/G18</f>
        <v>0</v>
      </c>
      <c r="L18" s="11" t="n">
        <f aca="false">IF(E18="Positive",1,IF(E18="Uncertain",0.5,0))</f>
        <v>0.5</v>
      </c>
      <c r="M18" s="9" t="n">
        <f aca="false">I18*L18</f>
        <v>75000</v>
      </c>
      <c r="N18" s="5"/>
    </row>
    <row r="19" customFormat="false" ht="17.5" hidden="false" customHeight="false" outlineLevel="0" collapsed="false">
      <c r="B19" s="4" t="n">
        <v>16</v>
      </c>
      <c r="C19" s="5" t="s">
        <v>38</v>
      </c>
      <c r="D19" s="6" t="s">
        <v>35</v>
      </c>
      <c r="E19" s="7" t="s">
        <v>21</v>
      </c>
      <c r="F19" s="8" t="str">
        <f aca="false">IF(E19="Positive", CHAR(82),IF(E19="Uncertain",CHAR(79),CHAR(87)))</f>
        <v>W</v>
      </c>
      <c r="G19" s="7" t="n">
        <v>1000000</v>
      </c>
      <c r="H19" s="7" t="n">
        <f aca="false">I19/G19</f>
        <v>1</v>
      </c>
      <c r="I19" s="9" t="n">
        <f aca="false">G19</f>
        <v>1000000</v>
      </c>
      <c r="J19" s="7"/>
      <c r="K19" s="10" t="n">
        <f aca="false">J19/G19</f>
        <v>0</v>
      </c>
      <c r="L19" s="11" t="n">
        <f aca="false">IF(E19="Positive",1,IF(E19="Uncertain",0.5,0))</f>
        <v>0</v>
      </c>
      <c r="M19" s="9" t="n">
        <f aca="false">I19*L19</f>
        <v>0</v>
      </c>
      <c r="N19" s="5"/>
      <c r="P19" s="1" t="s">
        <v>39</v>
      </c>
      <c r="Q19" s="1" t="n">
        <v>82</v>
      </c>
    </row>
    <row r="20" customFormat="false" ht="17.5" hidden="false" customHeight="false" outlineLevel="0" collapsed="false">
      <c r="B20" s="12"/>
      <c r="C20" s="13" t="str">
        <f aca="false">"Sub-Total"&amp;" "&amp;D17</f>
        <v>Sub-Total Loan Notes</v>
      </c>
      <c r="D20" s="13"/>
      <c r="E20" s="14"/>
      <c r="F20" s="15"/>
      <c r="G20" s="14" t="n">
        <f aca="false">SUM(G17:G19)</f>
        <v>6750000</v>
      </c>
      <c r="H20" s="14" t="n">
        <f aca="false">I20/G20</f>
        <v>1</v>
      </c>
      <c r="I20" s="14" t="n">
        <f aca="false">SUM(I17:I19)</f>
        <v>6750000</v>
      </c>
      <c r="J20" s="14" t="n">
        <f aca="false">SUM(J17:J19)</f>
        <v>0</v>
      </c>
      <c r="K20" s="16" t="n">
        <f aca="false">J20/G20</f>
        <v>0</v>
      </c>
      <c r="L20" s="17"/>
      <c r="M20" s="14" t="n">
        <f aca="false">SUM(M17:M19)</f>
        <v>2875000</v>
      </c>
      <c r="N20" s="18"/>
      <c r="P20" s="1" t="s">
        <v>40</v>
      </c>
      <c r="Q20" s="1" t="n">
        <v>79</v>
      </c>
    </row>
    <row r="21" customFormat="false" ht="17.5" hidden="false" customHeight="false" outlineLevel="0" collapsed="false">
      <c r="B21" s="4" t="n">
        <v>17</v>
      </c>
      <c r="C21" s="5" t="s">
        <v>41</v>
      </c>
      <c r="D21" s="6" t="s">
        <v>42</v>
      </c>
      <c r="E21" s="7" t="s">
        <v>15</v>
      </c>
      <c r="F21" s="8" t="str">
        <f aca="false">IF(E21="Positive", CHAR(82),IF(E21="Uncertain",CHAR(79),CHAR(87)))</f>
        <v>R</v>
      </c>
      <c r="G21" s="7" t="n">
        <v>224000</v>
      </c>
      <c r="H21" s="7" t="n">
        <f aca="false">I21/G21</f>
        <v>1</v>
      </c>
      <c r="I21" s="9" t="n">
        <f aca="false">G21</f>
        <v>224000</v>
      </c>
      <c r="J21" s="7" t="n">
        <v>13000</v>
      </c>
      <c r="K21" s="10" t="n">
        <f aca="false">J21/G21</f>
        <v>0.0580357142857143</v>
      </c>
      <c r="L21" s="11" t="n">
        <f aca="false">IF(E21="Positive",1,IF(E21="Uncertain",0.5,0))</f>
        <v>1</v>
      </c>
      <c r="M21" s="9" t="n">
        <f aca="false">I21*L21</f>
        <v>224000</v>
      </c>
      <c r="N21" s="5" t="s">
        <v>27</v>
      </c>
    </row>
    <row r="22" customFormat="false" ht="17.5" hidden="false" customHeight="false" outlineLevel="0" collapsed="false">
      <c r="B22" s="4" t="n">
        <v>18</v>
      </c>
      <c r="C22" s="5" t="s">
        <v>43</v>
      </c>
      <c r="D22" s="6" t="s">
        <v>42</v>
      </c>
      <c r="E22" s="7" t="s">
        <v>21</v>
      </c>
      <c r="F22" s="8" t="str">
        <f aca="false">IF(E22="Positive", CHAR(82),IF(E22="Uncertain",CHAR(79),CHAR(87)))</f>
        <v>W</v>
      </c>
      <c r="G22" s="7" t="n">
        <v>146000</v>
      </c>
      <c r="H22" s="7" t="n">
        <f aca="false">I22/G22</f>
        <v>1</v>
      </c>
      <c r="I22" s="9" t="n">
        <f aca="false">G22</f>
        <v>146000</v>
      </c>
      <c r="J22" s="7"/>
      <c r="K22" s="10" t="n">
        <f aca="false">J22/G22</f>
        <v>0</v>
      </c>
      <c r="L22" s="11" t="n">
        <f aca="false">IF(E22="Positive",1,IF(E22="Uncertain",0.5,0))</f>
        <v>0</v>
      </c>
      <c r="M22" s="9" t="n">
        <f aca="false">I22*L22</f>
        <v>0</v>
      </c>
      <c r="N22" s="5"/>
    </row>
    <row r="23" customFormat="false" ht="17.5" hidden="false" customHeight="false" outlineLevel="0" collapsed="false">
      <c r="B23" s="4" t="n">
        <v>19</v>
      </c>
      <c r="C23" s="5" t="s">
        <v>44</v>
      </c>
      <c r="D23" s="6" t="s">
        <v>42</v>
      </c>
      <c r="E23" s="7" t="s">
        <v>19</v>
      </c>
      <c r="F23" s="8" t="str">
        <f aca="false">IF(E23="Positive", CHAR(82),IF(E23="Uncertain",CHAR(79),CHAR(87)))</f>
        <v>O</v>
      </c>
      <c r="G23" s="7" t="n">
        <v>340000</v>
      </c>
      <c r="H23" s="7" t="n">
        <f aca="false">I23/G23</f>
        <v>1</v>
      </c>
      <c r="I23" s="9" t="n">
        <f aca="false">G23</f>
        <v>340000</v>
      </c>
      <c r="J23" s="7"/>
      <c r="K23" s="10" t="n">
        <f aca="false">J23/G23</f>
        <v>0</v>
      </c>
      <c r="L23" s="11" t="n">
        <f aca="false">IF(E23="Positive",1,IF(E23="Uncertain",0.5,0))</f>
        <v>0.5</v>
      </c>
      <c r="M23" s="9" t="n">
        <f aca="false">I23*L23</f>
        <v>170000</v>
      </c>
      <c r="N23" s="5"/>
    </row>
    <row r="24" customFormat="false" ht="17.5" hidden="false" customHeight="false" outlineLevel="0" collapsed="false">
      <c r="B24" s="4" t="n">
        <v>20</v>
      </c>
      <c r="C24" s="5" t="s">
        <v>45</v>
      </c>
      <c r="D24" s="6" t="s">
        <v>42</v>
      </c>
      <c r="E24" s="7" t="s">
        <v>15</v>
      </c>
      <c r="F24" s="8" t="str">
        <f aca="false">IF(E24="Positive", CHAR(82),IF(E24="Uncertain",CHAR(79),CHAR(87)))</f>
        <v>R</v>
      </c>
      <c r="G24" s="7" t="n">
        <v>179560</v>
      </c>
      <c r="H24" s="7" t="n">
        <f aca="false">I24/G24</f>
        <v>1</v>
      </c>
      <c r="I24" s="9" t="n">
        <f aca="false">G24</f>
        <v>179560</v>
      </c>
      <c r="J24" s="7" t="n">
        <v>10000</v>
      </c>
      <c r="K24" s="10" t="n">
        <f aca="false">J24/G24</f>
        <v>0.0556916907997327</v>
      </c>
      <c r="L24" s="11" t="n">
        <f aca="false">IF(E24="Positive",1,IF(E24="Uncertain",0.5,0))</f>
        <v>1</v>
      </c>
      <c r="M24" s="9" t="n">
        <f aca="false">I24*L24</f>
        <v>179560</v>
      </c>
      <c r="N24" s="5"/>
    </row>
    <row r="25" customFormat="false" ht="17.5" hidden="false" customHeight="false" outlineLevel="0" collapsed="false">
      <c r="B25" s="4" t="n">
        <v>21</v>
      </c>
      <c r="C25" s="5" t="s">
        <v>46</v>
      </c>
      <c r="D25" s="6" t="s">
        <v>42</v>
      </c>
      <c r="E25" s="7" t="s">
        <v>19</v>
      </c>
      <c r="F25" s="8" t="str">
        <f aca="false">IF(E25="Positive", CHAR(82),IF(E25="Uncertain",CHAR(79),CHAR(87)))</f>
        <v>O</v>
      </c>
      <c r="G25" s="7" t="n">
        <v>38620</v>
      </c>
      <c r="H25" s="7" t="n">
        <f aca="false">I25/G25</f>
        <v>1</v>
      </c>
      <c r="I25" s="9" t="n">
        <f aca="false">G25</f>
        <v>38620</v>
      </c>
      <c r="J25" s="7"/>
      <c r="K25" s="10" t="n">
        <f aca="false">J25/G25</f>
        <v>0</v>
      </c>
      <c r="L25" s="11" t="n">
        <f aca="false">IF(E25="Positive",1,IF(E25="Uncertain",0.5,0))</f>
        <v>0.5</v>
      </c>
      <c r="M25" s="9" t="n">
        <f aca="false">I25*L25</f>
        <v>19310</v>
      </c>
      <c r="N25" s="5"/>
    </row>
    <row r="26" customFormat="false" ht="17.5" hidden="false" customHeight="false" outlineLevel="0" collapsed="false">
      <c r="B26" s="4" t="n">
        <v>22</v>
      </c>
      <c r="C26" s="5" t="s">
        <v>47</v>
      </c>
      <c r="D26" s="6" t="s">
        <v>42</v>
      </c>
      <c r="E26" s="7" t="s">
        <v>19</v>
      </c>
      <c r="F26" s="8" t="str">
        <f aca="false">IF(E26="Positive", CHAR(82),IF(E26="Uncertain",CHAR(79),CHAR(87)))</f>
        <v>O</v>
      </c>
      <c r="G26" s="7" t="n">
        <v>1530</v>
      </c>
      <c r="H26" s="7" t="n">
        <f aca="false">I26/G26</f>
        <v>1</v>
      </c>
      <c r="I26" s="9" t="n">
        <f aca="false">G26</f>
        <v>1530</v>
      </c>
      <c r="J26" s="7"/>
      <c r="K26" s="10" t="n">
        <f aca="false">J26/G26</f>
        <v>0</v>
      </c>
      <c r="L26" s="11" t="n">
        <f aca="false">IF(E26="Positive",1,IF(E26="Uncertain",0.5,0))</f>
        <v>0.5</v>
      </c>
      <c r="M26" s="9" t="n">
        <f aca="false">I26*L26</f>
        <v>765</v>
      </c>
      <c r="N26" s="5"/>
    </row>
    <row r="27" customFormat="false" ht="17.5" hidden="false" customHeight="false" outlineLevel="0" collapsed="false">
      <c r="B27" s="4" t="n">
        <v>23</v>
      </c>
      <c r="C27" s="5" t="s">
        <v>48</v>
      </c>
      <c r="D27" s="6" t="s">
        <v>42</v>
      </c>
      <c r="E27" s="7" t="s">
        <v>15</v>
      </c>
      <c r="F27" s="8" t="str">
        <f aca="false">IF(E27="Positive", CHAR(82),IF(E27="Uncertain",CHAR(79),CHAR(87)))</f>
        <v>R</v>
      </c>
      <c r="G27" s="7" t="n">
        <v>17000</v>
      </c>
      <c r="H27" s="7" t="n">
        <f aca="false">I27/G27</f>
        <v>1</v>
      </c>
      <c r="I27" s="9" t="n">
        <f aca="false">G27</f>
        <v>17000</v>
      </c>
      <c r="J27" s="7" t="n">
        <v>1000</v>
      </c>
      <c r="K27" s="10" t="n">
        <f aca="false">J27/G27</f>
        <v>0.0588235294117647</v>
      </c>
      <c r="L27" s="11" t="n">
        <f aca="false">IF(E27="Positive",1,IF(E27="Uncertain",0.5,0))</f>
        <v>1</v>
      </c>
      <c r="M27" s="9" t="n">
        <f aca="false">I27*L27</f>
        <v>17000</v>
      </c>
      <c r="N27" s="5"/>
    </row>
    <row r="28" customFormat="false" ht="17.5" hidden="false" customHeight="false" outlineLevel="0" collapsed="false">
      <c r="B28" s="4" t="n">
        <v>24</v>
      </c>
      <c r="C28" s="5" t="s">
        <v>49</v>
      </c>
      <c r="D28" s="6" t="s">
        <v>42</v>
      </c>
      <c r="E28" s="7" t="s">
        <v>15</v>
      </c>
      <c r="F28" s="8" t="str">
        <f aca="false">IF(E28="Positive", CHAR(82),IF(E28="Uncertain",CHAR(79),CHAR(87)))</f>
        <v>R</v>
      </c>
      <c r="G28" s="7" t="n">
        <v>13478</v>
      </c>
      <c r="H28" s="7" t="n">
        <f aca="false">I28/G28</f>
        <v>1</v>
      </c>
      <c r="I28" s="9" t="n">
        <f aca="false">G28</f>
        <v>13478</v>
      </c>
      <c r="J28" s="7" t="n">
        <v>2000</v>
      </c>
      <c r="K28" s="10" t="n">
        <f aca="false">J28/G28</f>
        <v>0.148389968838107</v>
      </c>
      <c r="L28" s="11" t="n">
        <f aca="false">IF(E28="Positive",1,IF(E28="Uncertain",0.5,0))</f>
        <v>1</v>
      </c>
      <c r="M28" s="9" t="n">
        <f aca="false">I28*L28</f>
        <v>13478</v>
      </c>
      <c r="N28" s="5"/>
    </row>
    <row r="29" customFormat="false" ht="17.5" hidden="false" customHeight="false" outlineLevel="0" collapsed="false">
      <c r="B29" s="4" t="n">
        <v>25</v>
      </c>
      <c r="C29" s="5" t="s">
        <v>50</v>
      </c>
      <c r="D29" s="6" t="s">
        <v>42</v>
      </c>
      <c r="E29" s="7" t="s">
        <v>15</v>
      </c>
      <c r="F29" s="8" t="str">
        <f aca="false">IF(E29="Positive", CHAR(82),IF(E29="Uncertain",CHAR(79),CHAR(87)))</f>
        <v>R</v>
      </c>
      <c r="G29" s="7" t="n">
        <v>494733</v>
      </c>
      <c r="H29" s="7" t="n">
        <f aca="false">I29/G29</f>
        <v>1</v>
      </c>
      <c r="I29" s="9" t="n">
        <f aca="false">G29</f>
        <v>494733</v>
      </c>
      <c r="J29" s="7" t="n">
        <v>4000</v>
      </c>
      <c r="K29" s="10" t="n">
        <f aca="false">J29/G29</f>
        <v>0.00808516917205846</v>
      </c>
      <c r="L29" s="11" t="n">
        <f aca="false">IF(E29="Positive",1,IF(E29="Uncertain",0.5,0))</f>
        <v>1</v>
      </c>
      <c r="M29" s="9" t="n">
        <f aca="false">I29*L29</f>
        <v>494733</v>
      </c>
      <c r="N29" s="5"/>
    </row>
    <row r="30" customFormat="false" ht="17.5" hidden="false" customHeight="false" outlineLevel="0" collapsed="false">
      <c r="B30" s="4" t="n">
        <v>26</v>
      </c>
      <c r="C30" s="5" t="s">
        <v>51</v>
      </c>
      <c r="D30" s="6" t="s">
        <v>42</v>
      </c>
      <c r="E30" s="7" t="s">
        <v>19</v>
      </c>
      <c r="F30" s="8" t="str">
        <f aca="false">IF(E30="Positive", CHAR(82),IF(E30="Uncertain",CHAR(79),CHAR(87)))</f>
        <v>O</v>
      </c>
      <c r="G30" s="7" t="n">
        <v>308000</v>
      </c>
      <c r="H30" s="7" t="n">
        <f aca="false">I30/G30</f>
        <v>1</v>
      </c>
      <c r="I30" s="9" t="n">
        <f aca="false">G30</f>
        <v>308000</v>
      </c>
      <c r="J30" s="7"/>
      <c r="K30" s="10" t="n">
        <f aca="false">J30/G30</f>
        <v>0</v>
      </c>
      <c r="L30" s="11" t="n">
        <f aca="false">IF(E30="Positive",1,IF(E30="Uncertain",0.5,0))</f>
        <v>0.5</v>
      </c>
      <c r="M30" s="9" t="n">
        <f aca="false">I30*L30</f>
        <v>154000</v>
      </c>
      <c r="N30" s="5"/>
    </row>
    <row r="31" customFormat="false" ht="17.5" hidden="false" customHeight="false" outlineLevel="0" collapsed="false">
      <c r="B31" s="4" t="n">
        <v>27</v>
      </c>
      <c r="C31" s="5" t="s">
        <v>52</v>
      </c>
      <c r="D31" s="6" t="s">
        <v>42</v>
      </c>
      <c r="E31" s="7" t="s">
        <v>15</v>
      </c>
      <c r="F31" s="8" t="str">
        <f aca="false">IF(E31="Positive", CHAR(82),IF(E31="Uncertain",CHAR(79),CHAR(87)))</f>
        <v>R</v>
      </c>
      <c r="G31" s="7" t="n">
        <v>1433</v>
      </c>
      <c r="H31" s="7" t="n">
        <f aca="false">I31/G31</f>
        <v>1</v>
      </c>
      <c r="I31" s="9" t="n">
        <f aca="false">G31</f>
        <v>1433</v>
      </c>
      <c r="J31" s="7" t="n">
        <v>400</v>
      </c>
      <c r="K31" s="10" t="n">
        <f aca="false">J31/G31</f>
        <v>0.279134682484299</v>
      </c>
      <c r="L31" s="11" t="n">
        <f aca="false">IF(E31="Positive",1,IF(E31="Uncertain",0.5,0))</f>
        <v>1</v>
      </c>
      <c r="M31" s="9" t="n">
        <f aca="false">I31*L31</f>
        <v>1433</v>
      </c>
      <c r="N31" s="5"/>
    </row>
    <row r="32" customFormat="false" ht="17.5" hidden="false" customHeight="false" outlineLevel="0" collapsed="false">
      <c r="B32" s="4" t="n">
        <v>28</v>
      </c>
      <c r="C32" s="5" t="s">
        <v>53</v>
      </c>
      <c r="D32" s="6" t="s">
        <v>42</v>
      </c>
      <c r="E32" s="7" t="s">
        <v>21</v>
      </c>
      <c r="F32" s="8" t="str">
        <f aca="false">IF(E32="Positive", CHAR(82),IF(E32="Uncertain",CHAR(79),CHAR(87)))</f>
        <v>W</v>
      </c>
      <c r="G32" s="7" t="n">
        <v>409275</v>
      </c>
      <c r="H32" s="7" t="n">
        <f aca="false">I32/G32</f>
        <v>1</v>
      </c>
      <c r="I32" s="9" t="n">
        <f aca="false">G32</f>
        <v>409275</v>
      </c>
      <c r="J32" s="7"/>
      <c r="K32" s="10" t="n">
        <f aca="false">J32/G32</f>
        <v>0</v>
      </c>
      <c r="L32" s="11" t="n">
        <f aca="false">IF(E32="Positive",1,IF(E32="Uncertain",0.5,0))</f>
        <v>0</v>
      </c>
      <c r="M32" s="9" t="n">
        <f aca="false">I32*L32</f>
        <v>0</v>
      </c>
      <c r="N32" s="5"/>
    </row>
    <row r="33" customFormat="false" ht="17.5" hidden="false" customHeight="false" outlineLevel="0" collapsed="false">
      <c r="B33" s="4" t="n">
        <v>29</v>
      </c>
      <c r="C33" s="5" t="s">
        <v>54</v>
      </c>
      <c r="D33" s="6" t="s">
        <v>42</v>
      </c>
      <c r="E33" s="7" t="s">
        <v>19</v>
      </c>
      <c r="F33" s="8" t="str">
        <f aca="false">IF(E33="Positive", CHAR(82),IF(E33="Uncertain",CHAR(79),CHAR(87)))</f>
        <v>O</v>
      </c>
      <c r="G33" s="7" t="n">
        <v>140930</v>
      </c>
      <c r="H33" s="7" t="n">
        <f aca="false">I33/G33</f>
        <v>1</v>
      </c>
      <c r="I33" s="9" t="n">
        <f aca="false">G33</f>
        <v>140930</v>
      </c>
      <c r="J33" s="7"/>
      <c r="K33" s="10" t="n">
        <f aca="false">J33/G33</f>
        <v>0</v>
      </c>
      <c r="L33" s="11" t="n">
        <f aca="false">IF(E33="Positive",1,IF(E33="Uncertain",0.5,0))</f>
        <v>0.5</v>
      </c>
      <c r="M33" s="9" t="n">
        <f aca="false">I33*L33</f>
        <v>70465</v>
      </c>
      <c r="N33" s="5"/>
    </row>
    <row r="34" customFormat="false" ht="17.5" hidden="false" customHeight="false" outlineLevel="0" collapsed="false">
      <c r="B34" s="4" t="n">
        <v>30</v>
      </c>
      <c r="C34" s="5" t="s">
        <v>55</v>
      </c>
      <c r="D34" s="6" t="s">
        <v>42</v>
      </c>
      <c r="E34" s="7" t="s">
        <v>19</v>
      </c>
      <c r="F34" s="8" t="str">
        <f aca="false">IF(E34="Positive", CHAR(82),IF(E34="Uncertain",CHAR(79),CHAR(87)))</f>
        <v>O</v>
      </c>
      <c r="G34" s="7" t="n">
        <v>102122</v>
      </c>
      <c r="H34" s="7" t="n">
        <f aca="false">I34/G34</f>
        <v>1</v>
      </c>
      <c r="I34" s="9" t="n">
        <f aca="false">G34</f>
        <v>102122</v>
      </c>
      <c r="J34" s="7"/>
      <c r="K34" s="10" t="n">
        <f aca="false">J34/G34</f>
        <v>0</v>
      </c>
      <c r="L34" s="11" t="n">
        <f aca="false">IF(E34="Positive",1,IF(E34="Uncertain",0.5,0))</f>
        <v>0.5</v>
      </c>
      <c r="M34" s="9" t="n">
        <f aca="false">I34*L34</f>
        <v>51061</v>
      </c>
      <c r="N34" s="5"/>
    </row>
    <row r="35" customFormat="false" ht="17.5" hidden="false" customHeight="false" outlineLevel="0" collapsed="false">
      <c r="B35" s="4" t="n">
        <v>31</v>
      </c>
      <c r="C35" s="5" t="s">
        <v>56</v>
      </c>
      <c r="D35" s="6" t="s">
        <v>42</v>
      </c>
      <c r="E35" s="7" t="s">
        <v>15</v>
      </c>
      <c r="F35" s="8" t="str">
        <f aca="false">IF(E35="Positive", CHAR(82),IF(E35="Uncertain",CHAR(79),CHAR(87)))</f>
        <v>R</v>
      </c>
      <c r="G35" s="7" t="n">
        <v>568092</v>
      </c>
      <c r="H35" s="7" t="n">
        <f aca="false">I35/G35</f>
        <v>1</v>
      </c>
      <c r="I35" s="9" t="n">
        <f aca="false">G35</f>
        <v>568092</v>
      </c>
      <c r="J35" s="7"/>
      <c r="K35" s="10" t="n">
        <f aca="false">J35/G35</f>
        <v>0</v>
      </c>
      <c r="L35" s="11" t="n">
        <f aca="false">IF(E35="Positive",1,IF(E35="Uncertain",0.5,0))</f>
        <v>1</v>
      </c>
      <c r="M35" s="9" t="n">
        <f aca="false">I35*L35</f>
        <v>568092</v>
      </c>
      <c r="N35" s="5"/>
    </row>
    <row r="36" customFormat="false" ht="17.5" hidden="false" customHeight="false" outlineLevel="0" collapsed="false">
      <c r="B36" s="4" t="n">
        <v>32</v>
      </c>
      <c r="C36" s="5" t="s">
        <v>57</v>
      </c>
      <c r="D36" s="6" t="s">
        <v>42</v>
      </c>
      <c r="E36" s="7" t="s">
        <v>19</v>
      </c>
      <c r="F36" s="8" t="str">
        <f aca="false">IF(E36="Positive", CHAR(82),IF(E36="Uncertain",CHAR(79),CHAR(87)))</f>
        <v>O</v>
      </c>
      <c r="G36" s="7" t="n">
        <v>1025400</v>
      </c>
      <c r="H36" s="7" t="n">
        <f aca="false">I36/G36</f>
        <v>1</v>
      </c>
      <c r="I36" s="9" t="n">
        <f aca="false">G36</f>
        <v>1025400</v>
      </c>
      <c r="J36" s="7"/>
      <c r="K36" s="10" t="n">
        <f aca="false">J36/G36</f>
        <v>0</v>
      </c>
      <c r="L36" s="11" t="n">
        <f aca="false">IF(E36="Positive",1,IF(E36="Uncertain",0.5,0))</f>
        <v>0.5</v>
      </c>
      <c r="M36" s="9" t="n">
        <f aca="false">I36*L36</f>
        <v>512700</v>
      </c>
      <c r="N36" s="5"/>
    </row>
    <row r="37" customFormat="false" ht="17.5" hidden="false" customHeight="false" outlineLevel="0" collapsed="false">
      <c r="B37" s="4" t="n">
        <v>33</v>
      </c>
      <c r="C37" s="5" t="s">
        <v>58</v>
      </c>
      <c r="D37" s="6" t="s">
        <v>42</v>
      </c>
      <c r="E37" s="7" t="s">
        <v>15</v>
      </c>
      <c r="F37" s="8" t="str">
        <f aca="false">IF(E37="Positive", CHAR(82),IF(E37="Uncertain",CHAR(79),CHAR(87)))</f>
        <v>R</v>
      </c>
      <c r="G37" s="7" t="n">
        <v>549240</v>
      </c>
      <c r="H37" s="7" t="n">
        <v>1</v>
      </c>
      <c r="I37" s="9" t="n">
        <v>549240</v>
      </c>
      <c r="J37" s="7" t="n">
        <v>10000</v>
      </c>
      <c r="K37" s="10" t="n">
        <f aca="false">J37/G37</f>
        <v>0.0182069769135533</v>
      </c>
      <c r="L37" s="11" t="n">
        <f aca="false">IF(E37="Positive",1,IF(E37="Uncertain",0.5,0))</f>
        <v>1</v>
      </c>
      <c r="M37" s="9" t="n">
        <f aca="false">I37*L37</f>
        <v>549240</v>
      </c>
      <c r="N37" s="5"/>
    </row>
    <row r="38" customFormat="false" ht="15" hidden="false" customHeight="false" outlineLevel="0" collapsed="false">
      <c r="B38" s="12"/>
      <c r="C38" s="13" t="str">
        <f aca="false">"Sub-Total"&amp;" "&amp;D21</f>
        <v>Sub-Total Listed (Quoted) Companies</v>
      </c>
      <c r="D38" s="13"/>
      <c r="E38" s="14"/>
      <c r="F38" s="19"/>
      <c r="G38" s="14" t="n">
        <f aca="false">SUM(G21:G37)</f>
        <v>4559413</v>
      </c>
      <c r="H38" s="14" t="n">
        <f aca="false">I38/G38</f>
        <v>1</v>
      </c>
      <c r="I38" s="14" t="n">
        <f aca="false">SUM(I21:I37)</f>
        <v>4559413</v>
      </c>
      <c r="J38" s="14" t="n">
        <f aca="false">SUM(J21:J37)</f>
        <v>40400</v>
      </c>
      <c r="K38" s="16" t="n">
        <f aca="false">J38/G38</f>
        <v>0.00886078975517243</v>
      </c>
      <c r="L38" s="17"/>
      <c r="M38" s="14" t="n">
        <f aca="false">SUM(M32:M37)</f>
        <v>1751558</v>
      </c>
      <c r="N38" s="18"/>
    </row>
    <row r="39" s="20" customFormat="true" ht="16" hidden="false" customHeight="false" outlineLevel="0" collapsed="false">
      <c r="B39" s="21"/>
      <c r="C39" s="22" t="s">
        <v>59</v>
      </c>
      <c r="D39" s="22"/>
      <c r="E39" s="23"/>
      <c r="F39" s="24"/>
      <c r="G39" s="23" t="n">
        <f aca="false">G8+G16+G20+G38</f>
        <v>44801787</v>
      </c>
      <c r="H39" s="23" t="n">
        <f aca="false">I39/G39</f>
        <v>1.05580134560258</v>
      </c>
      <c r="I39" s="25" t="n">
        <f aca="false">I8+I16+I20+I38</f>
        <v>47301787</v>
      </c>
      <c r="J39" s="23" t="n">
        <f aca="false">J8+J16+J20+J38</f>
        <v>2127400</v>
      </c>
      <c r="K39" s="26" t="n">
        <f aca="false">J39/I39</f>
        <v>0.0449750450231405</v>
      </c>
      <c r="L39" s="27"/>
      <c r="M39" s="25" t="n">
        <f aca="false">M8+M16+M20+M38</f>
        <v>35610321</v>
      </c>
      <c r="N39" s="22"/>
    </row>
    <row r="40" customFormat="false" ht="12" hidden="true" customHeight="false" outlineLevel="0" collapsed="false"/>
  </sheetData>
  <mergeCells count="4">
    <mergeCell ref="C8:D8"/>
    <mergeCell ref="C16:D16"/>
    <mergeCell ref="C20:D20"/>
    <mergeCell ref="C38:D38"/>
  </mergeCells>
  <conditionalFormatting sqref="F2:F13 F19:F39 F15:F17">
    <cfRule type="cellIs" priority="2" operator="equal" aboveAverage="0" equalAverage="0" bottom="0" percent="0" rank="0" text="" dxfId="0">
      <formula>CHAR(79)</formula>
    </cfRule>
    <cfRule type="cellIs" priority="3" operator="equal" aboveAverage="0" equalAverage="0" bottom="0" percent="0" rank="0" text="" dxfId="1">
      <formula>CHAR(87)</formula>
    </cfRule>
    <cfRule type="cellIs" priority="4" operator="equal" aboveAverage="0" equalAverage="0" bottom="0" percent="0" rank="0" text="" dxfId="2">
      <formula>CHAR(82)</formula>
    </cfRule>
  </conditionalFormatting>
  <conditionalFormatting sqref="F18">
    <cfRule type="cellIs" priority="5" operator="equal" aboveAverage="0" equalAverage="0" bottom="0" percent="0" rank="0" text="" dxfId="3">
      <formula>CHAR(79)</formula>
    </cfRule>
    <cfRule type="cellIs" priority="6" operator="equal" aboveAverage="0" equalAverage="0" bottom="0" percent="0" rank="0" text="" dxfId="4">
      <formula>CHAR(87)</formula>
    </cfRule>
    <cfRule type="cellIs" priority="7" operator="equal" aboveAverage="0" equalAverage="0" bottom="0" percent="0" rank="0" text="" dxfId="5">
      <formula>CHAR(82)</formula>
    </cfRule>
  </conditionalFormatting>
  <conditionalFormatting sqref="F14">
    <cfRule type="cellIs" priority="8" operator="equal" aboveAverage="0" equalAverage="0" bottom="0" percent="0" rank="0" text="" dxfId="6">
      <formula>CHAR(79)</formula>
    </cfRule>
    <cfRule type="cellIs" priority="9" operator="equal" aboveAverage="0" equalAverage="0" bottom="0" percent="0" rank="0" text="" dxfId="7">
      <formula>CHAR(87)</formula>
    </cfRule>
    <cfRule type="cellIs" priority="10" operator="equal" aboveAverage="0" equalAverage="0" bottom="0" percent="0" rank="0" text="" dxfId="8">
      <formula>CHAR(82)</formula>
    </cfRule>
  </conditionalFormatting>
  <dataValidations count="1">
    <dataValidation allowBlank="true" errorStyle="stop" operator="between" prompt="The value shows the confidence which management have in the investment in terms of the recovery of the initial investment and generating returns. " promptTitle="Outlook" showDropDown="false" showErrorMessage="true" showInputMessage="true" sqref="E2:E7 E9:E15 E17:E19 E21:E37" type="list">
      <formula1>$P$10:$P$12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953125" defaultRowHeight="14.5" zeroHeight="false" outlineLevelRow="0" outlineLevelCol="0"/>
  <cols>
    <col collapsed="false" customWidth="true" hidden="false" outlineLevel="0" max="3" min="3" style="0" width="18.46"/>
    <col collapsed="false" customWidth="true" hidden="false" outlineLevel="0" max="4" min="4" style="0" width="20.91"/>
    <col collapsed="false" customWidth="true" hidden="false" outlineLevel="0" max="5" min="5" style="0" width="9.27"/>
    <col collapsed="false" customWidth="true" hidden="false" outlineLevel="0" max="6" min="6" style="0" width="14.45"/>
    <col collapsed="false" customWidth="true" hidden="false" outlineLevel="0" max="7" min="7" style="0" width="17"/>
    <col collapsed="false" customWidth="true" hidden="false" outlineLevel="0" max="8" min="8" style="0" width="16.45"/>
    <col collapsed="false" customWidth="true" hidden="false" outlineLevel="0" max="9" min="9" style="0" width="15.45"/>
    <col collapsed="false" customWidth="true" hidden="false" outlineLevel="0" max="10" min="10" style="0" width="24"/>
    <col collapsed="false" customWidth="true" hidden="false" outlineLevel="0" max="11" min="11" style="0" width="44.09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7</v>
      </c>
      <c r="H1" s="3" t="s">
        <v>8</v>
      </c>
      <c r="I1" s="3" t="s">
        <v>10</v>
      </c>
      <c r="J1" s="3" t="s">
        <v>11</v>
      </c>
      <c r="K1" s="3" t="s">
        <v>12</v>
      </c>
    </row>
    <row r="2" customFormat="false" ht="15" hidden="false" customHeight="false" outlineLevel="0" collapsed="false">
      <c r="A2" s="1"/>
      <c r="B2" s="4" t="n">
        <v>1</v>
      </c>
      <c r="C2" s="5" t="s">
        <v>13</v>
      </c>
      <c r="D2" s="6" t="s">
        <v>14</v>
      </c>
      <c r="E2" s="7" t="s">
        <v>15</v>
      </c>
      <c r="F2" s="7" t="n">
        <v>8500000</v>
      </c>
      <c r="G2" s="9" t="n">
        <v>11000000</v>
      </c>
      <c r="H2" s="7" t="n">
        <v>540000</v>
      </c>
      <c r="I2" s="11" t="n">
        <f aca="false">IF(E2="Positive",1,IF(E2="Uncertain",0.5,0))</f>
        <v>1</v>
      </c>
      <c r="J2" s="9" t="n">
        <f aca="false">G2*I2</f>
        <v>11000000</v>
      </c>
      <c r="K2" s="5" t="s">
        <v>16</v>
      </c>
    </row>
    <row r="3" customFormat="false" ht="13.8" hidden="false" customHeight="false" outlineLevel="0" collapsed="false">
      <c r="A3" s="1"/>
      <c r="B3" s="4" t="n">
        <f aca="false">B2+1</f>
        <v>2</v>
      </c>
      <c r="C3" s="5" t="s">
        <v>17</v>
      </c>
      <c r="D3" s="6" t="s">
        <v>14</v>
      </c>
      <c r="E3" s="7" t="s">
        <v>15</v>
      </c>
      <c r="F3" s="7" t="n">
        <v>4000000</v>
      </c>
      <c r="G3" s="9" t="n">
        <v>50000</v>
      </c>
      <c r="H3" s="7" t="n">
        <v>20000</v>
      </c>
      <c r="I3" s="11" t="n">
        <f aca="false">IF(E3="Positive",1,IF(E3="Uncertain",0.5,0))</f>
        <v>1</v>
      </c>
      <c r="J3" s="9" t="n">
        <f aca="false">G3*I3</f>
        <v>50000</v>
      </c>
      <c r="K3" s="5"/>
    </row>
    <row r="4" customFormat="false" ht="14.5" hidden="false" customHeight="false" outlineLevel="0" collapsed="false">
      <c r="A4" s="1"/>
      <c r="B4" s="4" t="n">
        <f aca="false">B3+1</f>
        <v>3</v>
      </c>
      <c r="C4" s="5" t="s">
        <v>18</v>
      </c>
      <c r="D4" s="6" t="s">
        <v>14</v>
      </c>
      <c r="E4" s="7" t="s">
        <v>19</v>
      </c>
      <c r="F4" s="7" t="n">
        <v>400000</v>
      </c>
      <c r="G4" s="9" t="n">
        <f aca="false">F4</f>
        <v>400000</v>
      </c>
      <c r="H4" s="7"/>
      <c r="I4" s="11" t="n">
        <f aca="false">IF(E4="Positive",1,IF(E4="Uncertain",0.5,0))</f>
        <v>0.5</v>
      </c>
      <c r="J4" s="9" t="n">
        <f aca="false">G4*I4</f>
        <v>200000</v>
      </c>
      <c r="K4" s="5"/>
    </row>
    <row r="5" customFormat="false" ht="14.5" hidden="false" customHeight="false" outlineLevel="0" collapsed="false">
      <c r="A5" s="1"/>
      <c r="B5" s="4" t="n">
        <f aca="false">B4+1</f>
        <v>4</v>
      </c>
      <c r="C5" s="5" t="s">
        <v>20</v>
      </c>
      <c r="D5" s="6" t="s">
        <v>14</v>
      </c>
      <c r="E5" s="7" t="s">
        <v>21</v>
      </c>
      <c r="F5" s="7" t="n">
        <v>2060000</v>
      </c>
      <c r="G5" s="9" t="n">
        <f aca="false">F5</f>
        <v>2060000</v>
      </c>
      <c r="H5" s="7" t="n">
        <v>0</v>
      </c>
      <c r="I5" s="11" t="n">
        <f aca="false">IF(E5="Positive",1,IF(E5="Uncertain",0.5,0))</f>
        <v>0</v>
      </c>
      <c r="J5" s="9" t="n">
        <f aca="false">G5*I5</f>
        <v>0</v>
      </c>
      <c r="K5" s="5" t="s">
        <v>22</v>
      </c>
    </row>
    <row r="6" customFormat="false" ht="14.5" hidden="false" customHeight="false" outlineLevel="0" collapsed="false">
      <c r="A6" s="1"/>
      <c r="B6" s="4" t="n">
        <f aca="false">B5+1</f>
        <v>5</v>
      </c>
      <c r="C6" s="5" t="s">
        <v>23</v>
      </c>
      <c r="D6" s="6" t="s">
        <v>14</v>
      </c>
      <c r="E6" s="7" t="s">
        <v>15</v>
      </c>
      <c r="F6" s="7" t="n">
        <v>1500000</v>
      </c>
      <c r="G6" s="9" t="n">
        <v>1500000</v>
      </c>
      <c r="H6" s="7" t="n">
        <v>840000</v>
      </c>
      <c r="I6" s="11" t="n">
        <f aca="false">IF(E6="Positive",1,IF(E6="Uncertain",0.5,0))</f>
        <v>1</v>
      </c>
      <c r="J6" s="9" t="n">
        <f aca="false">G6*I6</f>
        <v>1500000</v>
      </c>
      <c r="K6" s="5"/>
    </row>
    <row r="7" customFormat="false" ht="14.5" hidden="false" customHeight="false" outlineLevel="0" collapsed="false">
      <c r="A7" s="1"/>
      <c r="B7" s="4" t="n">
        <f aca="false">B6+1</f>
        <v>6</v>
      </c>
      <c r="C7" s="5" t="s">
        <v>24</v>
      </c>
      <c r="D7" s="6" t="s">
        <v>14</v>
      </c>
      <c r="E7" s="7" t="s">
        <v>15</v>
      </c>
      <c r="F7" s="7" t="n">
        <v>1564440</v>
      </c>
      <c r="G7" s="9" t="n">
        <f aca="false">F7</f>
        <v>1564440</v>
      </c>
      <c r="H7" s="7" t="n">
        <v>540000</v>
      </c>
      <c r="I7" s="11" t="n">
        <f aca="false">IF(E7="Positive",1,IF(E7="Uncertain",0.5,0))</f>
        <v>1</v>
      </c>
      <c r="J7" s="9" t="n">
        <f aca="false">G7*I7</f>
        <v>1564440</v>
      </c>
      <c r="K7" s="5"/>
    </row>
    <row r="8" customFormat="false" ht="14.5" hidden="false" customHeight="false" outlineLevel="0" collapsed="false">
      <c r="A8" s="1"/>
      <c r="B8" s="4" t="n">
        <v>7</v>
      </c>
      <c r="C8" s="5" t="s">
        <v>25</v>
      </c>
      <c r="D8" s="1" t="s">
        <v>26</v>
      </c>
      <c r="E8" s="7" t="s">
        <v>19</v>
      </c>
      <c r="F8" s="7" t="n">
        <v>5000000</v>
      </c>
      <c r="G8" s="9" t="n">
        <f aca="false">F8</f>
        <v>5000000</v>
      </c>
      <c r="H8" s="7"/>
      <c r="I8" s="11" t="n">
        <f aca="false">IF(E8="Positive",1,IF(E8="Uncertain",0.5,0))</f>
        <v>0.5</v>
      </c>
      <c r="J8" s="9" t="n">
        <f aca="false">G8*I8</f>
        <v>2500000</v>
      </c>
      <c r="K8" s="5" t="s">
        <v>27</v>
      </c>
    </row>
    <row r="9" customFormat="false" ht="14.5" hidden="false" customHeight="false" outlineLevel="0" collapsed="false">
      <c r="A9" s="1"/>
      <c r="B9" s="4" t="n">
        <v>8</v>
      </c>
      <c r="C9" s="5" t="s">
        <v>28</v>
      </c>
      <c r="D9" s="1" t="s">
        <v>26</v>
      </c>
      <c r="E9" s="7" t="s">
        <v>15</v>
      </c>
      <c r="F9" s="7" t="n">
        <v>3970000</v>
      </c>
      <c r="G9" s="9" t="n">
        <f aca="false">F9</f>
        <v>3970000</v>
      </c>
      <c r="H9" s="7"/>
      <c r="I9" s="11" t="n">
        <f aca="false">IF(E9="Positive",1,IF(E9="Uncertain",0.5,0))</f>
        <v>1</v>
      </c>
      <c r="J9" s="9" t="n">
        <f aca="false">G9*I9</f>
        <v>3970000</v>
      </c>
      <c r="K9" s="5"/>
    </row>
    <row r="10" customFormat="false" ht="14.5" hidden="false" customHeight="false" outlineLevel="0" collapsed="false">
      <c r="A10" s="1"/>
      <c r="B10" s="4" t="n">
        <v>9</v>
      </c>
      <c r="C10" s="5" t="s">
        <v>29</v>
      </c>
      <c r="D10" s="1" t="s">
        <v>26</v>
      </c>
      <c r="E10" s="7" t="s">
        <v>15</v>
      </c>
      <c r="F10" s="7" t="n">
        <v>1160000</v>
      </c>
      <c r="G10" s="9" t="n">
        <f aca="false">F10</f>
        <v>1160000</v>
      </c>
      <c r="H10" s="7" t="n">
        <v>2000</v>
      </c>
      <c r="I10" s="11" t="n">
        <f aca="false">IF(E10="Positive",1,IF(E10="Uncertain",0.5,0))</f>
        <v>1</v>
      </c>
      <c r="J10" s="9" t="n">
        <f aca="false">G10*I10</f>
        <v>1160000</v>
      </c>
      <c r="K10" s="5"/>
    </row>
    <row r="11" customFormat="false" ht="14.5" hidden="false" customHeight="false" outlineLevel="0" collapsed="false">
      <c r="A11" s="1"/>
      <c r="B11" s="4" t="n">
        <v>10</v>
      </c>
      <c r="C11" s="5" t="s">
        <v>30</v>
      </c>
      <c r="D11" s="1" t="s">
        <v>26</v>
      </c>
      <c r="E11" s="7" t="s">
        <v>15</v>
      </c>
      <c r="F11" s="7" t="n">
        <v>4000000</v>
      </c>
      <c r="G11" s="9" t="n">
        <f aca="false">F11</f>
        <v>4000000</v>
      </c>
      <c r="H11" s="7" t="n">
        <v>70000</v>
      </c>
      <c r="I11" s="11" t="n">
        <f aca="false">IF(E11="Positive",1,IF(E11="Uncertain",0.5,0))</f>
        <v>1</v>
      </c>
      <c r="J11" s="9" t="n">
        <f aca="false">G11*I11</f>
        <v>4000000</v>
      </c>
      <c r="K11" s="5"/>
    </row>
    <row r="12" customFormat="false" ht="14.5" hidden="false" customHeight="false" outlineLevel="0" collapsed="false">
      <c r="A12" s="1"/>
      <c r="B12" s="4" t="n">
        <v>11</v>
      </c>
      <c r="C12" s="5" t="s">
        <v>31</v>
      </c>
      <c r="D12" s="1" t="s">
        <v>26</v>
      </c>
      <c r="E12" s="7" t="s">
        <v>15</v>
      </c>
      <c r="F12" s="7" t="n">
        <v>1026823</v>
      </c>
      <c r="G12" s="9" t="n">
        <f aca="false">F12</f>
        <v>1026823</v>
      </c>
      <c r="H12" s="7" t="n">
        <v>75000</v>
      </c>
      <c r="I12" s="11" t="n">
        <f aca="false">IF(E12="Positive",1,IF(E12="Uncertain",0.5,0))</f>
        <v>1</v>
      </c>
      <c r="J12" s="9" t="n">
        <f aca="false">G12*I12</f>
        <v>1026823</v>
      </c>
      <c r="K12" s="5"/>
    </row>
    <row r="13" customFormat="false" ht="14.5" hidden="false" customHeight="false" outlineLevel="0" collapsed="false">
      <c r="A13" s="1"/>
      <c r="B13" s="4" t="n">
        <v>12</v>
      </c>
      <c r="C13" s="5" t="s">
        <v>32</v>
      </c>
      <c r="D13" s="1" t="s">
        <v>26</v>
      </c>
      <c r="E13" s="7" t="s">
        <v>15</v>
      </c>
      <c r="F13" s="7" t="n">
        <v>186111</v>
      </c>
      <c r="G13" s="9" t="n">
        <f aca="false">F13</f>
        <v>186111</v>
      </c>
      <c r="H13" s="7"/>
      <c r="I13" s="11"/>
      <c r="J13" s="9" t="n">
        <f aca="false">G13*I13</f>
        <v>0</v>
      </c>
      <c r="K13" s="5"/>
    </row>
    <row r="14" customFormat="false" ht="14.5" hidden="false" customHeight="false" outlineLevel="0" collapsed="false">
      <c r="A14" s="1"/>
      <c r="B14" s="4" t="n">
        <v>13</v>
      </c>
      <c r="C14" s="5" t="s">
        <v>33</v>
      </c>
      <c r="D14" s="1" t="s">
        <v>26</v>
      </c>
      <c r="E14" s="7" t="s">
        <v>19</v>
      </c>
      <c r="F14" s="7" t="n">
        <v>125000</v>
      </c>
      <c r="G14" s="9" t="n">
        <f aca="false">F14</f>
        <v>125000</v>
      </c>
      <c r="H14" s="7"/>
      <c r="I14" s="11" t="n">
        <f aca="false">IF(E14="Positive",1,IF(E14="Uncertain",0.5,0))</f>
        <v>0.5</v>
      </c>
      <c r="J14" s="9" t="n">
        <f aca="false">G14*I14</f>
        <v>62500</v>
      </c>
      <c r="K14" s="5"/>
    </row>
    <row r="15" customFormat="false" ht="13.8" hidden="false" customHeight="false" outlineLevel="0" collapsed="false">
      <c r="A15" s="1"/>
      <c r="B15" s="4" t="n">
        <v>14</v>
      </c>
      <c r="C15" s="5" t="s">
        <v>25</v>
      </c>
      <c r="D15" s="6" t="s">
        <v>35</v>
      </c>
      <c r="E15" s="7" t="s">
        <v>19</v>
      </c>
      <c r="F15" s="7" t="n">
        <v>2800000</v>
      </c>
      <c r="G15" s="9" t="n">
        <f aca="false">F15</f>
        <v>2800000</v>
      </c>
      <c r="H15" s="7"/>
      <c r="I15" s="11" t="n">
        <f aca="false">IF(E15="Positive",1,IF(E15="Uncertain",0.5,0))</f>
        <v>0.5</v>
      </c>
      <c r="J15" s="9" t="n">
        <f aca="false">G15*I15</f>
        <v>1400000</v>
      </c>
      <c r="K15" s="5"/>
    </row>
    <row r="16" customFormat="false" ht="14.5" hidden="false" customHeight="false" outlineLevel="0" collapsed="false">
      <c r="A16" s="1"/>
      <c r="B16" s="4" t="n">
        <v>15</v>
      </c>
      <c r="C16" s="5" t="s">
        <v>37</v>
      </c>
      <c r="D16" s="6" t="s">
        <v>35</v>
      </c>
      <c r="E16" s="7" t="s">
        <v>19</v>
      </c>
      <c r="F16" s="7" t="n">
        <v>150000</v>
      </c>
      <c r="G16" s="9" t="n">
        <f aca="false">F16</f>
        <v>150000</v>
      </c>
      <c r="H16" s="7"/>
      <c r="I16" s="11" t="n">
        <f aca="false">IF(E16="Positive",1,IF(E16="Uncertain",0.5,0))</f>
        <v>0.5</v>
      </c>
      <c r="J16" s="9" t="n">
        <f aca="false">G16*I16</f>
        <v>75000</v>
      </c>
      <c r="K16" s="5"/>
    </row>
    <row r="17" customFormat="false" ht="14.5" hidden="false" customHeight="false" outlineLevel="0" collapsed="false">
      <c r="A17" s="1"/>
      <c r="B17" s="4" t="n">
        <v>16</v>
      </c>
      <c r="C17" s="5" t="s">
        <v>38</v>
      </c>
      <c r="D17" s="6" t="s">
        <v>35</v>
      </c>
      <c r="E17" s="7" t="s">
        <v>21</v>
      </c>
      <c r="F17" s="7" t="n">
        <v>1000000</v>
      </c>
      <c r="G17" s="9" t="n">
        <f aca="false">F17</f>
        <v>1000000</v>
      </c>
      <c r="H17" s="7"/>
      <c r="I17" s="11" t="n">
        <f aca="false">IF(E17="Positive",1,IF(E17="Uncertain",0.5,0))</f>
        <v>0</v>
      </c>
      <c r="J17" s="9" t="n">
        <f aca="false">G17*I17</f>
        <v>0</v>
      </c>
      <c r="K17" s="5"/>
    </row>
    <row r="18" customFormat="false" ht="14.5" hidden="false" customHeight="false" outlineLevel="0" collapsed="false">
      <c r="A18" s="1"/>
      <c r="B18" s="4" t="n">
        <v>17</v>
      </c>
      <c r="C18" s="5" t="s">
        <v>41</v>
      </c>
      <c r="D18" s="6" t="s">
        <v>42</v>
      </c>
      <c r="E18" s="7" t="s">
        <v>15</v>
      </c>
      <c r="F18" s="7" t="n">
        <v>224000</v>
      </c>
      <c r="G18" s="9" t="n">
        <f aca="false">F18</f>
        <v>224000</v>
      </c>
      <c r="H18" s="7" t="n">
        <v>13000</v>
      </c>
      <c r="I18" s="11" t="n">
        <f aca="false">IF(E18="Positive",1,IF(E18="Uncertain",0.5,0))</f>
        <v>1</v>
      </c>
      <c r="J18" s="9" t="n">
        <f aca="false">G18*I18</f>
        <v>224000</v>
      </c>
      <c r="K18" s="5" t="s">
        <v>27</v>
      </c>
    </row>
    <row r="19" customFormat="false" ht="14.5" hidden="false" customHeight="false" outlineLevel="0" collapsed="false">
      <c r="A19" s="1"/>
      <c r="B19" s="4" t="n">
        <v>18</v>
      </c>
      <c r="C19" s="5" t="s">
        <v>43</v>
      </c>
      <c r="D19" s="6" t="s">
        <v>42</v>
      </c>
      <c r="E19" s="7" t="s">
        <v>21</v>
      </c>
      <c r="F19" s="7" t="n">
        <v>146000</v>
      </c>
      <c r="G19" s="9" t="n">
        <f aca="false">F19</f>
        <v>146000</v>
      </c>
      <c r="H19" s="7"/>
      <c r="I19" s="11" t="n">
        <f aca="false">IF(E19="Positive",1,IF(E19="Uncertain",0.5,0))</f>
        <v>0</v>
      </c>
      <c r="J19" s="9" t="n">
        <f aca="false">G19*I19</f>
        <v>0</v>
      </c>
      <c r="K19" s="5"/>
    </row>
    <row r="20" customFormat="false" ht="14.5" hidden="false" customHeight="false" outlineLevel="0" collapsed="false">
      <c r="A20" s="1"/>
      <c r="B20" s="4" t="n">
        <v>19</v>
      </c>
      <c r="C20" s="5" t="s">
        <v>44</v>
      </c>
      <c r="D20" s="6" t="s">
        <v>42</v>
      </c>
      <c r="E20" s="7" t="s">
        <v>19</v>
      </c>
      <c r="F20" s="7" t="n">
        <v>340000</v>
      </c>
      <c r="G20" s="9" t="n">
        <f aca="false">F20</f>
        <v>340000</v>
      </c>
      <c r="H20" s="7"/>
      <c r="I20" s="11" t="n">
        <f aca="false">IF(E20="Positive",1,IF(E20="Uncertain",0.5,0))</f>
        <v>0.5</v>
      </c>
      <c r="J20" s="9" t="n">
        <f aca="false">G20*I20</f>
        <v>170000</v>
      </c>
      <c r="K20" s="5"/>
    </row>
    <row r="21" customFormat="false" ht="14.5" hidden="false" customHeight="false" outlineLevel="0" collapsed="false">
      <c r="A21" s="1"/>
      <c r="B21" s="4" t="n">
        <v>20</v>
      </c>
      <c r="C21" s="5" t="s">
        <v>45</v>
      </c>
      <c r="D21" s="6" t="s">
        <v>42</v>
      </c>
      <c r="E21" s="7" t="s">
        <v>15</v>
      </c>
      <c r="F21" s="7" t="n">
        <v>179560</v>
      </c>
      <c r="G21" s="9" t="n">
        <f aca="false">F21</f>
        <v>179560</v>
      </c>
      <c r="H21" s="7" t="n">
        <v>10000</v>
      </c>
      <c r="I21" s="11" t="n">
        <f aca="false">IF(E21="Positive",1,IF(E21="Uncertain",0.5,0))</f>
        <v>1</v>
      </c>
      <c r="J21" s="9" t="n">
        <f aca="false">G21*I21</f>
        <v>179560</v>
      </c>
      <c r="K21" s="5"/>
    </row>
    <row r="22" customFormat="false" ht="14.5" hidden="false" customHeight="false" outlineLevel="0" collapsed="false">
      <c r="A22" s="1"/>
      <c r="B22" s="4" t="n">
        <v>21</v>
      </c>
      <c r="C22" s="5" t="s">
        <v>46</v>
      </c>
      <c r="D22" s="6" t="s">
        <v>42</v>
      </c>
      <c r="E22" s="7" t="s">
        <v>19</v>
      </c>
      <c r="F22" s="7" t="n">
        <v>38620</v>
      </c>
      <c r="G22" s="9" t="n">
        <f aca="false">F22</f>
        <v>38620</v>
      </c>
      <c r="H22" s="7"/>
      <c r="I22" s="11" t="n">
        <f aca="false">IF(E22="Positive",1,IF(E22="Uncertain",0.5,0))</f>
        <v>0.5</v>
      </c>
      <c r="J22" s="9" t="n">
        <f aca="false">G22*I22</f>
        <v>19310</v>
      </c>
      <c r="K22" s="5"/>
    </row>
    <row r="23" customFormat="false" ht="14.5" hidden="false" customHeight="false" outlineLevel="0" collapsed="false">
      <c r="A23" s="1"/>
      <c r="B23" s="4" t="n">
        <v>22</v>
      </c>
      <c r="C23" s="5" t="s">
        <v>47</v>
      </c>
      <c r="D23" s="6" t="s">
        <v>42</v>
      </c>
      <c r="E23" s="7" t="s">
        <v>19</v>
      </c>
      <c r="F23" s="7" t="n">
        <v>1530</v>
      </c>
      <c r="G23" s="9" t="n">
        <f aca="false">F23</f>
        <v>1530</v>
      </c>
      <c r="H23" s="7"/>
      <c r="I23" s="11" t="n">
        <f aca="false">IF(E23="Positive",1,IF(E23="Uncertain",0.5,0))</f>
        <v>0.5</v>
      </c>
      <c r="J23" s="9" t="n">
        <f aca="false">G23*I23</f>
        <v>765</v>
      </c>
      <c r="K23" s="5"/>
    </row>
    <row r="24" customFormat="false" ht="14.5" hidden="false" customHeight="false" outlineLevel="0" collapsed="false">
      <c r="A24" s="1"/>
      <c r="B24" s="4" t="n">
        <v>23</v>
      </c>
      <c r="C24" s="5" t="s">
        <v>48</v>
      </c>
      <c r="D24" s="6" t="s">
        <v>42</v>
      </c>
      <c r="E24" s="7" t="s">
        <v>15</v>
      </c>
      <c r="F24" s="7" t="n">
        <v>17000</v>
      </c>
      <c r="G24" s="9" t="n">
        <f aca="false">F24</f>
        <v>17000</v>
      </c>
      <c r="H24" s="7" t="n">
        <v>1000</v>
      </c>
      <c r="I24" s="11" t="n">
        <f aca="false">IF(E24="Positive",1,IF(E24="Uncertain",0.5,0))</f>
        <v>1</v>
      </c>
      <c r="J24" s="9" t="n">
        <f aca="false">G24*I24</f>
        <v>17000</v>
      </c>
      <c r="K24" s="5"/>
    </row>
    <row r="25" customFormat="false" ht="14.5" hidden="false" customHeight="false" outlineLevel="0" collapsed="false">
      <c r="A25" s="1"/>
      <c r="B25" s="4" t="n">
        <v>24</v>
      </c>
      <c r="C25" s="5" t="s">
        <v>49</v>
      </c>
      <c r="D25" s="6" t="s">
        <v>42</v>
      </c>
      <c r="E25" s="7" t="s">
        <v>15</v>
      </c>
      <c r="F25" s="7" t="n">
        <v>13478</v>
      </c>
      <c r="G25" s="9" t="n">
        <f aca="false">F25</f>
        <v>13478</v>
      </c>
      <c r="H25" s="7" t="n">
        <v>2000</v>
      </c>
      <c r="I25" s="11" t="n">
        <f aca="false">IF(E25="Positive",1,IF(E25="Uncertain",0.5,0))</f>
        <v>1</v>
      </c>
      <c r="J25" s="9" t="n">
        <f aca="false">G25*I25</f>
        <v>13478</v>
      </c>
      <c r="K25" s="5"/>
    </row>
    <row r="26" customFormat="false" ht="14.5" hidden="false" customHeight="false" outlineLevel="0" collapsed="false">
      <c r="A26" s="1"/>
      <c r="B26" s="4" t="n">
        <v>25</v>
      </c>
      <c r="C26" s="5" t="s">
        <v>50</v>
      </c>
      <c r="D26" s="6" t="s">
        <v>42</v>
      </c>
      <c r="E26" s="7" t="s">
        <v>15</v>
      </c>
      <c r="F26" s="7" t="n">
        <v>494733</v>
      </c>
      <c r="G26" s="9" t="n">
        <f aca="false">F26</f>
        <v>494733</v>
      </c>
      <c r="H26" s="7" t="n">
        <v>4000</v>
      </c>
      <c r="I26" s="11" t="n">
        <f aca="false">IF(E26="Positive",1,IF(E26="Uncertain",0.5,0))</f>
        <v>1</v>
      </c>
      <c r="J26" s="9" t="n">
        <f aca="false">G26*I26</f>
        <v>494733</v>
      </c>
      <c r="K26" s="5"/>
    </row>
    <row r="27" customFormat="false" ht="14.5" hidden="false" customHeight="false" outlineLevel="0" collapsed="false">
      <c r="A27" s="1"/>
      <c r="B27" s="4" t="n">
        <v>26</v>
      </c>
      <c r="C27" s="5" t="s">
        <v>51</v>
      </c>
      <c r="D27" s="6" t="s">
        <v>42</v>
      </c>
      <c r="E27" s="7" t="s">
        <v>19</v>
      </c>
      <c r="F27" s="7" t="n">
        <v>308000</v>
      </c>
      <c r="G27" s="9" t="n">
        <f aca="false">F27</f>
        <v>308000</v>
      </c>
      <c r="H27" s="7"/>
      <c r="I27" s="11" t="n">
        <f aca="false">IF(E27="Positive",1,IF(E27="Uncertain",0.5,0))</f>
        <v>0.5</v>
      </c>
      <c r="J27" s="9" t="n">
        <f aca="false">G27*I27</f>
        <v>154000</v>
      </c>
      <c r="K27" s="5"/>
    </row>
    <row r="28" customFormat="false" ht="14.5" hidden="false" customHeight="false" outlineLevel="0" collapsed="false">
      <c r="A28" s="1"/>
      <c r="B28" s="4" t="n">
        <v>27</v>
      </c>
      <c r="C28" s="5" t="s">
        <v>52</v>
      </c>
      <c r="D28" s="6" t="s">
        <v>42</v>
      </c>
      <c r="E28" s="7" t="s">
        <v>15</v>
      </c>
      <c r="F28" s="7" t="n">
        <v>1433</v>
      </c>
      <c r="G28" s="9" t="n">
        <f aca="false">F28</f>
        <v>1433</v>
      </c>
      <c r="H28" s="7" t="n">
        <v>400</v>
      </c>
      <c r="I28" s="11" t="n">
        <f aca="false">IF(E28="Positive",1,IF(E28="Uncertain",0.5,0))</f>
        <v>1</v>
      </c>
      <c r="J28" s="9" t="n">
        <f aca="false">G28*I28</f>
        <v>1433</v>
      </c>
      <c r="K28" s="5"/>
    </row>
    <row r="29" customFormat="false" ht="14.5" hidden="false" customHeight="false" outlineLevel="0" collapsed="false">
      <c r="A29" s="1"/>
      <c r="B29" s="4" t="n">
        <v>28</v>
      </c>
      <c r="C29" s="5" t="s">
        <v>53</v>
      </c>
      <c r="D29" s="6" t="s">
        <v>42</v>
      </c>
      <c r="E29" s="7" t="s">
        <v>21</v>
      </c>
      <c r="F29" s="7" t="n">
        <v>409275</v>
      </c>
      <c r="G29" s="9" t="n">
        <f aca="false">F29</f>
        <v>409275</v>
      </c>
      <c r="H29" s="7"/>
      <c r="I29" s="11" t="n">
        <f aca="false">IF(E29="Positive",1,IF(E29="Uncertain",0.5,0))</f>
        <v>0</v>
      </c>
      <c r="J29" s="9" t="n">
        <f aca="false">G29*I29</f>
        <v>0</v>
      </c>
      <c r="K29" s="5"/>
    </row>
    <row r="30" customFormat="false" ht="14.5" hidden="false" customHeight="false" outlineLevel="0" collapsed="false">
      <c r="A30" s="1"/>
      <c r="B30" s="4" t="n">
        <v>29</v>
      </c>
      <c r="C30" s="5" t="s">
        <v>54</v>
      </c>
      <c r="D30" s="6" t="s">
        <v>42</v>
      </c>
      <c r="E30" s="7" t="s">
        <v>19</v>
      </c>
      <c r="F30" s="7" t="n">
        <v>140930</v>
      </c>
      <c r="G30" s="9" t="n">
        <f aca="false">F30</f>
        <v>140930</v>
      </c>
      <c r="H30" s="7"/>
      <c r="I30" s="11" t="n">
        <f aca="false">IF(E30="Positive",1,IF(E30="Uncertain",0.5,0))</f>
        <v>0.5</v>
      </c>
      <c r="J30" s="9" t="n">
        <f aca="false">G30*I30</f>
        <v>70465</v>
      </c>
      <c r="K30" s="5"/>
    </row>
    <row r="31" customFormat="false" ht="14.5" hidden="false" customHeight="false" outlineLevel="0" collapsed="false">
      <c r="A31" s="1"/>
      <c r="B31" s="4" t="n">
        <v>30</v>
      </c>
      <c r="C31" s="5" t="s">
        <v>55</v>
      </c>
      <c r="D31" s="6" t="s">
        <v>42</v>
      </c>
      <c r="E31" s="7" t="s">
        <v>19</v>
      </c>
      <c r="F31" s="7" t="n">
        <v>102122</v>
      </c>
      <c r="G31" s="9" t="n">
        <f aca="false">F31</f>
        <v>102122</v>
      </c>
      <c r="H31" s="7"/>
      <c r="I31" s="11" t="n">
        <f aca="false">IF(E31="Positive",1,IF(E31="Uncertain",0.5,0))</f>
        <v>0.5</v>
      </c>
      <c r="J31" s="9" t="n">
        <f aca="false">G31*I31</f>
        <v>51061</v>
      </c>
      <c r="K31" s="5"/>
    </row>
    <row r="32" customFormat="false" ht="14.5" hidden="false" customHeight="false" outlineLevel="0" collapsed="false">
      <c r="A32" s="1"/>
      <c r="B32" s="4" t="n">
        <v>31</v>
      </c>
      <c r="C32" s="5" t="s">
        <v>56</v>
      </c>
      <c r="D32" s="6" t="s">
        <v>42</v>
      </c>
      <c r="E32" s="7" t="s">
        <v>15</v>
      </c>
      <c r="F32" s="7" t="n">
        <v>568092</v>
      </c>
      <c r="G32" s="9" t="n">
        <f aca="false">F32</f>
        <v>568092</v>
      </c>
      <c r="H32" s="7"/>
      <c r="I32" s="11" t="n">
        <f aca="false">IF(E32="Positive",1,IF(E32="Uncertain",0.5,0))</f>
        <v>1</v>
      </c>
      <c r="J32" s="9" t="n">
        <f aca="false">G32*I32</f>
        <v>568092</v>
      </c>
      <c r="K32" s="5"/>
    </row>
    <row r="33" customFormat="false" ht="14.5" hidden="false" customHeight="false" outlineLevel="0" collapsed="false">
      <c r="A33" s="1"/>
      <c r="B33" s="4" t="n">
        <v>32</v>
      </c>
      <c r="C33" s="5" t="s">
        <v>57</v>
      </c>
      <c r="D33" s="6" t="s">
        <v>42</v>
      </c>
      <c r="E33" s="7" t="s">
        <v>19</v>
      </c>
      <c r="F33" s="7" t="n">
        <v>1025400</v>
      </c>
      <c r="G33" s="9" t="n">
        <f aca="false">F33</f>
        <v>1025400</v>
      </c>
      <c r="H33" s="7"/>
      <c r="I33" s="11" t="n">
        <f aca="false">IF(E33="Positive",1,IF(E33="Uncertain",0.5,0))</f>
        <v>0.5</v>
      </c>
      <c r="J33" s="9" t="n">
        <f aca="false">G33*I33</f>
        <v>512700</v>
      </c>
      <c r="K33" s="5"/>
    </row>
    <row r="34" customFormat="false" ht="14.5" hidden="false" customHeight="false" outlineLevel="0" collapsed="false">
      <c r="A34" s="1"/>
      <c r="B34" s="4" t="n">
        <v>33</v>
      </c>
      <c r="C34" s="5" t="s">
        <v>58</v>
      </c>
      <c r="D34" s="6" t="s">
        <v>42</v>
      </c>
      <c r="E34" s="7" t="s">
        <v>15</v>
      </c>
      <c r="F34" s="7" t="n">
        <v>549240</v>
      </c>
      <c r="G34" s="9" t="n">
        <v>549240</v>
      </c>
      <c r="H34" s="7" t="n">
        <v>10000</v>
      </c>
      <c r="I34" s="11" t="n">
        <f aca="false">IF(E34="Positive",1,IF(E34="Uncertain",0.5,0))</f>
        <v>1</v>
      </c>
      <c r="J34" s="9" t="n">
        <f aca="false">G34*I34</f>
        <v>549240</v>
      </c>
      <c r="K34" s="5"/>
    </row>
  </sheetData>
  <dataValidations count="1">
    <dataValidation allowBlank="true" errorStyle="stop" operator="between" prompt="The value shows the confidence which management have in the investment in terms of the recovery of the initial investment and generating returns. " promptTitle="Outlook" showDropDown="false" showErrorMessage="true" showInputMessage="true" sqref="E2:E34" type="list">
      <formula1>$M$9:$M$11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john karuitha</dc:creator>
  <dc:description/>
  <dc:language>en-US</dc:language>
  <cp:lastModifiedBy/>
  <dcterms:modified xsi:type="dcterms:W3CDTF">2021-04-10T17:46:30Z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