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<sst xmlns="http://schemas.openxmlformats.org/spreadsheetml/2006/main" count="34" uniqueCount="20">
  <si>
    <t xml:space="preserve">KARATINA ENTERPRISES</t>
  </si>
  <si>
    <t xml:space="preserve">Statement of Comprehensive Incomes &amp; Revenues</t>
  </si>
  <si>
    <t xml:space="preserve">For the year ending December 31,</t>
  </si>
  <si>
    <t xml:space="preserve">Revenues</t>
  </si>
  <si>
    <t xml:space="preserve">COGS</t>
  </si>
  <si>
    <t xml:space="preserve">Gross Profit</t>
  </si>
  <si>
    <t xml:space="preserve">Deppreciation</t>
  </si>
  <si>
    <t xml:space="preserve">Wages</t>
  </si>
  <si>
    <t xml:space="preserve">Rent </t>
  </si>
  <si>
    <t xml:space="preserve">Interest</t>
  </si>
  <si>
    <t xml:space="preserve">Supplies</t>
  </si>
  <si>
    <t xml:space="preserve">Utilities</t>
  </si>
  <si>
    <t xml:space="preserve">Total Expenses</t>
  </si>
  <si>
    <t xml:space="preserve">Net Income</t>
  </si>
  <si>
    <t xml:space="preserve">Horizontal analysis </t>
  </si>
  <si>
    <t xml:space="preserve">Vertical analysis</t>
  </si>
  <si>
    <t xml:space="preserve">Income statement: Diovide every item in a year with the gross sales/revenue</t>
  </si>
  <si>
    <t xml:space="preserve">The statement of financial position: Divide every item with total assets.</t>
  </si>
  <si>
    <t xml:space="preserve">The statement of cash flows: ???</t>
  </si>
  <si>
    <t xml:space="preserve">The vertical analysis is done year by year.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</si>
</sst>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0386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2.96"/>
    <col collapsed="false" customWidth="true" hidden="false" outlineLevel="0" max="2" min="2" style="1" width="15.34"/>
    <col collapsed="false" customWidth="false" hidden="false" outlineLevel="0" max="1024" min="3" style="1" width="8.6"/>
  </cols>
  <sheetData>
    <row r="1" customFormat="false" ht="15" hidden="false" customHeight="false" outlineLevel="0" collapsed="false">
      <c r="B1" s="2" t="s">
        <v>0</v>
      </c>
    </row>
    <row r="2" customFormat="false" ht="15" hidden="false" customHeight="false" outlineLevel="0" collapsed="false">
      <c r="B2" s="3" t="s">
        <v>1</v>
      </c>
      <c r="C2" s="3"/>
      <c r="D2" s="3"/>
      <c r="E2" s="3"/>
      <c r="F2" s="3"/>
    </row>
    <row r="3" customFormat="false" ht="15" hidden="false" customHeight="false" outlineLevel="0" collapsed="false">
      <c r="B3" s="3" t="s">
        <v>2</v>
      </c>
      <c r="C3" s="3"/>
      <c r="D3" s="3"/>
      <c r="E3" s="3"/>
      <c r="F3" s="3"/>
    </row>
    <row r="4" customFormat="false" ht="15" hidden="false" customHeight="false" outlineLevel="0" collapsed="false">
      <c r="C4" s="4" t="n">
        <v>2018</v>
      </c>
      <c r="D4" s="4" t="n">
        <v>2019</v>
      </c>
      <c r="E4" s="4" t="n">
        <v>2020</v>
      </c>
      <c r="G4" s="1" t="n">
        <v>2018</v>
      </c>
      <c r="H4" s="1" t="n">
        <v>2019</v>
      </c>
      <c r="I4" s="1" t="n">
        <v>2020</v>
      </c>
    </row>
    <row r="5" customFormat="false" ht="15" hidden="false" customHeight="false" outlineLevel="0" collapsed="false">
      <c r="B5" s="1" t="s">
        <v>3</v>
      </c>
      <c r="C5" s="1" t="n">
        <v>27800</v>
      </c>
      <c r="D5" s="1" t="n">
        <v>30000</v>
      </c>
      <c r="E5" s="1" t="n">
        <v>45000</v>
      </c>
      <c r="G5" s="1" t="n">
        <f aca="false">27800/27800</f>
        <v>1</v>
      </c>
      <c r="H5" s="1" t="n">
        <f aca="false">30000/27800</f>
        <v>1.07913669064748</v>
      </c>
      <c r="I5" s="1" t="n">
        <f aca="false">45000/27800</f>
        <v>1.61870503597122</v>
      </c>
    </row>
    <row r="6" customFormat="false" ht="15" hidden="false" customHeight="false" outlineLevel="0" collapsed="false">
      <c r="B6" s="1" t="s">
        <v>4</v>
      </c>
      <c r="C6" s="1" t="n">
        <v>10200</v>
      </c>
      <c r="D6" s="1" t="n">
        <v>12000</v>
      </c>
      <c r="E6" s="1" t="n">
        <v>15000</v>
      </c>
      <c r="G6" s="1" t="n">
        <f aca="false">10200/10200</f>
        <v>1</v>
      </c>
      <c r="H6" s="1" t="n">
        <f aca="false">12000/12000</f>
        <v>1</v>
      </c>
      <c r="I6" s="1" t="n">
        <f aca="false">15000/12000</f>
        <v>1.25</v>
      </c>
    </row>
    <row r="7" customFormat="false" ht="15" hidden="false" customHeight="false" outlineLevel="0" collapsed="false">
      <c r="B7" s="4" t="s">
        <v>5</v>
      </c>
      <c r="C7" s="4" t="n">
        <f aca="false">C5-C6</f>
        <v>17600</v>
      </c>
      <c r="D7" s="4" t="n">
        <f aca="false">D5-D6</f>
        <v>18000</v>
      </c>
      <c r="E7" s="4" t="n">
        <f aca="false">E5-E6</f>
        <v>30000</v>
      </c>
      <c r="G7" s="1" t="n">
        <f aca="false">17600/17600</f>
        <v>1</v>
      </c>
      <c r="H7" s="1" t="n">
        <f aca="false">18000/17000</f>
        <v>1.05882352941176</v>
      </c>
      <c r="I7" s="1" t="n">
        <f aca="false">30000/17600</f>
        <v>1.70454545454545</v>
      </c>
    </row>
    <row r="8" customFormat="false" ht="15" hidden="false" customHeight="false" outlineLevel="0" collapsed="false">
      <c r="B8" s="1" t="s">
        <v>6</v>
      </c>
      <c r="C8" s="1" t="n">
        <v>2000</v>
      </c>
      <c r="D8" s="1" t="n">
        <v>3000</v>
      </c>
      <c r="E8" s="1" t="n">
        <v>5000</v>
      </c>
      <c r="G8" s="1" t="n">
        <f aca="false">2000/3000</f>
        <v>0.666666666666667</v>
      </c>
      <c r="H8" s="1" t="n">
        <f aca="false">3000/2000</f>
        <v>1.5</v>
      </c>
      <c r="I8" s="1" t="n">
        <f aca="false">5000/2000</f>
        <v>2.5</v>
      </c>
    </row>
    <row r="9" customFormat="false" ht="15" hidden="false" customHeight="false" outlineLevel="0" collapsed="false">
      <c r="B9" s="1" t="s">
        <v>7</v>
      </c>
      <c r="C9" s="1" t="n">
        <v>750</v>
      </c>
      <c r="D9" s="1" t="n">
        <v>1200</v>
      </c>
      <c r="E9" s="1" t="n">
        <v>1000</v>
      </c>
      <c r="G9" s="1" t="n">
        <f aca="false">750/750</f>
        <v>1</v>
      </c>
      <c r="H9" s="1" t="n">
        <f aca="false">1200/750</f>
        <v>1.6</v>
      </c>
      <c r="I9" s="1" t="n">
        <f aca="false">1000/750</f>
        <v>1.33333333333333</v>
      </c>
    </row>
    <row r="10" customFormat="false" ht="15" hidden="false" customHeight="false" outlineLevel="0" collapsed="false">
      <c r="B10" s="1" t="s">
        <v>8</v>
      </c>
      <c r="C10" s="1" t="n">
        <v>500</v>
      </c>
      <c r="D10" s="1" t="n">
        <v>500</v>
      </c>
      <c r="E10" s="1" t="n">
        <v>500</v>
      </c>
      <c r="G10" s="1" t="n">
        <f aca="false">500/500</f>
        <v>1</v>
      </c>
      <c r="H10" s="1" t="n">
        <f aca="false">500/500</f>
        <v>1</v>
      </c>
      <c r="I10" s="1" t="n">
        <f aca="false">500/500</f>
        <v>1</v>
      </c>
    </row>
    <row r="11" customFormat="false" ht="15" hidden="false" customHeight="false" outlineLevel="0" collapsed="false">
      <c r="B11" s="1" t="s">
        <v>9</v>
      </c>
      <c r="C11" s="1" t="n">
        <v>500</v>
      </c>
      <c r="D11" s="1" t="n">
        <v>600</v>
      </c>
      <c r="E11" s="1" t="n">
        <v>750</v>
      </c>
      <c r="G11" s="1" t="n">
        <f aca="false">500/500</f>
        <v>1</v>
      </c>
      <c r="H11" s="1" t="n">
        <f aca="false">600/500</f>
        <v>1.2</v>
      </c>
      <c r="I11" s="1" t="n">
        <f aca="false">750/500</f>
        <v>1.5</v>
      </c>
    </row>
    <row r="12" customFormat="false" ht="15" hidden="false" customHeight="false" outlineLevel="0" collapsed="false">
      <c r="B12" s="1" t="s">
        <v>10</v>
      </c>
      <c r="C12" s="1" t="n">
        <v>500</v>
      </c>
      <c r="D12" s="1" t="n">
        <v>600</v>
      </c>
      <c r="E12" s="1" t="n">
        <v>800</v>
      </c>
      <c r="G12" s="1" t="n">
        <f aca="false">500/500</f>
        <v>1</v>
      </c>
      <c r="H12" s="1" t="n">
        <f aca="false">600/500</f>
        <v>1.2</v>
      </c>
      <c r="I12" s="1" t="n">
        <f aca="false">800/500</f>
        <v>1.6</v>
      </c>
    </row>
    <row r="13" customFormat="false" ht="15" hidden="false" customHeight="false" outlineLevel="0" collapsed="false">
      <c r="B13" s="1" t="s">
        <v>11</v>
      </c>
      <c r="C13" s="1" t="n">
        <v>400</v>
      </c>
      <c r="D13" s="1" t="n">
        <v>400</v>
      </c>
      <c r="E13" s="1" t="n">
        <v>400</v>
      </c>
      <c r="G13" s="1" t="n">
        <f aca="false">400/400</f>
        <v>1</v>
      </c>
      <c r="H13" s="1" t="n">
        <f aca="false">400/400</f>
        <v>1</v>
      </c>
      <c r="I13" s="1" t="n">
        <f aca="false">400/400</f>
        <v>1</v>
      </c>
    </row>
    <row r="14" customFormat="false" ht="15" hidden="false" customHeight="false" outlineLevel="0" collapsed="false">
      <c r="B14" s="1" t="s">
        <v>12</v>
      </c>
      <c r="C14" s="1" t="n">
        <f aca="false">SUM(C8:C13)</f>
        <v>4650</v>
      </c>
      <c r="D14" s="1" t="n">
        <f aca="false">SUM(D8:D13)</f>
        <v>6300</v>
      </c>
      <c r="E14" s="1" t="n">
        <f aca="false">SUM(E8:E13)</f>
        <v>8450</v>
      </c>
      <c r="G14" s="1" t="n">
        <f aca="false">6300/4650</f>
        <v>1.35483870967742</v>
      </c>
      <c r="H14" s="1" t="n">
        <f aca="false">6300/4650</f>
        <v>1.35483870967742</v>
      </c>
      <c r="I14" s="1" t="n">
        <f aca="false">8450/4650</f>
        <v>1.81720430107527</v>
      </c>
    </row>
    <row r="15" customFormat="false" ht="15" hidden="false" customHeight="false" outlineLevel="0" collapsed="false">
      <c r="B15" s="4" t="s">
        <v>13</v>
      </c>
      <c r="C15" s="4" t="n">
        <f aca="false">C7-C14</f>
        <v>12950</v>
      </c>
      <c r="D15" s="4" t="n">
        <f aca="false">D7-D14</f>
        <v>11700</v>
      </c>
      <c r="E15" s="4" t="n">
        <f aca="false">E7-E14</f>
        <v>21550</v>
      </c>
      <c r="G15" s="1" t="n">
        <f aca="false">12950/12950</f>
        <v>1</v>
      </c>
      <c r="H15" s="1" t="n">
        <f aca="false">11700/12950</f>
        <v>0.903474903474903</v>
      </c>
      <c r="I15" s="1" t="n">
        <f aca="false">21550/12950</f>
        <v>1.66409266409266</v>
      </c>
    </row>
    <row r="20" customFormat="false" ht="15" hidden="false" customHeight="false" outlineLevel="0" collapsed="false">
      <c r="D20" s="1" t="s">
        <v>14</v>
      </c>
    </row>
    <row r="21" customFormat="false" ht="15" hidden="false" customHeight="false" outlineLevel="0" collapsed="false">
      <c r="D21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2.69"/>
    <col collapsed="false" customWidth="true" hidden="false" outlineLevel="0" max="2" min="2" style="1" width="17.89"/>
    <col collapsed="false" customWidth="false" hidden="false" outlineLevel="0" max="1024" min="3" style="1" width="8.6"/>
  </cols>
  <sheetData>
    <row r="1" customFormat="false" ht="15" hidden="false" customHeight="false" outlineLevel="0" collapsed="false">
      <c r="B1" s="2" t="s">
        <v>0</v>
      </c>
    </row>
    <row r="2" customFormat="false" ht="15" hidden="false" customHeight="false" outlineLevel="0" collapsed="false">
      <c r="B2" s="3" t="s">
        <v>1</v>
      </c>
      <c r="C2" s="3"/>
      <c r="D2" s="3"/>
      <c r="E2" s="3"/>
    </row>
    <row r="3" customFormat="false" ht="15" hidden="false" customHeight="false" outlineLevel="0" collapsed="false">
      <c r="B3" s="3" t="s">
        <v>2</v>
      </c>
      <c r="C3" s="3"/>
      <c r="D3" s="3"/>
      <c r="E3" s="3"/>
    </row>
    <row r="4" customFormat="false" ht="15" hidden="false" customHeight="false" outlineLevel="0" collapsed="false">
      <c r="C4" s="4" t="n">
        <v>2018</v>
      </c>
      <c r="D4" s="4" t="n">
        <v>2019</v>
      </c>
      <c r="E4" s="4" t="n">
        <v>2020</v>
      </c>
      <c r="G4" s="1" t="n">
        <v>2018</v>
      </c>
      <c r="H4" s="1" t="n">
        <v>2019</v>
      </c>
      <c r="I4" s="1" t="n">
        <v>2020</v>
      </c>
    </row>
    <row r="5" customFormat="false" ht="15" hidden="false" customHeight="false" outlineLevel="0" collapsed="false">
      <c r="B5" s="1" t="s">
        <v>3</v>
      </c>
      <c r="C5" s="1" t="n">
        <v>27800</v>
      </c>
      <c r="D5" s="1" t="n">
        <v>30000</v>
      </c>
      <c r="E5" s="1" t="n">
        <v>45000</v>
      </c>
      <c r="G5" s="1" t="n">
        <f aca="false">27800/27800</f>
        <v>1</v>
      </c>
      <c r="H5" s="1" t="n">
        <f aca="false">30000/30000</f>
        <v>1</v>
      </c>
    </row>
    <row r="6" customFormat="false" ht="15" hidden="false" customHeight="false" outlineLevel="0" collapsed="false">
      <c r="B6" s="1" t="s">
        <v>4</v>
      </c>
      <c r="C6" s="1" t="n">
        <v>10200</v>
      </c>
      <c r="D6" s="1" t="n">
        <v>12000</v>
      </c>
      <c r="E6" s="1" t="n">
        <v>15000</v>
      </c>
      <c r="G6" s="1" t="n">
        <f aca="false">10200/27800</f>
        <v>0.366906474820144</v>
      </c>
      <c r="H6" s="1" t="n">
        <f aca="false">12000/30000</f>
        <v>0.4</v>
      </c>
    </row>
    <row r="7" customFormat="false" ht="15" hidden="false" customHeight="false" outlineLevel="0" collapsed="false">
      <c r="B7" s="4" t="s">
        <v>5</v>
      </c>
      <c r="C7" s="4" t="n">
        <f aca="false">C5-C6</f>
        <v>17600</v>
      </c>
      <c r="D7" s="4" t="n">
        <f aca="false">D5-D6</f>
        <v>18000</v>
      </c>
      <c r="E7" s="4" t="n">
        <f aca="false">E5-E6</f>
        <v>30000</v>
      </c>
      <c r="G7" s="1" t="n">
        <f aca="false">17600/27800</f>
        <v>0.633093525179856</v>
      </c>
      <c r="H7" s="1" t="n">
        <f aca="false">18000/30000</f>
        <v>0.6</v>
      </c>
    </row>
    <row r="8" customFormat="false" ht="15" hidden="false" customHeight="false" outlineLevel="0" collapsed="false">
      <c r="B8" s="1" t="s">
        <v>6</v>
      </c>
      <c r="C8" s="1" t="n">
        <v>2000</v>
      </c>
      <c r="D8" s="1" t="n">
        <v>3000</v>
      </c>
      <c r="E8" s="1" t="n">
        <v>5000</v>
      </c>
      <c r="G8" s="1" t="n">
        <f aca="false">2000/27800</f>
        <v>0.0719424460431655</v>
      </c>
      <c r="H8" s="1" t="n">
        <f aca="false">3000/30000</f>
        <v>0.1</v>
      </c>
    </row>
    <row r="9" customFormat="false" ht="15" hidden="false" customHeight="false" outlineLevel="0" collapsed="false">
      <c r="B9" s="1" t="s">
        <v>7</v>
      </c>
      <c r="C9" s="1" t="n">
        <v>750</v>
      </c>
      <c r="D9" s="1" t="n">
        <v>1200</v>
      </c>
      <c r="E9" s="1" t="n">
        <v>1000</v>
      </c>
      <c r="G9" s="1" t="n">
        <f aca="false">750/27800</f>
        <v>0.026978417266187</v>
      </c>
      <c r="H9" s="1" t="n">
        <f aca="false">750/30000</f>
        <v>0.025</v>
      </c>
    </row>
    <row r="10" customFormat="false" ht="15" hidden="false" customHeight="false" outlineLevel="0" collapsed="false">
      <c r="B10" s="1" t="s">
        <v>8</v>
      </c>
      <c r="C10" s="1" t="n">
        <v>500</v>
      </c>
      <c r="D10" s="1" t="n">
        <v>500</v>
      </c>
      <c r="E10" s="1" t="n">
        <v>500</v>
      </c>
      <c r="G10" s="1" t="n">
        <f aca="false">500/27800</f>
        <v>0.0179856115107914</v>
      </c>
      <c r="H10" s="1" t="n">
        <f aca="false">500/30000</f>
        <v>0.0166666666666667</v>
      </c>
    </row>
    <row r="11" customFormat="false" ht="15" hidden="false" customHeight="false" outlineLevel="0" collapsed="false">
      <c r="B11" s="1" t="s">
        <v>9</v>
      </c>
      <c r="C11" s="1" t="n">
        <v>500</v>
      </c>
      <c r="D11" s="1" t="n">
        <v>600</v>
      </c>
      <c r="E11" s="1" t="n">
        <v>750</v>
      </c>
      <c r="G11" s="1" t="n">
        <f aca="false">500/27800</f>
        <v>0.0179856115107914</v>
      </c>
      <c r="H11" s="1" t="n">
        <f aca="false">600/30000</f>
        <v>0.02</v>
      </c>
    </row>
    <row r="12" customFormat="false" ht="15" hidden="false" customHeight="false" outlineLevel="0" collapsed="false">
      <c r="B12" s="1" t="s">
        <v>10</v>
      </c>
      <c r="C12" s="1" t="n">
        <v>500</v>
      </c>
      <c r="D12" s="1" t="n">
        <v>600</v>
      </c>
      <c r="E12" s="1" t="n">
        <v>800</v>
      </c>
      <c r="G12" s="1" t="n">
        <f aca="false">500/27800</f>
        <v>0.0179856115107914</v>
      </c>
      <c r="H12" s="1" t="n">
        <f aca="false">600/30000</f>
        <v>0.02</v>
      </c>
    </row>
    <row r="13" customFormat="false" ht="15" hidden="false" customHeight="false" outlineLevel="0" collapsed="false">
      <c r="B13" s="1" t="s">
        <v>11</v>
      </c>
      <c r="C13" s="1" t="n">
        <v>400</v>
      </c>
      <c r="D13" s="1" t="n">
        <v>400</v>
      </c>
      <c r="E13" s="1" t="n">
        <v>400</v>
      </c>
      <c r="G13" s="1" t="n">
        <f aca="false">400/27800</f>
        <v>0.0143884892086331</v>
      </c>
      <c r="H13" s="1" t="n">
        <f aca="false">400/30000</f>
        <v>0.0133333333333333</v>
      </c>
    </row>
    <row r="14" customFormat="false" ht="15" hidden="false" customHeight="false" outlineLevel="0" collapsed="false">
      <c r="B14" s="1" t="s">
        <v>12</v>
      </c>
      <c r="C14" s="1" t="n">
        <f aca="false">SUM(C8:C13)</f>
        <v>4650</v>
      </c>
      <c r="D14" s="1" t="n">
        <f aca="false">SUM(D8:D13)</f>
        <v>6300</v>
      </c>
      <c r="E14" s="1" t="n">
        <f aca="false">SUM(E8:E13)</f>
        <v>8450</v>
      </c>
      <c r="G14" s="1" t="n">
        <f aca="false">4650/27800</f>
        <v>0.16726618705036</v>
      </c>
      <c r="H14" s="1" t="n">
        <f aca="false">6300/30000</f>
        <v>0.21</v>
      </c>
    </row>
    <row r="15" customFormat="false" ht="15" hidden="false" customHeight="false" outlineLevel="0" collapsed="false">
      <c r="B15" s="4" t="s">
        <v>13</v>
      </c>
      <c r="C15" s="4" t="n">
        <f aca="false">C7-C14</f>
        <v>12950</v>
      </c>
      <c r="D15" s="4" t="n">
        <f aca="false">D7-D14</f>
        <v>11700</v>
      </c>
      <c r="E15" s="4" t="n">
        <f aca="false">E7-E14</f>
        <v>21550</v>
      </c>
      <c r="G15" s="1" t="n">
        <f aca="false">12950/27800</f>
        <v>0.465827338129496</v>
      </c>
      <c r="H15" s="1" t="n">
        <f aca="false">11700/30000</f>
        <v>0.39</v>
      </c>
    </row>
    <row r="19" customFormat="false" ht="15" hidden="false" customHeight="false" outlineLevel="0" collapsed="false">
      <c r="B19" s="1" t="s">
        <v>16</v>
      </c>
    </row>
    <row r="20" customFormat="false" ht="15" hidden="false" customHeight="false" outlineLevel="0" collapsed="false">
      <c r="B20" s="1" t="s">
        <v>17</v>
      </c>
    </row>
    <row r="21" customFormat="false" ht="15" hidden="false" customHeight="false" outlineLevel="0" collapsed="false">
      <c r="B21" s="1" t="s">
        <v>18</v>
      </c>
    </row>
    <row r="22" customFormat="false" ht="15" hidden="false" customHeight="false" outlineLevel="0" collapsed="false">
      <c r="B22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2021-10-31T23:28:51Z</dcterms:created>
  <dc:creator>John Karuitha</dc:creator>
  <dc:description/>
  <dc:language>en-US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