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an\Documents\GitHub\Kex\"/>
    </mc:Choice>
  </mc:AlternateContent>
  <bookViews>
    <workbookView xWindow="0" yWindow="0" windowWidth="16380" windowHeight="8196" tabRatio="500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73" i="1" l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B73" i="1"/>
  <c r="Z73" i="1"/>
  <c r="X73" i="1"/>
  <c r="V73" i="1"/>
  <c r="T73" i="1"/>
  <c r="R73" i="1"/>
  <c r="P73" i="1"/>
  <c r="N73" i="1"/>
  <c r="L73" i="1"/>
  <c r="J73" i="1"/>
  <c r="E73" i="1" s="1"/>
  <c r="H73" i="1"/>
  <c r="AB72" i="1"/>
  <c r="Z72" i="1"/>
  <c r="X72" i="1"/>
  <c r="V72" i="1"/>
  <c r="T72" i="1"/>
  <c r="R72" i="1"/>
  <c r="P72" i="1"/>
  <c r="N72" i="1"/>
  <c r="L72" i="1"/>
  <c r="J72" i="1"/>
  <c r="H72" i="1"/>
  <c r="E72" i="1"/>
  <c r="AB71" i="1"/>
  <c r="Z71" i="1"/>
  <c r="X71" i="1"/>
  <c r="V71" i="1"/>
  <c r="T71" i="1"/>
  <c r="R71" i="1"/>
  <c r="P71" i="1"/>
  <c r="N71" i="1"/>
  <c r="L71" i="1"/>
  <c r="J71" i="1"/>
  <c r="H71" i="1"/>
  <c r="AB70" i="1"/>
  <c r="Z70" i="1"/>
  <c r="X70" i="1"/>
  <c r="V70" i="1"/>
  <c r="T70" i="1"/>
  <c r="R70" i="1"/>
  <c r="P70" i="1"/>
  <c r="N70" i="1"/>
  <c r="L70" i="1"/>
  <c r="J70" i="1"/>
  <c r="H70" i="1"/>
  <c r="AB69" i="1"/>
  <c r="Z69" i="1"/>
  <c r="X69" i="1"/>
  <c r="V69" i="1"/>
  <c r="T69" i="1"/>
  <c r="R69" i="1"/>
  <c r="P69" i="1"/>
  <c r="N69" i="1"/>
  <c r="L69" i="1"/>
  <c r="J69" i="1"/>
  <c r="E69" i="1" s="1"/>
  <c r="H69" i="1"/>
  <c r="AB68" i="1"/>
  <c r="Z68" i="1"/>
  <c r="X68" i="1"/>
  <c r="V68" i="1"/>
  <c r="T68" i="1"/>
  <c r="R68" i="1"/>
  <c r="P68" i="1"/>
  <c r="N68" i="1"/>
  <c r="L68" i="1"/>
  <c r="J68" i="1"/>
  <c r="H68" i="1"/>
  <c r="AB67" i="1"/>
  <c r="Z67" i="1"/>
  <c r="X67" i="1"/>
  <c r="V67" i="1"/>
  <c r="T67" i="1"/>
  <c r="R67" i="1"/>
  <c r="P67" i="1"/>
  <c r="N67" i="1"/>
  <c r="L67" i="1"/>
  <c r="J67" i="1"/>
  <c r="H67" i="1"/>
  <c r="AB66" i="1"/>
  <c r="Z66" i="1"/>
  <c r="X66" i="1"/>
  <c r="V66" i="1"/>
  <c r="T66" i="1"/>
  <c r="R66" i="1"/>
  <c r="P66" i="1"/>
  <c r="N66" i="1"/>
  <c r="L66" i="1"/>
  <c r="J66" i="1"/>
  <c r="H66" i="1"/>
  <c r="AB65" i="1"/>
  <c r="Z65" i="1"/>
  <c r="X65" i="1"/>
  <c r="V65" i="1"/>
  <c r="T65" i="1"/>
  <c r="R65" i="1"/>
  <c r="P65" i="1"/>
  <c r="N65" i="1"/>
  <c r="L65" i="1"/>
  <c r="J65" i="1"/>
  <c r="H65" i="1"/>
  <c r="AB64" i="1"/>
  <c r="Z64" i="1"/>
  <c r="X64" i="1"/>
  <c r="V64" i="1"/>
  <c r="T64" i="1"/>
  <c r="R64" i="1"/>
  <c r="P64" i="1"/>
  <c r="N64" i="1"/>
  <c r="L64" i="1"/>
  <c r="J64" i="1"/>
  <c r="H64" i="1"/>
  <c r="AB63" i="1"/>
  <c r="Z63" i="1"/>
  <c r="X63" i="1"/>
  <c r="V63" i="1"/>
  <c r="T63" i="1"/>
  <c r="R63" i="1"/>
  <c r="P63" i="1"/>
  <c r="N63" i="1"/>
  <c r="L63" i="1"/>
  <c r="J63" i="1"/>
  <c r="H63" i="1"/>
  <c r="AB62" i="1"/>
  <c r="Z62" i="1"/>
  <c r="X62" i="1"/>
  <c r="V62" i="1"/>
  <c r="T62" i="1"/>
  <c r="R62" i="1"/>
  <c r="P62" i="1"/>
  <c r="N62" i="1"/>
  <c r="L62" i="1"/>
  <c r="J62" i="1"/>
  <c r="H62" i="1"/>
  <c r="AB61" i="1"/>
  <c r="Z61" i="1"/>
  <c r="X61" i="1"/>
  <c r="V61" i="1"/>
  <c r="T61" i="1"/>
  <c r="R61" i="1"/>
  <c r="P61" i="1"/>
  <c r="N61" i="1"/>
  <c r="L61" i="1"/>
  <c r="J61" i="1"/>
  <c r="H61" i="1"/>
  <c r="AB60" i="1"/>
  <c r="Z60" i="1"/>
  <c r="X60" i="1"/>
  <c r="V60" i="1"/>
  <c r="T60" i="1"/>
  <c r="R60" i="1"/>
  <c r="P60" i="1"/>
  <c r="N60" i="1"/>
  <c r="L60" i="1"/>
  <c r="J60" i="1"/>
  <c r="H60" i="1"/>
  <c r="AB59" i="1"/>
  <c r="Z59" i="1"/>
  <c r="X59" i="1"/>
  <c r="V59" i="1"/>
  <c r="T59" i="1"/>
  <c r="R59" i="1"/>
  <c r="P59" i="1"/>
  <c r="N59" i="1"/>
  <c r="L59" i="1"/>
  <c r="J59" i="1"/>
  <c r="H59" i="1"/>
  <c r="AB58" i="1"/>
  <c r="Z58" i="1"/>
  <c r="X58" i="1"/>
  <c r="V58" i="1"/>
  <c r="T58" i="1"/>
  <c r="R58" i="1"/>
  <c r="P58" i="1"/>
  <c r="N58" i="1"/>
  <c r="L58" i="1"/>
  <c r="J58" i="1"/>
  <c r="H58" i="1"/>
  <c r="AB57" i="1"/>
  <c r="Z57" i="1"/>
  <c r="X57" i="1"/>
  <c r="V57" i="1"/>
  <c r="T57" i="1"/>
  <c r="R57" i="1"/>
  <c r="P57" i="1"/>
  <c r="N57" i="1"/>
  <c r="L57" i="1"/>
  <c r="J57" i="1"/>
  <c r="H57" i="1"/>
  <c r="AB56" i="1"/>
  <c r="Z56" i="1"/>
  <c r="X56" i="1"/>
  <c r="V56" i="1"/>
  <c r="T56" i="1"/>
  <c r="R56" i="1"/>
  <c r="P56" i="1"/>
  <c r="N56" i="1"/>
  <c r="L56" i="1"/>
  <c r="J56" i="1"/>
  <c r="H56" i="1"/>
  <c r="AB55" i="1"/>
  <c r="Z55" i="1"/>
  <c r="X55" i="1"/>
  <c r="V55" i="1"/>
  <c r="T55" i="1"/>
  <c r="R55" i="1"/>
  <c r="P55" i="1"/>
  <c r="N55" i="1"/>
  <c r="L55" i="1"/>
  <c r="J55" i="1"/>
  <c r="H55" i="1"/>
  <c r="AB54" i="1"/>
  <c r="Z54" i="1"/>
  <c r="X54" i="1"/>
  <c r="V54" i="1"/>
  <c r="T54" i="1"/>
  <c r="R54" i="1"/>
  <c r="P54" i="1"/>
  <c r="N54" i="1"/>
  <c r="L54" i="1"/>
  <c r="J54" i="1"/>
  <c r="H54" i="1"/>
  <c r="AB53" i="1"/>
  <c r="Z53" i="1"/>
  <c r="X53" i="1"/>
  <c r="V53" i="1"/>
  <c r="T53" i="1"/>
  <c r="R53" i="1"/>
  <c r="P53" i="1"/>
  <c r="N53" i="1"/>
  <c r="L53" i="1"/>
  <c r="J53" i="1"/>
  <c r="H53" i="1"/>
  <c r="AB52" i="1"/>
  <c r="Z52" i="1"/>
  <c r="X52" i="1"/>
  <c r="V52" i="1"/>
  <c r="T52" i="1"/>
  <c r="R52" i="1"/>
  <c r="P52" i="1"/>
  <c r="N52" i="1"/>
  <c r="L52" i="1"/>
  <c r="J52" i="1"/>
  <c r="H52" i="1"/>
  <c r="AB51" i="1"/>
  <c r="Z51" i="1"/>
  <c r="X51" i="1"/>
  <c r="V51" i="1"/>
  <c r="T51" i="1"/>
  <c r="R51" i="1"/>
  <c r="P51" i="1"/>
  <c r="N51" i="1"/>
  <c r="L51" i="1"/>
  <c r="J51" i="1"/>
  <c r="H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71" i="1" l="1"/>
  <c r="E70" i="1"/>
  <c r="F69" i="1" s="1"/>
  <c r="F71" i="1"/>
  <c r="E74" i="1"/>
  <c r="F72" i="1"/>
  <c r="F73" i="1"/>
  <c r="F70" i="1"/>
  <c r="F74" i="1" l="1"/>
</calcChain>
</file>

<file path=xl/sharedStrings.xml><?xml version="1.0" encoding="utf-8"?>
<sst xmlns="http://schemas.openxmlformats.org/spreadsheetml/2006/main" count="1039" uniqueCount="96">
  <si>
    <t>Video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</si>
  <si>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</si>
  <si>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</si>
  <si>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</si>
  <si>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</si>
  <si>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</si>
  <si>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</si>
  <si>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</si>
  <si>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</si>
  <si>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</si>
  <si>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</si>
  <si>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</si>
  <si>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Video ID</t>
  </si>
  <si>
    <t>Video name</t>
  </si>
  <si>
    <t>Video type</t>
  </si>
  <si>
    <t>Group</t>
  </si>
  <si>
    <t>Status</t>
  </si>
  <si>
    <t>Spotted Count</t>
  </si>
  <si>
    <t>Realism Rating</t>
  </si>
  <si>
    <t>Anomaly Spotted</t>
  </si>
  <si>
    <t>sparse_11</t>
  </si>
  <si>
    <t>Corner</t>
  </si>
  <si>
    <t>Ok</t>
  </si>
  <si>
    <t>No</t>
  </si>
  <si>
    <t>Yes</t>
  </si>
  <si>
    <t>sparse_12</t>
  </si>
  <si>
    <t>Edge</t>
  </si>
  <si>
    <t>sparse_13</t>
  </si>
  <si>
    <t>sparse_21</t>
  </si>
  <si>
    <t>sparse_22_1</t>
  </si>
  <si>
    <t>Center</t>
  </si>
  <si>
    <t>sparse_22_2</t>
  </si>
  <si>
    <t>sparse_22_3</t>
  </si>
  <si>
    <t>sparse_22_4</t>
  </si>
  <si>
    <t>sparse_23</t>
  </si>
  <si>
    <t>sparse_31</t>
  </si>
  <si>
    <t>sparse_32</t>
  </si>
  <si>
    <t>sparse_33</t>
  </si>
  <si>
    <t>sparse_00_1</t>
  </si>
  <si>
    <t>Normal</t>
  </si>
  <si>
    <t>sparse_00_2</t>
  </si>
  <si>
    <t>sparse_00_3</t>
  </si>
  <si>
    <t>sparse_00_4</t>
  </si>
  <si>
    <t>dense_11</t>
  </si>
  <si>
    <t>dense_12</t>
  </si>
  <si>
    <t>Glitched</t>
  </si>
  <si>
    <t>dense_13</t>
  </si>
  <si>
    <t>dense_21</t>
  </si>
  <si>
    <t>dense_22_1</t>
  </si>
  <si>
    <t>dense_22_2</t>
  </si>
  <si>
    <t>dense_22_3</t>
  </si>
  <si>
    <t>dense_22_4</t>
  </si>
  <si>
    <t>dense_23</t>
  </si>
  <si>
    <t>dense_31</t>
  </si>
  <si>
    <t>dense_32</t>
  </si>
  <si>
    <t>dense_33</t>
  </si>
  <si>
    <t>dense_00_1</t>
  </si>
  <si>
    <t>dense_00_2</t>
  </si>
  <si>
    <t>dense_00_3</t>
  </si>
  <si>
    <t>dense_00_4</t>
  </si>
  <si>
    <t>sparse_00_5</t>
  </si>
  <si>
    <t>sparse_00_6</t>
  </si>
  <si>
    <t>sparse_00_7</t>
  </si>
  <si>
    <t>sparse_00_8</t>
  </si>
  <si>
    <t>sparse_00_9</t>
  </si>
  <si>
    <t>sparse_00_10</t>
  </si>
  <si>
    <t>sparse_00_11</t>
  </si>
  <si>
    <t>sparse_00_12</t>
  </si>
  <si>
    <t>dense_00_5</t>
  </si>
  <si>
    <t>dense_00_6</t>
  </si>
  <si>
    <t>dense_00_7</t>
  </si>
  <si>
    <t>dense_00_8</t>
  </si>
  <si>
    <t>dense_00_9</t>
  </si>
  <si>
    <t>dense_00_10</t>
  </si>
  <si>
    <t>dense_00_11</t>
  </si>
  <si>
    <t>dense_00_12</t>
  </si>
  <si>
    <t>Total Spotted</t>
  </si>
  <si>
    <t>Not counting glitch</t>
  </si>
  <si>
    <t>Average Rating</t>
  </si>
  <si>
    <t>Corner spotted</t>
  </si>
  <si>
    <t>Edge spotted</t>
  </si>
  <si>
    <t>Center spotted</t>
  </si>
  <si>
    <t>False flags</t>
  </si>
  <si>
    <t>Flase flags %</t>
  </si>
  <si>
    <t>Percentage Spotted</t>
  </si>
  <si>
    <t>Corner Average</t>
  </si>
  <si>
    <t>Edge Average</t>
  </si>
  <si>
    <t>Center Average</t>
  </si>
  <si>
    <t>Normal Average</t>
  </si>
  <si>
    <t>Accuracy</t>
  </si>
  <si>
    <t>Accuracy (w/ norm.)</t>
  </si>
  <si>
    <t># Yes for rating “1”</t>
  </si>
  <si>
    <t># Yes for rating “2”</t>
  </si>
  <si>
    <t># Yes for rating “3”</t>
  </si>
  <si>
    <t># Yes for rating “4”</t>
  </si>
  <si>
    <t># Yes for rating “5”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</si>
</sst>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5" fillId="2" borderId="0" applyBorder="0" applyProtection="0"/>
  </cellStyleXfs>
  <cellXfs count="60">
    <xf numFmtId="0" fontId="0" fillId="0" borderId="0" xfId="0"/>
    <xf numFmtId="0" fontId="2" fillId="0" borderId="1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3" fillId="0" borderId="3" xfId="0" applyFont="1" applyBorder="1" applyAlignment="1" applyProtection="1"/>
    <xf numFmtId="0" fontId="3" fillId="0" borderId="4" xfId="0" applyFont="1" applyBorder="1" applyAlignment="1" applyProtection="1"/>
    <xf numFmtId="0" fontId="3" fillId="0" borderId="5" xfId="0" applyFont="1" applyBorder="1" applyAlignment="1" applyProtection="1"/>
    <xf numFmtId="0" fontId="3" fillId="0" borderId="6" xfId="0" applyFont="1" applyBorder="1" applyAlignment="1" applyProtection="1"/>
    <xf numFmtId="0" fontId="3" fillId="0" borderId="7" xfId="0" applyFont="1" applyBorder="1" applyAlignment="1" applyProtection="1"/>
    <xf numFmtId="0" fontId="3" fillId="0" borderId="8" xfId="0" applyFont="1" applyBorder="1" applyAlignment="1" applyProtection="1"/>
    <xf numFmtId="0" fontId="0" fillId="0" borderId="9" xfId="0" applyBorder="1"/>
    <xf numFmtId="0" fontId="0" fillId="0" borderId="10" xfId="0" applyFont="1" applyBorder="1"/>
    <xf numFmtId="0" fontId="0" fillId="0" borderId="11" xfId="0" applyBorder="1"/>
    <xf numFmtId="0" fontId="0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2" xfId="0" applyFont="1" applyBorder="1"/>
    <xf numFmtId="0" fontId="0" fillId="0" borderId="14" xfId="0" applyBorder="1"/>
    <xf numFmtId="0" fontId="0" fillId="0" borderId="15" xfId="0" applyFont="1" applyBorder="1"/>
    <xf numFmtId="0" fontId="0" fillId="0" borderId="16" xfId="0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Border="1"/>
    <xf numFmtId="0" fontId="0" fillId="0" borderId="19" xfId="0" applyFont="1" applyBorder="1"/>
    <xf numFmtId="0" fontId="0" fillId="0" borderId="20" xfId="0" applyBorder="1"/>
    <xf numFmtId="0" fontId="0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Font="1" applyBorder="1"/>
    <xf numFmtId="0" fontId="2" fillId="0" borderId="9" xfId="0" applyFont="1" applyBorder="1" applyAlignment="1" applyProtection="1"/>
    <xf numFmtId="0" fontId="2" fillId="0" borderId="24" xfId="0" applyFont="1" applyBorder="1" applyAlignment="1" applyProtection="1"/>
    <xf numFmtId="0" fontId="0" fillId="0" borderId="25" xfId="0" applyBorder="1"/>
    <xf numFmtId="0" fontId="2" fillId="0" borderId="26" xfId="0" applyFont="1" applyBorder="1" applyAlignment="1" applyProtection="1"/>
    <xf numFmtId="0" fontId="0" fillId="0" borderId="27" xfId="0" applyBorder="1"/>
    <xf numFmtId="0" fontId="0" fillId="0" borderId="18" xfId="0" applyFont="1" applyBorder="1"/>
    <xf numFmtId="164" fontId="0" fillId="0" borderId="25" xfId="0" applyNumberFormat="1" applyBorder="1"/>
    <xf numFmtId="0" fontId="0" fillId="0" borderId="22" xfId="0" applyFont="1" applyBorder="1"/>
    <xf numFmtId="0" fontId="4" fillId="0" borderId="9" xfId="0" applyFont="1" applyBorder="1" applyAlignment="1" applyProtection="1"/>
    <xf numFmtId="10" fontId="0" fillId="0" borderId="12" xfId="0" applyNumberFormat="1" applyBorder="1"/>
    <xf numFmtId="0" fontId="4" fillId="0" borderId="24" xfId="0" applyFont="1" applyBorder="1" applyAlignment="1" applyProtection="1"/>
    <xf numFmtId="10" fontId="0" fillId="0" borderId="25" xfId="0" applyNumberFormat="1" applyBorder="1"/>
    <xf numFmtId="0" fontId="4" fillId="0" borderId="14" xfId="0" applyFont="1" applyBorder="1" applyAlignment="1" applyProtection="1"/>
    <xf numFmtId="10" fontId="0" fillId="0" borderId="17" xfId="0" applyNumberFormat="1" applyBorder="1"/>
    <xf numFmtId="0" fontId="5" fillId="2" borderId="14" xfId="1" applyFont="1" applyBorder="1" applyAlignment="1" applyProtection="1"/>
    <xf numFmtId="0" fontId="5" fillId="2" borderId="28" xfId="1" applyFont="1" applyBorder="1" applyAlignment="1" applyProtection="1"/>
    <xf numFmtId="10" fontId="0" fillId="0" borderId="29" xfId="0" applyNumberFormat="1" applyBorder="1"/>
    <xf numFmtId="0" fontId="4" fillId="0" borderId="18" xfId="0" applyFont="1" applyBorder="1" applyAlignment="1" applyProtection="1"/>
    <xf numFmtId="10" fontId="0" fillId="0" borderId="23" xfId="0" applyNumberFormat="1" applyBorder="1"/>
    <xf numFmtId="0" fontId="0" fillId="0" borderId="9" xfId="0" applyFont="1" applyBorder="1"/>
    <xf numFmtId="0" fontId="0" fillId="0" borderId="24" xfId="0" applyFont="1" applyBorder="1"/>
    <xf numFmtId="0" fontId="0" fillId="0" borderId="14" xfId="0" applyFont="1" applyBorder="1"/>
    <xf numFmtId="164" fontId="0" fillId="0" borderId="17" xfId="0" applyNumberFormat="1" applyBorder="1"/>
    <xf numFmtId="164" fontId="0" fillId="0" borderId="23" xfId="0" applyNumberFormat="1" applyBorder="1"/>
    <xf numFmtId="0" fontId="0" fillId="0" borderId="28" xfId="0" applyFont="1" applyBorder="1"/>
    <xf numFmtId="164" fontId="0" fillId="0" borderId="29" xfId="0" applyNumberFormat="1" applyBorder="1"/>
    <xf numFmtId="0" fontId="0" fillId="0" borderId="30" xfId="0" applyFont="1" applyBorder="1"/>
    <xf numFmtId="0" fontId="0" fillId="0" borderId="31" xfId="0" applyFont="1" applyBorder="1"/>
    <xf numFmtId="10" fontId="0" fillId="0" borderId="0" xfId="0" applyNumberFormat="1"/>
    <xf numFmtId="0" fontId="0" fillId="0" borderId="15" xfId="0" applyBorder="1"/>
    <xf numFmtId="0" fontId="0" fillId="0" borderId="0" xfId="0"/>
  </cellXfs>
  <cellStyles count="2">
    <cellStyle name="Explanatory Text" xfId="1" builtinId="53" customBuiltin="1"/>
    <cellStyle name="Normal" xfId="0" builtinId="0"/>
  </cellStyles>
  <dxfs count="177"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A5A5A5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A7D00"/>
      <rgbColor rgb="FF66669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tabSelected="1" topLeftCell="U1" zoomScaleNormal="100" workbookViewId="0">
      <selection activeCell="AD44" sqref="AD44"/>
    </sheetView>
  </sheetViews>
  <sheetFormatPr defaultRowHeight="14.4" x14ac:dyDescent="0.3"/>
  <cols>
    <col min="1" max="1" width="8.109375" customWidth="1"/>
    <col min="2" max="2" width="12.21875" customWidth="1"/>
    <col min="3" max="3" width="10.109375" customWidth="1"/>
    <col min="4" max="4" width="6.21875" customWidth="1"/>
    <col min="5" max="5" width="7.6640625" customWidth="1"/>
    <col min="6" max="6" width="13.33203125" customWidth="1"/>
    <col min="7" max="7" width="17" customWidth="1"/>
    <col min="8" max="8" width="15.77734375" customWidth="1"/>
    <col min="9" max="9" width="17" customWidth="1"/>
    <col min="10" max="10" width="15.77734375" customWidth="1"/>
    <col min="11" max="11" width="17" customWidth="1"/>
    <col min="12" max="12" width="15.77734375" customWidth="1"/>
    <col min="13" max="13" width="17" customWidth="1"/>
    <col min="14" max="14" width="15.77734375" customWidth="1"/>
    <col min="15" max="15" width="17" customWidth="1"/>
    <col min="16" max="16" width="15.77734375" customWidth="1"/>
    <col min="17" max="17" width="17" customWidth="1"/>
    <col min="18" max="18" width="15.77734375" customWidth="1"/>
    <col min="19" max="19" width="17" customWidth="1"/>
    <col min="20" max="20" width="15.77734375" customWidth="1"/>
    <col min="21" max="21" width="17" customWidth="1"/>
    <col min="22" max="22" width="15.77734375" customWidth="1"/>
    <col min="23" max="23" width="17" customWidth="1"/>
    <col min="24" max="24" width="15.77734375" customWidth="1"/>
    <col min="25" max="25" width="17.6640625" customWidth="1"/>
    <col min="26" max="26" width="15.77734375" customWidth="1"/>
    <col min="27" max="27" width="17.6640625" customWidth="1"/>
    <col min="28" max="28" width="15.77734375" customWidth="1"/>
    <col min="29" max="29" width="17.6640625" customWidth="1"/>
    <col min="30" max="30" width="15.77734375" customWidth="1"/>
    <col min="31" max="1025" width="8.5546875" customWidth="1"/>
  </cols>
  <sheetData>
    <row r="1" spans="1:30" ht="15" thickBot="1" x14ac:dyDescent="0.35">
      <c r="A1" s="3" t="s">
        <v>0</v>
      </c>
      <c r="B1" s="3"/>
      <c r="C1" s="3"/>
      <c r="D1" s="3"/>
      <c r="E1" s="3"/>
      <c r="F1" s="3"/>
      <c r="G1" s="2" t="s">
        <v>1</v>
      </c>
      <c r="H1" s="2"/>
      <c r="I1" s="1" t="s">
        <v>2</v>
      </c>
      <c r="J1" s="1"/>
      <c r="K1" s="1" t="s">
        <v>3</v>
      </c>
      <c r="L1" s="1"/>
      <c r="M1" s="1" t="s">
        <v>4</v>
      </c>
      <c r="N1" s="1"/>
      <c r="O1" s="1" t="s">
        <v>5</v>
      </c>
      <c r="P1" s="1"/>
      <c r="Q1" s="1" t="s">
        <v>6</v>
      </c>
      <c r="R1" s="1"/>
      <c r="S1" s="1" t="s">
        <v>7</v>
      </c>
      <c r="T1" s="1"/>
      <c r="U1" s="1" t="s">
        <v>8</v>
      </c>
      <c r="V1" s="1"/>
      <c r="W1" s="1" t="s">
        <v>9</v>
      </c>
      <c r="X1" s="1"/>
      <c r="Y1" s="1" t="s">
        <v>10</v>
      </c>
      <c r="Z1" s="1"/>
      <c r="AA1" s="1" t="s">
        <v>11</v>
      </c>
      <c r="AB1" s="1"/>
      <c r="AC1" s="1" t="s">
        <v>11</v>
      </c>
      <c r="AD1" s="1"/>
    </row>
    <row r="2" spans="1:30" ht="15" thickBot="1" x14ac:dyDescent="0.35">
      <c r="A2" s="4" t="s">
        <v>12</v>
      </c>
      <c r="B2" s="5" t="s">
        <v>13</v>
      </c>
      <c r="C2" s="5" t="s">
        <v>14</v>
      </c>
      <c r="D2" s="6" t="s">
        <v>15</v>
      </c>
      <c r="E2" s="7" t="s">
        <v>16</v>
      </c>
      <c r="F2" s="8" t="s">
        <v>17</v>
      </c>
      <c r="G2" s="9" t="s">
        <v>18</v>
      </c>
      <c r="H2" s="8" t="s">
        <v>19</v>
      </c>
      <c r="I2" s="4" t="s">
        <v>18</v>
      </c>
      <c r="J2" s="8" t="s">
        <v>19</v>
      </c>
      <c r="K2" s="4" t="s">
        <v>18</v>
      </c>
      <c r="L2" s="8" t="s">
        <v>19</v>
      </c>
      <c r="M2" s="4" t="s">
        <v>18</v>
      </c>
      <c r="N2" s="8" t="s">
        <v>19</v>
      </c>
      <c r="O2" s="4" t="s">
        <v>18</v>
      </c>
      <c r="P2" s="8" t="s">
        <v>19</v>
      </c>
      <c r="Q2" s="4" t="s">
        <v>18</v>
      </c>
      <c r="R2" s="8" t="s">
        <v>19</v>
      </c>
      <c r="S2" s="4" t="s">
        <v>18</v>
      </c>
      <c r="T2" s="8" t="s">
        <v>19</v>
      </c>
      <c r="U2" s="4" t="s">
        <v>18</v>
      </c>
      <c r="V2" s="8" t="s">
        <v>19</v>
      </c>
      <c r="W2" s="4" t="s">
        <v>18</v>
      </c>
      <c r="X2" s="8" t="s">
        <v>19</v>
      </c>
      <c r="Y2" s="4" t="s">
        <v>18</v>
      </c>
      <c r="Z2" s="8" t="s">
        <v>19</v>
      </c>
      <c r="AA2" s="4" t="s">
        <v>18</v>
      </c>
      <c r="AB2" s="8" t="s">
        <v>19</v>
      </c>
      <c r="AC2" s="4" t="s">
        <v>18</v>
      </c>
      <c r="AD2" s="8" t="s">
        <v>19</v>
      </c>
    </row>
    <row r="3" spans="1:30" x14ac:dyDescent="0.3">
      <c r="A3" s="10">
        <v>1</v>
      </c>
      <c r="B3" s="11" t="s">
        <v>20</v>
      </c>
      <c r="C3" s="11" t="s">
        <v>21</v>
      </c>
      <c r="D3" s="12">
        <v>1</v>
      </c>
      <c r="E3" s="13" t="s">
        <v>22</v>
      </c>
      <c r="F3" s="14">
        <f t="shared" ref="F3:F50" si="0">COUNTIF($G3:$DD3,"Yes")</f>
        <v>6</v>
      </c>
      <c r="G3" s="15">
        <v>2</v>
      </c>
      <c r="H3" s="16" t="s">
        <v>23</v>
      </c>
      <c r="I3" s="17">
        <v>5</v>
      </c>
      <c r="J3" s="16" t="s">
        <v>24</v>
      </c>
      <c r="K3" s="17">
        <v>4</v>
      </c>
      <c r="L3" s="16" t="s">
        <v>24</v>
      </c>
      <c r="M3" s="17">
        <v>5</v>
      </c>
      <c r="N3" s="16" t="s">
        <v>24</v>
      </c>
      <c r="O3" s="17">
        <v>4</v>
      </c>
      <c r="P3" s="16" t="s">
        <v>23</v>
      </c>
      <c r="Q3" s="17">
        <v>3</v>
      </c>
      <c r="R3" s="16" t="s">
        <v>24</v>
      </c>
      <c r="S3" s="17">
        <v>5</v>
      </c>
      <c r="T3" s="16" t="s">
        <v>23</v>
      </c>
      <c r="U3" s="17">
        <v>2</v>
      </c>
      <c r="V3" s="16" t="s">
        <v>23</v>
      </c>
      <c r="W3" s="17">
        <v>4</v>
      </c>
      <c r="X3" s="16" t="s">
        <v>23</v>
      </c>
      <c r="Y3" s="17">
        <v>2</v>
      </c>
      <c r="Z3" s="16" t="s">
        <v>24</v>
      </c>
      <c r="AA3" s="17">
        <v>1</v>
      </c>
      <c r="AB3" s="16" t="s">
        <v>24</v>
      </c>
      <c r="AC3" s="17">
        <v>4</v>
      </c>
      <c r="AD3" s="16" t="s">
        <v>23</v>
      </c>
    </row>
    <row r="4" spans="1:30" x14ac:dyDescent="0.3">
      <c r="A4" s="17">
        <v>2</v>
      </c>
      <c r="B4" s="18" t="s">
        <v>25</v>
      </c>
      <c r="C4" s="18" t="s">
        <v>26</v>
      </c>
      <c r="D4" s="19">
        <v>3</v>
      </c>
      <c r="E4" s="20" t="s">
        <v>22</v>
      </c>
      <c r="F4" s="14">
        <f t="shared" si="0"/>
        <v>6</v>
      </c>
      <c r="G4" s="15">
        <v>5</v>
      </c>
      <c r="H4" s="21" t="s">
        <v>23</v>
      </c>
      <c r="I4" s="17">
        <v>3</v>
      </c>
      <c r="J4" s="21" t="s">
        <v>24</v>
      </c>
      <c r="K4" s="17">
        <v>4</v>
      </c>
      <c r="L4" s="21" t="s">
        <v>23</v>
      </c>
      <c r="M4" s="17">
        <v>5</v>
      </c>
      <c r="N4" s="21" t="s">
        <v>24</v>
      </c>
      <c r="O4" s="17">
        <v>3</v>
      </c>
      <c r="P4" s="21" t="s">
        <v>24</v>
      </c>
      <c r="Q4" s="17">
        <v>3</v>
      </c>
      <c r="R4" s="21" t="s">
        <v>23</v>
      </c>
      <c r="S4" s="17">
        <v>1</v>
      </c>
      <c r="T4" s="21" t="s">
        <v>24</v>
      </c>
      <c r="U4" s="17">
        <v>1</v>
      </c>
      <c r="V4" s="21" t="s">
        <v>24</v>
      </c>
      <c r="W4" s="17">
        <v>3</v>
      </c>
      <c r="X4" s="21" t="s">
        <v>23</v>
      </c>
      <c r="Y4" s="17">
        <v>1</v>
      </c>
      <c r="Z4" s="21" t="s">
        <v>24</v>
      </c>
      <c r="AA4" s="17">
        <v>5</v>
      </c>
      <c r="AB4" s="21" t="s">
        <v>23</v>
      </c>
      <c r="AC4" s="17">
        <v>3</v>
      </c>
      <c r="AD4" s="21" t="s">
        <v>23</v>
      </c>
    </row>
    <row r="5" spans="1:30" x14ac:dyDescent="0.3">
      <c r="A5" s="17">
        <v>3</v>
      </c>
      <c r="B5" s="18" t="s">
        <v>27</v>
      </c>
      <c r="C5" s="18" t="s">
        <v>21</v>
      </c>
      <c r="D5" s="19">
        <v>2</v>
      </c>
      <c r="E5" s="20" t="s">
        <v>22</v>
      </c>
      <c r="F5" s="14">
        <f t="shared" si="0"/>
        <v>8</v>
      </c>
      <c r="G5" s="15">
        <v>4</v>
      </c>
      <c r="H5" s="21" t="s">
        <v>23</v>
      </c>
      <c r="I5" s="17">
        <v>5</v>
      </c>
      <c r="J5" s="21" t="s">
        <v>24</v>
      </c>
      <c r="K5" s="17">
        <v>5</v>
      </c>
      <c r="L5" s="21" t="s">
        <v>24</v>
      </c>
      <c r="M5" s="17">
        <v>5</v>
      </c>
      <c r="N5" s="21" t="s">
        <v>24</v>
      </c>
      <c r="O5" s="17">
        <v>5</v>
      </c>
      <c r="P5" s="21" t="s">
        <v>23</v>
      </c>
      <c r="Q5" s="17">
        <v>2</v>
      </c>
      <c r="R5" s="21" t="s">
        <v>24</v>
      </c>
      <c r="S5" s="17">
        <v>4</v>
      </c>
      <c r="T5" s="21" t="s">
        <v>24</v>
      </c>
      <c r="U5" s="17">
        <v>2</v>
      </c>
      <c r="V5" s="21" t="s">
        <v>24</v>
      </c>
      <c r="W5" s="17">
        <v>2</v>
      </c>
      <c r="X5" s="21" t="s">
        <v>24</v>
      </c>
      <c r="Y5" s="17">
        <v>2</v>
      </c>
      <c r="Z5" s="21" t="s">
        <v>24</v>
      </c>
      <c r="AA5" s="17">
        <v>5</v>
      </c>
      <c r="AB5" s="21" t="s">
        <v>23</v>
      </c>
      <c r="AC5" s="17">
        <v>3</v>
      </c>
      <c r="AD5" s="21" t="s">
        <v>23</v>
      </c>
    </row>
    <row r="6" spans="1:30" x14ac:dyDescent="0.3">
      <c r="A6" s="17">
        <v>4</v>
      </c>
      <c r="B6" s="18" t="s">
        <v>28</v>
      </c>
      <c r="C6" s="18" t="s">
        <v>26</v>
      </c>
      <c r="D6" s="19">
        <v>2</v>
      </c>
      <c r="E6" s="20" t="s">
        <v>22</v>
      </c>
      <c r="F6" s="14">
        <f t="shared" si="0"/>
        <v>8</v>
      </c>
      <c r="G6" s="15">
        <v>3</v>
      </c>
      <c r="H6" s="21" t="s">
        <v>24</v>
      </c>
      <c r="I6" s="17">
        <v>3</v>
      </c>
      <c r="J6" s="21" t="s">
        <v>24</v>
      </c>
      <c r="K6" s="17">
        <v>4</v>
      </c>
      <c r="L6" s="21" t="s">
        <v>24</v>
      </c>
      <c r="M6" s="17">
        <v>4</v>
      </c>
      <c r="N6" s="21" t="s">
        <v>24</v>
      </c>
      <c r="O6" s="17">
        <v>2</v>
      </c>
      <c r="P6" s="21" t="s">
        <v>24</v>
      </c>
      <c r="Q6" s="17">
        <v>1</v>
      </c>
      <c r="R6" s="21" t="s">
        <v>24</v>
      </c>
      <c r="S6" s="17">
        <v>4</v>
      </c>
      <c r="T6" s="21" t="s">
        <v>23</v>
      </c>
      <c r="U6" s="17">
        <v>3</v>
      </c>
      <c r="V6" s="21" t="s">
        <v>23</v>
      </c>
      <c r="W6" s="17">
        <v>3</v>
      </c>
      <c r="X6" s="21" t="s">
        <v>23</v>
      </c>
      <c r="Y6" s="17">
        <v>2</v>
      </c>
      <c r="Z6" s="21" t="s">
        <v>24</v>
      </c>
      <c r="AA6" s="17">
        <v>1</v>
      </c>
      <c r="AB6" s="21" t="s">
        <v>24</v>
      </c>
      <c r="AC6" s="17">
        <v>2</v>
      </c>
      <c r="AD6" s="21" t="s">
        <v>23</v>
      </c>
    </row>
    <row r="7" spans="1:30" x14ac:dyDescent="0.3">
      <c r="A7" s="17">
        <v>5</v>
      </c>
      <c r="B7" s="18" t="s">
        <v>29</v>
      </c>
      <c r="C7" s="18" t="s">
        <v>30</v>
      </c>
      <c r="D7" s="19">
        <v>1</v>
      </c>
      <c r="E7" s="20" t="s">
        <v>22</v>
      </c>
      <c r="F7" s="14">
        <f t="shared" si="0"/>
        <v>9</v>
      </c>
      <c r="G7" s="15">
        <v>5</v>
      </c>
      <c r="H7" s="21" t="s">
        <v>23</v>
      </c>
      <c r="I7" s="17">
        <v>4</v>
      </c>
      <c r="J7" s="21" t="s">
        <v>24</v>
      </c>
      <c r="K7" s="17">
        <v>4</v>
      </c>
      <c r="L7" s="21" t="s">
        <v>24</v>
      </c>
      <c r="M7" s="17">
        <v>5</v>
      </c>
      <c r="N7" s="21" t="s">
        <v>24</v>
      </c>
      <c r="O7" s="17">
        <v>4</v>
      </c>
      <c r="P7" s="21" t="s">
        <v>24</v>
      </c>
      <c r="Q7" s="17">
        <v>1</v>
      </c>
      <c r="R7" s="21" t="s">
        <v>24</v>
      </c>
      <c r="S7" s="17">
        <v>3</v>
      </c>
      <c r="T7" s="21" t="s">
        <v>24</v>
      </c>
      <c r="U7" s="17">
        <v>1</v>
      </c>
      <c r="V7" s="21" t="s">
        <v>24</v>
      </c>
      <c r="W7" s="17">
        <v>4</v>
      </c>
      <c r="X7" s="21" t="s">
        <v>23</v>
      </c>
      <c r="Y7" s="17">
        <v>2</v>
      </c>
      <c r="Z7" s="21" t="s">
        <v>24</v>
      </c>
      <c r="AA7" s="17">
        <v>1</v>
      </c>
      <c r="AB7" s="21" t="s">
        <v>24</v>
      </c>
      <c r="AC7" s="17">
        <v>2</v>
      </c>
      <c r="AD7" s="21" t="s">
        <v>23</v>
      </c>
    </row>
    <row r="8" spans="1:30" x14ac:dyDescent="0.3">
      <c r="A8" s="17">
        <v>6</v>
      </c>
      <c r="B8" s="18" t="s">
        <v>31</v>
      </c>
      <c r="C8" s="18" t="s">
        <v>30</v>
      </c>
      <c r="D8" s="19">
        <v>2</v>
      </c>
      <c r="E8" s="20" t="s">
        <v>22</v>
      </c>
      <c r="F8" s="14">
        <f t="shared" si="0"/>
        <v>2</v>
      </c>
      <c r="G8" s="15">
        <v>5</v>
      </c>
      <c r="H8" s="21" t="s">
        <v>23</v>
      </c>
      <c r="I8" s="17">
        <v>4</v>
      </c>
      <c r="J8" s="21" t="s">
        <v>24</v>
      </c>
      <c r="K8" s="17">
        <v>4</v>
      </c>
      <c r="L8" s="21" t="s">
        <v>23</v>
      </c>
      <c r="M8" s="17">
        <v>5</v>
      </c>
      <c r="N8" s="21" t="s">
        <v>24</v>
      </c>
      <c r="O8" s="17">
        <v>4</v>
      </c>
      <c r="P8" s="21" t="s">
        <v>23</v>
      </c>
      <c r="Q8" s="17">
        <v>4</v>
      </c>
      <c r="R8" s="21" t="s">
        <v>23</v>
      </c>
      <c r="S8" s="17">
        <v>5</v>
      </c>
      <c r="T8" s="21" t="s">
        <v>23</v>
      </c>
      <c r="U8" s="17">
        <v>2</v>
      </c>
      <c r="V8" s="21" t="s">
        <v>23</v>
      </c>
      <c r="W8" s="17">
        <v>4</v>
      </c>
      <c r="X8" s="21" t="s">
        <v>23</v>
      </c>
      <c r="Y8" s="17">
        <v>5</v>
      </c>
      <c r="Z8" s="21" t="s">
        <v>23</v>
      </c>
      <c r="AA8" s="17">
        <v>4</v>
      </c>
      <c r="AB8" s="21" t="s">
        <v>23</v>
      </c>
      <c r="AC8" s="17">
        <v>5</v>
      </c>
      <c r="AD8" s="21" t="s">
        <v>23</v>
      </c>
    </row>
    <row r="9" spans="1:30" x14ac:dyDescent="0.3">
      <c r="A9" s="17">
        <v>7</v>
      </c>
      <c r="B9" s="18" t="s">
        <v>32</v>
      </c>
      <c r="C9" s="18" t="s">
        <v>30</v>
      </c>
      <c r="D9" s="19">
        <v>3</v>
      </c>
      <c r="E9" s="20" t="s">
        <v>22</v>
      </c>
      <c r="F9" s="14">
        <f t="shared" si="0"/>
        <v>8</v>
      </c>
      <c r="G9" s="15">
        <v>4</v>
      </c>
      <c r="H9" s="21" t="s">
        <v>23</v>
      </c>
      <c r="I9" s="17">
        <v>5</v>
      </c>
      <c r="J9" s="21" t="s">
        <v>24</v>
      </c>
      <c r="K9" s="17">
        <v>1</v>
      </c>
      <c r="L9" s="21" t="s">
        <v>23</v>
      </c>
      <c r="M9" s="17">
        <v>4</v>
      </c>
      <c r="N9" s="21" t="s">
        <v>24</v>
      </c>
      <c r="O9" s="17">
        <v>3</v>
      </c>
      <c r="P9" s="21" t="s">
        <v>24</v>
      </c>
      <c r="Q9" s="17">
        <v>2</v>
      </c>
      <c r="R9" s="21" t="s">
        <v>24</v>
      </c>
      <c r="S9" s="17">
        <v>2</v>
      </c>
      <c r="T9" s="21" t="s">
        <v>23</v>
      </c>
      <c r="U9" s="17">
        <v>2</v>
      </c>
      <c r="V9" s="21" t="s">
        <v>24</v>
      </c>
      <c r="W9" s="17">
        <v>1</v>
      </c>
      <c r="X9" s="21" t="s">
        <v>24</v>
      </c>
      <c r="Y9" s="17">
        <v>1</v>
      </c>
      <c r="Z9" s="21" t="s">
        <v>24</v>
      </c>
      <c r="AA9" s="17">
        <v>5</v>
      </c>
      <c r="AB9" s="21" t="s">
        <v>23</v>
      </c>
      <c r="AC9" s="17">
        <v>4</v>
      </c>
      <c r="AD9" s="21" t="s">
        <v>24</v>
      </c>
    </row>
    <row r="10" spans="1:30" x14ac:dyDescent="0.3">
      <c r="A10" s="17">
        <v>8</v>
      </c>
      <c r="B10" s="18" t="s">
        <v>33</v>
      </c>
      <c r="C10" s="18" t="s">
        <v>30</v>
      </c>
      <c r="D10" s="19">
        <v>4</v>
      </c>
      <c r="E10" s="20" t="s">
        <v>22</v>
      </c>
      <c r="F10" s="14">
        <f t="shared" si="0"/>
        <v>6</v>
      </c>
      <c r="G10" s="15">
        <v>3</v>
      </c>
      <c r="H10" s="21" t="s">
        <v>23</v>
      </c>
      <c r="I10" s="17">
        <v>5</v>
      </c>
      <c r="J10" s="21" t="s">
        <v>24</v>
      </c>
      <c r="K10" s="17">
        <v>1</v>
      </c>
      <c r="L10" s="21" t="s">
        <v>24</v>
      </c>
      <c r="M10" s="17">
        <v>5</v>
      </c>
      <c r="N10" s="21" t="s">
        <v>24</v>
      </c>
      <c r="O10" s="17">
        <v>5</v>
      </c>
      <c r="P10" s="21" t="s">
        <v>23</v>
      </c>
      <c r="Q10" s="17">
        <v>2</v>
      </c>
      <c r="R10" s="21" t="s">
        <v>24</v>
      </c>
      <c r="S10" s="17">
        <v>1</v>
      </c>
      <c r="T10" s="21" t="s">
        <v>24</v>
      </c>
      <c r="U10" s="17">
        <v>2</v>
      </c>
      <c r="V10" s="21" t="s">
        <v>23</v>
      </c>
      <c r="W10" s="17">
        <v>2</v>
      </c>
      <c r="X10" s="21" t="s">
        <v>23</v>
      </c>
      <c r="Y10" s="17">
        <v>3</v>
      </c>
      <c r="Z10" s="21" t="s">
        <v>24</v>
      </c>
      <c r="AA10" s="17">
        <v>2</v>
      </c>
      <c r="AB10" s="21" t="s">
        <v>23</v>
      </c>
      <c r="AC10" s="17">
        <v>4</v>
      </c>
      <c r="AD10" s="21" t="s">
        <v>23</v>
      </c>
    </row>
    <row r="11" spans="1:30" x14ac:dyDescent="0.3">
      <c r="A11" s="17">
        <v>9</v>
      </c>
      <c r="B11" s="18" t="s">
        <v>34</v>
      </c>
      <c r="C11" s="18" t="s">
        <v>26</v>
      </c>
      <c r="D11" s="19">
        <v>1</v>
      </c>
      <c r="E11" s="20" t="s">
        <v>22</v>
      </c>
      <c r="F11" s="14">
        <f t="shared" si="0"/>
        <v>4</v>
      </c>
      <c r="G11" s="15">
        <v>4</v>
      </c>
      <c r="H11" s="21" t="s">
        <v>23</v>
      </c>
      <c r="I11" s="17">
        <v>5</v>
      </c>
      <c r="J11" s="21" t="s">
        <v>23</v>
      </c>
      <c r="K11" s="17">
        <v>1</v>
      </c>
      <c r="L11" s="21" t="s">
        <v>24</v>
      </c>
      <c r="M11" s="17">
        <v>4</v>
      </c>
      <c r="N11" s="21" t="s">
        <v>24</v>
      </c>
      <c r="O11" s="17">
        <v>4</v>
      </c>
      <c r="P11" s="21" t="s">
        <v>24</v>
      </c>
      <c r="Q11" s="17">
        <v>4</v>
      </c>
      <c r="R11" s="21" t="s">
        <v>23</v>
      </c>
      <c r="S11" s="17">
        <v>2</v>
      </c>
      <c r="T11" s="21" t="s">
        <v>24</v>
      </c>
      <c r="U11" s="17">
        <v>3</v>
      </c>
      <c r="V11" s="21" t="s">
        <v>23</v>
      </c>
      <c r="W11" s="17">
        <v>3</v>
      </c>
      <c r="X11" s="21" t="s">
        <v>23</v>
      </c>
      <c r="Y11" s="17">
        <v>5</v>
      </c>
      <c r="Z11" s="21" t="s">
        <v>23</v>
      </c>
      <c r="AA11" s="17">
        <v>5</v>
      </c>
      <c r="AB11" s="21" t="s">
        <v>23</v>
      </c>
      <c r="AC11" s="17">
        <v>2</v>
      </c>
      <c r="AD11" s="21" t="s">
        <v>23</v>
      </c>
    </row>
    <row r="12" spans="1:30" x14ac:dyDescent="0.3">
      <c r="A12" s="17">
        <v>10</v>
      </c>
      <c r="B12" s="18" t="s">
        <v>35</v>
      </c>
      <c r="C12" s="18" t="s">
        <v>21</v>
      </c>
      <c r="D12" s="19">
        <v>3</v>
      </c>
      <c r="E12" s="20" t="s">
        <v>22</v>
      </c>
      <c r="F12" s="14">
        <f t="shared" si="0"/>
        <v>2</v>
      </c>
      <c r="G12" s="15">
        <v>2</v>
      </c>
      <c r="H12" s="21" t="s">
        <v>23</v>
      </c>
      <c r="I12" s="17">
        <v>5</v>
      </c>
      <c r="J12" s="21" t="s">
        <v>23</v>
      </c>
      <c r="K12" s="17">
        <v>4</v>
      </c>
      <c r="L12" s="21" t="s">
        <v>23</v>
      </c>
      <c r="M12" s="17">
        <v>5</v>
      </c>
      <c r="N12" s="21" t="s">
        <v>24</v>
      </c>
      <c r="O12" s="17">
        <v>5</v>
      </c>
      <c r="P12" s="21" t="s">
        <v>23</v>
      </c>
      <c r="Q12" s="17">
        <v>4</v>
      </c>
      <c r="R12" s="21" t="s">
        <v>23</v>
      </c>
      <c r="S12" s="17">
        <v>5</v>
      </c>
      <c r="T12" s="21" t="s">
        <v>23</v>
      </c>
      <c r="U12" s="17">
        <v>3</v>
      </c>
      <c r="V12" s="21" t="s">
        <v>23</v>
      </c>
      <c r="W12" s="17">
        <v>2</v>
      </c>
      <c r="X12" s="21" t="s">
        <v>23</v>
      </c>
      <c r="Y12" s="17">
        <v>2</v>
      </c>
      <c r="Z12" s="21" t="s">
        <v>24</v>
      </c>
      <c r="AA12" s="17">
        <v>5</v>
      </c>
      <c r="AB12" s="21" t="s">
        <v>23</v>
      </c>
      <c r="AC12" s="17">
        <v>4</v>
      </c>
      <c r="AD12" s="21" t="s">
        <v>23</v>
      </c>
    </row>
    <row r="13" spans="1:30" x14ac:dyDescent="0.3">
      <c r="A13" s="17">
        <v>11</v>
      </c>
      <c r="B13" s="18" t="s">
        <v>36</v>
      </c>
      <c r="C13" s="18" t="s">
        <v>26</v>
      </c>
      <c r="D13" s="19">
        <v>4</v>
      </c>
      <c r="E13" s="20" t="s">
        <v>22</v>
      </c>
      <c r="F13" s="14">
        <f t="shared" si="0"/>
        <v>2</v>
      </c>
      <c r="G13" s="15">
        <v>2</v>
      </c>
      <c r="H13" s="21" t="s">
        <v>23</v>
      </c>
      <c r="I13" s="17">
        <v>4</v>
      </c>
      <c r="J13" s="21" t="s">
        <v>23</v>
      </c>
      <c r="K13" s="17">
        <v>3</v>
      </c>
      <c r="L13" s="21" t="s">
        <v>23</v>
      </c>
      <c r="M13" s="17">
        <v>5</v>
      </c>
      <c r="N13" s="21" t="s">
        <v>23</v>
      </c>
      <c r="O13" s="17">
        <v>3</v>
      </c>
      <c r="P13" s="21" t="s">
        <v>24</v>
      </c>
      <c r="Q13" s="17">
        <v>2</v>
      </c>
      <c r="R13" s="21" t="s">
        <v>24</v>
      </c>
      <c r="S13" s="17">
        <v>2</v>
      </c>
      <c r="T13" s="21" t="s">
        <v>23</v>
      </c>
      <c r="U13" s="17">
        <v>3</v>
      </c>
      <c r="V13" s="21" t="s">
        <v>23</v>
      </c>
      <c r="W13" s="17">
        <v>3</v>
      </c>
      <c r="X13" s="21" t="s">
        <v>23</v>
      </c>
      <c r="Y13" s="17">
        <v>4</v>
      </c>
      <c r="Z13" s="21" t="s">
        <v>23</v>
      </c>
      <c r="AA13" s="17">
        <v>4</v>
      </c>
      <c r="AB13" s="21" t="s">
        <v>23</v>
      </c>
      <c r="AC13" s="17">
        <v>3</v>
      </c>
      <c r="AD13" s="21" t="s">
        <v>23</v>
      </c>
    </row>
    <row r="14" spans="1:30" x14ac:dyDescent="0.3">
      <c r="A14" s="17">
        <v>12</v>
      </c>
      <c r="B14" s="18" t="s">
        <v>37</v>
      </c>
      <c r="C14" s="18" t="s">
        <v>21</v>
      </c>
      <c r="D14" s="19">
        <v>4</v>
      </c>
      <c r="E14" s="20" t="s">
        <v>22</v>
      </c>
      <c r="F14" s="14">
        <f t="shared" si="0"/>
        <v>5</v>
      </c>
      <c r="G14" s="15">
        <v>1</v>
      </c>
      <c r="H14" s="21" t="s">
        <v>24</v>
      </c>
      <c r="I14" s="17">
        <v>5</v>
      </c>
      <c r="J14" s="21" t="s">
        <v>23</v>
      </c>
      <c r="K14" s="17">
        <v>3</v>
      </c>
      <c r="L14" s="21" t="s">
        <v>23</v>
      </c>
      <c r="M14" s="17">
        <v>5</v>
      </c>
      <c r="N14" s="21" t="s">
        <v>24</v>
      </c>
      <c r="O14" s="17">
        <v>4</v>
      </c>
      <c r="P14" s="21" t="s">
        <v>23</v>
      </c>
      <c r="Q14" s="17">
        <v>1</v>
      </c>
      <c r="R14" s="21" t="s">
        <v>24</v>
      </c>
      <c r="S14" s="17">
        <v>1</v>
      </c>
      <c r="T14" s="21" t="s">
        <v>24</v>
      </c>
      <c r="U14" s="17">
        <v>2</v>
      </c>
      <c r="V14" s="21" t="s">
        <v>23</v>
      </c>
      <c r="W14" s="17">
        <v>2</v>
      </c>
      <c r="X14" s="21" t="s">
        <v>24</v>
      </c>
      <c r="Y14" s="17">
        <v>4</v>
      </c>
      <c r="Z14" s="21" t="s">
        <v>23</v>
      </c>
      <c r="AA14" s="17">
        <v>3</v>
      </c>
      <c r="AB14" s="21" t="s">
        <v>23</v>
      </c>
      <c r="AC14" s="17">
        <v>2</v>
      </c>
      <c r="AD14" s="21" t="s">
        <v>23</v>
      </c>
    </row>
    <row r="15" spans="1:30" x14ac:dyDescent="0.3">
      <c r="A15" s="17">
        <v>13</v>
      </c>
      <c r="B15" s="18" t="s">
        <v>38</v>
      </c>
      <c r="C15" s="18" t="s">
        <v>39</v>
      </c>
      <c r="D15" s="19">
        <v>1</v>
      </c>
      <c r="E15" s="20" t="s">
        <v>22</v>
      </c>
      <c r="F15" s="14">
        <f t="shared" si="0"/>
        <v>0</v>
      </c>
      <c r="G15" s="15">
        <v>3</v>
      </c>
      <c r="H15" s="21" t="s">
        <v>23</v>
      </c>
      <c r="I15" s="17">
        <v>5</v>
      </c>
      <c r="J15" s="21" t="s">
        <v>23</v>
      </c>
      <c r="K15" s="17">
        <v>1</v>
      </c>
      <c r="L15" s="21" t="s">
        <v>23</v>
      </c>
      <c r="M15" s="17">
        <v>5</v>
      </c>
      <c r="N15" s="21" t="s">
        <v>23</v>
      </c>
      <c r="O15" s="17">
        <v>2</v>
      </c>
      <c r="P15" s="21" t="s">
        <v>23</v>
      </c>
      <c r="Q15" s="17">
        <v>4</v>
      </c>
      <c r="R15" s="21" t="s">
        <v>23</v>
      </c>
      <c r="S15" s="17">
        <v>5</v>
      </c>
      <c r="T15" s="21" t="s">
        <v>23</v>
      </c>
      <c r="U15" s="17">
        <v>2</v>
      </c>
      <c r="V15" s="21" t="s">
        <v>23</v>
      </c>
      <c r="W15" s="17">
        <v>4</v>
      </c>
      <c r="X15" s="21" t="s">
        <v>23</v>
      </c>
      <c r="Y15" s="17">
        <v>4</v>
      </c>
      <c r="Z15" s="21" t="s">
        <v>23</v>
      </c>
      <c r="AA15" s="17">
        <v>4</v>
      </c>
      <c r="AB15" s="21" t="s">
        <v>23</v>
      </c>
      <c r="AC15" s="17">
        <v>3</v>
      </c>
      <c r="AD15" s="21" t="s">
        <v>23</v>
      </c>
    </row>
    <row r="16" spans="1:30" x14ac:dyDescent="0.3">
      <c r="A16" s="17">
        <v>14</v>
      </c>
      <c r="B16" s="18" t="s">
        <v>40</v>
      </c>
      <c r="C16" s="18" t="s">
        <v>39</v>
      </c>
      <c r="D16" s="19">
        <v>2</v>
      </c>
      <c r="E16" s="20" t="s">
        <v>22</v>
      </c>
      <c r="F16" s="14">
        <f t="shared" si="0"/>
        <v>1</v>
      </c>
      <c r="G16" s="15">
        <v>3</v>
      </c>
      <c r="H16" s="21" t="s">
        <v>23</v>
      </c>
      <c r="I16" s="17">
        <v>1</v>
      </c>
      <c r="J16" s="21" t="s">
        <v>23</v>
      </c>
      <c r="K16" s="17">
        <v>1</v>
      </c>
      <c r="L16" s="21" t="s">
        <v>23</v>
      </c>
      <c r="M16" s="17">
        <v>5</v>
      </c>
      <c r="N16" s="21" t="s">
        <v>23</v>
      </c>
      <c r="O16" s="17">
        <v>2</v>
      </c>
      <c r="P16" s="21" t="s">
        <v>23</v>
      </c>
      <c r="Q16" s="17">
        <v>5</v>
      </c>
      <c r="R16" s="21" t="s">
        <v>23</v>
      </c>
      <c r="S16" s="17">
        <v>5</v>
      </c>
      <c r="T16" s="21" t="s">
        <v>23</v>
      </c>
      <c r="U16" s="17">
        <v>1</v>
      </c>
      <c r="V16" s="21" t="s">
        <v>24</v>
      </c>
      <c r="W16" s="17">
        <v>3</v>
      </c>
      <c r="X16" s="21" t="s">
        <v>23</v>
      </c>
      <c r="Y16" s="17">
        <v>4</v>
      </c>
      <c r="Z16" s="21" t="s">
        <v>23</v>
      </c>
      <c r="AA16" s="17">
        <v>5</v>
      </c>
      <c r="AB16" s="21" t="s">
        <v>23</v>
      </c>
      <c r="AC16" s="17">
        <v>4</v>
      </c>
      <c r="AD16" s="21" t="s">
        <v>23</v>
      </c>
    </row>
    <row r="17" spans="1:30" x14ac:dyDescent="0.3">
      <c r="A17" s="17">
        <v>15</v>
      </c>
      <c r="B17" s="18" t="s">
        <v>41</v>
      </c>
      <c r="C17" s="18" t="s">
        <v>39</v>
      </c>
      <c r="D17" s="19">
        <v>3</v>
      </c>
      <c r="E17" s="20" t="s">
        <v>22</v>
      </c>
      <c r="F17" s="14">
        <f t="shared" si="0"/>
        <v>2</v>
      </c>
      <c r="G17" s="15">
        <v>3</v>
      </c>
      <c r="H17" s="21" t="s">
        <v>23</v>
      </c>
      <c r="I17" s="17">
        <v>4</v>
      </c>
      <c r="J17" s="21" t="s">
        <v>23</v>
      </c>
      <c r="K17" s="17">
        <v>2</v>
      </c>
      <c r="L17" s="21" t="s">
        <v>23</v>
      </c>
      <c r="M17" s="17">
        <v>5</v>
      </c>
      <c r="N17" s="21" t="s">
        <v>23</v>
      </c>
      <c r="O17" s="17">
        <v>4</v>
      </c>
      <c r="P17" s="21" t="s">
        <v>23</v>
      </c>
      <c r="Q17" s="17">
        <v>2</v>
      </c>
      <c r="R17" s="21" t="s">
        <v>24</v>
      </c>
      <c r="S17" s="17">
        <v>4</v>
      </c>
      <c r="T17" s="21" t="s">
        <v>23</v>
      </c>
      <c r="U17" s="17">
        <v>1</v>
      </c>
      <c r="V17" s="21" t="s">
        <v>24</v>
      </c>
      <c r="W17" s="17">
        <v>4</v>
      </c>
      <c r="X17" s="21" t="s">
        <v>23</v>
      </c>
      <c r="Y17" s="17">
        <v>5</v>
      </c>
      <c r="Z17" s="21" t="s">
        <v>23</v>
      </c>
      <c r="AA17" s="17">
        <v>5</v>
      </c>
      <c r="AB17" s="21" t="s">
        <v>23</v>
      </c>
      <c r="AC17" s="17">
        <v>4</v>
      </c>
      <c r="AD17" s="21" t="s">
        <v>23</v>
      </c>
    </row>
    <row r="18" spans="1:30" x14ac:dyDescent="0.3">
      <c r="A18" s="17">
        <v>16</v>
      </c>
      <c r="B18" s="18" t="s">
        <v>42</v>
      </c>
      <c r="C18" s="18" t="s">
        <v>39</v>
      </c>
      <c r="D18" s="19">
        <v>4</v>
      </c>
      <c r="E18" s="20" t="s">
        <v>22</v>
      </c>
      <c r="F18" s="14">
        <f t="shared" si="0"/>
        <v>2</v>
      </c>
      <c r="G18" s="15">
        <v>2</v>
      </c>
      <c r="H18" s="21" t="s">
        <v>24</v>
      </c>
      <c r="I18" s="17">
        <v>4</v>
      </c>
      <c r="J18" s="21" t="s">
        <v>23</v>
      </c>
      <c r="K18" s="17">
        <v>5</v>
      </c>
      <c r="L18" s="21" t="s">
        <v>23</v>
      </c>
      <c r="M18" s="17">
        <v>5</v>
      </c>
      <c r="N18" s="21" t="s">
        <v>23</v>
      </c>
      <c r="O18" s="17">
        <v>4</v>
      </c>
      <c r="P18" s="21" t="s">
        <v>23</v>
      </c>
      <c r="Q18" s="17">
        <v>4</v>
      </c>
      <c r="R18" s="21" t="s">
        <v>23</v>
      </c>
      <c r="S18" s="17">
        <v>4</v>
      </c>
      <c r="T18" s="21" t="s">
        <v>23</v>
      </c>
      <c r="U18" s="17">
        <v>2</v>
      </c>
      <c r="V18" s="21" t="s">
        <v>24</v>
      </c>
      <c r="W18" s="17">
        <v>2</v>
      </c>
      <c r="X18" s="21" t="s">
        <v>23</v>
      </c>
      <c r="Y18" s="17">
        <v>4</v>
      </c>
      <c r="Z18" s="21" t="s">
        <v>23</v>
      </c>
      <c r="AA18" s="17">
        <v>4</v>
      </c>
      <c r="AB18" s="21" t="s">
        <v>23</v>
      </c>
      <c r="AC18" s="17">
        <v>2</v>
      </c>
      <c r="AD18" s="21" t="s">
        <v>23</v>
      </c>
    </row>
    <row r="19" spans="1:30" x14ac:dyDescent="0.3">
      <c r="A19" s="17">
        <v>17</v>
      </c>
      <c r="B19" s="18" t="s">
        <v>43</v>
      </c>
      <c r="C19" s="18" t="s">
        <v>21</v>
      </c>
      <c r="D19" s="19">
        <v>1</v>
      </c>
      <c r="E19" s="20" t="s">
        <v>22</v>
      </c>
      <c r="F19" s="14">
        <f t="shared" si="0"/>
        <v>9</v>
      </c>
      <c r="G19" s="15">
        <v>3</v>
      </c>
      <c r="H19" s="21" t="s">
        <v>23</v>
      </c>
      <c r="I19" s="17">
        <v>2</v>
      </c>
      <c r="J19" s="21" t="s">
        <v>24</v>
      </c>
      <c r="K19" s="17">
        <v>2</v>
      </c>
      <c r="L19" s="21" t="s">
        <v>24</v>
      </c>
      <c r="M19" s="17">
        <v>2</v>
      </c>
      <c r="N19" s="21" t="s">
        <v>24</v>
      </c>
      <c r="O19" s="17">
        <v>1</v>
      </c>
      <c r="P19" s="21" t="s">
        <v>24</v>
      </c>
      <c r="Q19" s="17">
        <v>1</v>
      </c>
      <c r="R19" s="21" t="s">
        <v>24</v>
      </c>
      <c r="S19" s="17">
        <v>2</v>
      </c>
      <c r="T19" s="21" t="s">
        <v>23</v>
      </c>
      <c r="U19" s="17">
        <v>4</v>
      </c>
      <c r="V19" s="21" t="s">
        <v>23</v>
      </c>
      <c r="W19" s="17">
        <v>3</v>
      </c>
      <c r="X19" s="21" t="s">
        <v>24</v>
      </c>
      <c r="Y19" s="17">
        <v>1</v>
      </c>
      <c r="Z19" s="21" t="s">
        <v>24</v>
      </c>
      <c r="AA19" s="17">
        <v>1</v>
      </c>
      <c r="AB19" s="21" t="s">
        <v>24</v>
      </c>
      <c r="AC19" s="17">
        <v>2</v>
      </c>
      <c r="AD19" s="21" t="s">
        <v>24</v>
      </c>
    </row>
    <row r="20" spans="1:30" x14ac:dyDescent="0.3">
      <c r="A20" s="17">
        <v>18</v>
      </c>
      <c r="B20" s="18" t="s">
        <v>44</v>
      </c>
      <c r="C20" s="18" t="s">
        <v>26</v>
      </c>
      <c r="D20" s="19">
        <v>3</v>
      </c>
      <c r="E20" s="20" t="s">
        <v>45</v>
      </c>
      <c r="F20" s="14">
        <f t="shared" si="0"/>
        <v>10</v>
      </c>
      <c r="G20" s="15">
        <v>1</v>
      </c>
      <c r="H20" s="21" t="s">
        <v>24</v>
      </c>
      <c r="I20" s="17">
        <v>1</v>
      </c>
      <c r="J20" s="21" t="s">
        <v>24</v>
      </c>
      <c r="K20" s="17">
        <v>2</v>
      </c>
      <c r="L20" s="21" t="s">
        <v>24</v>
      </c>
      <c r="M20" s="17">
        <v>2</v>
      </c>
      <c r="N20" s="21" t="s">
        <v>24</v>
      </c>
      <c r="O20" s="17">
        <v>1</v>
      </c>
      <c r="P20" s="21" t="s">
        <v>24</v>
      </c>
      <c r="Q20" s="17">
        <v>2</v>
      </c>
      <c r="R20" s="21" t="s">
        <v>23</v>
      </c>
      <c r="S20" s="17">
        <v>2</v>
      </c>
      <c r="T20" s="21" t="s">
        <v>24</v>
      </c>
      <c r="U20" s="17">
        <v>1</v>
      </c>
      <c r="V20" s="21" t="s">
        <v>24</v>
      </c>
      <c r="W20" s="17">
        <v>4</v>
      </c>
      <c r="X20" s="21" t="s">
        <v>23</v>
      </c>
      <c r="Y20" s="17">
        <v>1</v>
      </c>
      <c r="Z20" s="21" t="s">
        <v>24</v>
      </c>
      <c r="AA20" s="17">
        <v>1</v>
      </c>
      <c r="AB20" s="21" t="s">
        <v>24</v>
      </c>
      <c r="AC20" s="17">
        <v>2</v>
      </c>
      <c r="AD20" s="21" t="s">
        <v>24</v>
      </c>
    </row>
    <row r="21" spans="1:30" x14ac:dyDescent="0.3">
      <c r="A21" s="17">
        <v>19</v>
      </c>
      <c r="B21" s="18" t="s">
        <v>46</v>
      </c>
      <c r="C21" s="18" t="s">
        <v>21</v>
      </c>
      <c r="D21" s="19">
        <v>2</v>
      </c>
      <c r="E21" s="20" t="s">
        <v>22</v>
      </c>
      <c r="F21" s="14">
        <f t="shared" si="0"/>
        <v>2</v>
      </c>
      <c r="G21" s="15">
        <v>4</v>
      </c>
      <c r="H21" s="21" t="s">
        <v>23</v>
      </c>
      <c r="I21" s="17">
        <v>4</v>
      </c>
      <c r="J21" s="21" t="s">
        <v>23</v>
      </c>
      <c r="K21" s="17">
        <v>2</v>
      </c>
      <c r="L21" s="21" t="s">
        <v>23</v>
      </c>
      <c r="M21" s="17">
        <v>5</v>
      </c>
      <c r="N21" s="21" t="s">
        <v>24</v>
      </c>
      <c r="O21" s="17">
        <v>5</v>
      </c>
      <c r="P21" s="21" t="s">
        <v>23</v>
      </c>
      <c r="Q21" s="17">
        <v>3</v>
      </c>
      <c r="R21" s="21" t="s">
        <v>23</v>
      </c>
      <c r="S21" s="17">
        <v>4</v>
      </c>
      <c r="T21" s="21" t="s">
        <v>23</v>
      </c>
      <c r="U21" s="17">
        <v>4</v>
      </c>
      <c r="V21" s="21" t="s">
        <v>23</v>
      </c>
      <c r="W21" s="17">
        <v>4</v>
      </c>
      <c r="X21" s="21" t="s">
        <v>24</v>
      </c>
      <c r="Y21" s="17">
        <v>4</v>
      </c>
      <c r="Z21" s="21" t="s">
        <v>23</v>
      </c>
      <c r="AA21" s="17">
        <v>3</v>
      </c>
      <c r="AB21" s="21" t="s">
        <v>23</v>
      </c>
      <c r="AC21" s="17">
        <v>4</v>
      </c>
      <c r="AD21" s="21" t="s">
        <v>23</v>
      </c>
    </row>
    <row r="22" spans="1:30" x14ac:dyDescent="0.3">
      <c r="A22" s="17">
        <v>20</v>
      </c>
      <c r="B22" s="18" t="s">
        <v>47</v>
      </c>
      <c r="C22" s="18" t="s">
        <v>26</v>
      </c>
      <c r="D22" s="19">
        <v>2</v>
      </c>
      <c r="E22" s="20" t="s">
        <v>22</v>
      </c>
      <c r="F22" s="14">
        <f t="shared" si="0"/>
        <v>4</v>
      </c>
      <c r="G22" s="15">
        <v>4</v>
      </c>
      <c r="H22" s="21" t="s">
        <v>23</v>
      </c>
      <c r="I22" s="17">
        <v>3</v>
      </c>
      <c r="J22" s="21" t="s">
        <v>24</v>
      </c>
      <c r="K22" s="17">
        <v>4</v>
      </c>
      <c r="L22" s="21" t="s">
        <v>24</v>
      </c>
      <c r="M22" s="17">
        <v>5</v>
      </c>
      <c r="N22" s="21" t="s">
        <v>23</v>
      </c>
      <c r="O22" s="17">
        <v>2</v>
      </c>
      <c r="P22" s="21" t="s">
        <v>24</v>
      </c>
      <c r="Q22" s="17">
        <v>4</v>
      </c>
      <c r="R22" s="21" t="s">
        <v>23</v>
      </c>
      <c r="S22" s="17">
        <v>2</v>
      </c>
      <c r="T22" s="21" t="s">
        <v>23</v>
      </c>
      <c r="U22" s="17">
        <v>4</v>
      </c>
      <c r="V22" s="21" t="s">
        <v>23</v>
      </c>
      <c r="W22" s="17">
        <v>4</v>
      </c>
      <c r="X22" s="21" t="s">
        <v>23</v>
      </c>
      <c r="Y22" s="17">
        <v>5</v>
      </c>
      <c r="Z22" s="21" t="s">
        <v>23</v>
      </c>
      <c r="AA22" s="17">
        <v>4</v>
      </c>
      <c r="AB22" s="21" t="s">
        <v>23</v>
      </c>
      <c r="AC22" s="17">
        <v>4</v>
      </c>
      <c r="AD22" s="21" t="s">
        <v>24</v>
      </c>
    </row>
    <row r="23" spans="1:30" x14ac:dyDescent="0.3">
      <c r="A23" s="17">
        <v>21</v>
      </c>
      <c r="B23" s="18" t="s">
        <v>48</v>
      </c>
      <c r="C23" s="18" t="s">
        <v>30</v>
      </c>
      <c r="D23" s="19">
        <v>1</v>
      </c>
      <c r="E23" s="20" t="s">
        <v>22</v>
      </c>
      <c r="F23" s="14">
        <f t="shared" si="0"/>
        <v>4</v>
      </c>
      <c r="G23" s="15">
        <v>2</v>
      </c>
      <c r="H23" s="21" t="s">
        <v>23</v>
      </c>
      <c r="I23" s="17">
        <v>1</v>
      </c>
      <c r="J23" s="21" t="s">
        <v>24</v>
      </c>
      <c r="K23" s="17">
        <v>4</v>
      </c>
      <c r="L23" s="21" t="s">
        <v>23</v>
      </c>
      <c r="M23" s="17">
        <v>5</v>
      </c>
      <c r="N23" s="21" t="s">
        <v>23</v>
      </c>
      <c r="O23" s="17">
        <v>4</v>
      </c>
      <c r="P23" s="21" t="s">
        <v>23</v>
      </c>
      <c r="Q23" s="17">
        <v>4</v>
      </c>
      <c r="R23" s="21" t="s">
        <v>23</v>
      </c>
      <c r="S23" s="17">
        <v>4</v>
      </c>
      <c r="T23" s="21" t="s">
        <v>24</v>
      </c>
      <c r="U23" s="17">
        <v>5</v>
      </c>
      <c r="V23" s="21" t="s">
        <v>23</v>
      </c>
      <c r="W23" s="17">
        <v>4</v>
      </c>
      <c r="X23" s="21" t="s">
        <v>23</v>
      </c>
      <c r="Y23" s="17">
        <v>4</v>
      </c>
      <c r="Z23" s="21" t="s">
        <v>23</v>
      </c>
      <c r="AA23" s="17">
        <v>1</v>
      </c>
      <c r="AB23" s="21" t="s">
        <v>24</v>
      </c>
      <c r="AC23" s="17">
        <v>2</v>
      </c>
      <c r="AD23" s="21" t="s">
        <v>24</v>
      </c>
    </row>
    <row r="24" spans="1:30" x14ac:dyDescent="0.3">
      <c r="A24" s="17">
        <v>22</v>
      </c>
      <c r="B24" s="18" t="s">
        <v>49</v>
      </c>
      <c r="C24" s="18" t="s">
        <v>30</v>
      </c>
      <c r="D24" s="19">
        <v>2</v>
      </c>
      <c r="E24" s="20" t="s">
        <v>22</v>
      </c>
      <c r="F24" s="14">
        <f t="shared" si="0"/>
        <v>7</v>
      </c>
      <c r="G24" s="15">
        <v>3</v>
      </c>
      <c r="H24" s="21" t="s">
        <v>24</v>
      </c>
      <c r="I24" s="17">
        <v>1</v>
      </c>
      <c r="J24" s="21" t="s">
        <v>23</v>
      </c>
      <c r="K24" s="17">
        <v>1</v>
      </c>
      <c r="L24" s="21" t="s">
        <v>23</v>
      </c>
      <c r="M24" s="17">
        <v>3</v>
      </c>
      <c r="N24" s="21" t="s">
        <v>23</v>
      </c>
      <c r="O24" s="17">
        <v>3</v>
      </c>
      <c r="P24" s="21" t="s">
        <v>24</v>
      </c>
      <c r="Q24" s="17">
        <v>4</v>
      </c>
      <c r="R24" s="21" t="s">
        <v>23</v>
      </c>
      <c r="S24" s="17">
        <v>1</v>
      </c>
      <c r="T24" s="21" t="s">
        <v>24</v>
      </c>
      <c r="U24" s="17">
        <v>1</v>
      </c>
      <c r="V24" s="21" t="s">
        <v>24</v>
      </c>
      <c r="W24" s="17">
        <v>4</v>
      </c>
      <c r="X24" s="21" t="s">
        <v>23</v>
      </c>
      <c r="Y24" s="17">
        <v>1</v>
      </c>
      <c r="Z24" s="21" t="s">
        <v>24</v>
      </c>
      <c r="AA24" s="17">
        <v>1</v>
      </c>
      <c r="AB24" s="21" t="s">
        <v>24</v>
      </c>
      <c r="AC24" s="17">
        <v>2</v>
      </c>
      <c r="AD24" s="21" t="s">
        <v>24</v>
      </c>
    </row>
    <row r="25" spans="1:30" x14ac:dyDescent="0.3">
      <c r="A25" s="17">
        <v>23</v>
      </c>
      <c r="B25" s="18" t="s">
        <v>50</v>
      </c>
      <c r="C25" s="18" t="s">
        <v>30</v>
      </c>
      <c r="D25" s="19">
        <v>3</v>
      </c>
      <c r="E25" s="20" t="s">
        <v>22</v>
      </c>
      <c r="F25" s="14">
        <f t="shared" si="0"/>
        <v>3</v>
      </c>
      <c r="G25" s="15">
        <v>2</v>
      </c>
      <c r="H25" s="21" t="s">
        <v>23</v>
      </c>
      <c r="I25" s="17">
        <v>1</v>
      </c>
      <c r="J25" s="21" t="s">
        <v>24</v>
      </c>
      <c r="K25" s="17">
        <v>1</v>
      </c>
      <c r="L25" s="21" t="s">
        <v>23</v>
      </c>
      <c r="M25" s="17">
        <v>4</v>
      </c>
      <c r="N25" s="21" t="s">
        <v>24</v>
      </c>
      <c r="O25" s="17">
        <v>5</v>
      </c>
      <c r="P25" s="21" t="s">
        <v>23</v>
      </c>
      <c r="Q25" s="17">
        <v>4</v>
      </c>
      <c r="R25" s="21" t="s">
        <v>23</v>
      </c>
      <c r="S25" s="17">
        <v>2</v>
      </c>
      <c r="T25" s="21" t="s">
        <v>23</v>
      </c>
      <c r="U25" s="17">
        <v>3</v>
      </c>
      <c r="V25" s="21" t="s">
        <v>23</v>
      </c>
      <c r="W25" s="17">
        <v>4</v>
      </c>
      <c r="X25" s="21" t="s">
        <v>23</v>
      </c>
      <c r="Y25" s="17">
        <v>4</v>
      </c>
      <c r="Z25" s="21" t="s">
        <v>23</v>
      </c>
      <c r="AA25" s="17">
        <v>1</v>
      </c>
      <c r="AB25" s="21" t="s">
        <v>24</v>
      </c>
      <c r="AC25" s="17">
        <v>3</v>
      </c>
      <c r="AD25" s="21" t="s">
        <v>23</v>
      </c>
    </row>
    <row r="26" spans="1:30" x14ac:dyDescent="0.3">
      <c r="A26" s="17">
        <v>24</v>
      </c>
      <c r="B26" s="18" t="s">
        <v>51</v>
      </c>
      <c r="C26" s="18" t="s">
        <v>30</v>
      </c>
      <c r="D26" s="19">
        <v>4</v>
      </c>
      <c r="E26" s="20" t="s">
        <v>22</v>
      </c>
      <c r="F26" s="14">
        <f t="shared" si="0"/>
        <v>4</v>
      </c>
      <c r="G26" s="15">
        <v>3</v>
      </c>
      <c r="H26" s="21" t="s">
        <v>23</v>
      </c>
      <c r="I26" s="17">
        <v>5</v>
      </c>
      <c r="J26" s="21" t="s">
        <v>23</v>
      </c>
      <c r="K26" s="17">
        <v>2</v>
      </c>
      <c r="L26" s="21" t="s">
        <v>23</v>
      </c>
      <c r="M26" s="17">
        <v>5</v>
      </c>
      <c r="N26" s="21" t="s">
        <v>24</v>
      </c>
      <c r="O26" s="17">
        <v>2</v>
      </c>
      <c r="P26" s="21" t="s">
        <v>24</v>
      </c>
      <c r="Q26" s="17">
        <v>4</v>
      </c>
      <c r="R26" s="21" t="s">
        <v>23</v>
      </c>
      <c r="S26" s="17">
        <v>4</v>
      </c>
      <c r="T26" s="21" t="s">
        <v>24</v>
      </c>
      <c r="U26" s="17">
        <v>3</v>
      </c>
      <c r="V26" s="21" t="s">
        <v>23</v>
      </c>
      <c r="W26" s="17">
        <v>4</v>
      </c>
      <c r="X26" s="21" t="s">
        <v>23</v>
      </c>
      <c r="Y26" s="17">
        <v>5</v>
      </c>
      <c r="Z26" s="21" t="s">
        <v>23</v>
      </c>
      <c r="AA26" s="17">
        <v>1</v>
      </c>
      <c r="AB26" s="21" t="s">
        <v>24</v>
      </c>
      <c r="AC26" s="17">
        <v>2</v>
      </c>
      <c r="AD26" s="21" t="s">
        <v>23</v>
      </c>
    </row>
    <row r="27" spans="1:30" x14ac:dyDescent="0.3">
      <c r="A27" s="17">
        <v>25</v>
      </c>
      <c r="B27" s="18" t="s">
        <v>52</v>
      </c>
      <c r="C27" s="18" t="s">
        <v>26</v>
      </c>
      <c r="D27" s="19">
        <v>1</v>
      </c>
      <c r="E27" s="20" t="s">
        <v>22</v>
      </c>
      <c r="F27" s="14">
        <f t="shared" si="0"/>
        <v>2</v>
      </c>
      <c r="G27" s="15">
        <v>1</v>
      </c>
      <c r="H27" s="21" t="s">
        <v>23</v>
      </c>
      <c r="I27" s="17">
        <v>4</v>
      </c>
      <c r="J27" s="21" t="s">
        <v>23</v>
      </c>
      <c r="K27" s="17">
        <v>1</v>
      </c>
      <c r="L27" s="21" t="s">
        <v>24</v>
      </c>
      <c r="M27" s="17">
        <v>5</v>
      </c>
      <c r="N27" s="21" t="s">
        <v>23</v>
      </c>
      <c r="O27" s="17">
        <v>5</v>
      </c>
      <c r="P27" s="21" t="s">
        <v>23</v>
      </c>
      <c r="Q27" s="17">
        <v>3</v>
      </c>
      <c r="R27" s="21" t="s">
        <v>23</v>
      </c>
      <c r="S27" s="17">
        <v>5</v>
      </c>
      <c r="T27" s="21" t="s">
        <v>23</v>
      </c>
      <c r="U27" s="17">
        <v>3</v>
      </c>
      <c r="V27" s="21" t="s">
        <v>23</v>
      </c>
      <c r="W27" s="17">
        <v>4</v>
      </c>
      <c r="X27" s="21" t="s">
        <v>23</v>
      </c>
      <c r="Y27" s="17">
        <v>4</v>
      </c>
      <c r="Z27" s="21" t="s">
        <v>23</v>
      </c>
      <c r="AA27" s="17">
        <v>1</v>
      </c>
      <c r="AB27" s="21" t="s">
        <v>24</v>
      </c>
      <c r="AC27" s="17">
        <v>4</v>
      </c>
      <c r="AD27" s="21" t="s">
        <v>23</v>
      </c>
    </row>
    <row r="28" spans="1:30" x14ac:dyDescent="0.3">
      <c r="A28" s="17">
        <v>26</v>
      </c>
      <c r="B28" s="18" t="s">
        <v>53</v>
      </c>
      <c r="C28" s="18" t="s">
        <v>21</v>
      </c>
      <c r="D28" s="19">
        <v>3</v>
      </c>
      <c r="E28" s="20" t="s">
        <v>22</v>
      </c>
      <c r="F28" s="14">
        <f t="shared" si="0"/>
        <v>4</v>
      </c>
      <c r="G28" s="15">
        <v>3</v>
      </c>
      <c r="H28" s="21" t="s">
        <v>23</v>
      </c>
      <c r="I28" s="17">
        <v>1</v>
      </c>
      <c r="J28" s="21" t="s">
        <v>23</v>
      </c>
      <c r="K28" s="17">
        <v>5</v>
      </c>
      <c r="L28" s="21" t="s">
        <v>23</v>
      </c>
      <c r="M28" s="17">
        <v>4</v>
      </c>
      <c r="N28" s="21" t="s">
        <v>24</v>
      </c>
      <c r="O28" s="17">
        <v>4</v>
      </c>
      <c r="P28" s="21" t="s">
        <v>23</v>
      </c>
      <c r="Q28" s="17">
        <v>4</v>
      </c>
      <c r="R28" s="21" t="s">
        <v>23</v>
      </c>
      <c r="S28" s="17">
        <v>3</v>
      </c>
      <c r="T28" s="21" t="s">
        <v>23</v>
      </c>
      <c r="U28" s="17">
        <v>1</v>
      </c>
      <c r="V28" s="21" t="s">
        <v>24</v>
      </c>
      <c r="W28" s="17">
        <v>3</v>
      </c>
      <c r="X28" s="21" t="s">
        <v>24</v>
      </c>
      <c r="Y28" s="17">
        <v>1</v>
      </c>
      <c r="Z28" s="21" t="s">
        <v>24</v>
      </c>
      <c r="AA28" s="17">
        <v>3</v>
      </c>
      <c r="AB28" s="21" t="s">
        <v>23</v>
      </c>
      <c r="AC28" s="17">
        <v>2</v>
      </c>
      <c r="AD28" s="21" t="s">
        <v>23</v>
      </c>
    </row>
    <row r="29" spans="1:30" x14ac:dyDescent="0.3">
      <c r="A29" s="17">
        <v>27</v>
      </c>
      <c r="B29" s="18" t="s">
        <v>54</v>
      </c>
      <c r="C29" s="18" t="s">
        <v>26</v>
      </c>
      <c r="D29" s="19">
        <v>4</v>
      </c>
      <c r="E29" s="20" t="s">
        <v>22</v>
      </c>
      <c r="F29" s="14">
        <f t="shared" si="0"/>
        <v>5</v>
      </c>
      <c r="G29" s="15">
        <v>2</v>
      </c>
      <c r="H29" s="21" t="s">
        <v>23</v>
      </c>
      <c r="I29" s="17">
        <v>2</v>
      </c>
      <c r="J29" s="21" t="s">
        <v>24</v>
      </c>
      <c r="K29" s="17">
        <v>3</v>
      </c>
      <c r="L29" s="21" t="s">
        <v>24</v>
      </c>
      <c r="M29" s="17">
        <v>5</v>
      </c>
      <c r="N29" s="21" t="s">
        <v>23</v>
      </c>
      <c r="O29" s="17">
        <v>4</v>
      </c>
      <c r="P29" s="21" t="s">
        <v>23</v>
      </c>
      <c r="Q29" s="17">
        <v>1</v>
      </c>
      <c r="R29" s="21" t="s">
        <v>24</v>
      </c>
      <c r="S29" s="17">
        <v>1</v>
      </c>
      <c r="T29" s="21" t="s">
        <v>23</v>
      </c>
      <c r="U29" s="17">
        <v>1</v>
      </c>
      <c r="V29" s="21" t="s">
        <v>24</v>
      </c>
      <c r="W29" s="17">
        <v>4</v>
      </c>
      <c r="X29" s="21" t="s">
        <v>23</v>
      </c>
      <c r="Y29" s="17">
        <v>4</v>
      </c>
      <c r="Z29" s="21" t="s">
        <v>23</v>
      </c>
      <c r="AA29" s="17">
        <v>1</v>
      </c>
      <c r="AB29" s="21" t="s">
        <v>24</v>
      </c>
      <c r="AC29" s="17">
        <v>2</v>
      </c>
      <c r="AD29" s="21" t="s">
        <v>23</v>
      </c>
    </row>
    <row r="30" spans="1:30" x14ac:dyDescent="0.3">
      <c r="A30" s="17">
        <v>28</v>
      </c>
      <c r="B30" s="18" t="s">
        <v>55</v>
      </c>
      <c r="C30" s="18" t="s">
        <v>21</v>
      </c>
      <c r="D30" s="19">
        <v>4</v>
      </c>
      <c r="E30" s="20" t="s">
        <v>45</v>
      </c>
      <c r="F30" s="14">
        <f t="shared" si="0"/>
        <v>10</v>
      </c>
      <c r="G30" s="15">
        <v>1</v>
      </c>
      <c r="H30" s="21" t="s">
        <v>24</v>
      </c>
      <c r="I30" s="17">
        <v>1</v>
      </c>
      <c r="J30" s="21" t="s">
        <v>24</v>
      </c>
      <c r="K30" s="17">
        <v>1</v>
      </c>
      <c r="L30" s="21" t="s">
        <v>24</v>
      </c>
      <c r="M30" s="17">
        <v>4</v>
      </c>
      <c r="N30" s="21" t="s">
        <v>24</v>
      </c>
      <c r="O30" s="17">
        <v>1</v>
      </c>
      <c r="P30" s="21" t="s">
        <v>24</v>
      </c>
      <c r="Q30" s="17">
        <v>1</v>
      </c>
      <c r="R30" s="21" t="s">
        <v>24</v>
      </c>
      <c r="S30" s="17">
        <v>2</v>
      </c>
      <c r="T30" s="21" t="s">
        <v>23</v>
      </c>
      <c r="U30" s="17">
        <v>4</v>
      </c>
      <c r="V30" s="21" t="s">
        <v>23</v>
      </c>
      <c r="W30" s="17">
        <v>3</v>
      </c>
      <c r="X30" s="21" t="s">
        <v>24</v>
      </c>
      <c r="Y30" s="17">
        <v>1</v>
      </c>
      <c r="Z30" s="21" t="s">
        <v>24</v>
      </c>
      <c r="AA30" s="17">
        <v>1</v>
      </c>
      <c r="AB30" s="21" t="s">
        <v>24</v>
      </c>
      <c r="AC30" s="17">
        <v>2</v>
      </c>
      <c r="AD30" s="21" t="s">
        <v>24</v>
      </c>
    </row>
    <row r="31" spans="1:30" x14ac:dyDescent="0.3">
      <c r="A31" s="17">
        <v>29</v>
      </c>
      <c r="B31" s="18" t="s">
        <v>56</v>
      </c>
      <c r="C31" s="18" t="s">
        <v>39</v>
      </c>
      <c r="D31" s="19">
        <v>1</v>
      </c>
      <c r="E31" s="20" t="s">
        <v>22</v>
      </c>
      <c r="F31" s="14">
        <f t="shared" si="0"/>
        <v>0</v>
      </c>
      <c r="G31" s="15">
        <v>3</v>
      </c>
      <c r="H31" s="21" t="s">
        <v>23</v>
      </c>
      <c r="I31" s="17">
        <v>4</v>
      </c>
      <c r="J31" s="21" t="s">
        <v>23</v>
      </c>
      <c r="K31" s="17">
        <v>3</v>
      </c>
      <c r="L31" s="21" t="s">
        <v>23</v>
      </c>
      <c r="M31" s="17">
        <v>5</v>
      </c>
      <c r="N31" s="21" t="s">
        <v>23</v>
      </c>
      <c r="O31" s="17">
        <v>4</v>
      </c>
      <c r="P31" s="21" t="s">
        <v>23</v>
      </c>
      <c r="Q31" s="17">
        <v>4</v>
      </c>
      <c r="R31" s="21" t="s">
        <v>23</v>
      </c>
      <c r="S31" s="17">
        <v>2</v>
      </c>
      <c r="T31" s="21" t="s">
        <v>23</v>
      </c>
      <c r="U31" s="17">
        <v>5</v>
      </c>
      <c r="V31" s="21" t="s">
        <v>23</v>
      </c>
      <c r="W31" s="17">
        <v>4</v>
      </c>
      <c r="X31" s="21" t="s">
        <v>23</v>
      </c>
      <c r="Y31" s="17">
        <v>4</v>
      </c>
      <c r="Z31" s="21" t="s">
        <v>23</v>
      </c>
      <c r="AA31" s="17">
        <v>2</v>
      </c>
      <c r="AB31" s="21" t="s">
        <v>23</v>
      </c>
      <c r="AC31" s="17">
        <v>2</v>
      </c>
      <c r="AD31" s="21" t="s">
        <v>23</v>
      </c>
    </row>
    <row r="32" spans="1:30" x14ac:dyDescent="0.3">
      <c r="A32" s="17">
        <v>30</v>
      </c>
      <c r="B32" s="18" t="s">
        <v>57</v>
      </c>
      <c r="C32" s="18" t="s">
        <v>39</v>
      </c>
      <c r="D32" s="19">
        <v>2</v>
      </c>
      <c r="E32" s="20" t="s">
        <v>22</v>
      </c>
      <c r="F32" s="14">
        <f t="shared" si="0"/>
        <v>0</v>
      </c>
      <c r="G32" s="15">
        <v>3</v>
      </c>
      <c r="H32" s="21" t="s">
        <v>23</v>
      </c>
      <c r="I32" s="17">
        <v>4</v>
      </c>
      <c r="J32" s="21" t="s">
        <v>23</v>
      </c>
      <c r="K32" s="17">
        <v>3</v>
      </c>
      <c r="L32" s="21" t="s">
        <v>23</v>
      </c>
      <c r="M32" s="17">
        <v>5</v>
      </c>
      <c r="N32" s="21" t="s">
        <v>23</v>
      </c>
      <c r="O32" s="17">
        <v>4</v>
      </c>
      <c r="P32" s="21" t="s">
        <v>23</v>
      </c>
      <c r="Q32" s="17">
        <v>4</v>
      </c>
      <c r="R32" s="21" t="s">
        <v>23</v>
      </c>
      <c r="S32" s="17">
        <v>1</v>
      </c>
      <c r="T32" s="21" t="s">
        <v>23</v>
      </c>
      <c r="U32" s="17">
        <v>3</v>
      </c>
      <c r="V32" s="21" t="s">
        <v>23</v>
      </c>
      <c r="W32" s="17">
        <v>5</v>
      </c>
      <c r="X32" s="21" t="s">
        <v>23</v>
      </c>
      <c r="Y32" s="17">
        <v>4</v>
      </c>
      <c r="Z32" s="21" t="s">
        <v>23</v>
      </c>
      <c r="AA32" s="17">
        <v>2</v>
      </c>
      <c r="AB32" s="21" t="s">
        <v>23</v>
      </c>
      <c r="AC32" s="17">
        <v>1</v>
      </c>
      <c r="AD32" s="21" t="s">
        <v>23</v>
      </c>
    </row>
    <row r="33" spans="1:30" x14ac:dyDescent="0.3">
      <c r="A33" s="17">
        <v>31</v>
      </c>
      <c r="B33" s="18" t="s">
        <v>58</v>
      </c>
      <c r="C33" s="18" t="s">
        <v>39</v>
      </c>
      <c r="D33" s="19">
        <v>3</v>
      </c>
      <c r="E33" s="20" t="s">
        <v>22</v>
      </c>
      <c r="F33" s="14">
        <f t="shared" si="0"/>
        <v>0</v>
      </c>
      <c r="G33" s="15">
        <v>2</v>
      </c>
      <c r="H33" s="21" t="s">
        <v>23</v>
      </c>
      <c r="I33" s="17">
        <v>3</v>
      </c>
      <c r="J33" s="21" t="s">
        <v>23</v>
      </c>
      <c r="K33" s="17">
        <v>3</v>
      </c>
      <c r="L33" s="21" t="s">
        <v>23</v>
      </c>
      <c r="M33" s="17">
        <v>5</v>
      </c>
      <c r="N33" s="21" t="s">
        <v>23</v>
      </c>
      <c r="O33" s="17">
        <v>4</v>
      </c>
      <c r="P33" s="21" t="s">
        <v>23</v>
      </c>
      <c r="Q33" s="17">
        <v>4</v>
      </c>
      <c r="R33" s="21" t="s">
        <v>23</v>
      </c>
      <c r="S33" s="17">
        <v>2</v>
      </c>
      <c r="T33" s="21" t="s">
        <v>23</v>
      </c>
      <c r="U33" s="17">
        <v>3</v>
      </c>
      <c r="V33" s="21" t="s">
        <v>23</v>
      </c>
      <c r="W33" s="17">
        <v>4</v>
      </c>
      <c r="X33" s="21" t="s">
        <v>23</v>
      </c>
      <c r="Y33" s="17">
        <v>3</v>
      </c>
      <c r="Z33" s="21" t="s">
        <v>23</v>
      </c>
      <c r="AA33" s="17">
        <v>2</v>
      </c>
      <c r="AB33" s="21" t="s">
        <v>23</v>
      </c>
      <c r="AC33" s="17">
        <v>4</v>
      </c>
      <c r="AD33" s="21" t="s">
        <v>23</v>
      </c>
    </row>
    <row r="34" spans="1:30" x14ac:dyDescent="0.3">
      <c r="A34" s="17">
        <v>32</v>
      </c>
      <c r="B34" s="18" t="s">
        <v>59</v>
      </c>
      <c r="C34" s="18" t="s">
        <v>39</v>
      </c>
      <c r="D34" s="19">
        <v>4</v>
      </c>
      <c r="E34" s="20" t="s">
        <v>22</v>
      </c>
      <c r="F34" s="14">
        <f t="shared" si="0"/>
        <v>0</v>
      </c>
      <c r="G34" s="15">
        <v>2</v>
      </c>
      <c r="H34" s="21" t="s">
        <v>23</v>
      </c>
      <c r="I34" s="17">
        <v>4</v>
      </c>
      <c r="J34" s="21" t="s">
        <v>23</v>
      </c>
      <c r="K34" s="17">
        <v>2</v>
      </c>
      <c r="L34" s="21" t="s">
        <v>23</v>
      </c>
      <c r="M34" s="17">
        <v>5</v>
      </c>
      <c r="N34" s="21" t="s">
        <v>23</v>
      </c>
      <c r="O34" s="17">
        <v>4</v>
      </c>
      <c r="P34" s="21" t="s">
        <v>23</v>
      </c>
      <c r="Q34" s="17">
        <v>5</v>
      </c>
      <c r="R34" s="21" t="s">
        <v>23</v>
      </c>
      <c r="S34" s="17">
        <v>5</v>
      </c>
      <c r="T34" s="21" t="s">
        <v>23</v>
      </c>
      <c r="U34" s="17">
        <v>3</v>
      </c>
      <c r="V34" s="21" t="s">
        <v>23</v>
      </c>
      <c r="W34" s="17">
        <v>4</v>
      </c>
      <c r="X34" s="21" t="s">
        <v>23</v>
      </c>
      <c r="Y34" s="17">
        <v>3</v>
      </c>
      <c r="Z34" s="21" t="s">
        <v>23</v>
      </c>
      <c r="AA34" s="17">
        <v>3</v>
      </c>
      <c r="AB34" s="21" t="s">
        <v>23</v>
      </c>
      <c r="AC34" s="17">
        <v>1</v>
      </c>
      <c r="AD34" s="21" t="s">
        <v>23</v>
      </c>
    </row>
    <row r="35" spans="1:30" x14ac:dyDescent="0.3">
      <c r="A35" s="17">
        <v>33</v>
      </c>
      <c r="B35" s="18" t="s">
        <v>60</v>
      </c>
      <c r="C35" s="18" t="s">
        <v>39</v>
      </c>
      <c r="D35" s="19">
        <v>1</v>
      </c>
      <c r="E35" s="20" t="s">
        <v>22</v>
      </c>
      <c r="F35" s="14">
        <f t="shared" si="0"/>
        <v>0</v>
      </c>
      <c r="G35" s="15">
        <v>3</v>
      </c>
      <c r="H35" s="21" t="s">
        <v>23</v>
      </c>
      <c r="I35" s="17">
        <v>4</v>
      </c>
      <c r="J35" s="21" t="s">
        <v>23</v>
      </c>
      <c r="K35" s="17">
        <v>4</v>
      </c>
      <c r="L35" s="21" t="s">
        <v>23</v>
      </c>
      <c r="M35" s="17">
        <v>5</v>
      </c>
      <c r="N35" s="21" t="s">
        <v>23</v>
      </c>
      <c r="O35" s="17">
        <v>4</v>
      </c>
      <c r="P35" s="21" t="s">
        <v>23</v>
      </c>
      <c r="Q35" s="17">
        <v>4</v>
      </c>
      <c r="R35" s="21" t="s">
        <v>23</v>
      </c>
      <c r="S35" s="17">
        <v>5</v>
      </c>
      <c r="T35" s="21" t="s">
        <v>23</v>
      </c>
      <c r="U35" s="17">
        <v>3</v>
      </c>
      <c r="V35" s="21" t="s">
        <v>23</v>
      </c>
      <c r="W35" s="17">
        <v>4</v>
      </c>
      <c r="X35" s="21" t="s">
        <v>23</v>
      </c>
      <c r="Y35" s="17">
        <v>5</v>
      </c>
      <c r="Z35" s="21" t="s">
        <v>23</v>
      </c>
      <c r="AA35" s="17">
        <v>5</v>
      </c>
      <c r="AB35" s="21" t="s">
        <v>23</v>
      </c>
      <c r="AC35" s="17">
        <v>4</v>
      </c>
      <c r="AD35" s="21" t="s">
        <v>23</v>
      </c>
    </row>
    <row r="36" spans="1:30" x14ac:dyDescent="0.3">
      <c r="A36" s="17">
        <v>34</v>
      </c>
      <c r="B36" s="18" t="s">
        <v>61</v>
      </c>
      <c r="C36" s="18" t="s">
        <v>39</v>
      </c>
      <c r="D36" s="19">
        <v>2</v>
      </c>
      <c r="E36" s="20" t="s">
        <v>22</v>
      </c>
      <c r="F36" s="14">
        <f t="shared" si="0"/>
        <v>3</v>
      </c>
      <c r="G36" s="15">
        <v>2</v>
      </c>
      <c r="H36" s="21" t="s">
        <v>24</v>
      </c>
      <c r="I36" s="17">
        <v>5</v>
      </c>
      <c r="J36" s="21" t="s">
        <v>23</v>
      </c>
      <c r="K36" s="17">
        <v>5</v>
      </c>
      <c r="L36" s="21" t="s">
        <v>23</v>
      </c>
      <c r="M36" s="17">
        <v>5</v>
      </c>
      <c r="N36" s="21" t="s">
        <v>23</v>
      </c>
      <c r="O36" s="17">
        <v>4</v>
      </c>
      <c r="P36" s="21" t="s">
        <v>23</v>
      </c>
      <c r="Q36" s="17">
        <v>4</v>
      </c>
      <c r="R36" s="21" t="s">
        <v>23</v>
      </c>
      <c r="S36" s="17">
        <v>5</v>
      </c>
      <c r="T36" s="21" t="s">
        <v>23</v>
      </c>
      <c r="U36" s="17">
        <v>3</v>
      </c>
      <c r="V36" s="21" t="s">
        <v>24</v>
      </c>
      <c r="W36" s="17">
        <v>2</v>
      </c>
      <c r="X36" s="21" t="s">
        <v>24</v>
      </c>
      <c r="Y36" s="17">
        <v>4</v>
      </c>
      <c r="Z36" s="21" t="s">
        <v>23</v>
      </c>
      <c r="AA36" s="17">
        <v>5</v>
      </c>
      <c r="AB36" s="21" t="s">
        <v>23</v>
      </c>
      <c r="AC36" s="17">
        <v>4</v>
      </c>
      <c r="AD36" s="21" t="s">
        <v>23</v>
      </c>
    </row>
    <row r="37" spans="1:30" x14ac:dyDescent="0.3">
      <c r="A37" s="17">
        <v>35</v>
      </c>
      <c r="B37" s="18" t="s">
        <v>62</v>
      </c>
      <c r="C37" s="18" t="s">
        <v>39</v>
      </c>
      <c r="D37" s="19">
        <v>3</v>
      </c>
      <c r="E37" s="20" t="s">
        <v>22</v>
      </c>
      <c r="F37" s="14">
        <f t="shared" si="0"/>
        <v>1</v>
      </c>
      <c r="G37" s="15">
        <v>4</v>
      </c>
      <c r="H37" s="21" t="s">
        <v>23</v>
      </c>
      <c r="I37" s="17">
        <v>5</v>
      </c>
      <c r="J37" s="21" t="s">
        <v>23</v>
      </c>
      <c r="K37" s="17">
        <v>5</v>
      </c>
      <c r="L37" s="21" t="s">
        <v>23</v>
      </c>
      <c r="M37" s="17">
        <v>5</v>
      </c>
      <c r="N37" s="21" t="s">
        <v>23</v>
      </c>
      <c r="O37" s="17">
        <v>5</v>
      </c>
      <c r="P37" s="21" t="s">
        <v>23</v>
      </c>
      <c r="Q37" s="17">
        <v>4</v>
      </c>
      <c r="R37" s="21" t="s">
        <v>23</v>
      </c>
      <c r="S37" s="17">
        <v>1</v>
      </c>
      <c r="T37" s="21" t="s">
        <v>23</v>
      </c>
      <c r="U37" s="17">
        <v>1</v>
      </c>
      <c r="V37" s="21" t="s">
        <v>24</v>
      </c>
      <c r="W37" s="17">
        <v>4</v>
      </c>
      <c r="X37" s="21" t="s">
        <v>23</v>
      </c>
      <c r="Y37" s="17">
        <v>5</v>
      </c>
      <c r="Z37" s="21" t="s">
        <v>23</v>
      </c>
      <c r="AA37" s="17">
        <v>5</v>
      </c>
      <c r="AB37" s="21" t="s">
        <v>23</v>
      </c>
      <c r="AC37" s="17">
        <v>4</v>
      </c>
      <c r="AD37" s="21" t="s">
        <v>23</v>
      </c>
    </row>
    <row r="38" spans="1:30" x14ac:dyDescent="0.3">
      <c r="A38" s="17">
        <v>36</v>
      </c>
      <c r="B38" s="18" t="s">
        <v>63</v>
      </c>
      <c r="C38" s="18" t="s">
        <v>39</v>
      </c>
      <c r="D38" s="19">
        <v>4</v>
      </c>
      <c r="E38" s="20" t="s">
        <v>22</v>
      </c>
      <c r="F38" s="14">
        <f t="shared" si="0"/>
        <v>3</v>
      </c>
      <c r="G38" s="15">
        <v>4</v>
      </c>
      <c r="H38" s="21" t="s">
        <v>23</v>
      </c>
      <c r="I38" s="17">
        <v>5</v>
      </c>
      <c r="J38" s="21" t="s">
        <v>23</v>
      </c>
      <c r="K38" s="17">
        <v>2</v>
      </c>
      <c r="L38" s="21" t="s">
        <v>24</v>
      </c>
      <c r="M38" s="17">
        <v>5</v>
      </c>
      <c r="N38" s="21" t="s">
        <v>23</v>
      </c>
      <c r="O38" s="17">
        <v>4</v>
      </c>
      <c r="P38" s="21" t="s">
        <v>23</v>
      </c>
      <c r="Q38" s="17">
        <v>4</v>
      </c>
      <c r="R38" s="21" t="s">
        <v>23</v>
      </c>
      <c r="S38" s="17">
        <v>4</v>
      </c>
      <c r="T38" s="21" t="s">
        <v>23</v>
      </c>
      <c r="U38" s="17">
        <v>1</v>
      </c>
      <c r="V38" s="21" t="s">
        <v>24</v>
      </c>
      <c r="W38" s="17">
        <v>3</v>
      </c>
      <c r="X38" s="21" t="s">
        <v>24</v>
      </c>
      <c r="Y38" s="17">
        <v>4</v>
      </c>
      <c r="Z38" s="21" t="s">
        <v>23</v>
      </c>
      <c r="AA38" s="17">
        <v>4</v>
      </c>
      <c r="AB38" s="21" t="s">
        <v>23</v>
      </c>
      <c r="AC38" s="17">
        <v>4</v>
      </c>
      <c r="AD38" s="21" t="s">
        <v>23</v>
      </c>
    </row>
    <row r="39" spans="1:30" x14ac:dyDescent="0.3">
      <c r="A39" s="17">
        <v>37</v>
      </c>
      <c r="B39" s="18" t="s">
        <v>64</v>
      </c>
      <c r="C39" s="18" t="s">
        <v>39</v>
      </c>
      <c r="D39" s="19">
        <v>1</v>
      </c>
      <c r="E39" s="20" t="s">
        <v>22</v>
      </c>
      <c r="F39" s="14">
        <f t="shared" si="0"/>
        <v>2</v>
      </c>
      <c r="G39" s="15">
        <v>2</v>
      </c>
      <c r="H39" s="21" t="s">
        <v>24</v>
      </c>
      <c r="I39" s="17">
        <v>4</v>
      </c>
      <c r="J39" s="21" t="s">
        <v>23</v>
      </c>
      <c r="K39" s="17">
        <v>3</v>
      </c>
      <c r="L39" s="21" t="s">
        <v>23</v>
      </c>
      <c r="M39" s="17">
        <v>5</v>
      </c>
      <c r="N39" s="21" t="s">
        <v>23</v>
      </c>
      <c r="O39" s="17">
        <v>3</v>
      </c>
      <c r="P39" s="21" t="s">
        <v>23</v>
      </c>
      <c r="Q39" s="17">
        <v>5</v>
      </c>
      <c r="R39" s="21" t="s">
        <v>23</v>
      </c>
      <c r="S39" s="17">
        <v>5</v>
      </c>
      <c r="T39" s="21" t="s">
        <v>23</v>
      </c>
      <c r="U39" s="17">
        <v>2</v>
      </c>
      <c r="V39" s="21" t="s">
        <v>23</v>
      </c>
      <c r="W39" s="17">
        <v>3</v>
      </c>
      <c r="X39" s="21" t="s">
        <v>24</v>
      </c>
      <c r="Y39" s="17">
        <v>5</v>
      </c>
      <c r="Z39" s="21" t="s">
        <v>23</v>
      </c>
      <c r="AA39" s="17">
        <v>5</v>
      </c>
      <c r="AB39" s="21" t="s">
        <v>23</v>
      </c>
      <c r="AC39" s="17">
        <v>4</v>
      </c>
      <c r="AD39" s="21" t="s">
        <v>23</v>
      </c>
    </row>
    <row r="40" spans="1:30" x14ac:dyDescent="0.3">
      <c r="A40" s="17">
        <v>38</v>
      </c>
      <c r="B40" s="18" t="s">
        <v>65</v>
      </c>
      <c r="C40" s="18" t="s">
        <v>39</v>
      </c>
      <c r="D40" s="19">
        <v>2</v>
      </c>
      <c r="E40" s="20" t="s">
        <v>22</v>
      </c>
      <c r="F40" s="14">
        <f t="shared" si="0"/>
        <v>0</v>
      </c>
      <c r="G40" s="15">
        <v>3</v>
      </c>
      <c r="H40" s="21" t="s">
        <v>23</v>
      </c>
      <c r="I40" s="17">
        <v>4</v>
      </c>
      <c r="J40" s="21" t="s">
        <v>23</v>
      </c>
      <c r="K40" s="17">
        <v>4</v>
      </c>
      <c r="L40" s="21" t="s">
        <v>23</v>
      </c>
      <c r="M40" s="17">
        <v>5</v>
      </c>
      <c r="N40" s="21" t="s">
        <v>23</v>
      </c>
      <c r="O40" s="17">
        <v>4</v>
      </c>
      <c r="P40" s="21" t="s">
        <v>23</v>
      </c>
      <c r="Q40" s="17">
        <v>5</v>
      </c>
      <c r="R40" s="21" t="s">
        <v>23</v>
      </c>
      <c r="S40" s="17">
        <v>5</v>
      </c>
      <c r="T40" s="21" t="s">
        <v>23</v>
      </c>
      <c r="U40" s="17">
        <v>2</v>
      </c>
      <c r="V40" s="21" t="s">
        <v>23</v>
      </c>
      <c r="W40" s="17">
        <v>4</v>
      </c>
      <c r="X40" s="21" t="s">
        <v>23</v>
      </c>
      <c r="Y40" s="17">
        <v>4</v>
      </c>
      <c r="Z40" s="21" t="s">
        <v>23</v>
      </c>
      <c r="AA40" s="17">
        <v>5</v>
      </c>
      <c r="AB40" s="21" t="s">
        <v>23</v>
      </c>
      <c r="AC40" s="17">
        <v>5</v>
      </c>
      <c r="AD40" s="21" t="s">
        <v>23</v>
      </c>
    </row>
    <row r="41" spans="1:30" x14ac:dyDescent="0.3">
      <c r="A41" s="17">
        <v>39</v>
      </c>
      <c r="B41" s="18" t="s">
        <v>66</v>
      </c>
      <c r="C41" s="18" t="s">
        <v>39</v>
      </c>
      <c r="D41" s="19">
        <v>3</v>
      </c>
      <c r="E41" s="20" t="s">
        <v>22</v>
      </c>
      <c r="F41" s="14">
        <f t="shared" si="0"/>
        <v>2</v>
      </c>
      <c r="G41" s="15">
        <v>5</v>
      </c>
      <c r="H41" s="21" t="s">
        <v>23</v>
      </c>
      <c r="I41" s="17">
        <v>4</v>
      </c>
      <c r="J41" s="21" t="s">
        <v>23</v>
      </c>
      <c r="K41" s="17">
        <v>3</v>
      </c>
      <c r="L41" s="21" t="s">
        <v>24</v>
      </c>
      <c r="M41" s="17">
        <v>5</v>
      </c>
      <c r="N41" s="21" t="s">
        <v>23</v>
      </c>
      <c r="O41" s="17">
        <v>5</v>
      </c>
      <c r="P41" s="21" t="s">
        <v>23</v>
      </c>
      <c r="Q41" s="17">
        <v>2</v>
      </c>
      <c r="R41" s="21" t="s">
        <v>23</v>
      </c>
      <c r="S41" s="17">
        <v>5</v>
      </c>
      <c r="T41" s="21" t="s">
        <v>23</v>
      </c>
      <c r="U41" s="17">
        <v>2</v>
      </c>
      <c r="V41" s="21" t="s">
        <v>23</v>
      </c>
      <c r="W41" s="17">
        <v>3</v>
      </c>
      <c r="X41" s="21" t="s">
        <v>24</v>
      </c>
      <c r="Y41" s="17">
        <v>5</v>
      </c>
      <c r="Z41" s="21" t="s">
        <v>23</v>
      </c>
      <c r="AA41" s="17">
        <v>5</v>
      </c>
      <c r="AB41" s="21" t="s">
        <v>23</v>
      </c>
      <c r="AC41" s="17">
        <v>4</v>
      </c>
      <c r="AD41" s="21" t="s">
        <v>23</v>
      </c>
    </row>
    <row r="42" spans="1:30" x14ac:dyDescent="0.3">
      <c r="A42" s="17">
        <v>40</v>
      </c>
      <c r="B42" s="18" t="s">
        <v>67</v>
      </c>
      <c r="C42" s="18" t="s">
        <v>39</v>
      </c>
      <c r="D42" s="19">
        <v>4</v>
      </c>
      <c r="E42" s="20" t="s">
        <v>22</v>
      </c>
      <c r="F42" s="14">
        <f t="shared" si="0"/>
        <v>1</v>
      </c>
      <c r="G42" s="15">
        <v>3</v>
      </c>
      <c r="H42" s="21" t="s">
        <v>23</v>
      </c>
      <c r="I42" s="17">
        <v>5</v>
      </c>
      <c r="J42" s="21" t="s">
        <v>23</v>
      </c>
      <c r="K42" s="17">
        <v>3</v>
      </c>
      <c r="L42" s="21" t="s">
        <v>23</v>
      </c>
      <c r="M42" s="17">
        <v>5</v>
      </c>
      <c r="N42" s="21" t="s">
        <v>23</v>
      </c>
      <c r="O42" s="17">
        <v>3</v>
      </c>
      <c r="P42" s="21" t="s">
        <v>23</v>
      </c>
      <c r="Q42" s="17">
        <v>4</v>
      </c>
      <c r="R42" s="21" t="s">
        <v>23</v>
      </c>
      <c r="S42" s="17">
        <v>5</v>
      </c>
      <c r="T42" s="21" t="s">
        <v>23</v>
      </c>
      <c r="U42" s="17">
        <v>3</v>
      </c>
      <c r="V42" s="21" t="s">
        <v>23</v>
      </c>
      <c r="W42" s="17">
        <v>2</v>
      </c>
      <c r="X42" s="21" t="s">
        <v>24</v>
      </c>
      <c r="Y42" s="17">
        <v>4</v>
      </c>
      <c r="Z42" s="21" t="s">
        <v>23</v>
      </c>
      <c r="AA42" s="17">
        <v>2</v>
      </c>
      <c r="AB42" s="21" t="s">
        <v>23</v>
      </c>
      <c r="AC42" s="17">
        <v>2</v>
      </c>
      <c r="AD42" s="21" t="s">
        <v>23</v>
      </c>
    </row>
    <row r="43" spans="1:30" x14ac:dyDescent="0.3">
      <c r="A43" s="17">
        <v>41</v>
      </c>
      <c r="B43" s="18" t="s">
        <v>68</v>
      </c>
      <c r="C43" s="18" t="s">
        <v>39</v>
      </c>
      <c r="D43" s="19">
        <v>1</v>
      </c>
      <c r="E43" s="20" t="s">
        <v>45</v>
      </c>
      <c r="F43" s="14">
        <f t="shared" si="0"/>
        <v>5</v>
      </c>
      <c r="G43" s="15">
        <v>4</v>
      </c>
      <c r="H43" s="21" t="s">
        <v>23</v>
      </c>
      <c r="I43" s="17">
        <v>2</v>
      </c>
      <c r="J43" s="21" t="s">
        <v>24</v>
      </c>
      <c r="K43" s="17">
        <v>2</v>
      </c>
      <c r="L43" s="21" t="s">
        <v>24</v>
      </c>
      <c r="M43" s="17">
        <v>2</v>
      </c>
      <c r="N43" s="21" t="s">
        <v>23</v>
      </c>
      <c r="O43" s="17">
        <v>1</v>
      </c>
      <c r="P43" s="21" t="s">
        <v>24</v>
      </c>
      <c r="Q43" s="17">
        <v>4</v>
      </c>
      <c r="R43" s="21" t="s">
        <v>23</v>
      </c>
      <c r="S43" s="17">
        <v>1</v>
      </c>
      <c r="T43" s="21" t="s">
        <v>24</v>
      </c>
      <c r="U43" s="17">
        <v>3</v>
      </c>
      <c r="V43" s="21" t="s">
        <v>23</v>
      </c>
      <c r="W43" s="17">
        <v>4</v>
      </c>
      <c r="X43" s="21" t="s">
        <v>23</v>
      </c>
      <c r="Y43" s="17">
        <v>2</v>
      </c>
      <c r="Z43" s="21" t="s">
        <v>23</v>
      </c>
      <c r="AA43" s="17">
        <v>1</v>
      </c>
      <c r="AB43" s="21" t="s">
        <v>24</v>
      </c>
      <c r="AC43" s="17">
        <v>3</v>
      </c>
      <c r="AD43" s="21" t="s">
        <v>23</v>
      </c>
    </row>
    <row r="44" spans="1:30" x14ac:dyDescent="0.3">
      <c r="A44" s="17">
        <v>42</v>
      </c>
      <c r="B44" s="18" t="s">
        <v>69</v>
      </c>
      <c r="C44" s="18" t="s">
        <v>39</v>
      </c>
      <c r="D44" s="19">
        <v>2</v>
      </c>
      <c r="E44" s="20" t="s">
        <v>45</v>
      </c>
      <c r="F44" s="14">
        <f t="shared" si="0"/>
        <v>8</v>
      </c>
      <c r="G44" s="15">
        <v>1</v>
      </c>
      <c r="H44" s="21" t="s">
        <v>23</v>
      </c>
      <c r="I44" s="17">
        <v>1</v>
      </c>
      <c r="J44" s="21" t="s">
        <v>24</v>
      </c>
      <c r="K44" s="17">
        <v>1</v>
      </c>
      <c r="L44" s="21" t="s">
        <v>24</v>
      </c>
      <c r="M44" s="17">
        <v>4</v>
      </c>
      <c r="N44" s="21" t="s">
        <v>23</v>
      </c>
      <c r="O44" s="17">
        <v>1</v>
      </c>
      <c r="P44" s="21" t="s">
        <v>24</v>
      </c>
      <c r="Q44" s="17">
        <v>1</v>
      </c>
      <c r="R44" s="21" t="s">
        <v>24</v>
      </c>
      <c r="S44" s="17">
        <v>1</v>
      </c>
      <c r="T44" s="21" t="s">
        <v>24</v>
      </c>
      <c r="U44" s="17">
        <v>1</v>
      </c>
      <c r="V44" s="21" t="s">
        <v>24</v>
      </c>
      <c r="W44" s="17">
        <v>2</v>
      </c>
      <c r="X44" s="21" t="s">
        <v>23</v>
      </c>
      <c r="Y44" s="17">
        <v>1</v>
      </c>
      <c r="Z44" s="21" t="s">
        <v>23</v>
      </c>
      <c r="AA44" s="17">
        <v>1</v>
      </c>
      <c r="AB44" s="21" t="s">
        <v>24</v>
      </c>
      <c r="AC44" s="17">
        <v>2</v>
      </c>
      <c r="AD44" s="21" t="s">
        <v>24</v>
      </c>
    </row>
    <row r="45" spans="1:30" x14ac:dyDescent="0.3">
      <c r="A45" s="17">
        <v>43</v>
      </c>
      <c r="B45" s="18" t="s">
        <v>70</v>
      </c>
      <c r="C45" s="18" t="s">
        <v>39</v>
      </c>
      <c r="D45" s="19">
        <v>3</v>
      </c>
      <c r="E45" s="20" t="s">
        <v>22</v>
      </c>
      <c r="F45" s="14">
        <f t="shared" si="0"/>
        <v>1</v>
      </c>
      <c r="G45" s="15">
        <v>3</v>
      </c>
      <c r="H45" s="21" t="s">
        <v>23</v>
      </c>
      <c r="I45" s="17">
        <v>4</v>
      </c>
      <c r="J45" s="21" t="s">
        <v>23</v>
      </c>
      <c r="K45" s="17">
        <v>4</v>
      </c>
      <c r="L45" s="21" t="s">
        <v>23</v>
      </c>
      <c r="M45" s="17">
        <v>5</v>
      </c>
      <c r="N45" s="21" t="s">
        <v>23</v>
      </c>
      <c r="O45" s="17">
        <v>4</v>
      </c>
      <c r="P45" s="21" t="s">
        <v>23</v>
      </c>
      <c r="Q45" s="17">
        <v>4</v>
      </c>
      <c r="R45" s="21" t="s">
        <v>23</v>
      </c>
      <c r="S45" s="17">
        <v>1</v>
      </c>
      <c r="T45" s="21" t="s">
        <v>23</v>
      </c>
      <c r="U45" s="17">
        <v>3</v>
      </c>
      <c r="V45" s="21" t="s">
        <v>23</v>
      </c>
      <c r="W45" s="17">
        <v>2</v>
      </c>
      <c r="X45" s="21" t="s">
        <v>24</v>
      </c>
      <c r="Y45" s="17">
        <v>4</v>
      </c>
      <c r="Z45" s="21" t="s">
        <v>23</v>
      </c>
      <c r="AA45" s="17">
        <v>4</v>
      </c>
      <c r="AB45" s="21" t="s">
        <v>23</v>
      </c>
      <c r="AC45" s="17">
        <v>1</v>
      </c>
      <c r="AD45" s="21" t="s">
        <v>23</v>
      </c>
    </row>
    <row r="46" spans="1:30" x14ac:dyDescent="0.3">
      <c r="A46" s="17">
        <v>44</v>
      </c>
      <c r="B46" s="18" t="s">
        <v>71</v>
      </c>
      <c r="C46" s="18" t="s">
        <v>39</v>
      </c>
      <c r="D46" s="19">
        <v>4</v>
      </c>
      <c r="E46" s="20" t="s">
        <v>22</v>
      </c>
      <c r="F46" s="14">
        <f t="shared" si="0"/>
        <v>0</v>
      </c>
      <c r="G46" s="15">
        <v>3</v>
      </c>
      <c r="H46" s="21" t="s">
        <v>23</v>
      </c>
      <c r="I46" s="17">
        <v>4</v>
      </c>
      <c r="J46" s="21" t="s">
        <v>23</v>
      </c>
      <c r="K46" s="17">
        <v>2</v>
      </c>
      <c r="L46" s="21" t="s">
        <v>23</v>
      </c>
      <c r="M46" s="17">
        <v>5</v>
      </c>
      <c r="N46" s="21" t="s">
        <v>23</v>
      </c>
      <c r="O46" s="17">
        <v>3</v>
      </c>
      <c r="P46" s="21" t="s">
        <v>23</v>
      </c>
      <c r="Q46" s="17">
        <v>3</v>
      </c>
      <c r="R46" s="21" t="s">
        <v>23</v>
      </c>
      <c r="S46" s="17">
        <v>4</v>
      </c>
      <c r="T46" s="21" t="s">
        <v>23</v>
      </c>
      <c r="U46" s="17">
        <v>3</v>
      </c>
      <c r="V46" s="21" t="s">
        <v>23</v>
      </c>
      <c r="W46" s="17">
        <v>4</v>
      </c>
      <c r="X46" s="21" t="s">
        <v>23</v>
      </c>
      <c r="Y46" s="17">
        <v>4</v>
      </c>
      <c r="Z46" s="21" t="s">
        <v>23</v>
      </c>
      <c r="AA46" s="17">
        <v>2</v>
      </c>
      <c r="AB46" s="21" t="s">
        <v>23</v>
      </c>
      <c r="AC46" s="17">
        <v>2</v>
      </c>
      <c r="AD46" s="21" t="s">
        <v>23</v>
      </c>
    </row>
    <row r="47" spans="1:30" x14ac:dyDescent="0.3">
      <c r="A47" s="17">
        <v>45</v>
      </c>
      <c r="B47" s="18" t="s">
        <v>72</v>
      </c>
      <c r="C47" s="18" t="s">
        <v>39</v>
      </c>
      <c r="D47" s="19">
        <v>1</v>
      </c>
      <c r="E47" s="20" t="s">
        <v>22</v>
      </c>
      <c r="F47" s="14">
        <f t="shared" si="0"/>
        <v>0</v>
      </c>
      <c r="G47" s="15">
        <v>1</v>
      </c>
      <c r="H47" s="21" t="s">
        <v>23</v>
      </c>
      <c r="I47" s="17">
        <v>4</v>
      </c>
      <c r="J47" s="21" t="s">
        <v>23</v>
      </c>
      <c r="K47" s="17">
        <v>2</v>
      </c>
      <c r="L47" s="21" t="s">
        <v>23</v>
      </c>
      <c r="M47" s="17">
        <v>5</v>
      </c>
      <c r="N47" s="21" t="s">
        <v>23</v>
      </c>
      <c r="O47" s="17">
        <v>4</v>
      </c>
      <c r="P47" s="21" t="s">
        <v>23</v>
      </c>
      <c r="Q47" s="17">
        <v>2</v>
      </c>
      <c r="R47" s="21" t="s">
        <v>23</v>
      </c>
      <c r="S47" s="17">
        <v>2</v>
      </c>
      <c r="T47" s="21" t="s">
        <v>23</v>
      </c>
      <c r="U47" s="17">
        <v>3</v>
      </c>
      <c r="V47" s="21" t="s">
        <v>23</v>
      </c>
      <c r="W47" s="17">
        <v>2</v>
      </c>
      <c r="X47" s="21" t="s">
        <v>23</v>
      </c>
      <c r="Y47" s="17">
        <v>4</v>
      </c>
      <c r="Z47" s="21" t="s">
        <v>23</v>
      </c>
      <c r="AA47" s="17">
        <v>4</v>
      </c>
      <c r="AB47" s="21" t="s">
        <v>23</v>
      </c>
      <c r="AC47" s="17">
        <v>3</v>
      </c>
      <c r="AD47" s="21" t="s">
        <v>23</v>
      </c>
    </row>
    <row r="48" spans="1:30" x14ac:dyDescent="0.3">
      <c r="A48" s="17">
        <v>46</v>
      </c>
      <c r="B48" s="18" t="s">
        <v>73</v>
      </c>
      <c r="C48" s="18" t="s">
        <v>39</v>
      </c>
      <c r="D48" s="19">
        <v>2</v>
      </c>
      <c r="E48" s="20" t="s">
        <v>22</v>
      </c>
      <c r="F48" s="14">
        <f t="shared" si="0"/>
        <v>1</v>
      </c>
      <c r="G48" s="15">
        <v>3</v>
      </c>
      <c r="H48" s="21" t="s">
        <v>23</v>
      </c>
      <c r="I48" s="17">
        <v>3</v>
      </c>
      <c r="J48" s="21" t="s">
        <v>23</v>
      </c>
      <c r="K48" s="17">
        <v>5</v>
      </c>
      <c r="L48" s="21" t="s">
        <v>23</v>
      </c>
      <c r="M48" s="17">
        <v>5</v>
      </c>
      <c r="N48" s="21" t="s">
        <v>23</v>
      </c>
      <c r="O48" s="17">
        <v>5</v>
      </c>
      <c r="P48" s="21" t="s">
        <v>23</v>
      </c>
      <c r="Q48" s="17">
        <v>3</v>
      </c>
      <c r="R48" s="21" t="s">
        <v>23</v>
      </c>
      <c r="S48" s="17">
        <v>5</v>
      </c>
      <c r="T48" s="21" t="s">
        <v>24</v>
      </c>
      <c r="U48" s="17">
        <v>2</v>
      </c>
      <c r="V48" s="21" t="s">
        <v>23</v>
      </c>
      <c r="W48" s="17">
        <v>2</v>
      </c>
      <c r="X48" s="21" t="s">
        <v>23</v>
      </c>
      <c r="Y48" s="17">
        <v>5</v>
      </c>
      <c r="Z48" s="21" t="s">
        <v>23</v>
      </c>
      <c r="AA48" s="17">
        <v>2</v>
      </c>
      <c r="AB48" s="21" t="s">
        <v>23</v>
      </c>
      <c r="AC48" s="17">
        <v>2</v>
      </c>
      <c r="AD48" s="21" t="s">
        <v>23</v>
      </c>
    </row>
    <row r="49" spans="1:30" x14ac:dyDescent="0.3">
      <c r="A49" s="17">
        <v>47</v>
      </c>
      <c r="B49" s="18" t="s">
        <v>74</v>
      </c>
      <c r="C49" s="18" t="s">
        <v>39</v>
      </c>
      <c r="D49" s="19">
        <v>3</v>
      </c>
      <c r="E49" s="20" t="s">
        <v>22</v>
      </c>
      <c r="F49" s="14">
        <f t="shared" si="0"/>
        <v>1</v>
      </c>
      <c r="G49" s="15">
        <v>2</v>
      </c>
      <c r="H49" s="21" t="s">
        <v>23</v>
      </c>
      <c r="I49" s="17">
        <v>4</v>
      </c>
      <c r="J49" s="21" t="s">
        <v>23</v>
      </c>
      <c r="K49" s="17">
        <v>5</v>
      </c>
      <c r="L49" s="21" t="s">
        <v>23</v>
      </c>
      <c r="M49" s="17">
        <v>5</v>
      </c>
      <c r="N49" s="21" t="s">
        <v>23</v>
      </c>
      <c r="O49" s="17">
        <v>5</v>
      </c>
      <c r="P49" s="21" t="s">
        <v>23</v>
      </c>
      <c r="Q49" s="17">
        <v>4</v>
      </c>
      <c r="R49" s="21" t="s">
        <v>23</v>
      </c>
      <c r="S49" s="17">
        <v>1</v>
      </c>
      <c r="T49" s="21" t="s">
        <v>23</v>
      </c>
      <c r="U49" s="17">
        <v>3</v>
      </c>
      <c r="V49" s="21" t="s">
        <v>23</v>
      </c>
      <c r="W49" s="17">
        <v>2</v>
      </c>
      <c r="X49" s="21" t="s">
        <v>24</v>
      </c>
      <c r="Y49" s="17">
        <v>4</v>
      </c>
      <c r="Z49" s="21" t="s">
        <v>23</v>
      </c>
      <c r="AA49" s="17">
        <v>3</v>
      </c>
      <c r="AB49" s="21" t="s">
        <v>23</v>
      </c>
      <c r="AC49" s="17">
        <v>2</v>
      </c>
      <c r="AD49" s="21" t="s">
        <v>23</v>
      </c>
    </row>
    <row r="50" spans="1:30" ht="15" thickBot="1" x14ac:dyDescent="0.35">
      <c r="A50" s="22">
        <v>48</v>
      </c>
      <c r="B50" s="23" t="s">
        <v>75</v>
      </c>
      <c r="C50" s="23" t="s">
        <v>39</v>
      </c>
      <c r="D50" s="24">
        <v>4</v>
      </c>
      <c r="E50" s="25" t="s">
        <v>45</v>
      </c>
      <c r="F50" s="26">
        <f t="shared" si="0"/>
        <v>5</v>
      </c>
      <c r="G50" s="27">
        <v>5</v>
      </c>
      <c r="H50" s="28" t="s">
        <v>23</v>
      </c>
      <c r="I50" s="22">
        <v>4</v>
      </c>
      <c r="J50" s="28" t="s">
        <v>24</v>
      </c>
      <c r="K50" s="22">
        <v>4</v>
      </c>
      <c r="L50" s="28" t="s">
        <v>24</v>
      </c>
      <c r="M50" s="22">
        <v>5</v>
      </c>
      <c r="N50" s="28" t="s">
        <v>23</v>
      </c>
      <c r="O50" s="22">
        <v>5</v>
      </c>
      <c r="P50" s="28" t="s">
        <v>23</v>
      </c>
      <c r="Q50" s="22">
        <v>1</v>
      </c>
      <c r="R50" s="28" t="s">
        <v>24</v>
      </c>
      <c r="S50" s="22">
        <v>4</v>
      </c>
      <c r="T50" s="28" t="s">
        <v>23</v>
      </c>
      <c r="U50" s="22">
        <v>3</v>
      </c>
      <c r="V50" s="28" t="s">
        <v>23</v>
      </c>
      <c r="W50" s="22">
        <v>4</v>
      </c>
      <c r="X50" s="28" t="s">
        <v>24</v>
      </c>
      <c r="Y50" s="22">
        <v>4</v>
      </c>
      <c r="Z50" s="28" t="s">
        <v>23</v>
      </c>
      <c r="AA50" s="22">
        <v>1</v>
      </c>
      <c r="AB50" s="28" t="s">
        <v>24</v>
      </c>
      <c r="AC50" s="22">
        <v>4</v>
      </c>
      <c r="AD50" s="28" t="s">
        <v>23</v>
      </c>
    </row>
    <row r="51" spans="1:30" x14ac:dyDescent="0.3">
      <c r="G51" s="29" t="s">
        <v>76</v>
      </c>
      <c r="H51" s="14">
        <f>COUNTIF(H$3:H$50, "Yes")</f>
        <v>8</v>
      </c>
      <c r="I51" s="30" t="s">
        <v>76</v>
      </c>
      <c r="J51" s="31">
        <f>COUNTIF(J$3:J$50, "Yes")</f>
        <v>18</v>
      </c>
      <c r="K51" s="30" t="s">
        <v>76</v>
      </c>
      <c r="L51" s="31">
        <f>COUNTIF(L$3:L$50, "Yes")</f>
        <v>17</v>
      </c>
      <c r="M51" s="30" t="s">
        <v>76</v>
      </c>
      <c r="N51" s="31">
        <f>COUNTIF(N$3:N$50, "Yes")</f>
        <v>18</v>
      </c>
      <c r="O51" s="30" t="s">
        <v>76</v>
      </c>
      <c r="P51" s="31">
        <f>COUNTIF(P$3:P$50, "Yes")</f>
        <v>14</v>
      </c>
      <c r="Q51" s="30" t="s">
        <v>76</v>
      </c>
      <c r="R51" s="31">
        <f>COUNTIF(R$3:R$50, "Yes")</f>
        <v>14</v>
      </c>
      <c r="S51" s="30" t="s">
        <v>76</v>
      </c>
      <c r="T51" s="31">
        <f>COUNTIF(T$3:T$50, "Yes")</f>
        <v>13</v>
      </c>
      <c r="U51" s="30" t="s">
        <v>76</v>
      </c>
      <c r="V51" s="31">
        <f>COUNTIF(V$3:V$50, "Yes")</f>
        <v>15</v>
      </c>
      <c r="W51" s="30" t="s">
        <v>76</v>
      </c>
      <c r="X51" s="31">
        <f>COUNTIF(X$3:X$50, "Yes")</f>
        <v>15</v>
      </c>
      <c r="Y51" s="30" t="s">
        <v>76</v>
      </c>
      <c r="Z51" s="31">
        <f>COUNTIF(Z$3:Z$50, "Yes")</f>
        <v>13</v>
      </c>
      <c r="AA51" s="30" t="s">
        <v>76</v>
      </c>
      <c r="AB51" s="31">
        <f>COUNTIF(AB$3:AB$50, "Yes")</f>
        <v>15</v>
      </c>
      <c r="AC51" s="30" t="s">
        <v>76</v>
      </c>
      <c r="AD51" s="31">
        <f>COUNTIF(AD$3:AD$50, "Yes")</f>
        <v>8</v>
      </c>
    </row>
    <row r="52" spans="1:30" ht="15" thickBot="1" x14ac:dyDescent="0.35">
      <c r="G52" s="32" t="s">
        <v>77</v>
      </c>
      <c r="H52" s="33">
        <f>COUNTIFS(H$3:H$50, "Yes",  $E$3:$E$50, "Ok")</f>
        <v>6</v>
      </c>
      <c r="I52" s="32" t="s">
        <v>77</v>
      </c>
      <c r="J52" s="33">
        <f>COUNTIFS(J$3:J$50, "Yes",  $E$3:$E$50, "Ok")</f>
        <v>13</v>
      </c>
      <c r="K52" s="32" t="s">
        <v>77</v>
      </c>
      <c r="L52" s="33">
        <f>COUNTIFS(L$3:L$50, "Yes",  $E$3:$E$50, "Ok")</f>
        <v>12</v>
      </c>
      <c r="M52" s="32" t="s">
        <v>77</v>
      </c>
      <c r="N52" s="33">
        <f>COUNTIFS(N$3:N$50, "Yes",  $E$3:$E$50, "Ok")</f>
        <v>16</v>
      </c>
      <c r="O52" s="32" t="s">
        <v>77</v>
      </c>
      <c r="P52" s="33">
        <f>COUNTIFS(P$3:P$50, "Yes",  $E$3:$E$50, "Ok")</f>
        <v>10</v>
      </c>
      <c r="Q52" s="32" t="s">
        <v>77</v>
      </c>
      <c r="R52" s="33">
        <f>COUNTIFS(R$3:R$50, "Yes",  $E$3:$E$50, "Ok")</f>
        <v>11</v>
      </c>
      <c r="S52" s="32" t="s">
        <v>77</v>
      </c>
      <c r="T52" s="33">
        <f>COUNTIFS(T$3:T$50, "Yes",  $E$3:$E$50, "Ok")</f>
        <v>10</v>
      </c>
      <c r="U52" s="32" t="s">
        <v>77</v>
      </c>
      <c r="V52" s="33">
        <f>COUNTIFS(V$3:V$50, "Yes",  $E$3:$E$50, "Ok")</f>
        <v>13</v>
      </c>
      <c r="W52" s="32" t="s">
        <v>77</v>
      </c>
      <c r="X52" s="33">
        <f>COUNTIFS(X$3:X$50, "Yes",  $E$3:$E$50, "Ok")</f>
        <v>13</v>
      </c>
      <c r="Y52" s="32" t="s">
        <v>77</v>
      </c>
      <c r="Z52" s="33">
        <f>COUNTIFS(Z$3:Z$50, "Yes",  $E$3:$E$50, "Ok")</f>
        <v>11</v>
      </c>
      <c r="AA52" s="32" t="s">
        <v>77</v>
      </c>
      <c r="AB52" s="33">
        <f>COUNTIFS(AB$3:AB$50, "Yes",  $E$3:$E$50, "Ok")</f>
        <v>10</v>
      </c>
      <c r="AC52" s="32" t="s">
        <v>77</v>
      </c>
      <c r="AD52" s="33">
        <f>COUNTIFS(AD$3:AD$50, "Yes",  $E$3:$E$50, "Ok")</f>
        <v>5</v>
      </c>
    </row>
    <row r="53" spans="1:30" ht="15" thickBot="1" x14ac:dyDescent="0.35">
      <c r="G53" s="34" t="s">
        <v>78</v>
      </c>
      <c r="H53" s="35">
        <f>AVERAGE(G$3:G$50)</f>
        <v>2.875</v>
      </c>
      <c r="I53" s="36" t="s">
        <v>78</v>
      </c>
      <c r="J53" s="35">
        <f>AVERAGE(I$3:I$50)</f>
        <v>3.5416666666666665</v>
      </c>
      <c r="K53" s="34" t="s">
        <v>78</v>
      </c>
      <c r="L53" s="35">
        <f>AVERAGE(K$3:K$50)</f>
        <v>2.9166666666666665</v>
      </c>
      <c r="M53" s="34" t="s">
        <v>78</v>
      </c>
      <c r="N53" s="35">
        <f>AVERAGE(M$3:M$50)</f>
        <v>4.625</v>
      </c>
      <c r="O53" s="34" t="s">
        <v>78</v>
      </c>
      <c r="P53" s="35">
        <f>AVERAGE(O$3:O$50)</f>
        <v>3.5625</v>
      </c>
      <c r="Q53" s="34" t="s">
        <v>78</v>
      </c>
      <c r="R53" s="35">
        <f>AVERAGE(Q$3:Q$50)</f>
        <v>3.125</v>
      </c>
      <c r="S53" s="34" t="s">
        <v>78</v>
      </c>
      <c r="T53" s="35">
        <f>AVERAGE(S$3:S$50)</f>
        <v>3.1041666666666665</v>
      </c>
      <c r="U53" s="34" t="s">
        <v>78</v>
      </c>
      <c r="V53" s="35">
        <f>AVERAGE(U$3:U$50)</f>
        <v>2.4583333333333335</v>
      </c>
      <c r="W53" s="34" t="s">
        <v>78</v>
      </c>
      <c r="X53" s="35">
        <f>AVERAGE(W$3:W$50)</f>
        <v>3.2291666666666665</v>
      </c>
      <c r="Y53" s="34" t="s">
        <v>78</v>
      </c>
      <c r="Z53" s="35">
        <f>AVERAGE(Y$3:Y$50)</f>
        <v>3.3958333333333335</v>
      </c>
      <c r="AA53" s="34" t="s">
        <v>78</v>
      </c>
      <c r="AB53" s="35">
        <f>AVERAGE(AA$3:AA$50)</f>
        <v>2.9375</v>
      </c>
      <c r="AC53" s="34" t="s">
        <v>78</v>
      </c>
      <c r="AD53" s="35">
        <f>AVERAGE(AC$3:AC$50)</f>
        <v>2.9166666666666665</v>
      </c>
    </row>
    <row r="54" spans="1:30" x14ac:dyDescent="0.3">
      <c r="G54" s="37" t="s">
        <v>79</v>
      </c>
      <c r="H54" s="38">
        <f>COUNTIFS(H$3:H$50, "Yes", $C$3:$C$50, "Corner") / COUNTIF($C$3:$C$50, "Corner")</f>
        <v>0.25</v>
      </c>
      <c r="I54" s="39" t="s">
        <v>79</v>
      </c>
      <c r="J54" s="40">
        <f>COUNTIFS(J$3:J$50, "Yes", $C$3:$C$50, "Corner") / COUNTIF($C$3:$C$50, "Corner")</f>
        <v>0.5</v>
      </c>
      <c r="K54" s="39" t="s">
        <v>79</v>
      </c>
      <c r="L54" s="40">
        <f>COUNTIFS(L$3:L$50, "Yes", $C$3:$C$50, "Corner") / COUNTIF($C$3:$C$50, "Corner")</f>
        <v>0.5</v>
      </c>
      <c r="M54" s="39" t="s">
        <v>79</v>
      </c>
      <c r="N54" s="40">
        <f>COUNTIFS(N$3:N$50, "Yes", $C$3:$C$50, "Corner") / COUNTIF($C$3:$C$50, "Corner")</f>
        <v>1</v>
      </c>
      <c r="O54" s="39" t="s">
        <v>79</v>
      </c>
      <c r="P54" s="40">
        <f>COUNTIFS(P$3:P$50, "Yes", $C$3:$C$50, "Corner") / COUNTIF($C$3:$C$50, "Corner")</f>
        <v>0.25</v>
      </c>
      <c r="Q54" s="39" t="s">
        <v>79</v>
      </c>
      <c r="R54" s="40">
        <f>COUNTIFS(R$3:R$50, "Yes", $C$3:$C$50, "Corner") / COUNTIF($C$3:$C$50, "Corner")</f>
        <v>0.625</v>
      </c>
      <c r="S54" s="39" t="s">
        <v>79</v>
      </c>
      <c r="T54" s="40">
        <f>COUNTIFS(T$3:T$50, "Yes", $C$3:$C$50, "Corner") / COUNTIF($C$3:$C$50, "Corner")</f>
        <v>0.25</v>
      </c>
      <c r="U54" s="39" t="s">
        <v>79</v>
      </c>
      <c r="V54" s="40">
        <f>COUNTIFS(V$3:V$50, "Yes", $C$3:$C$50, "Corner") / COUNTIF($C$3:$C$50, "Corner")</f>
        <v>0.25</v>
      </c>
      <c r="W54" s="39" t="s">
        <v>79</v>
      </c>
      <c r="X54" s="40">
        <f>COUNTIFS(X$3:X$50, "Yes", $C$3:$C$50, "Corner") / COUNTIF($C$3:$C$50, "Corner")</f>
        <v>0.75</v>
      </c>
      <c r="Y54" s="39" t="s">
        <v>79</v>
      </c>
      <c r="Z54" s="40">
        <f>COUNTIFS(Z$3:Z$50, "Yes", $C$3:$C$50, "Corner") / COUNTIF($C$3:$C$50, "Corner")</f>
        <v>0.75</v>
      </c>
      <c r="AA54" s="39" t="s">
        <v>79</v>
      </c>
      <c r="AB54" s="40">
        <f>COUNTIFS(AB$3:AB$50, "Yes", $C$3:$C$50, "Corner") / COUNTIF($C$3:$C$50, "Corner")</f>
        <v>0.375</v>
      </c>
      <c r="AC54" s="39" t="s">
        <v>79</v>
      </c>
      <c r="AD54" s="40">
        <f>COUNTIFS(AD$3:AD$50, "Yes", $C$3:$C$50, "Corner") / COUNTIF($C$3:$C$50, "Corner")</f>
        <v>0.25</v>
      </c>
    </row>
    <row r="55" spans="1:30" x14ac:dyDescent="0.3">
      <c r="G55" s="41" t="s">
        <v>80</v>
      </c>
      <c r="H55" s="42">
        <f>COUNTIFS(H$3:H$50, "Yes", $C$3:$C$50, "Edge") / COUNTIF($C$3:$C$50, "Edge")</f>
        <v>0.25</v>
      </c>
      <c r="I55" s="41" t="s">
        <v>80</v>
      </c>
      <c r="J55" s="42">
        <f>COUNTIFS(J$3:J$50, "Yes", $C$3:$C$50, "Edge") / COUNTIF($C$3:$C$50, "Edge")</f>
        <v>0.625</v>
      </c>
      <c r="K55" s="41" t="s">
        <v>80</v>
      </c>
      <c r="L55" s="42">
        <f>COUNTIFS(L$3:L$50, "Yes", $C$3:$C$50, "Edge") / COUNTIF($C$3:$C$50, "Edge")</f>
        <v>0.75</v>
      </c>
      <c r="M55" s="41" t="s">
        <v>80</v>
      </c>
      <c r="N55" s="42">
        <f>COUNTIFS(N$3:N$50, "Yes", $C$3:$C$50, "Edge") / COUNTIF($C$3:$C$50, "Edge")</f>
        <v>0.5</v>
      </c>
      <c r="O55" s="41" t="s">
        <v>80</v>
      </c>
      <c r="P55" s="42">
        <f>COUNTIFS(P$3:P$50, "Yes", $C$3:$C$50, "Edge") / COUNTIF($C$3:$C$50, "Edge")</f>
        <v>0.75</v>
      </c>
      <c r="Q55" s="41" t="s">
        <v>80</v>
      </c>
      <c r="R55" s="42">
        <f>COUNTIFS(R$3:R$50, "Yes", $C$3:$C$50, "Edge") / COUNTIF($C$3:$C$50, "Edge")</f>
        <v>0.375</v>
      </c>
      <c r="S55" s="41" t="s">
        <v>80</v>
      </c>
      <c r="T55" s="42">
        <f>COUNTIFS(T$3:T$50, "Yes", $C$3:$C$50, "Edge") / COUNTIF($C$3:$C$50, "Edge")</f>
        <v>0.375</v>
      </c>
      <c r="U55" s="41" t="s">
        <v>80</v>
      </c>
      <c r="V55" s="42">
        <f>COUNTIFS(V$3:V$50, "Yes", $C$3:$C$50, "Edge") / COUNTIF($C$3:$C$50, "Edge")</f>
        <v>0.375</v>
      </c>
      <c r="W55" s="41" t="s">
        <v>80</v>
      </c>
      <c r="X55" s="42">
        <f>COUNTIFS(X$3:X$50, "Yes", $C$3:$C$50, "Edge") / COUNTIF($C$3:$C$50, "Edge")</f>
        <v>0</v>
      </c>
      <c r="Y55" s="41" t="s">
        <v>80</v>
      </c>
      <c r="Z55" s="42">
        <f>COUNTIFS(Z$3:Z$50, "Yes", $C$3:$C$50, "Edge") / COUNTIF($C$3:$C$50, "Edge")</f>
        <v>0.375</v>
      </c>
      <c r="AA55" s="41" t="s">
        <v>80</v>
      </c>
      <c r="AB55" s="42">
        <f>COUNTIFS(AB$3:AB$50, "Yes", $C$3:$C$50, "Edge") / COUNTIF($C$3:$C$50, "Edge")</f>
        <v>0.5</v>
      </c>
      <c r="AC55" s="41" t="s">
        <v>80</v>
      </c>
      <c r="AD55" s="42">
        <f>COUNTIFS(AD$3:AD$50, "Yes", $C$3:$C$50, "Edge") / COUNTIF($C$3:$C$50, "Edge")</f>
        <v>0.25</v>
      </c>
    </row>
    <row r="56" spans="1:30" x14ac:dyDescent="0.3">
      <c r="G56" s="41" t="s">
        <v>81</v>
      </c>
      <c r="H56" s="42">
        <f>COUNTIFS(H$3:H$50, "Yes", $C$3:$C$50, "Center") / COUNTIF($C$3:$C$50, "Center")</f>
        <v>0.125</v>
      </c>
      <c r="I56" s="41" t="s">
        <v>81</v>
      </c>
      <c r="J56" s="42">
        <f>COUNTIFS(J$3:J$50, "Yes", $C$3:$C$50, "Center") / COUNTIF($C$3:$C$50, "Center")</f>
        <v>0.75</v>
      </c>
      <c r="K56" s="41" t="s">
        <v>81</v>
      </c>
      <c r="L56" s="42">
        <f>COUNTIFS(L$3:L$50, "Yes", $C$3:$C$50, "Center") / COUNTIF($C$3:$C$50, "Center")</f>
        <v>0.25</v>
      </c>
      <c r="M56" s="41" t="s">
        <v>81</v>
      </c>
      <c r="N56" s="42">
        <f>COUNTIFS(N$3:N$50, "Yes", $C$3:$C$50, "Center") / COUNTIF($C$3:$C$50, "Center")</f>
        <v>0.75</v>
      </c>
      <c r="O56" s="41" t="s">
        <v>81</v>
      </c>
      <c r="P56" s="42">
        <f>COUNTIFS(P$3:P$50, "Yes", $C$3:$C$50, "Center") / COUNTIF($C$3:$C$50, "Center")</f>
        <v>0.5</v>
      </c>
      <c r="Q56" s="41" t="s">
        <v>81</v>
      </c>
      <c r="R56" s="42">
        <f>COUNTIFS(R$3:R$50, "Yes", $C$3:$C$50, "Center") / COUNTIF($C$3:$C$50, "Center")</f>
        <v>0.375</v>
      </c>
      <c r="S56" s="41" t="s">
        <v>81</v>
      </c>
      <c r="T56" s="42">
        <f>COUNTIFS(T$3:T$50, "Yes", $C$3:$C$50, "Center") / COUNTIF($C$3:$C$50, "Center")</f>
        <v>0.625</v>
      </c>
      <c r="U56" s="41" t="s">
        <v>81</v>
      </c>
      <c r="V56" s="42">
        <f>COUNTIFS(V$3:V$50, "Yes", $C$3:$C$50, "Center") / COUNTIF($C$3:$C$50, "Center")</f>
        <v>0.375</v>
      </c>
      <c r="W56" s="41" t="s">
        <v>81</v>
      </c>
      <c r="X56" s="42">
        <f>COUNTIFS(X$3:X$50, "Yes", $C$3:$C$50, "Center") / COUNTIF($C$3:$C$50, "Center")</f>
        <v>0.125</v>
      </c>
      <c r="Y56" s="41" t="s">
        <v>81</v>
      </c>
      <c r="Z56" s="42">
        <f>COUNTIFS(Z$3:Z$50, "Yes", $C$3:$C$50, "Center") / COUNTIF($C$3:$C$50, "Center")</f>
        <v>0.5</v>
      </c>
      <c r="AA56" s="41" t="s">
        <v>81</v>
      </c>
      <c r="AB56" s="42">
        <f>COUNTIFS(AB$3:AB$50, "Yes", $C$3:$C$50, "Center") / COUNTIF($C$3:$C$50, "Center")</f>
        <v>0.625</v>
      </c>
      <c r="AC56" s="41" t="s">
        <v>81</v>
      </c>
      <c r="AD56" s="42">
        <f>COUNTIFS(AD$3:AD$50, "Yes", $C$3:$C$50, "Center") / COUNTIF($C$3:$C$50, "Center")</f>
        <v>0.375</v>
      </c>
    </row>
    <row r="57" spans="1:30" x14ac:dyDescent="0.3">
      <c r="G57" s="43" t="s">
        <v>82</v>
      </c>
      <c r="H57" s="42">
        <f>COUNTIFS(H$3:H$50, "Yes", $C$3:$C$50, "Normal") / COUNTIF($C$3:$C$50, "Normal")</f>
        <v>0.125</v>
      </c>
      <c r="I57" s="43" t="s">
        <v>82</v>
      </c>
      <c r="J57" s="42">
        <f>COUNTIFS(J$3:J$50, "Yes", $C$3:$C$50, "Normal") / COUNTIF($C$3:$C$50, "Normal")</f>
        <v>0.125</v>
      </c>
      <c r="K57" s="43" t="s">
        <v>82</v>
      </c>
      <c r="L57" s="42">
        <f>COUNTIFS(L$3:L$50, "Yes", $C$3:$C$50, "Normal") / COUNTIF($C$3:$C$50, "Normal")</f>
        <v>0.20833333333333334</v>
      </c>
      <c r="M57" s="43" t="s">
        <v>82</v>
      </c>
      <c r="N57" s="42">
        <f>COUNTIFS(N$3:N$50, "Yes", $C$3:$C$50, "Normal") / COUNTIF($C$3:$C$50, "Normal")</f>
        <v>0</v>
      </c>
      <c r="O57" s="43" t="s">
        <v>82</v>
      </c>
      <c r="P57" s="42">
        <f>COUNTIFS(P$3:P$50, "Yes", $C$3:$C$50, "Normal") / COUNTIF($C$3:$C$50, "Normal")</f>
        <v>8.3333333333333329E-2</v>
      </c>
      <c r="Q57" s="43" t="s">
        <v>82</v>
      </c>
      <c r="R57" s="42">
        <f>COUNTIFS(R$3:R$50, "Yes", $C$3:$C$50, "Normal") / COUNTIF($C$3:$C$50, "Normal")</f>
        <v>0.125</v>
      </c>
      <c r="S57" s="43" t="s">
        <v>82</v>
      </c>
      <c r="T57" s="42">
        <f>COUNTIFS(T$3:T$50, "Yes", $C$3:$C$50, "Normal") / COUNTIF($C$3:$C$50, "Normal")</f>
        <v>0.125</v>
      </c>
      <c r="U57" s="43" t="s">
        <v>82</v>
      </c>
      <c r="V57" s="42">
        <f>COUNTIFS(V$3:V$50, "Yes", $C$3:$C$50, "Normal") / COUNTIF($C$3:$C$50, "Normal")</f>
        <v>0.29166666666666669</v>
      </c>
      <c r="W57" s="43" t="s">
        <v>82</v>
      </c>
      <c r="X57" s="42">
        <f>COUNTIFS(X$3:X$50, "Yes", $C$3:$C$50, "Normal") / COUNTIF($C$3:$C$50, "Normal")</f>
        <v>0.33333333333333331</v>
      </c>
      <c r="Y57" s="43" t="s">
        <v>82</v>
      </c>
      <c r="Z57" s="42">
        <f>COUNTIFS(Z$3:Z$50, "Yes", $C$3:$C$50, "Normal") / COUNTIF($C$3:$C$50, "Normal")</f>
        <v>0</v>
      </c>
      <c r="AA57" s="43" t="s">
        <v>82</v>
      </c>
      <c r="AB57" s="42">
        <f>COUNTIFS(AB$3:AB$50, "Yes", $C$3:$C$50, "Normal") / COUNTIF($C$3:$C$50, "Normal")</f>
        <v>0.125</v>
      </c>
      <c r="AC57" s="43" t="s">
        <v>82</v>
      </c>
      <c r="AD57" s="42">
        <f>COUNTIFS(AD$3:AD$50, "Yes", $C$3:$C$50, "Normal") / COUNTIF($C$3:$C$50, "Normal")</f>
        <v>4.1666666666666664E-2</v>
      </c>
    </row>
    <row r="58" spans="1:30" x14ac:dyDescent="0.3">
      <c r="G58" s="44" t="s">
        <v>77</v>
      </c>
      <c r="H58" s="45">
        <f>COUNTIFS(H$3:H$50, "Yes", $C$3:$C$50, "Normal", $E$3:$E$50, "Ok") / COUNTIFS($C$3:$C$50, "Normal", $E$3:$E$50, "Ok")</f>
        <v>0.14285714285714285</v>
      </c>
      <c r="I58" s="44" t="s">
        <v>77</v>
      </c>
      <c r="J58" s="45">
        <f>COUNTIFS(J$3:J$50, "Yes", $C$3:$C$50, "Normal", $E$3:$E$50, "Ok") / COUNTIFS($C$3:$C$50, "Normal", $E$3:$E$50, "Ok")</f>
        <v>0</v>
      </c>
      <c r="K58" s="44" t="s">
        <v>77</v>
      </c>
      <c r="L58" s="45">
        <f>COUNTIFS(L$3:L$50, "Yes", $C$3:$C$50, "Normal", $E$3:$E$50, "Ok") / COUNTIFS($C$3:$C$50, "Normal", $E$3:$E$50, "Ok")</f>
        <v>9.5238095238095233E-2</v>
      </c>
      <c r="M58" s="44" t="s">
        <v>77</v>
      </c>
      <c r="N58" s="45">
        <f>COUNTIFS(N$3:N$50, "Yes", $C$3:$C$50, "Normal", $E$3:$E$50, "Ok") / COUNTIFS($C$3:$C$50, "Normal", $E$3:$E$50, "Ok")</f>
        <v>0</v>
      </c>
      <c r="O58" s="44" t="s">
        <v>77</v>
      </c>
      <c r="P58" s="45">
        <f>COUNTIFS(P$3:P$50, "Yes", $C$3:$C$50, "Normal", $E$3:$E$50, "Ok") / COUNTIFS($C$3:$C$50, "Normal", $E$3:$E$50, "Ok")</f>
        <v>0</v>
      </c>
      <c r="Q58" s="44" t="s">
        <v>77</v>
      </c>
      <c r="R58" s="45">
        <f>COUNTIFS(R$3:R$50, "Yes", $C$3:$C$50, "Normal", $E$3:$E$50, "Ok") / COUNTIFS($C$3:$C$50, "Normal", $E$3:$E$50, "Ok")</f>
        <v>4.7619047619047616E-2</v>
      </c>
      <c r="S58" s="44" t="s">
        <v>77</v>
      </c>
      <c r="T58" s="45">
        <f>COUNTIFS(T$3:T$50, "Yes", $C$3:$C$50, "Normal", $E$3:$E$50, "Ok") / COUNTIFS($C$3:$C$50, "Normal", $E$3:$E$50, "Ok")</f>
        <v>4.7619047619047616E-2</v>
      </c>
      <c r="U58" s="44" t="s">
        <v>77</v>
      </c>
      <c r="V58" s="45">
        <f>COUNTIFS(V$3:V$50, "Yes", $C$3:$C$50, "Normal", $E$3:$E$50, "Ok") / COUNTIFS($C$3:$C$50, "Normal", $E$3:$E$50, "Ok")</f>
        <v>0.2857142857142857</v>
      </c>
      <c r="W58" s="44" t="s">
        <v>77</v>
      </c>
      <c r="X58" s="45">
        <f>COUNTIFS(X$3:X$50, "Yes", $C$3:$C$50, "Normal", $E$3:$E$50, "Ok") / COUNTIFS($C$3:$C$50, "Normal", $E$3:$E$50, "Ok")</f>
        <v>0.33333333333333331</v>
      </c>
      <c r="Y58" s="44" t="s">
        <v>77</v>
      </c>
      <c r="Z58" s="45">
        <f>COUNTIFS(Z$3:Z$50, "Yes", $C$3:$C$50, "Normal", $E$3:$E$50, "Ok") / COUNTIFS($C$3:$C$50, "Normal", $E$3:$E$50, "Ok")</f>
        <v>0</v>
      </c>
      <c r="AA58" s="44" t="s">
        <v>77</v>
      </c>
      <c r="AB58" s="45">
        <f>COUNTIFS(AB$3:AB$50, "Yes", $C$3:$C$50, "Normal", $E$3:$E$50, "Ok") / COUNTIFS($C$3:$C$50, "Normal", $E$3:$E$50, "Ok")</f>
        <v>0</v>
      </c>
      <c r="AC58" s="44" t="s">
        <v>77</v>
      </c>
      <c r="AD58" s="45">
        <f>COUNTIFS(AD$3:AD$50, "Yes", $C$3:$C$50, "Normal", $E$3:$E$50, "Ok") / COUNTIFS($C$3:$C$50, "Normal", $E$3:$E$50, "Ok")</f>
        <v>0</v>
      </c>
    </row>
    <row r="59" spans="1:30" x14ac:dyDescent="0.3">
      <c r="G59" s="44" t="s">
        <v>83</v>
      </c>
      <c r="H59" s="45">
        <f>COUNTIFS(H$3:H$50, "Yes", $C$3:$C$50, "Normal", $E$3:$E$50, "Ok") / COUNTIF(H$3:H$50, "Yes")</f>
        <v>0.375</v>
      </c>
      <c r="I59" s="44" t="s">
        <v>83</v>
      </c>
      <c r="J59" s="45">
        <f>COUNTIFS(J$3:J$50, "Yes", $C$3:$C$50, "Normal", $E$3:$E$50, "Ok") / COUNTIF(J$3:J$50, "Yes")</f>
        <v>0</v>
      </c>
      <c r="K59" s="44" t="s">
        <v>83</v>
      </c>
      <c r="L59" s="45">
        <f>COUNTIFS(L$3:L$50, "Yes", $C$3:$C$50, "Normal", $E$3:$E$50, "Ok") / COUNTIF(L$3:L$50, "Yes")</f>
        <v>0.11764705882352941</v>
      </c>
      <c r="M59" s="44" t="s">
        <v>83</v>
      </c>
      <c r="N59" s="45">
        <f>COUNTIFS(N$3:N$50, "Yes", $C$3:$C$50, "Normal", $E$3:$E$50, "Ok") / COUNTIF(N$3:N$50, "Yes")</f>
        <v>0</v>
      </c>
      <c r="O59" s="44" t="s">
        <v>83</v>
      </c>
      <c r="P59" s="45">
        <f>COUNTIFS(P$3:P$50, "Yes", $C$3:$C$50, "Normal", $E$3:$E$50, "Ok") / COUNTIF(P$3:P$50, "Yes")</f>
        <v>0</v>
      </c>
      <c r="Q59" s="44" t="s">
        <v>83</v>
      </c>
      <c r="R59" s="45">
        <f>COUNTIFS(R$3:R$50, "Yes", $C$3:$C$50, "Normal", $E$3:$E$50, "Ok") / COUNTIF(R$3:R$50, "Yes")</f>
        <v>7.1428571428571425E-2</v>
      </c>
      <c r="S59" s="44" t="s">
        <v>83</v>
      </c>
      <c r="T59" s="45">
        <f>COUNTIFS(T$3:T$50, "Yes", $C$3:$C$50, "Normal", $E$3:$E$50, "Ok") / COUNTIF(T$3:T$50, "Yes")</f>
        <v>7.6923076923076927E-2</v>
      </c>
      <c r="U59" s="44" t="s">
        <v>83</v>
      </c>
      <c r="V59" s="45">
        <f>COUNTIFS(V$3:V$50, "Yes", $C$3:$C$50, "Normal", $E$3:$E$50, "Ok") / COUNTIF(V$3:V$50, "Yes")</f>
        <v>0.4</v>
      </c>
      <c r="W59" s="44" t="s">
        <v>83</v>
      </c>
      <c r="X59" s="45">
        <f>COUNTIFS(X$3:X$50, "Yes", $C$3:$C$50, "Normal", $E$3:$E$50, "Ok") / COUNTIF(X$3:X$50, "Yes")</f>
        <v>0.46666666666666667</v>
      </c>
      <c r="Y59" s="44" t="s">
        <v>83</v>
      </c>
      <c r="Z59" s="45">
        <f>COUNTIFS(Z$3:Z$50, "Yes", $C$3:$C$50, "Normal", $E$3:$E$50, "Ok") / COUNTIF(Z$3:Z$50, "Yes")</f>
        <v>0</v>
      </c>
      <c r="AA59" s="44" t="s">
        <v>83</v>
      </c>
      <c r="AB59" s="45">
        <f>COUNTIFS(AB$3:AB$50, "Yes", $C$3:$C$50, "Normal", $E$3:$E$50, "Ok") / COUNTIF(AB$3:AB$50, "Yes")</f>
        <v>0</v>
      </c>
      <c r="AC59" s="44" t="s">
        <v>83</v>
      </c>
      <c r="AD59" s="45">
        <f>COUNTIFS(AD$3:AD$50, "Yes", $C$3:$C$50, "Normal", $E$3:$E$50, "Ok") / COUNTIF(AD$3:AD$50, "Yes")</f>
        <v>0</v>
      </c>
    </row>
    <row r="60" spans="1:30" ht="15" thickBot="1" x14ac:dyDescent="0.35">
      <c r="G60" s="46" t="s">
        <v>84</v>
      </c>
      <c r="H60" s="47">
        <f>(COUNTIFS(H$3:H$50, "Yes", $C$3:$C$50, "Corner") + COUNTIFS(H$3:H$50, "Yes", $C$3:$C$50, "Edge") + COUNTIFS(H$3:H$50, "Yes", $C$3:$C$50, "Center")) / SUMPRODUCT(COUNTIF($C$3:$C$50, {"Corner";"Edge";"Center"}))</f>
        <v>0.20833333333333334</v>
      </c>
      <c r="I60" s="46" t="s">
        <v>84</v>
      </c>
      <c r="J60" s="47">
        <f>(COUNTIFS(J$3:J$50, "Yes", $C$3:$C$50, "Corner") + COUNTIFS(J$3:J$50, "Yes", $C$3:$C$50, "Edge") + COUNTIFS(J$3:J$50, "Yes", $C$3:$C$50, "Center")) / SUMPRODUCT(COUNTIF($C$3:$C$50, {"Corner";"Edge";"Center"}))</f>
        <v>0.625</v>
      </c>
      <c r="K60" s="46" t="s">
        <v>84</v>
      </c>
      <c r="L60" s="47">
        <f>(COUNTIFS(L$3:L$50, "Yes", $C$3:$C$50, "Corner") + COUNTIFS(L$3:L$50, "Yes", $C$3:$C$50, "Edge") + COUNTIFS(L$3:L$50, "Yes", $C$3:$C$50, "Center")) / SUMPRODUCT(COUNTIF($C$3:$C$50, {"Corner";"Edge";"Center"}))</f>
        <v>0.5</v>
      </c>
      <c r="M60" s="46" t="s">
        <v>84</v>
      </c>
      <c r="N60" s="47">
        <f>(COUNTIFS(N$3:N$50, "Yes", $C$3:$C$50, "Corner") + COUNTIFS(N$3:N$50, "Yes", $C$3:$C$50, "Edge") + COUNTIFS(N$3:N$50, "Yes", $C$3:$C$50, "Center")) / SUMPRODUCT(COUNTIF($C$3:$C$50, {"Corner";"Edge";"Center"}))</f>
        <v>0.75</v>
      </c>
      <c r="O60" s="46" t="s">
        <v>84</v>
      </c>
      <c r="P60" s="47">
        <f>(COUNTIFS(P$3:P$50, "Yes", $C$3:$C$50, "Corner") + COUNTIFS(P$3:P$50, "Yes", $C$3:$C$50, "Edge") + COUNTIFS(P$3:P$50, "Yes", $C$3:$C$50, "Center")) / SUMPRODUCT(COUNTIF($C$3:$C$50, {"Corner";"Edge";"Center"}))</f>
        <v>0.5</v>
      </c>
      <c r="Q60" s="46" t="s">
        <v>84</v>
      </c>
      <c r="R60" s="47">
        <f>(COUNTIFS(R$3:R$50, "Yes", $C$3:$C$50, "Corner") + COUNTIFS(R$3:R$50, "Yes", $C$3:$C$50, "Edge") + COUNTIFS(R$3:R$50, "Yes", $C$3:$C$50, "Center")) / SUMPRODUCT(COUNTIF($C$3:$C$50, {"Corner";"Edge";"Center"}))</f>
        <v>0.45833333333333331</v>
      </c>
      <c r="S60" s="46" t="s">
        <v>84</v>
      </c>
      <c r="T60" s="47">
        <f>(COUNTIFS(T$3:T$50, "Yes", $C$3:$C$50, "Corner") + COUNTIFS(T$3:T$50, "Yes", $C$3:$C$50, "Edge") + COUNTIFS(T$3:T$50, "Yes", $C$3:$C$50, "Center")) / SUMPRODUCT(COUNTIF($C$3:$C$50, {"Corner";"Edge";"Center"}))</f>
        <v>0.41666666666666669</v>
      </c>
      <c r="U60" s="46" t="s">
        <v>84</v>
      </c>
      <c r="V60" s="47">
        <f>(COUNTIFS(V$3:V$50, "Yes", $C$3:$C$50, "Corner") + COUNTIFS(V$3:V$50, "Yes", $C$3:$C$50, "Edge") + COUNTIFS(V$3:V$50, "Yes", $C$3:$C$50, "Center")) / SUMPRODUCT(COUNTIF($C$3:$C$50, {"Corner";"Edge";"Center"}))</f>
        <v>0.33333333333333331</v>
      </c>
      <c r="W60" s="46" t="s">
        <v>84</v>
      </c>
      <c r="X60" s="47">
        <f>(COUNTIFS(X$3:X$50, "Yes", $C$3:$C$50, "Corner") + COUNTIFS(X$3:X$50, "Yes", $C$3:$C$50, "Edge") + COUNTIFS(X$3:X$50, "Yes", $C$3:$C$50, "Center")) / SUMPRODUCT(COUNTIF($C$3:$C$50, {"Corner";"Edge";"Center"}))</f>
        <v>0.29166666666666669</v>
      </c>
      <c r="Y60" s="46" t="s">
        <v>84</v>
      </c>
      <c r="Z60" s="47">
        <f>(COUNTIFS(Z$3:Z$50, "Yes", $C$3:$C$50, "Corner") + COUNTIFS(Z$3:Z$50, "Yes", $C$3:$C$50, "Edge") + COUNTIFS(Z$3:Z$50, "Yes", $C$3:$C$50, "Center")) / SUMPRODUCT(COUNTIF($C$3:$C$50, {"Corner";"Edge";"Center"}))</f>
        <v>0.54166666666666663</v>
      </c>
      <c r="AA60" s="46" t="s">
        <v>84</v>
      </c>
      <c r="AB60" s="47">
        <f>(COUNTIFS(AB$3:AB$50, "Yes", $C$3:$C$50, "Corner") + COUNTIFS(AB$3:AB$50, "Yes", $C$3:$C$50, "Edge") + COUNTIFS(AB$3:AB$50, "Yes", $C$3:$C$50, "Center")) / SUMPRODUCT(COUNTIF($C$3:$C$50, {"Corner";"Edge";"Center"}))</f>
        <v>0.5</v>
      </c>
      <c r="AC60" s="46" t="s">
        <v>84</v>
      </c>
      <c r="AD60" s="47">
        <f>(COUNTIFS(AD$3:AD$50, "Yes", $C$3:$C$50, "Corner") + COUNTIFS(AD$3:AD$50, "Yes", $C$3:$C$50, "Edge") + COUNTIFS(AD$3:AD$50, "Yes", $C$3:$C$50, "Center")) / SUMPRODUCT(COUNTIF($C$3:$C$50, {"Corner";"Edge";"Center"}))</f>
        <v>0.29166666666666669</v>
      </c>
    </row>
    <row r="61" spans="1:30" x14ac:dyDescent="0.3">
      <c r="G61" s="48" t="s">
        <v>85</v>
      </c>
      <c r="H61" s="35">
        <f>AVERAGEIFS(G$3:G$50, $C$3:$C$50, "Corner")</f>
        <v>2.5</v>
      </c>
      <c r="I61" s="49" t="s">
        <v>85</v>
      </c>
      <c r="J61" s="35">
        <f>AVERAGEIFS(I$3:I$50, $C$3:$C$50, "Corner")</f>
        <v>3.5</v>
      </c>
      <c r="K61" s="49" t="s">
        <v>85</v>
      </c>
      <c r="L61" s="35">
        <f>AVERAGEIFS(K$3:K$50, $C$3:$C$50, "Corner")</f>
        <v>3.25</v>
      </c>
      <c r="M61" s="49" t="s">
        <v>85</v>
      </c>
      <c r="N61" s="35">
        <f>AVERAGEIFS(M$3:M$50, $C$3:$C$50, "Corner")</f>
        <v>4.375</v>
      </c>
      <c r="O61" s="49" t="s">
        <v>85</v>
      </c>
      <c r="P61" s="35">
        <f>AVERAGEIFS(O$3:O$50, $C$3:$C$50, "Corner")</f>
        <v>3.625</v>
      </c>
      <c r="Q61" s="49" t="s">
        <v>85</v>
      </c>
      <c r="R61" s="35">
        <f>AVERAGEIFS(Q$3:Q$50, $C$3:$C$50, "Corner")</f>
        <v>2.375</v>
      </c>
      <c r="S61" s="49" t="s">
        <v>85</v>
      </c>
      <c r="T61" s="35">
        <f>AVERAGEIFS(S$3:S$50, $C$3:$C$50, "Corner")</f>
        <v>3.25</v>
      </c>
      <c r="U61" s="49" t="s">
        <v>85</v>
      </c>
      <c r="V61" s="35">
        <f>AVERAGEIFS(U$3:U$50, $C$3:$C$50, "Corner")</f>
        <v>2.75</v>
      </c>
      <c r="W61" s="49" t="s">
        <v>85</v>
      </c>
      <c r="X61" s="35">
        <f>AVERAGEIFS(W$3:W$50, $C$3:$C$50, "Corner")</f>
        <v>2.875</v>
      </c>
      <c r="Y61" s="49" t="s">
        <v>85</v>
      </c>
      <c r="Z61" s="35">
        <f>AVERAGEIFS(Y$3:Y$50, $C$3:$C$50, "Corner")</f>
        <v>2.125</v>
      </c>
      <c r="AA61" s="49" t="s">
        <v>85</v>
      </c>
      <c r="AB61" s="35">
        <f>AVERAGEIFS(AA$3:AA$50, $C$3:$C$50, "Corner")</f>
        <v>2.75</v>
      </c>
      <c r="AC61" s="49" t="s">
        <v>85</v>
      </c>
      <c r="AD61" s="35">
        <f>AVERAGEIFS(AC$3:AC$50, $C$3:$C$50, "Corner")</f>
        <v>2.875</v>
      </c>
    </row>
    <row r="62" spans="1:30" x14ac:dyDescent="0.3">
      <c r="G62" s="50" t="s">
        <v>86</v>
      </c>
      <c r="H62" s="51">
        <f>AVERAGEIFS(G$3:G$50, $C$3:$C$50, "Edge")</f>
        <v>2.75</v>
      </c>
      <c r="I62" s="17" t="s">
        <v>86</v>
      </c>
      <c r="J62" s="51">
        <f>AVERAGEIFS(I$3:I$50, $C$3:$C$50, "Edge")</f>
        <v>3.125</v>
      </c>
      <c r="K62" s="17" t="s">
        <v>86</v>
      </c>
      <c r="L62" s="51">
        <f>AVERAGEIFS(K$3:K$50, $C$3:$C$50, "Edge")</f>
        <v>2.75</v>
      </c>
      <c r="M62" s="17" t="s">
        <v>86</v>
      </c>
      <c r="N62" s="51">
        <f>AVERAGEIFS(M$3:M$50, $C$3:$C$50, "Edge")</f>
        <v>4.375</v>
      </c>
      <c r="O62" s="17" t="s">
        <v>86</v>
      </c>
      <c r="P62" s="51">
        <f>AVERAGEIFS(O$3:O$50, $C$3:$C$50, "Edge")</f>
        <v>3</v>
      </c>
      <c r="Q62" s="17" t="s">
        <v>86</v>
      </c>
      <c r="R62" s="51">
        <f>AVERAGEIFS(Q$3:Q$50, $C$3:$C$50, "Edge")</f>
        <v>2.5</v>
      </c>
      <c r="S62" s="17" t="s">
        <v>86</v>
      </c>
      <c r="T62" s="51">
        <f>AVERAGEIFS(S$3:S$50, $C$3:$C$50, "Edge")</f>
        <v>2.375</v>
      </c>
      <c r="U62" s="17" t="s">
        <v>86</v>
      </c>
      <c r="V62" s="51">
        <f>AVERAGEIFS(U$3:U$50, $C$3:$C$50, "Edge")</f>
        <v>2.375</v>
      </c>
      <c r="W62" s="17" t="s">
        <v>86</v>
      </c>
      <c r="X62" s="51">
        <f>AVERAGEIFS(W$3:W$50, $C$3:$C$50, "Edge")</f>
        <v>3.5</v>
      </c>
      <c r="Y62" s="17" t="s">
        <v>86</v>
      </c>
      <c r="Z62" s="51">
        <f>AVERAGEIFS(Y$3:Y$50, $C$3:$C$50, "Edge")</f>
        <v>3.25</v>
      </c>
      <c r="AA62" s="17" t="s">
        <v>86</v>
      </c>
      <c r="AB62" s="51">
        <f>AVERAGEIFS(AA$3:AA$50, $C$3:$C$50, "Edge")</f>
        <v>2.75</v>
      </c>
      <c r="AC62" s="17" t="s">
        <v>86</v>
      </c>
      <c r="AD62" s="51">
        <f>AVERAGEIFS(AC$3:AC$50, $C$3:$C$50, "Edge")</f>
        <v>2.75</v>
      </c>
    </row>
    <row r="63" spans="1:30" x14ac:dyDescent="0.3">
      <c r="G63" s="50" t="s">
        <v>87</v>
      </c>
      <c r="H63" s="51">
        <f>AVERAGEIFS(G$3:G$50, $C$3:$C$50, "Center")</f>
        <v>3.375</v>
      </c>
      <c r="I63" s="17" t="s">
        <v>87</v>
      </c>
      <c r="J63" s="51">
        <f>AVERAGEIFS(I$3:I$50, $C$3:$C$50, "Center")</f>
        <v>3.25</v>
      </c>
      <c r="K63" s="17" t="s">
        <v>87</v>
      </c>
      <c r="L63" s="51">
        <f>AVERAGEIFS(K$3:K$50, $C$3:$C$50, "Center")</f>
        <v>2.25</v>
      </c>
      <c r="M63" s="17" t="s">
        <v>87</v>
      </c>
      <c r="N63" s="51">
        <f>AVERAGEIFS(M$3:M$50, $C$3:$C$50, "Center")</f>
        <v>4.5</v>
      </c>
      <c r="O63" s="17" t="s">
        <v>87</v>
      </c>
      <c r="P63" s="51">
        <f>AVERAGEIFS(O$3:O$50, $C$3:$C$50, "Center")</f>
        <v>3.75</v>
      </c>
      <c r="Q63" s="17" t="s">
        <v>87</v>
      </c>
      <c r="R63" s="51">
        <f>AVERAGEIFS(Q$3:Q$50, $C$3:$C$50, "Center")</f>
        <v>3.125</v>
      </c>
      <c r="S63" s="17" t="s">
        <v>87</v>
      </c>
      <c r="T63" s="51">
        <f>AVERAGEIFS(S$3:S$50, $C$3:$C$50, "Center")</f>
        <v>2.75</v>
      </c>
      <c r="U63" s="17" t="s">
        <v>87</v>
      </c>
      <c r="V63" s="51">
        <f>AVERAGEIFS(U$3:U$50, $C$3:$C$50, "Center")</f>
        <v>2.375</v>
      </c>
      <c r="W63" s="17" t="s">
        <v>87</v>
      </c>
      <c r="X63" s="51">
        <f>AVERAGEIFS(W$3:W$50, $C$3:$C$50, "Center")</f>
        <v>3.375</v>
      </c>
      <c r="Y63" s="17" t="s">
        <v>87</v>
      </c>
      <c r="Z63" s="51">
        <f>AVERAGEIFS(Y$3:Y$50, $C$3:$C$50, "Center")</f>
        <v>3.125</v>
      </c>
      <c r="AA63" s="17" t="s">
        <v>87</v>
      </c>
      <c r="AB63" s="51">
        <f>AVERAGEIFS(AA$3:AA$50, $C$3:$C$50, "Center")</f>
        <v>2</v>
      </c>
      <c r="AC63" s="17" t="s">
        <v>87</v>
      </c>
      <c r="AD63" s="51">
        <f>AVERAGEIFS(AC$3:AC$50, $C$3:$C$50, "Center")</f>
        <v>3</v>
      </c>
    </row>
    <row r="64" spans="1:30" ht="15" thickBot="1" x14ac:dyDescent="0.35">
      <c r="G64" s="34" t="s">
        <v>88</v>
      </c>
      <c r="H64" s="52">
        <f>AVERAGEIFS(G$3:G$50, $C$3:$C$50, "Normal")</f>
        <v>2.875</v>
      </c>
      <c r="I64" s="22" t="s">
        <v>88</v>
      </c>
      <c r="J64" s="52">
        <f>AVERAGEIFS(I$3:I$50, $C$3:$C$50, "Normal")</f>
        <v>3.7916666666666665</v>
      </c>
      <c r="K64" s="22" t="s">
        <v>88</v>
      </c>
      <c r="L64" s="52">
        <f>AVERAGEIFS(K$3:K$50, $C$3:$C$50, "Normal")</f>
        <v>3.0833333333333335</v>
      </c>
      <c r="M64" s="53" t="s">
        <v>88</v>
      </c>
      <c r="N64" s="54">
        <f>AVERAGEIFS(M$3:M$50, $C$3:$C$50, "Normal")</f>
        <v>4.833333333333333</v>
      </c>
      <c r="O64" s="22" t="s">
        <v>88</v>
      </c>
      <c r="P64" s="52">
        <f>AVERAGEIFS(O$3:O$50, $C$3:$C$50, "Normal")</f>
        <v>3.6666666666666665</v>
      </c>
      <c r="Q64" s="22" t="s">
        <v>88</v>
      </c>
      <c r="R64" s="52">
        <f>AVERAGEIFS(Q$3:Q$50, $C$3:$C$50, "Normal")</f>
        <v>3.5833333333333335</v>
      </c>
      <c r="S64" s="22" t="s">
        <v>88</v>
      </c>
      <c r="T64" s="52">
        <f>AVERAGEIFS(S$3:S$50, $C$3:$C$50, "Normal")</f>
        <v>3.4166666666666665</v>
      </c>
      <c r="U64" s="22" t="s">
        <v>88</v>
      </c>
      <c r="V64" s="52">
        <f>AVERAGEIFS(U$3:U$50, $C$3:$C$50, "Normal")</f>
        <v>2.4166666666666665</v>
      </c>
      <c r="W64" s="22" t="s">
        <v>88</v>
      </c>
      <c r="X64" s="52">
        <f>AVERAGEIFS(W$3:W$50, $C$3:$C$50, "Normal")</f>
        <v>3.2083333333333335</v>
      </c>
      <c r="Y64" s="22" t="s">
        <v>88</v>
      </c>
      <c r="Z64" s="52">
        <f>AVERAGEIFS(Y$3:Y$50, $C$3:$C$50, "Normal")</f>
        <v>3.9583333333333335</v>
      </c>
      <c r="AA64" s="22" t="s">
        <v>88</v>
      </c>
      <c r="AB64" s="52">
        <f>AVERAGEIFS(AA$3:AA$50, $C$3:$C$50, "Normal")</f>
        <v>3.375</v>
      </c>
      <c r="AC64" s="22" t="s">
        <v>88</v>
      </c>
      <c r="AD64" s="52">
        <f>AVERAGEIFS(AC$3:AC$50, $C$3:$C$50, "Normal")</f>
        <v>2.9583333333333335</v>
      </c>
    </row>
    <row r="65" spans="5:30" x14ac:dyDescent="0.3">
      <c r="G65" s="49" t="s">
        <v>89</v>
      </c>
      <c r="H65" s="40">
        <f>(COUNTIFS(H$3:H$50,"Yes",$C$3:$C$50,"Corner")+COUNTIFS(H$3:H$50,"Yes",$C$3:$C$50,"Edge")+COUNTIFS(H$3:H$50,"Yes",$C$3:$C$50,"Center"))/24</f>
        <v>0.20833333333333334</v>
      </c>
      <c r="I65" s="49" t="s">
        <v>89</v>
      </c>
      <c r="J65" s="40">
        <f>(COUNTIFS(J$3:J$50,"Yes",$C$3:$C$50,"Corner")+COUNTIFS(J$3:J$50,"Yes",$C$3:$C$50,"Edge")+COUNTIFS(J$3:J$50,"Yes",$C$3:$C$50,"Center"))/24</f>
        <v>0.625</v>
      </c>
      <c r="K65" s="49" t="s">
        <v>89</v>
      </c>
      <c r="L65" s="40">
        <f>(COUNTIFS(L$3:L$50,"Yes",$C$3:$C$50,"Corner")+COUNTIFS(L$3:L$50,"Yes",$C$3:$C$50,"Edge")+COUNTIFS(L$3:L$50,"Yes",$C$3:$C$50,"Center"))/24</f>
        <v>0.5</v>
      </c>
      <c r="M65" s="49" t="s">
        <v>89</v>
      </c>
      <c r="N65" s="40">
        <f>(COUNTIFS(N$3:N$50,"Yes",$C$3:$C$50,"Corner")+COUNTIFS(N$3:N$50,"Yes",$C$3:$C$50,"Edge")+COUNTIFS(N$3:N$50,"Yes",$C$3:$C$50,"Center"))/24</f>
        <v>0.75</v>
      </c>
      <c r="O65" s="49" t="s">
        <v>89</v>
      </c>
      <c r="P65" s="40">
        <f>(COUNTIFS(P$3:P$50,"Yes",$C$3:$C$50,"Corner")+COUNTIFS(P$3:P$50,"Yes",$C$3:$C$50,"Edge")+COUNTIFS(P$3:P$50,"Yes",$C$3:$C$50,"Center"))/24</f>
        <v>0.5</v>
      </c>
      <c r="Q65" s="49" t="s">
        <v>89</v>
      </c>
      <c r="R65" s="40">
        <f>(COUNTIFS(R$3:R$50,"Yes",$C$3:$C$50,"Corner")+COUNTIFS(R$3:R$50,"Yes",$C$3:$C$50,"Edge")+COUNTIFS(R$3:R$50,"Yes",$C$3:$C$50,"Center"))/24</f>
        <v>0.45833333333333331</v>
      </c>
      <c r="S65" s="49" t="s">
        <v>89</v>
      </c>
      <c r="T65" s="40">
        <f>(COUNTIFS(T$3:T$50,"Yes",$C$3:$C$50,"Corner")+COUNTIFS(T$3:T$50,"Yes",$C$3:$C$50,"Edge")+COUNTIFS(T$3:T$50,"Yes",$C$3:$C$50,"Center"))/24</f>
        <v>0.41666666666666669</v>
      </c>
      <c r="U65" s="49" t="s">
        <v>89</v>
      </c>
      <c r="V65" s="40">
        <f>(COUNTIFS(V$3:V$50,"Yes",$C$3:$C$50,"Corner")+COUNTIFS(V$3:V$50,"Yes",$C$3:$C$50,"Edge")+COUNTIFS(V$3:V$50,"Yes",$C$3:$C$50,"Center"))/24</f>
        <v>0.33333333333333331</v>
      </c>
      <c r="W65" s="49" t="s">
        <v>89</v>
      </c>
      <c r="X65" s="40">
        <f>(COUNTIFS(X$3:X$50,"Yes",$C$3:$C$50,"Corner")+COUNTIFS(X$3:X$50,"Yes",$C$3:$C$50,"Edge")+COUNTIFS(X$3:X$50,"Yes",$C$3:$C$50,"Center"))/24</f>
        <v>0.29166666666666669</v>
      </c>
      <c r="Y65" s="49" t="s">
        <v>89</v>
      </c>
      <c r="Z65" s="40">
        <f>(COUNTIFS(Z$3:Z$50,"Yes",$C$3:$C$50,"Corner")+COUNTIFS(Z$3:Z$50,"Yes",$C$3:$C$50,"Edge")+COUNTIFS(Z$3:Z$50,"Yes",$C$3:$C$50,"Center"))/24</f>
        <v>0.54166666666666663</v>
      </c>
      <c r="AA65" s="49" t="s">
        <v>89</v>
      </c>
      <c r="AB65" s="40">
        <f>(COUNTIFS(AB$3:AB$50,"Yes",$C$3:$C$50,"Corner")+COUNTIFS(AB$3:AB$50,"Yes",$C$3:$C$50,"Edge")+COUNTIFS(AB$3:AB$50,"Yes",$C$3:$C$50,"Center"))/24</f>
        <v>0.5</v>
      </c>
      <c r="AC65" s="49" t="s">
        <v>89</v>
      </c>
      <c r="AD65" s="40">
        <f>(COUNTIFS(AD$3:AD$50,"Yes",$C$3:$C$50,"Corner")+COUNTIFS(AD$3:AD$50,"Yes",$C$3:$C$50,"Edge")+COUNTIFS(AD$3:AD$50,"Yes",$C$3:$C$50,"Center"))/24</f>
        <v>0.29166666666666669</v>
      </c>
    </row>
    <row r="66" spans="5:30" ht="15" thickBot="1" x14ac:dyDescent="0.35">
      <c r="G66" s="34" t="s">
        <v>77</v>
      </c>
      <c r="H66" s="47">
        <f>(COUNTIFS(H$3:H$50,"Yes",$C$3:$C$50,"Corner",$E$3:$E$50,"Ok")+COUNTIFS(H$3:H$50,"Yes",$C$3:$C$50,"Edge",$E$3:$E$50,"Ok")+COUNTIFS(H$3:H$50,"Yes",$C$3:$C$50,"Center",$E$3:$E$50,"Ok"))/COUNTIF($E$3:$E$50,"Ok")</f>
        <v>6.9767441860465115E-2</v>
      </c>
      <c r="I66" s="34" t="s">
        <v>77</v>
      </c>
      <c r="J66" s="47">
        <f>(COUNTIFS(J$3:J$50,"Yes",$C$3:$C$50,"Corner",$E$3:$E$50,"Ok")+COUNTIFS(J$3:J$50,"Yes",$C$3:$C$50,"Edge",$E$3:$E$50,"Ok")+COUNTIFS(J$3:J$50,"Yes",$C$3:$C$50,"Center",$E$3:$E$50,"Ok"))/COUNTIF($E$3:$E$50,"Ok")</f>
        <v>0.30232558139534882</v>
      </c>
      <c r="K66" s="34" t="s">
        <v>77</v>
      </c>
      <c r="L66" s="47">
        <f>(COUNTIFS(L$3:L$50,"Yes",$C$3:$C$50,"Corner",$E$3:$E$50,"Ok")+COUNTIFS(L$3:L$50,"Yes",$C$3:$C$50,"Edge",$E$3:$E$50,"Ok")+COUNTIFS(L$3:L$50,"Yes",$C$3:$C$50,"Center",$E$3:$E$50,"Ok"))/COUNTIF($E$3:$E$50,"Ok")</f>
        <v>0.23255813953488372</v>
      </c>
      <c r="M66" s="34" t="s">
        <v>77</v>
      </c>
      <c r="N66" s="47">
        <f>(COUNTIFS(N$3:N$50,"Yes",$C$3:$C$50,"Corner",$E$3:$E$50,"Ok")+COUNTIFS(N$3:N$50,"Yes",$C$3:$C$50,"Edge",$E$3:$E$50,"Ok")+COUNTIFS(N$3:N$50,"Yes",$C$3:$C$50,"Center",$E$3:$E$50,"Ok"))/COUNTIF($E$3:$E$50,"Ok")</f>
        <v>0.37209302325581395</v>
      </c>
      <c r="O66" s="34" t="s">
        <v>77</v>
      </c>
      <c r="P66" s="47">
        <f>(COUNTIFS(P$3:P$50,"Yes",$C$3:$C$50,"Corner",$E$3:$E$50,"Ok")+COUNTIFS(P$3:P$50,"Yes",$C$3:$C$50,"Edge",$E$3:$E$50,"Ok")+COUNTIFS(P$3:P$50,"Yes",$C$3:$C$50,"Center",$E$3:$E$50,"Ok"))/COUNTIF($E$3:$E$50,"Ok")</f>
        <v>0.23255813953488372</v>
      </c>
      <c r="Q66" s="34" t="s">
        <v>77</v>
      </c>
      <c r="R66" s="47">
        <f>(COUNTIFS(R$3:R$50,"Yes",$C$3:$C$50,"Corner",$E$3:$E$50,"Ok")+COUNTIFS(R$3:R$50,"Yes",$C$3:$C$50,"Edge",$E$3:$E$50,"Ok")+COUNTIFS(R$3:R$50,"Yes",$C$3:$C$50,"Center",$E$3:$E$50,"Ok"))/COUNTIF($E$3:$E$50,"Ok")</f>
        <v>0.23255813953488372</v>
      </c>
      <c r="S66" s="34" t="s">
        <v>77</v>
      </c>
      <c r="T66" s="47">
        <f>(COUNTIFS(T$3:T$50,"Yes",$C$3:$C$50,"Corner",$E$3:$E$50,"Ok")+COUNTIFS(T$3:T$50,"Yes",$C$3:$C$50,"Edge",$E$3:$E$50,"Ok")+COUNTIFS(T$3:T$50,"Yes",$C$3:$C$50,"Center",$E$3:$E$50,"Ok"))/COUNTIF($E$3:$E$50,"Ok")</f>
        <v>0.20930232558139536</v>
      </c>
      <c r="U66" s="34" t="s">
        <v>77</v>
      </c>
      <c r="V66" s="47">
        <f>(COUNTIFS(V$3:V$50,"Yes",$C$3:$C$50,"Corner",$E$3:$E$50,"Ok")+COUNTIFS(V$3:V$50,"Yes",$C$3:$C$50,"Edge",$E$3:$E$50,"Ok")+COUNTIFS(V$3:V$50,"Yes",$C$3:$C$50,"Center",$E$3:$E$50,"Ok"))/COUNTIF($E$3:$E$50,"Ok")</f>
        <v>0.16279069767441862</v>
      </c>
      <c r="W66" s="34" t="s">
        <v>77</v>
      </c>
      <c r="X66" s="47">
        <f>(COUNTIFS(X$3:X$50,"Yes",$C$3:$C$50,"Corner",$E$3:$E$50,"Ok")+COUNTIFS(X$3:X$50,"Yes",$C$3:$C$50,"Edge",$E$3:$E$50,"Ok")+COUNTIFS(X$3:X$50,"Yes",$C$3:$C$50,"Center",$E$3:$E$50,"Ok"))/COUNTIF($E$3:$E$50,"Ok")</f>
        <v>0.13953488372093023</v>
      </c>
      <c r="Y66" s="34" t="s">
        <v>77</v>
      </c>
      <c r="Z66" s="47">
        <f>(COUNTIFS(Z$3:Z$50,"Yes",$C$3:$C$50,"Corner",$E$3:$E$50,"Ok")+COUNTIFS(Z$3:Z$50,"Yes",$C$3:$C$50,"Edge",$E$3:$E$50,"Ok")+COUNTIFS(Z$3:Z$50,"Yes",$C$3:$C$50,"Center",$E$3:$E$50,"Ok"))/COUNTIF($E$3:$E$50,"Ok")</f>
        <v>0.2558139534883721</v>
      </c>
      <c r="AA66" s="34" t="s">
        <v>77</v>
      </c>
      <c r="AB66" s="47">
        <f>(COUNTIFS(AB$3:AB$50,"Yes",$C$3:$C$50,"Corner",$E$3:$E$50,"Ok")+COUNTIFS(AB$3:AB$50,"Yes",$C$3:$C$50,"Edge",$E$3:$E$50,"Ok")+COUNTIFS(AB$3:AB$50,"Yes",$C$3:$C$50,"Center",$E$3:$E$50,"Ok"))/COUNTIF($E$3:$E$50,"Ok")</f>
        <v>0.23255813953488372</v>
      </c>
      <c r="AC66" s="34" t="s">
        <v>77</v>
      </c>
      <c r="AD66" s="47">
        <f>(COUNTIFS(AD$3:AD$50,"Yes",$C$3:$C$50,"Corner",$E$3:$E$50,"Ok")+COUNTIFS(AD$3:AD$50,"Yes",$C$3:$C$50,"Edge",$E$3:$E$50,"Ok")+COUNTIFS(AD$3:AD$50,"Yes",$C$3:$C$50,"Center",$E$3:$E$50,"Ok"))/COUNTIF($E$3:$E$50,"Ok")</f>
        <v>0.11627906976744186</v>
      </c>
    </row>
    <row r="67" spans="5:30" x14ac:dyDescent="0.3">
      <c r="G67" s="55" t="s">
        <v>90</v>
      </c>
      <c r="H67" s="40">
        <f>(COUNTIFS(H$3:H$50,"Yes",$C$3:$C$50,"Corner")+COUNTIFS(H$3:H$50,"Yes",$C$3:$C$50,"Edge")+COUNTIFS(H$3:H$50,"Yes",$C$3:$C$50,"Center")+COUNTIFS(H$3:H$50,"No",$C$3:$C$50,"Normal"))/48</f>
        <v>0.54166666666666663</v>
      </c>
      <c r="I67" s="55" t="s">
        <v>90</v>
      </c>
      <c r="J67" s="40">
        <f>(COUNTIFS(J$3:J$50,"Yes",$C$3:$C$50,"Corner")+COUNTIFS(J$3:J$50,"Yes",$C$3:$C$50,"Edge")+COUNTIFS(J$3:J$50,"Yes",$C$3:$C$50,"Center")+COUNTIFS(J$3:J$50,"No",$C$3:$C$50,"Normal"))/48</f>
        <v>0.75</v>
      </c>
      <c r="K67" s="55" t="s">
        <v>90</v>
      </c>
      <c r="L67" s="40">
        <f>(COUNTIFS(L$3:L$50,"Yes",$C$3:$C$50,"Corner")+COUNTIFS(L$3:L$50,"Yes",$C$3:$C$50,"Edge")+COUNTIFS(L$3:L$50,"Yes",$C$3:$C$50,"Center")+COUNTIFS(L$3:L$50,"No",$C$3:$C$50,"Normal"))/48</f>
        <v>0.64583333333333337</v>
      </c>
      <c r="M67" s="55" t="s">
        <v>90</v>
      </c>
      <c r="N67" s="40">
        <f>(COUNTIFS(N$3:N$50,"Yes",$C$3:$C$50,"Corner")+COUNTIFS(N$3:N$50,"Yes",$C$3:$C$50,"Edge")+COUNTIFS(N$3:N$50,"Yes",$C$3:$C$50,"Center")+COUNTIFS(N$3:N$50,"No",$C$3:$C$50,"Normal"))/48</f>
        <v>0.875</v>
      </c>
      <c r="O67" s="55" t="s">
        <v>90</v>
      </c>
      <c r="P67" s="40">
        <f>(COUNTIFS(P$3:P$50,"Yes",$C$3:$C$50,"Corner")+COUNTIFS(P$3:P$50,"Yes",$C$3:$C$50,"Edge")+COUNTIFS(P$3:P$50,"Yes",$C$3:$C$50,"Center")+COUNTIFS(P$3:P$50,"No",$C$3:$C$50,"Normal"))/48</f>
        <v>0.70833333333333337</v>
      </c>
      <c r="Q67" s="55" t="s">
        <v>90</v>
      </c>
      <c r="R67" s="40">
        <f>(COUNTIFS(R$3:R$50,"Yes",$C$3:$C$50,"Corner")+COUNTIFS(R$3:R$50,"Yes",$C$3:$C$50,"Edge")+COUNTIFS(R$3:R$50,"Yes",$C$3:$C$50,"Center")+COUNTIFS(R$3:R$50,"No",$C$3:$C$50,"Normal"))/48</f>
        <v>0.66666666666666663</v>
      </c>
      <c r="S67" s="55" t="s">
        <v>90</v>
      </c>
      <c r="T67" s="40">
        <f>(COUNTIFS(T$3:T$50,"Yes",$C$3:$C$50,"Corner")+COUNTIFS(T$3:T$50,"Yes",$C$3:$C$50,"Edge")+COUNTIFS(T$3:T$50,"Yes",$C$3:$C$50,"Center")+COUNTIFS(T$3:T$50,"No",$C$3:$C$50,"Normal"))/48</f>
        <v>0.64583333333333337</v>
      </c>
      <c r="U67" s="55" t="s">
        <v>90</v>
      </c>
      <c r="V67" s="40">
        <f>(COUNTIFS(V$3:V$50,"Yes",$C$3:$C$50,"Corner")+COUNTIFS(V$3:V$50,"Yes",$C$3:$C$50,"Edge")+COUNTIFS(V$3:V$50,"Yes",$C$3:$C$50,"Center")+COUNTIFS(V$3:V$50,"No",$C$3:$C$50,"Normal"))/48</f>
        <v>0.52083333333333337</v>
      </c>
      <c r="W67" s="55" t="s">
        <v>90</v>
      </c>
      <c r="X67" s="40">
        <f>(COUNTIFS(X$3:X$50,"Yes",$C$3:$C$50,"Corner")+COUNTIFS(X$3:X$50,"Yes",$C$3:$C$50,"Edge")+COUNTIFS(X$3:X$50,"Yes",$C$3:$C$50,"Center")+COUNTIFS(X$3:X$50,"No",$C$3:$C$50,"Normal"))/48</f>
        <v>0.47916666666666669</v>
      </c>
      <c r="Y67" s="55" t="s">
        <v>90</v>
      </c>
      <c r="Z67" s="40">
        <f>(COUNTIFS(Z$3:Z$50,"Yes",$C$3:$C$50,"Corner")+COUNTIFS(Z$3:Z$50,"Yes",$C$3:$C$50,"Edge")+COUNTIFS(Z$3:Z$50,"Yes",$C$3:$C$50,"Center")+COUNTIFS(Z$3:Z$50,"No",$C$3:$C$50,"Normal"))/48</f>
        <v>0.77083333333333337</v>
      </c>
      <c r="AA67" s="55" t="s">
        <v>90</v>
      </c>
      <c r="AB67" s="40">
        <f>(COUNTIFS(AB$3:AB$50,"Yes",$C$3:$C$50,"Corner")+COUNTIFS(AB$3:AB$50,"Yes",$C$3:$C$50,"Edge")+COUNTIFS(AB$3:AB$50,"Yes",$C$3:$C$50,"Center")+COUNTIFS(AB$3:AB$50,"No",$C$3:$C$50,"Normal"))/48</f>
        <v>0.6875</v>
      </c>
      <c r="AC67" s="55" t="s">
        <v>90</v>
      </c>
      <c r="AD67" s="40">
        <f>(COUNTIFS(AD$3:AD$50,"Yes",$C$3:$C$50,"Corner")+COUNTIFS(AD$3:AD$50,"Yes",$C$3:$C$50,"Edge")+COUNTIFS(AD$3:AD$50,"Yes",$C$3:$C$50,"Center")+COUNTIFS(AD$3:AD$50,"No",$C$3:$C$50,"Normal"))/48</f>
        <v>0.625</v>
      </c>
    </row>
    <row r="68" spans="5:30" ht="15" thickBot="1" x14ac:dyDescent="0.35">
      <c r="G68" s="56" t="s">
        <v>77</v>
      </c>
      <c r="H68" s="47">
        <f>(COUNTIFS(H$3:H$50, "Yes", $C$3:$C$50, "Corner", $E$3:$E$50, "Ok") + COUNTIFS(H$3:H$50, "Yes", $C$3:$C$50, "Edge", $E$3:$E$50, "Ok") + COUNTIFS(H$3:H$50, "Yes", $C$3:$C$50, "Center", $E$3:$E$50, "Ok") + COUNTIFS(H$3:H$50, "No", $C$3:$C$50, "Normal", $E$3:$E$50, "Ok"))/COUNTIF($E$3:$E$50,"Ok")</f>
        <v>0.48837209302325579</v>
      </c>
      <c r="I68" s="56" t="s">
        <v>77</v>
      </c>
      <c r="J68" s="47">
        <f>(COUNTIFS(J$3:J$50, "Yes", $C$3:$C$50, "Corner", $E$3:$E$50, "Ok") + COUNTIFS(J$3:J$50, "Yes", $C$3:$C$50, "Edge", $E$3:$E$50, "Ok") + COUNTIFS(J$3:J$50, "Yes", $C$3:$C$50, "Center", $E$3:$E$50, "Ok") + COUNTIFS(J$3:J$50, "No", $C$3:$C$50, "Normal", $E$3:$E$50, "Ok"))/COUNTIF($E$3:$E$50,"Ok")</f>
        <v>0.79069767441860461</v>
      </c>
      <c r="K68" s="56" t="s">
        <v>77</v>
      </c>
      <c r="L68" s="47">
        <f>(COUNTIFS(L$3:L$50, "Yes", $C$3:$C$50, "Corner", $E$3:$E$50, "Ok") + COUNTIFS(L$3:L$50, "Yes", $C$3:$C$50, "Edge", $E$3:$E$50, "Ok") + COUNTIFS(L$3:L$50, "Yes", $C$3:$C$50, "Center", $E$3:$E$50, "Ok") + COUNTIFS(L$3:L$50, "No", $C$3:$C$50, "Normal", $E$3:$E$50, "Ok"))/COUNTIF($E$3:$E$50,"Ok")</f>
        <v>0.67441860465116277</v>
      </c>
      <c r="M68" s="56" t="s">
        <v>77</v>
      </c>
      <c r="N68" s="47">
        <f>(COUNTIFS(N$3:N$50, "Yes", $C$3:$C$50, "Corner", $E$3:$E$50, "Ok") + COUNTIFS(N$3:N$50, "Yes", $C$3:$C$50, "Edge", $E$3:$E$50, "Ok") + COUNTIFS(N$3:N$50, "Yes", $C$3:$C$50, "Center", $E$3:$E$50, "Ok") + COUNTIFS(N$3:N$50, "No", $C$3:$C$50, "Normal", $E$3:$E$50, "Ok"))/COUNTIF($E$3:$E$50,"Ok")</f>
        <v>0.86046511627906974</v>
      </c>
      <c r="O68" s="56" t="s">
        <v>77</v>
      </c>
      <c r="P68" s="47">
        <f>(COUNTIFS(P$3:P$50, "Yes", $C$3:$C$50, "Corner", $E$3:$E$50, "Ok") + COUNTIFS(P$3:P$50, "Yes", $C$3:$C$50, "Edge", $E$3:$E$50, "Ok") + COUNTIFS(P$3:P$50, "Yes", $C$3:$C$50, "Center", $E$3:$E$50, "Ok") + COUNTIFS(P$3:P$50, "No", $C$3:$C$50, "Normal", $E$3:$E$50, "Ok"))/COUNTIF($E$3:$E$50,"Ok")</f>
        <v>0.72093023255813948</v>
      </c>
      <c r="Q68" s="56" t="s">
        <v>77</v>
      </c>
      <c r="R68" s="47">
        <f>(COUNTIFS(R$3:R$50, "Yes", $C$3:$C$50, "Corner", $E$3:$E$50, "Ok") + COUNTIFS(R$3:R$50, "Yes", $C$3:$C$50, "Edge", $E$3:$E$50, "Ok") + COUNTIFS(R$3:R$50, "Yes", $C$3:$C$50, "Center", $E$3:$E$50, "Ok") + COUNTIFS(R$3:R$50, "No", $C$3:$C$50, "Normal", $E$3:$E$50, "Ok"))/COUNTIF($E$3:$E$50,"Ok")</f>
        <v>0.69767441860465118</v>
      </c>
      <c r="S68" s="56" t="s">
        <v>77</v>
      </c>
      <c r="T68" s="47">
        <f>(COUNTIFS(T$3:T$50, "Yes", $C$3:$C$50, "Corner", $E$3:$E$50, "Ok") + COUNTIFS(T$3:T$50, "Yes", $C$3:$C$50, "Edge", $E$3:$E$50, "Ok") + COUNTIFS(T$3:T$50, "Yes", $C$3:$C$50, "Center", $E$3:$E$50, "Ok") + COUNTIFS(T$3:T$50, "No", $C$3:$C$50, "Normal", $E$3:$E$50, "Ok"))/COUNTIF($E$3:$E$50,"Ok")</f>
        <v>0.67441860465116277</v>
      </c>
      <c r="U68" s="56" t="s">
        <v>77</v>
      </c>
      <c r="V68" s="47">
        <f>(COUNTIFS(V$3:V$50, "Yes", $C$3:$C$50, "Corner", $E$3:$E$50, "Ok") + COUNTIFS(V$3:V$50, "Yes", $C$3:$C$50, "Edge", $E$3:$E$50, "Ok") + COUNTIFS(V$3:V$50, "Yes", $C$3:$C$50, "Center", $E$3:$E$50, "Ok") + COUNTIFS(V$3:V$50, "No", $C$3:$C$50, "Normal", $E$3:$E$50, "Ok"))/COUNTIF($E$3:$E$50,"Ok")</f>
        <v>0.51162790697674421</v>
      </c>
      <c r="W68" s="56" t="s">
        <v>77</v>
      </c>
      <c r="X68" s="47">
        <f>(COUNTIFS(X$3:X$50, "Yes", $C$3:$C$50, "Corner", $E$3:$E$50, "Ok") + COUNTIFS(X$3:X$50, "Yes", $C$3:$C$50, "Edge", $E$3:$E$50, "Ok") + COUNTIFS(X$3:X$50, "Yes", $C$3:$C$50, "Center", $E$3:$E$50, "Ok") + COUNTIFS(X$3:X$50, "No", $C$3:$C$50, "Normal", $E$3:$E$50, "Ok"))/COUNTIF($E$3:$E$50,"Ok")</f>
        <v>0.46511627906976744</v>
      </c>
      <c r="Y68" s="56" t="s">
        <v>77</v>
      </c>
      <c r="Z68" s="47">
        <f>(COUNTIFS(Z$3:Z$50, "Yes", $C$3:$C$50, "Corner", $E$3:$E$50, "Ok") + COUNTIFS(Z$3:Z$50, "Yes", $C$3:$C$50, "Edge", $E$3:$E$50, "Ok") + COUNTIFS(Z$3:Z$50, "Yes", $C$3:$C$50, "Center", $E$3:$E$50, "Ok") + COUNTIFS(Z$3:Z$50, "No", $C$3:$C$50, "Normal", $E$3:$E$50, "Ok"))/COUNTIF($E$3:$E$50,"Ok")</f>
        <v>0.7441860465116279</v>
      </c>
      <c r="AA68" s="56" t="s">
        <v>77</v>
      </c>
      <c r="AB68" s="47">
        <f>(COUNTIFS(AB$3:AB$50, "Yes", $C$3:$C$50, "Corner", $E$3:$E$50, "Ok") + COUNTIFS(AB$3:AB$50, "Yes", $C$3:$C$50, "Edge", $E$3:$E$50, "Ok") + COUNTIFS(AB$3:AB$50, "Yes", $C$3:$C$50, "Center", $E$3:$E$50, "Ok") + COUNTIFS(AB$3:AB$50, "No", $C$3:$C$50, "Normal", $E$3:$E$50, "Ok"))/COUNTIF($E$3:$E$50,"Ok")</f>
        <v>0.72093023255813948</v>
      </c>
      <c r="AC68" s="56" t="s">
        <v>77</v>
      </c>
      <c r="AD68" s="47">
        <f>(COUNTIFS(AD$3:AD$50, "Yes", $C$3:$C$50, "Corner", $E$3:$E$50, "Ok") + COUNTIFS(AD$3:AD$50, "Yes", $C$3:$C$50, "Edge", $E$3:$E$50, "Ok") + COUNTIFS(AD$3:AD$50, "Yes", $C$3:$C$50, "Center", $E$3:$E$50, "Ok") + COUNTIFS(AD$3:AD$50, "No", $C$3:$C$50, "Normal", $E$3:$E$50, "Ok"))/COUNTIF($E$3:$E$50,"Ok")</f>
        <v>0.60465116279069764</v>
      </c>
    </row>
    <row r="69" spans="5:30" x14ac:dyDescent="0.3">
      <c r="E69">
        <f>SUM($G69:$DD69)</f>
        <v>66</v>
      </c>
      <c r="F69" s="57">
        <f>$E69/SUM($E$69:$E$73)</f>
        <v>0.39285714285714285</v>
      </c>
      <c r="G69" s="18" t="s">
        <v>91</v>
      </c>
      <c r="H69" s="58">
        <f>COUNTIFS(G$3:G$50, 1, H$3:H$50, "Yes")</f>
        <v>3</v>
      </c>
      <c r="I69" s="18" t="s">
        <v>91</v>
      </c>
      <c r="J69" s="58">
        <f>COUNTIFS(I$3:I$50, 1, J$3:J$50, "Yes")</f>
        <v>5</v>
      </c>
      <c r="K69" s="18" t="s">
        <v>91</v>
      </c>
      <c r="L69" s="58">
        <f>COUNTIFS(K$3:K$50, 1, L$3:L$50, "Yes")</f>
        <v>5</v>
      </c>
      <c r="M69" s="18" t="s">
        <v>91</v>
      </c>
      <c r="N69" s="58">
        <f>COUNTIFS(M$3:M$50, 1, N$3:N$50, "Yes")</f>
        <v>0</v>
      </c>
      <c r="O69" s="18" t="s">
        <v>91</v>
      </c>
      <c r="P69" s="58">
        <f>COUNTIFS(O$3:O$50, 1, P$3:P$50, "Yes")</f>
        <v>5</v>
      </c>
      <c r="Q69" s="18" t="s">
        <v>91</v>
      </c>
      <c r="R69" s="58">
        <f>COUNTIFS(Q$3:Q$50, 1, R$3:R$50, "Yes")</f>
        <v>8</v>
      </c>
      <c r="S69" s="18" t="s">
        <v>91</v>
      </c>
      <c r="T69" s="58">
        <f>COUNTIFS(S$3:S$50, 1, T$3:T$50, "Yes")</f>
        <v>6</v>
      </c>
      <c r="U69" s="18" t="s">
        <v>91</v>
      </c>
      <c r="V69" s="58">
        <f>COUNTIFS(U$3:U$50, 1, V$3:V$50, "Yes")</f>
        <v>11</v>
      </c>
      <c r="W69" s="18" t="s">
        <v>91</v>
      </c>
      <c r="X69" s="58">
        <f>COUNTIFS(W$3:W$50, 1, X$3:X$50, "Yes")</f>
        <v>1</v>
      </c>
      <c r="Y69" s="18" t="s">
        <v>91</v>
      </c>
      <c r="Z69" s="58">
        <f>COUNTIFS(Y$3:Y$50, 1, Z$3:Z$50, "Yes")</f>
        <v>7</v>
      </c>
      <c r="AA69" s="18" t="s">
        <v>91</v>
      </c>
      <c r="AB69" s="58">
        <f>COUNTIFS(AA$3:AA$50, 1, AB$3:AB$50, "Yes")</f>
        <v>15</v>
      </c>
      <c r="AC69" s="18" t="s">
        <v>91</v>
      </c>
      <c r="AD69" s="58">
        <f>COUNTIFS(AC$3:AC$50, 1, AD$3:AD$50, "Yes")</f>
        <v>0</v>
      </c>
    </row>
    <row r="70" spans="5:30" x14ac:dyDescent="0.3">
      <c r="E70">
        <f>SUM($G70:$DD70)</f>
        <v>42</v>
      </c>
      <c r="F70" s="57">
        <f>$E70/SUM($E$69:$E$73)</f>
        <v>0.25</v>
      </c>
      <c r="G70" s="18" t="s">
        <v>92</v>
      </c>
      <c r="H70" s="58">
        <f>COUNTIFS(G$3:G$50, 2, H$3:H$50, "Yes")</f>
        <v>3</v>
      </c>
      <c r="I70" s="18" t="s">
        <v>92</v>
      </c>
      <c r="J70" s="58">
        <f>COUNTIFS(I$3:I$50, 2, J$3:J$50, "Yes")</f>
        <v>3</v>
      </c>
      <c r="K70" s="18" t="s">
        <v>92</v>
      </c>
      <c r="L70" s="58">
        <f>COUNTIFS(K$3:K$50, 2, L$3:L$50, "Yes")</f>
        <v>4</v>
      </c>
      <c r="M70" s="18" t="s">
        <v>92</v>
      </c>
      <c r="N70" s="58">
        <f>COUNTIFS(M$3:M$50, 2, N$3:N$50, "Yes")</f>
        <v>2</v>
      </c>
      <c r="O70" s="18" t="s">
        <v>92</v>
      </c>
      <c r="P70" s="58">
        <f>COUNTIFS(O$3:O$50, 2, P$3:P$50, "Yes")</f>
        <v>3</v>
      </c>
      <c r="Q70" s="18" t="s">
        <v>92</v>
      </c>
      <c r="R70" s="58">
        <f>COUNTIFS(Q$3:Q$50, 2, R$3:R$50, "Yes")</f>
        <v>5</v>
      </c>
      <c r="S70" s="18" t="s">
        <v>92</v>
      </c>
      <c r="T70" s="58">
        <f>COUNTIFS(S$3:S$50, 2, T$3:T$50, "Yes")</f>
        <v>2</v>
      </c>
      <c r="U70" s="18" t="s">
        <v>92</v>
      </c>
      <c r="V70" s="58">
        <f>COUNTIFS(U$3:U$50, 2, V$3:V$50, "Yes")</f>
        <v>3</v>
      </c>
      <c r="W70" s="18" t="s">
        <v>92</v>
      </c>
      <c r="X70" s="58">
        <f>COUNTIFS(W$3:W$50, 2, X$3:X$50, "Yes")</f>
        <v>6</v>
      </c>
      <c r="Y70" s="18" t="s">
        <v>92</v>
      </c>
      <c r="Z70" s="58">
        <f>COUNTIFS(Y$3:Y$50, 2, Z$3:Z$50, "Yes")</f>
        <v>5</v>
      </c>
      <c r="AA70" s="18" t="s">
        <v>92</v>
      </c>
      <c r="AB70" s="58">
        <f>COUNTIFS(AA$3:AA$50, 2, AB$3:AB$50, "Yes")</f>
        <v>0</v>
      </c>
      <c r="AC70" s="18" t="s">
        <v>92</v>
      </c>
      <c r="AD70" s="58">
        <f>COUNTIFS(AC$3:AC$50, 2, AD$3:AD$50, "Yes")</f>
        <v>6</v>
      </c>
    </row>
    <row r="71" spans="5:30" x14ac:dyDescent="0.3">
      <c r="E71">
        <f>SUM($G71:$DD71)</f>
        <v>21</v>
      </c>
      <c r="F71" s="57">
        <f>$E71/SUM($E$69:$E$73)</f>
        <v>0.125</v>
      </c>
      <c r="G71" s="18" t="s">
        <v>93</v>
      </c>
      <c r="H71" s="58">
        <f>COUNTIFS(G$3:G$50, 3, H$3:H$50, "Yes")</f>
        <v>2</v>
      </c>
      <c r="I71" s="18" t="s">
        <v>93</v>
      </c>
      <c r="J71" s="58">
        <f>COUNTIFS(I$3:I$50, 3, J$3:J$50, "Yes")</f>
        <v>3</v>
      </c>
      <c r="K71" s="18" t="s">
        <v>93</v>
      </c>
      <c r="L71" s="58">
        <f>COUNTIFS(K$3:K$50, 3, L$3:L$50, "Yes")</f>
        <v>2</v>
      </c>
      <c r="M71" s="18" t="s">
        <v>93</v>
      </c>
      <c r="N71" s="58">
        <f>COUNTIFS(M$3:M$50, 3, N$3:N$50, "Yes")</f>
        <v>0</v>
      </c>
      <c r="O71" s="18" t="s">
        <v>93</v>
      </c>
      <c r="P71" s="58">
        <f>COUNTIFS(O$3:O$50, 3, P$3:P$50, "Yes")</f>
        <v>4</v>
      </c>
      <c r="Q71" s="18" t="s">
        <v>93</v>
      </c>
      <c r="R71" s="58">
        <f>COUNTIFS(Q$3:Q$50, 3, R$3:R$50, "Yes")</f>
        <v>1</v>
      </c>
      <c r="S71" s="18" t="s">
        <v>93</v>
      </c>
      <c r="T71" s="58">
        <f>COUNTIFS(S$3:S$50, 3, T$3:T$50, "Yes")</f>
        <v>1</v>
      </c>
      <c r="U71" s="18" t="s">
        <v>93</v>
      </c>
      <c r="V71" s="58">
        <f>COUNTIFS(U$3:U$50, 3, V$3:V$50, "Yes")</f>
        <v>1</v>
      </c>
      <c r="W71" s="18" t="s">
        <v>93</v>
      </c>
      <c r="X71" s="58">
        <f>COUNTIFS(W$3:W$50, 3, X$3:X$50, "Yes")</f>
        <v>6</v>
      </c>
      <c r="Y71" s="18" t="s">
        <v>93</v>
      </c>
      <c r="Z71" s="58">
        <f>COUNTIFS(Y$3:Y$50, 3, Z$3:Z$50, "Yes")</f>
        <v>1</v>
      </c>
      <c r="AA71" s="18" t="s">
        <v>93</v>
      </c>
      <c r="AB71" s="58">
        <f>COUNTIFS(AA$3:AA$50, 3, AB$3:AB$50, "Yes")</f>
        <v>0</v>
      </c>
      <c r="AC71" s="18" t="s">
        <v>93</v>
      </c>
      <c r="AD71" s="58">
        <f>COUNTIFS(AC$3:AC$50, 3, AD$3:AD$50, "Yes")</f>
        <v>0</v>
      </c>
    </row>
    <row r="72" spans="5:30" x14ac:dyDescent="0.3">
      <c r="E72">
        <f>SUM($G72:$DD72)</f>
        <v>23</v>
      </c>
      <c r="F72" s="57">
        <f>$E72/SUM($E$69:$E$73)</f>
        <v>0.13690476190476192</v>
      </c>
      <c r="G72" s="18" t="s">
        <v>94</v>
      </c>
      <c r="H72" s="58">
        <f>COUNTIFS(G$3:G$50, 4, H$3:H$50, "Yes")</f>
        <v>0</v>
      </c>
      <c r="I72" s="18" t="s">
        <v>94</v>
      </c>
      <c r="J72" s="58">
        <f>COUNTIFS(I$3:I$50, 4, J$3:J$50, "Yes")</f>
        <v>3</v>
      </c>
      <c r="K72" s="18" t="s">
        <v>94</v>
      </c>
      <c r="L72" s="58">
        <f>COUNTIFS(K$3:K$50, 4, L$3:L$50, "Yes")</f>
        <v>5</v>
      </c>
      <c r="M72" s="18" t="s">
        <v>94</v>
      </c>
      <c r="N72" s="58">
        <f>COUNTIFS(M$3:M$50, 4, N$3:N$50, "Yes")</f>
        <v>6</v>
      </c>
      <c r="O72" s="18" t="s">
        <v>94</v>
      </c>
      <c r="P72" s="58">
        <f>COUNTIFS(O$3:O$50, 4, P$3:P$50, "Yes")</f>
        <v>2</v>
      </c>
      <c r="Q72" s="18" t="s">
        <v>94</v>
      </c>
      <c r="R72" s="58">
        <f>COUNTIFS(Q$3:Q$50, 4, R$3:R$50, "Yes")</f>
        <v>0</v>
      </c>
      <c r="S72" s="18" t="s">
        <v>94</v>
      </c>
      <c r="T72" s="58">
        <f>COUNTIFS(S$3:S$50, 4, T$3:T$50, "Yes")</f>
        <v>3</v>
      </c>
      <c r="U72" s="18" t="s">
        <v>94</v>
      </c>
      <c r="V72" s="58">
        <f>COUNTIFS(U$3:U$50, 4, V$3:V$50, "Yes")</f>
        <v>0</v>
      </c>
      <c r="W72" s="18" t="s">
        <v>94</v>
      </c>
      <c r="X72" s="58">
        <f>COUNTIFS(W$3:W$50, 4, X$3:X$50, "Yes")</f>
        <v>2</v>
      </c>
      <c r="Y72" s="18" t="s">
        <v>94</v>
      </c>
      <c r="Z72" s="58">
        <f>COUNTIFS(Y$3:Y$50, 4, Z$3:Z$50, "Yes")</f>
        <v>0</v>
      </c>
      <c r="AA72" s="18" t="s">
        <v>94</v>
      </c>
      <c r="AB72" s="58">
        <f>COUNTIFS(AA$3:AA$50, 4, AB$3:AB$50, "Yes")</f>
        <v>0</v>
      </c>
      <c r="AC72" s="18" t="s">
        <v>94</v>
      </c>
      <c r="AD72" s="58">
        <f>COUNTIFS(AC$3:AC$50, 4, AD$3:AD$50, "Yes")</f>
        <v>2</v>
      </c>
    </row>
    <row r="73" spans="5:30" x14ac:dyDescent="0.3">
      <c r="E73">
        <f>SUM($G73:$DD73)</f>
        <v>16</v>
      </c>
      <c r="F73" s="57">
        <f>$E73/SUM($E$69:$E$73)</f>
        <v>9.5238095238095233E-2</v>
      </c>
      <c r="G73" s="18" t="s">
        <v>95</v>
      </c>
      <c r="H73" s="58">
        <f>COUNTIFS(G$3:G$50, 5, H$3:H$50, "Yes")</f>
        <v>0</v>
      </c>
      <c r="I73" s="18" t="s">
        <v>95</v>
      </c>
      <c r="J73" s="58">
        <f>COUNTIFS(I$3:I$50, 5, J$3:J$50, "Yes")</f>
        <v>4</v>
      </c>
      <c r="K73" s="18" t="s">
        <v>95</v>
      </c>
      <c r="L73" s="58">
        <f>COUNTIFS(K$3:K$50, 5, L$3:L$50, "Yes")</f>
        <v>1</v>
      </c>
      <c r="M73" s="18" t="s">
        <v>95</v>
      </c>
      <c r="N73" s="58">
        <f>COUNTIFS(M$3:M$50, 5, N$3:N$50, "Yes")</f>
        <v>10</v>
      </c>
      <c r="O73" s="18" t="s">
        <v>95</v>
      </c>
      <c r="P73" s="58">
        <f>COUNTIFS(O$3:O$50, 5, P$3:P$50, "Yes")</f>
        <v>0</v>
      </c>
      <c r="Q73" s="18" t="s">
        <v>95</v>
      </c>
      <c r="R73" s="58">
        <f>COUNTIFS(Q$3:Q$50, 5, R$3:R$50, "Yes")</f>
        <v>0</v>
      </c>
      <c r="S73" s="18" t="s">
        <v>95</v>
      </c>
      <c r="T73" s="58">
        <f>COUNTIFS(S$3:S$50, 5, T$3:T$50, "Yes")</f>
        <v>1</v>
      </c>
      <c r="U73" s="18" t="s">
        <v>95</v>
      </c>
      <c r="V73" s="58">
        <f>COUNTIFS(U$3:U$50, 5, V$3:V$50, "Yes")</f>
        <v>0</v>
      </c>
      <c r="W73" s="18" t="s">
        <v>95</v>
      </c>
      <c r="X73" s="58">
        <f>COUNTIFS(W$3:W$50, 5, X$3:X$50, "Yes")</f>
        <v>0</v>
      </c>
      <c r="Y73" s="18" t="s">
        <v>95</v>
      </c>
      <c r="Z73" s="58">
        <f>COUNTIFS(Y$3:Y$50, 5, Z$3:Z$50, "Yes")</f>
        <v>0</v>
      </c>
      <c r="AA73" s="18" t="s">
        <v>95</v>
      </c>
      <c r="AB73" s="58">
        <f>COUNTIFS(AA$3:AA$50, 5, AB$3:AB$50, "Yes")</f>
        <v>0</v>
      </c>
      <c r="AC73" s="18" t="s">
        <v>95</v>
      </c>
      <c r="AD73" s="58">
        <f>COUNTIFS(AC$3:AC$50, 5, AD$3:AD$50, "Yes")</f>
        <v>0</v>
      </c>
    </row>
    <row r="74" spans="5:30" x14ac:dyDescent="0.3">
      <c r="E74" s="59">
        <f>SUM(E69:E73)</f>
        <v>168</v>
      </c>
      <c r="F74" s="57">
        <f>SUM(F69:F73)</f>
        <v>0.99999999999999989</v>
      </c>
    </row>
  </sheetData>
  <mergeCells count="13">
    <mergeCell ref="Y1:Z1"/>
    <mergeCell ref="AA1:AB1"/>
    <mergeCell ref="AC1:AD1"/>
    <mergeCell ref="O1:P1"/>
    <mergeCell ref="Q1:R1"/>
    <mergeCell ref="S1:T1"/>
    <mergeCell ref="U1:V1"/>
    <mergeCell ref="W1:X1"/>
    <mergeCell ref="A1:F1"/>
    <mergeCell ref="G1:H1"/>
    <mergeCell ref="I1:J1"/>
    <mergeCell ref="K1:L1"/>
    <mergeCell ref="M1:N1"/>
  </mergeCells>
  <conditionalFormatting sqref="C1:D1 C61:D1048576 C51:D56 C2:C50">
    <cfRule type="cellIs" dxfId="176" priority="21" operator="equal">
      <formula>"Normal"</formula>
    </cfRule>
    <cfRule type="cellIs" dxfId="175" priority="22" operator="equal">
      <formula>"Center"</formula>
    </cfRule>
    <cfRule type="cellIs" dxfId="174" priority="23" operator="equal">
      <formula>"Edge"</formula>
    </cfRule>
    <cfRule type="cellIs" dxfId="173" priority="24" operator="equal">
      <formula>"Corner"</formula>
    </cfRule>
  </conditionalFormatting>
  <conditionalFormatting sqref="B54:B1048576 B1:B52">
    <cfRule type="containsText" dxfId="172" priority="25" operator="containsText" text="dense"/>
    <cfRule type="containsText" dxfId="171" priority="26" operator="containsText" text="sparse"/>
  </conditionalFormatting>
  <conditionalFormatting sqref="H54:H56 J54:J56 L54:L56 N54:N56 P54:P56 R54:R56 R60 P60 N60 L60 J60 H60">
    <cfRule type="dataBar" priority="2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{1785A6FC-F5CE-4FF8-8D4C-6B5B16DE33FB}</x14:id>
        </ext>
      </extLst>
    </cfRule>
  </conditionalFormatting>
  <conditionalFormatting sqref="H57:H59">
    <cfRule type="dataBar" priority="28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{310020DE-7720-4EEB-B031-2BD1DCA42CD6}</x14:id>
        </ext>
      </extLst>
    </cfRule>
  </conditionalFormatting>
  <conditionalFormatting sqref="R57:R58">
    <cfRule type="dataBar" priority="29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{8762BB48-CFBF-4B1A-9F2D-285621544780}</x14:id>
        </ext>
      </extLst>
    </cfRule>
  </conditionalFormatting>
  <conditionalFormatting sqref="J57:J58">
    <cfRule type="dataBar" priority="30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{A27E6F7B-A147-4C18-964A-D4A06BAFF3D1}</x14:id>
        </ext>
      </extLst>
    </cfRule>
  </conditionalFormatting>
  <conditionalFormatting sqref="L57:L58">
    <cfRule type="dataBar" priority="3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{50301E9B-70F2-40A9-8BE9-E320A439E64F}</x14:id>
        </ext>
      </extLst>
    </cfRule>
  </conditionalFormatting>
  <conditionalFormatting sqref="N57:N58">
    <cfRule type="dataBar" priority="32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{C589CBD5-6964-4CEB-9737-6BE1F3867570}</x14:id>
        </ext>
      </extLst>
    </cfRule>
  </conditionalFormatting>
  <conditionalFormatting sqref="P57:P58">
    <cfRule type="dataBar" priority="33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{9CA07BFE-71FD-4520-9C35-3E93FAEBB64E}</x14:id>
        </ext>
      </extLst>
    </cfRule>
  </conditionalFormatting>
  <conditionalFormatting sqref="F3:F50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E3:E50">
    <cfRule type="cellIs" dxfId="170" priority="35" operator="equal">
      <formula>"Ok"</formula>
    </cfRule>
    <cfRule type="cellIs" dxfId="169" priority="36" operator="equal">
      <formula>"Glitched"</formula>
    </cfRule>
  </conditionalFormatting>
  <conditionalFormatting sqref="T54:T56 T60">
    <cfRule type="dataBar" priority="3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{92D69E80-CC58-4D68-9252-7C70961C12AE}</x14:id>
        </ext>
      </extLst>
    </cfRule>
  </conditionalFormatting>
  <conditionalFormatting sqref="T57:T58">
    <cfRule type="dataBar" priority="38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{5235CF81-5EC0-4525-919E-AB33627CB24B}</x14:id>
        </ext>
      </extLst>
    </cfRule>
  </conditionalFormatting>
  <conditionalFormatting sqref="H61:H64">
    <cfRule type="colorScale" priority="39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G3:G50">
    <cfRule type="colorScale" priority="40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H53">
    <cfRule type="colorScale" priority="41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J53">
    <cfRule type="colorScale" priority="42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L53">
    <cfRule type="colorScale" priority="43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N53">
    <cfRule type="colorScale" priority="44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P53">
    <cfRule type="colorScale" priority="45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R53">
    <cfRule type="colorScale" priority="46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T53">
    <cfRule type="colorScale" priority="47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I3:I50">
    <cfRule type="colorScale" priority="48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K3:K50">
    <cfRule type="colorScale" priority="49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M3:M50">
    <cfRule type="colorScale" priority="50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O3:O50">
    <cfRule type="colorScale" priority="5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Q3:Q50">
    <cfRule type="colorScale" priority="5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S3:S50">
    <cfRule type="colorScale" priority="53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J61:J64">
    <cfRule type="colorScale" priority="54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L61:L64">
    <cfRule type="colorScale" priority="55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N61:N64">
    <cfRule type="colorScale" priority="56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P61:P64">
    <cfRule type="colorScale" priority="57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R61:R64">
    <cfRule type="colorScale" priority="58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T61:T64">
    <cfRule type="colorScale" priority="59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J59">
    <cfRule type="dataBar" priority="60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{B0BFAE37-F2BF-4441-8CDE-7D83AE35E5C5}</x14:id>
        </ext>
      </extLst>
    </cfRule>
  </conditionalFormatting>
  <conditionalFormatting sqref="L59">
    <cfRule type="dataBar" priority="6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{A0198352-4BD0-43C3-86D2-60DFDB2065BA}</x14:id>
        </ext>
      </extLst>
    </cfRule>
  </conditionalFormatting>
  <conditionalFormatting sqref="N59">
    <cfRule type="dataBar" priority="62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{BF1D2EFE-1A31-4870-ADE8-AC2390EA1A39}</x14:id>
        </ext>
      </extLst>
    </cfRule>
  </conditionalFormatting>
  <conditionalFormatting sqref="P59">
    <cfRule type="dataBar" priority="63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{611C7770-A0AF-42BA-8629-62175EC24682}</x14:id>
        </ext>
      </extLst>
    </cfRule>
  </conditionalFormatting>
  <conditionalFormatting sqref="R59">
    <cfRule type="dataBar" priority="64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{DA23D0F0-EADF-4C10-8932-3EFB8F185A77}</x14:id>
        </ext>
      </extLst>
    </cfRule>
  </conditionalFormatting>
  <conditionalFormatting sqref="T59">
    <cfRule type="dataBar" priority="65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{7464B6F6-F310-4D80-9B44-7B8496C1A6F4}</x14:id>
        </ext>
      </extLst>
    </cfRule>
  </conditionalFormatting>
  <conditionalFormatting sqref="V54:V56 V60">
    <cfRule type="dataBar" priority="6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{FFD0CA8C-43E0-49B2-8325-2081F8D825ED}</x14:id>
        </ext>
      </extLst>
    </cfRule>
  </conditionalFormatting>
  <conditionalFormatting sqref="V57:V58">
    <cfRule type="dataBar" priority="67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{D78010FE-12DA-41A9-A0DA-AC9A84206747}</x14:id>
        </ext>
      </extLst>
    </cfRule>
  </conditionalFormatting>
  <conditionalFormatting sqref="V59">
    <cfRule type="dataBar" priority="68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{A393B680-C9FB-4022-A83A-9CE51DD6E0CD}</x14:id>
        </ext>
      </extLst>
    </cfRule>
  </conditionalFormatting>
  <conditionalFormatting sqref="U3:U50">
    <cfRule type="colorScale" priority="69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V53">
    <cfRule type="colorScale" priority="70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V61:V64">
    <cfRule type="colorScale" priority="7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X54:X56 X60">
    <cfRule type="dataBar" priority="7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{E625B546-9132-4A54-B127-1C6BC25156B8}</x14:id>
        </ext>
      </extLst>
    </cfRule>
  </conditionalFormatting>
  <conditionalFormatting sqref="X57:X58">
    <cfRule type="dataBar" priority="73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{CA681942-6AC9-426A-91A1-402EB0D1F268}</x14:id>
        </ext>
      </extLst>
    </cfRule>
  </conditionalFormatting>
  <conditionalFormatting sqref="X59">
    <cfRule type="dataBar" priority="74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{34BA6241-EDCD-4D4D-A1B0-183498EEE027}</x14:id>
        </ext>
      </extLst>
    </cfRule>
  </conditionalFormatting>
  <conditionalFormatting sqref="W3:W50">
    <cfRule type="colorScale" priority="75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X53">
    <cfRule type="colorScale" priority="76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X61:X64">
    <cfRule type="colorScale" priority="77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Z54:Z56 Z60">
    <cfRule type="dataBar" priority="7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{4E841795-7BB2-4E80-B42D-B91BB660489C}</x14:id>
        </ext>
      </extLst>
    </cfRule>
  </conditionalFormatting>
  <conditionalFormatting sqref="Z57:Z58">
    <cfRule type="dataBar" priority="79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{C3F3B3C9-5446-49D6-BD2A-D5C3B776D4A3}</x14:id>
        </ext>
      </extLst>
    </cfRule>
  </conditionalFormatting>
  <conditionalFormatting sqref="Z59">
    <cfRule type="dataBar" priority="80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{3B40BB9E-975C-4530-82B4-8C3886AA292B}</x14:id>
        </ext>
      </extLst>
    </cfRule>
  </conditionalFormatting>
  <conditionalFormatting sqref="Y3:Y50">
    <cfRule type="colorScale" priority="8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Z53">
    <cfRule type="colorScale" priority="8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Z61:Z64">
    <cfRule type="colorScale" priority="83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AB3:AB50">
    <cfRule type="expression" dxfId="168" priority="84">
      <formula>IF(AND(AND(AB3="Yes",$C3="Normal"),$E3&lt;&gt;"Ok"),1,0)</formula>
    </cfRule>
    <cfRule type="expression" dxfId="167" priority="85">
      <formula>IF(OR(AND(AB3="Yes",$C3&lt;&gt;"Normal"),AND(AB3="No",$C3="Normal")),1,0)</formula>
    </cfRule>
    <cfRule type="expression" dxfId="166" priority="86">
      <formula>IF(OR(AND(AB3="No",$C3&lt;&gt;"Normal"),AND(AB3="Yes",$C3="Normal")),1,0)</formula>
    </cfRule>
  </conditionalFormatting>
  <conditionalFormatting sqref="AB54:AB56 AB60">
    <cfRule type="dataBar" priority="8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{F0808484-9F59-46A3-AF39-B42F3CF06B70}</x14:id>
        </ext>
      </extLst>
    </cfRule>
  </conditionalFormatting>
  <conditionalFormatting sqref="AB57:AB58">
    <cfRule type="dataBar" priority="88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{6EB12F53-6F14-48A0-9EB7-5FA5529F2E60}</x14:id>
        </ext>
      </extLst>
    </cfRule>
  </conditionalFormatting>
  <conditionalFormatting sqref="AB59">
    <cfRule type="dataBar" priority="89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{F2903C60-80B0-45F8-A533-A359F8767AFD}</x14:id>
        </ext>
      </extLst>
    </cfRule>
  </conditionalFormatting>
  <conditionalFormatting sqref="AA3:AA50">
    <cfRule type="colorScale" priority="90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AB53">
    <cfRule type="colorScale" priority="9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AB61:AB64">
    <cfRule type="colorScale" priority="9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Z3:Z50">
    <cfRule type="expression" dxfId="165" priority="93">
      <formula>IF(AND(AND(Z3="Yes",$C3="Normal"),$E3&lt;&gt;"Ok"),1,0)</formula>
    </cfRule>
    <cfRule type="expression" dxfId="164" priority="94">
      <formula>IF(OR(AND(Z3="Yes",$C3&lt;&gt;"Normal"),AND(Z3="No",$C3="Normal")),1,0)</formula>
    </cfRule>
    <cfRule type="expression" dxfId="163" priority="95">
      <formula>IF(OR(AND(Z3="No",$C3&lt;&gt;"Normal"),AND(Z3="Yes",$C3="Normal")),1,0)</formula>
    </cfRule>
  </conditionalFormatting>
  <conditionalFormatting sqref="X3:X50">
    <cfRule type="expression" dxfId="162" priority="96">
      <formula>IF(AND(AND(X3="Yes",$C3="Normal"),$E3&lt;&gt;"Ok"),1,0)</formula>
    </cfRule>
    <cfRule type="expression" dxfId="161" priority="97">
      <formula>IF(OR(AND(X3="Yes",$C3&lt;&gt;"Normal"),AND(X3="No",$C3="Normal")),1,0)</formula>
    </cfRule>
    <cfRule type="expression" dxfId="160" priority="98">
      <formula>IF(OR(AND(X3="No",$C3&lt;&gt;"Normal"),AND(X3="Yes",$C3="Normal")),1,0)</formula>
    </cfRule>
  </conditionalFormatting>
  <conditionalFormatting sqref="V3:V50">
    <cfRule type="expression" dxfId="159" priority="99">
      <formula>IF(AND(AND(V3="Yes",$C3="Normal"),$E3&lt;&gt;"Ok"),1,0)</formula>
    </cfRule>
    <cfRule type="expression" dxfId="158" priority="100">
      <formula>IF(OR(AND(V3="Yes",$C3&lt;&gt;"Normal"),AND(V3="No",$C3="Normal")),1,0)</formula>
    </cfRule>
    <cfRule type="expression" dxfId="157" priority="101">
      <formula>IF(OR(AND(V3="No",$C3&lt;&gt;"Normal"),AND(V3="Yes",$C3="Normal")),1,0)</formula>
    </cfRule>
  </conditionalFormatting>
  <conditionalFormatting sqref="T3:T50">
    <cfRule type="expression" dxfId="156" priority="102">
      <formula>IF(AND(AND(T3="Yes",$C3="Normal"),$E3&lt;&gt;"Ok"),1,0)</formula>
    </cfRule>
    <cfRule type="expression" dxfId="155" priority="103">
      <formula>IF(OR(AND(T3="Yes",$C3&lt;&gt;"Normal"),AND(T3="No",$C3="Normal")),1,0)</formula>
    </cfRule>
    <cfRule type="expression" dxfId="154" priority="104">
      <formula>IF(OR(AND(T3="No",$C3&lt;&gt;"Normal"),AND(T3="Yes",$C3="Normal")),1,0)</formula>
    </cfRule>
  </conditionalFormatting>
  <conditionalFormatting sqref="R3:R50">
    <cfRule type="expression" dxfId="153" priority="105">
      <formula>IF(AND(AND(R3="Yes",$C3="Normal"),$E3&lt;&gt;"Ok"),1,0)</formula>
    </cfRule>
    <cfRule type="expression" dxfId="152" priority="106">
      <formula>IF(OR(AND(R3="Yes",$C3&lt;&gt;"Normal"),AND(R3="No",$C3="Normal")),1,0)</formula>
    </cfRule>
    <cfRule type="expression" dxfId="151" priority="107">
      <formula>IF(OR(AND(R3="No",$C3&lt;&gt;"Normal"),AND(R3="Yes",$C3="Normal")),1,0)</formula>
    </cfRule>
  </conditionalFormatting>
  <conditionalFormatting sqref="P3:P50">
    <cfRule type="expression" dxfId="150" priority="108">
      <formula>IF(AND(AND(P3="Yes",$C3="Normal"),$E3&lt;&gt;"Ok"),1,0)</formula>
    </cfRule>
    <cfRule type="expression" dxfId="149" priority="109">
      <formula>IF(OR(AND(P3="Yes",$C3&lt;&gt;"Normal"),AND(P3="No",$C3="Normal")),1,0)</formula>
    </cfRule>
    <cfRule type="expression" dxfId="148" priority="110">
      <formula>IF(OR(AND(P3="No",$C3&lt;&gt;"Normal"),AND(P3="Yes",$C3="Normal")),1,0)</formula>
    </cfRule>
  </conditionalFormatting>
  <conditionalFormatting sqref="N3:N50">
    <cfRule type="expression" dxfId="147" priority="111">
      <formula>IF(AND(AND(N3="Yes",$C3="Normal"),$E3&lt;&gt;"Ok"),1,0)</formula>
    </cfRule>
    <cfRule type="expression" dxfId="146" priority="112">
      <formula>IF(OR(AND(N3="Yes",$C3&lt;&gt;"Normal"),AND(N3="No",$C3="Normal")),1,0)</formula>
    </cfRule>
    <cfRule type="expression" dxfId="145" priority="113">
      <formula>IF(OR(AND(N3="No",$C3&lt;&gt;"Normal"),AND(N3="Yes",$C3="Normal")),1,0)</formula>
    </cfRule>
  </conditionalFormatting>
  <conditionalFormatting sqref="L3:L50">
    <cfRule type="expression" dxfId="144" priority="114">
      <formula>IF(AND(AND(L3="Yes",$C3="Normal"),$E3&lt;&gt;"Ok"),1,0)</formula>
    </cfRule>
    <cfRule type="expression" dxfId="143" priority="115">
      <formula>IF(OR(AND(L3="Yes",$C3&lt;&gt;"Normal"),AND(L3="No",$C3="Normal")),1,0)</formula>
    </cfRule>
    <cfRule type="expression" dxfId="142" priority="116">
      <formula>IF(OR(AND(L3="No",$C3&lt;&gt;"Normal"),AND(L3="Yes",$C3="Normal")),1,0)</formula>
    </cfRule>
  </conditionalFormatting>
  <conditionalFormatting sqref="J3:J50">
    <cfRule type="expression" dxfId="141" priority="117">
      <formula>IF(AND(AND(J3="Yes",$C3="Normal"),$E3&lt;&gt;"Ok"),1,0)</formula>
    </cfRule>
    <cfRule type="expression" dxfId="140" priority="118">
      <formula>IF(OR(AND(J3="Yes",$C3&lt;&gt;"Normal"),AND(J3="No",$C3="Normal")),1,0)</formula>
    </cfRule>
    <cfRule type="expression" dxfId="139" priority="119">
      <formula>IF(OR(AND(J3="No",$C3&lt;&gt;"Normal"),AND(J3="Yes",$C3="Normal")),1,0)</formula>
    </cfRule>
  </conditionalFormatting>
  <conditionalFormatting sqref="H3:H50">
    <cfRule type="expression" dxfId="138" priority="120">
      <formula>IF(AND(AND(H3="Yes",$C3="Normal"),$E3&lt;&gt;"Ok"),1,0)</formula>
    </cfRule>
    <cfRule type="expression" dxfId="137" priority="121">
      <formula>IF(OR(AND(H3="Yes",$C3&lt;&gt;"Normal"),AND(H3="No",$C3="Normal")),1,0)</formula>
    </cfRule>
    <cfRule type="expression" dxfId="136" priority="122">
      <formula>IF(OR(AND(H3="No",$C3&lt;&gt;"Normal"),AND(H3="Yes",$C3="Normal")),1,0)</formula>
    </cfRule>
  </conditionalFormatting>
  <conditionalFormatting sqref="H69">
    <cfRule type="containsText" dxfId="135" priority="123" operator="containsText" text="dense"/>
    <cfRule type="containsText" dxfId="134" priority="124" operator="containsText" text="sparse"/>
  </conditionalFormatting>
  <conditionalFormatting sqref="H70">
    <cfRule type="containsText" dxfId="133" priority="125" operator="containsText" text="dense"/>
    <cfRule type="containsText" dxfId="132" priority="126" operator="containsText" text="sparse"/>
  </conditionalFormatting>
  <conditionalFormatting sqref="H71">
    <cfRule type="containsText" dxfId="131" priority="127" operator="containsText" text="dense"/>
    <cfRule type="containsText" dxfId="130" priority="128" operator="containsText" text="sparse"/>
  </conditionalFormatting>
  <conditionalFormatting sqref="H72">
    <cfRule type="containsText" dxfId="129" priority="129" operator="containsText" text="dense"/>
    <cfRule type="containsText" dxfId="128" priority="130" operator="containsText" text="sparse"/>
  </conditionalFormatting>
  <conditionalFormatting sqref="H73">
    <cfRule type="containsText" dxfId="127" priority="131" operator="containsText" text="dense"/>
    <cfRule type="containsText" dxfId="126" priority="132" operator="containsText" text="sparse"/>
  </conditionalFormatting>
  <conditionalFormatting sqref="J69">
    <cfRule type="containsText" dxfId="125" priority="133" operator="containsText" text="dense"/>
    <cfRule type="containsText" dxfId="124" priority="134" operator="containsText" text="sparse"/>
  </conditionalFormatting>
  <conditionalFormatting sqref="J70">
    <cfRule type="containsText" dxfId="123" priority="135" operator="containsText" text="dense"/>
    <cfRule type="containsText" dxfId="122" priority="136" operator="containsText" text="sparse"/>
  </conditionalFormatting>
  <conditionalFormatting sqref="J71">
    <cfRule type="containsText" dxfId="121" priority="137" operator="containsText" text="dense"/>
    <cfRule type="containsText" dxfId="120" priority="138" operator="containsText" text="sparse"/>
  </conditionalFormatting>
  <conditionalFormatting sqref="J72">
    <cfRule type="containsText" dxfId="119" priority="139" operator="containsText" text="dense"/>
    <cfRule type="containsText" dxfId="118" priority="140" operator="containsText" text="sparse"/>
  </conditionalFormatting>
  <conditionalFormatting sqref="J73">
    <cfRule type="containsText" dxfId="117" priority="141" operator="containsText" text="dense"/>
    <cfRule type="containsText" dxfId="116" priority="142" operator="containsText" text="sparse"/>
  </conditionalFormatting>
  <conditionalFormatting sqref="L69">
    <cfRule type="containsText" dxfId="115" priority="143" operator="containsText" text="dense"/>
    <cfRule type="containsText" dxfId="114" priority="144" operator="containsText" text="sparse"/>
  </conditionalFormatting>
  <conditionalFormatting sqref="L70">
    <cfRule type="containsText" dxfId="113" priority="145" operator="containsText" text="dense"/>
    <cfRule type="containsText" dxfId="112" priority="146" operator="containsText" text="sparse"/>
  </conditionalFormatting>
  <conditionalFormatting sqref="L71">
    <cfRule type="containsText" dxfId="111" priority="147" operator="containsText" text="dense"/>
    <cfRule type="containsText" dxfId="110" priority="148" operator="containsText" text="sparse"/>
  </conditionalFormatting>
  <conditionalFormatting sqref="L72">
    <cfRule type="containsText" dxfId="109" priority="149" operator="containsText" text="dense"/>
    <cfRule type="containsText" dxfId="108" priority="150" operator="containsText" text="sparse"/>
  </conditionalFormatting>
  <conditionalFormatting sqref="L73">
    <cfRule type="containsText" dxfId="107" priority="151" operator="containsText" text="dense"/>
    <cfRule type="containsText" dxfId="106" priority="152" operator="containsText" text="sparse"/>
  </conditionalFormatting>
  <conditionalFormatting sqref="N69">
    <cfRule type="containsText" dxfId="105" priority="153" operator="containsText" text="dense"/>
    <cfRule type="containsText" dxfId="104" priority="154" operator="containsText" text="sparse"/>
  </conditionalFormatting>
  <conditionalFormatting sqref="N70">
    <cfRule type="containsText" dxfId="103" priority="155" operator="containsText" text="dense"/>
    <cfRule type="containsText" dxfId="102" priority="156" operator="containsText" text="sparse"/>
  </conditionalFormatting>
  <conditionalFormatting sqref="N71">
    <cfRule type="containsText" dxfId="101" priority="157" operator="containsText" text="dense"/>
    <cfRule type="containsText" dxfId="100" priority="158" operator="containsText" text="sparse"/>
  </conditionalFormatting>
  <conditionalFormatting sqref="N72">
    <cfRule type="containsText" dxfId="99" priority="159" operator="containsText" text="dense"/>
    <cfRule type="containsText" dxfId="98" priority="160" operator="containsText" text="sparse"/>
  </conditionalFormatting>
  <conditionalFormatting sqref="N73">
    <cfRule type="containsText" dxfId="97" priority="161" operator="containsText" text="dense"/>
    <cfRule type="containsText" dxfId="96" priority="162" operator="containsText" text="sparse"/>
  </conditionalFormatting>
  <conditionalFormatting sqref="P69">
    <cfRule type="containsText" dxfId="95" priority="163" operator="containsText" text="dense"/>
    <cfRule type="containsText" dxfId="94" priority="164" operator="containsText" text="sparse"/>
  </conditionalFormatting>
  <conditionalFormatting sqref="P70">
    <cfRule type="containsText" dxfId="93" priority="165" operator="containsText" text="dense"/>
    <cfRule type="containsText" dxfId="92" priority="166" operator="containsText" text="sparse"/>
  </conditionalFormatting>
  <conditionalFormatting sqref="P71">
    <cfRule type="containsText" dxfId="91" priority="167" operator="containsText" text="dense"/>
    <cfRule type="containsText" dxfId="90" priority="168" operator="containsText" text="sparse"/>
  </conditionalFormatting>
  <conditionalFormatting sqref="P72">
    <cfRule type="containsText" dxfId="89" priority="169" operator="containsText" text="dense"/>
    <cfRule type="containsText" dxfId="88" priority="170" operator="containsText" text="sparse"/>
  </conditionalFormatting>
  <conditionalFormatting sqref="P73">
    <cfRule type="containsText" dxfId="87" priority="171" operator="containsText" text="dense"/>
    <cfRule type="containsText" dxfId="86" priority="172" operator="containsText" text="sparse"/>
  </conditionalFormatting>
  <conditionalFormatting sqref="R69">
    <cfRule type="containsText" dxfId="85" priority="173" operator="containsText" text="dense"/>
    <cfRule type="containsText" dxfId="84" priority="174" operator="containsText" text="sparse"/>
  </conditionalFormatting>
  <conditionalFormatting sqref="R70">
    <cfRule type="containsText" dxfId="83" priority="175" operator="containsText" text="dense"/>
    <cfRule type="containsText" dxfId="82" priority="176" operator="containsText" text="sparse"/>
  </conditionalFormatting>
  <conditionalFormatting sqref="R71">
    <cfRule type="containsText" dxfId="81" priority="177" operator="containsText" text="dense"/>
    <cfRule type="containsText" dxfId="80" priority="178" operator="containsText" text="sparse"/>
  </conditionalFormatting>
  <conditionalFormatting sqref="R72">
    <cfRule type="containsText" dxfId="79" priority="179" operator="containsText" text="dense"/>
    <cfRule type="containsText" dxfId="78" priority="180" operator="containsText" text="sparse"/>
  </conditionalFormatting>
  <conditionalFormatting sqref="R73">
    <cfRule type="containsText" dxfId="77" priority="181" operator="containsText" text="dense"/>
    <cfRule type="containsText" dxfId="76" priority="182" operator="containsText" text="sparse"/>
  </conditionalFormatting>
  <conditionalFormatting sqref="T69">
    <cfRule type="containsText" dxfId="75" priority="183" operator="containsText" text="dense"/>
    <cfRule type="containsText" dxfId="74" priority="184" operator="containsText" text="sparse"/>
  </conditionalFormatting>
  <conditionalFormatting sqref="T70">
    <cfRule type="containsText" dxfId="73" priority="185" operator="containsText" text="dense"/>
    <cfRule type="containsText" dxfId="72" priority="186" operator="containsText" text="sparse"/>
  </conditionalFormatting>
  <conditionalFormatting sqref="T71">
    <cfRule type="containsText" dxfId="71" priority="187" operator="containsText" text="dense"/>
    <cfRule type="containsText" dxfId="70" priority="188" operator="containsText" text="sparse"/>
  </conditionalFormatting>
  <conditionalFormatting sqref="T72">
    <cfRule type="containsText" dxfId="69" priority="189" operator="containsText" text="dense"/>
    <cfRule type="containsText" dxfId="68" priority="190" operator="containsText" text="sparse"/>
  </conditionalFormatting>
  <conditionalFormatting sqref="T73">
    <cfRule type="containsText" dxfId="67" priority="191" operator="containsText" text="dense"/>
    <cfRule type="containsText" dxfId="66" priority="192" operator="containsText" text="sparse"/>
  </conditionalFormatting>
  <conditionalFormatting sqref="V69">
    <cfRule type="containsText" dxfId="65" priority="193" operator="containsText" text="dense"/>
    <cfRule type="containsText" dxfId="64" priority="194" operator="containsText" text="sparse"/>
  </conditionalFormatting>
  <conditionalFormatting sqref="V70">
    <cfRule type="containsText" dxfId="63" priority="195" operator="containsText" text="dense"/>
    <cfRule type="containsText" dxfId="62" priority="196" operator="containsText" text="sparse"/>
  </conditionalFormatting>
  <conditionalFormatting sqref="V71">
    <cfRule type="containsText" dxfId="61" priority="197" operator="containsText" text="dense"/>
    <cfRule type="containsText" dxfId="60" priority="198" operator="containsText" text="sparse"/>
  </conditionalFormatting>
  <conditionalFormatting sqref="V72">
    <cfRule type="containsText" dxfId="59" priority="199" operator="containsText" text="dense"/>
    <cfRule type="containsText" dxfId="58" priority="200" operator="containsText" text="sparse"/>
  </conditionalFormatting>
  <conditionalFormatting sqref="V73">
    <cfRule type="containsText" dxfId="57" priority="201" operator="containsText" text="dense"/>
    <cfRule type="containsText" dxfId="56" priority="202" operator="containsText" text="sparse"/>
  </conditionalFormatting>
  <conditionalFormatting sqref="X69">
    <cfRule type="containsText" dxfId="55" priority="203" operator="containsText" text="dense"/>
    <cfRule type="containsText" dxfId="54" priority="204" operator="containsText" text="sparse"/>
  </conditionalFormatting>
  <conditionalFormatting sqref="X70">
    <cfRule type="containsText" dxfId="53" priority="205" operator="containsText" text="dense"/>
    <cfRule type="containsText" dxfId="52" priority="206" operator="containsText" text="sparse"/>
  </conditionalFormatting>
  <conditionalFormatting sqref="X71">
    <cfRule type="containsText" dxfId="51" priority="207" operator="containsText" text="dense"/>
    <cfRule type="containsText" dxfId="50" priority="208" operator="containsText" text="sparse"/>
  </conditionalFormatting>
  <conditionalFormatting sqref="X72">
    <cfRule type="containsText" dxfId="49" priority="209" operator="containsText" text="dense"/>
    <cfRule type="containsText" dxfId="48" priority="210" operator="containsText" text="sparse"/>
  </conditionalFormatting>
  <conditionalFormatting sqref="X73">
    <cfRule type="containsText" dxfId="47" priority="211" operator="containsText" text="dense"/>
    <cfRule type="containsText" dxfId="46" priority="212" operator="containsText" text="sparse"/>
  </conditionalFormatting>
  <conditionalFormatting sqref="Z69">
    <cfRule type="containsText" dxfId="45" priority="213" operator="containsText" text="dense"/>
    <cfRule type="containsText" dxfId="44" priority="214" operator="containsText" text="sparse"/>
  </conditionalFormatting>
  <conditionalFormatting sqref="Z70">
    <cfRule type="containsText" dxfId="43" priority="215" operator="containsText" text="dense"/>
    <cfRule type="containsText" dxfId="42" priority="216" operator="containsText" text="sparse"/>
  </conditionalFormatting>
  <conditionalFormatting sqref="Z71">
    <cfRule type="containsText" dxfId="41" priority="217" operator="containsText" text="dense"/>
    <cfRule type="containsText" dxfId="40" priority="218" operator="containsText" text="sparse"/>
  </conditionalFormatting>
  <conditionalFormatting sqref="Z72">
    <cfRule type="containsText" dxfId="39" priority="219" operator="containsText" text="dense"/>
    <cfRule type="containsText" dxfId="38" priority="220" operator="containsText" text="sparse"/>
  </conditionalFormatting>
  <conditionalFormatting sqref="Z73">
    <cfRule type="containsText" dxfId="37" priority="221" operator="containsText" text="dense"/>
    <cfRule type="containsText" dxfId="36" priority="222" operator="containsText" text="sparse"/>
  </conditionalFormatting>
  <conditionalFormatting sqref="AB69">
    <cfRule type="containsText" dxfId="35" priority="223" operator="containsText" text="dense"/>
    <cfRule type="containsText" dxfId="34" priority="224" operator="containsText" text="sparse"/>
  </conditionalFormatting>
  <conditionalFormatting sqref="AB70">
    <cfRule type="containsText" dxfId="33" priority="225" operator="containsText" text="dense"/>
    <cfRule type="containsText" dxfId="32" priority="226" operator="containsText" text="sparse"/>
  </conditionalFormatting>
  <conditionalFormatting sqref="AB71">
    <cfRule type="containsText" dxfId="31" priority="227" operator="containsText" text="dense"/>
    <cfRule type="containsText" dxfId="30" priority="228" operator="containsText" text="sparse"/>
  </conditionalFormatting>
  <conditionalFormatting sqref="AB72">
    <cfRule type="containsText" dxfId="29" priority="229" operator="containsText" text="dense"/>
    <cfRule type="containsText" dxfId="28" priority="230" operator="containsText" text="sparse"/>
  </conditionalFormatting>
  <conditionalFormatting sqref="AB73">
    <cfRule type="containsText" dxfId="27" priority="231" operator="containsText" text="dense"/>
    <cfRule type="containsText" dxfId="26" priority="232" operator="containsText" text="sparse"/>
  </conditionalFormatting>
  <conditionalFormatting sqref="AD3:AD50">
    <cfRule type="expression" dxfId="25" priority="1">
      <formula>IF(AND(AND(AD3="Yes",$C3="Normal"),$E3&lt;&gt;"Ok"),1,0)</formula>
    </cfRule>
    <cfRule type="expression" dxfId="24" priority="2">
      <formula>IF(OR(AND(AD3="Yes",$C3&lt;&gt;"Normal"),AND(AD3="No",$C3="Normal")),1,0)</formula>
    </cfRule>
    <cfRule type="expression" dxfId="23" priority="3">
      <formula>IF(OR(AND(AD3="No",$C3&lt;&gt;"Normal"),AND(AD3="Yes",$C3="Normal")),1,0)</formula>
    </cfRule>
  </conditionalFormatting>
  <conditionalFormatting sqref="AD54:AD56 AD60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{D09BA559-23F7-4DFD-BC34-3F31A739FE1B}</x14:id>
        </ext>
      </extLst>
    </cfRule>
  </conditionalFormatting>
  <conditionalFormatting sqref="AD57:AD58">
    <cfRule type="dataBar" priority="5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{ED485A6A-B2CC-4609-9A1E-4B7153097D3F}</x14:id>
        </ext>
      </extLst>
    </cfRule>
  </conditionalFormatting>
  <conditionalFormatting sqref="AD59">
    <cfRule type="dataBar" priority="6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{AF6721E4-88C5-4F88-BAC4-1800194307EB}</x14:id>
        </ext>
      </extLst>
    </cfRule>
  </conditionalFormatting>
  <conditionalFormatting sqref="AC3:AC50">
    <cfRule type="colorScale" priority="7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AD53">
    <cfRule type="colorScale" priority="8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AD61:AD64">
    <cfRule type="colorScale" priority="9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AD69">
    <cfRule type="containsText" dxfId="19" priority="10" operator="containsText" text="dense"/>
    <cfRule type="containsText" dxfId="18" priority="11" operator="containsText" text="sparse"/>
  </conditionalFormatting>
  <conditionalFormatting sqref="AD70">
    <cfRule type="containsText" dxfId="15" priority="12" operator="containsText" text="dense"/>
    <cfRule type="containsText" dxfId="14" priority="13" operator="containsText" text="sparse"/>
  </conditionalFormatting>
  <conditionalFormatting sqref="AD71">
    <cfRule type="containsText" dxfId="11" priority="14" operator="containsText" text="dense"/>
    <cfRule type="containsText" dxfId="10" priority="15" operator="containsText" text="sparse"/>
  </conditionalFormatting>
  <conditionalFormatting sqref="AD72">
    <cfRule type="containsText" dxfId="7" priority="16" operator="containsText" text="dense"/>
    <cfRule type="containsText" dxfId="6" priority="17" operator="containsText" text="sparse"/>
  </conditionalFormatting>
  <conditionalFormatting sqref="AD73">
    <cfRule type="containsText" dxfId="3" priority="18" operator="containsText" text="dense"/>
    <cfRule type="containsText" dxfId="2" priority="19" operator="containsText" text="sparse"/>
  </conditionalFormatting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85A6FC-F5CE-4FF8-8D4C-6B5B16DE33FB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H54:H56 J54:J56 L54:L56 N54:N56 P54:P56 R54:R56 R60 P60 N60 L60 J60 H60</xm:sqref>
        </x14:conditionalFormatting>
        <x14:conditionalFormatting xmlns:xm="http://schemas.microsoft.com/office/excel/2006/main">
          <x14:cfRule type="dataBar" id="{310020DE-7720-4EEB-B031-2BD1DCA42CD6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H57:H59</xm:sqref>
        </x14:conditionalFormatting>
        <x14:conditionalFormatting xmlns:xm="http://schemas.microsoft.com/office/excel/2006/main">
          <x14:cfRule type="dataBar" id="{8762BB48-CFBF-4B1A-9F2D-285621544780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R57:R58</xm:sqref>
        </x14:conditionalFormatting>
        <x14:conditionalFormatting xmlns:xm="http://schemas.microsoft.com/office/excel/2006/main">
          <x14:cfRule type="dataBar" id="{A27E6F7B-A147-4C18-964A-D4A06BAFF3D1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J57:J58</xm:sqref>
        </x14:conditionalFormatting>
        <x14:conditionalFormatting xmlns:xm="http://schemas.microsoft.com/office/excel/2006/main">
          <x14:cfRule type="dataBar" id="{50301E9B-70F2-40A9-8BE9-E320A439E64F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L57:L58</xm:sqref>
        </x14:conditionalFormatting>
        <x14:conditionalFormatting xmlns:xm="http://schemas.microsoft.com/office/excel/2006/main">
          <x14:cfRule type="dataBar" id="{C589CBD5-6964-4CEB-9737-6BE1F3867570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N57:N58</xm:sqref>
        </x14:conditionalFormatting>
        <x14:conditionalFormatting xmlns:xm="http://schemas.microsoft.com/office/excel/2006/main">
          <x14:cfRule type="dataBar" id="{9CA07BFE-71FD-4520-9C35-3E93FAEBB64E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P57:P58</xm:sqref>
        </x14:conditionalFormatting>
        <x14:conditionalFormatting xmlns:xm="http://schemas.microsoft.com/office/excel/2006/main">
          <x14:cfRule type="dataBar" id="{92D69E80-CC58-4D68-9252-7C70961C12AE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T54:T56 T60</xm:sqref>
        </x14:conditionalFormatting>
        <x14:conditionalFormatting xmlns:xm="http://schemas.microsoft.com/office/excel/2006/main">
          <x14:cfRule type="dataBar" id="{5235CF81-5EC0-4525-919E-AB33627CB24B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T57:T58</xm:sqref>
        </x14:conditionalFormatting>
        <x14:conditionalFormatting xmlns:xm="http://schemas.microsoft.com/office/excel/2006/main">
          <x14:cfRule type="dataBar" id="{B0BFAE37-F2BF-4441-8CDE-7D83AE35E5C5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J59</xm:sqref>
        </x14:conditionalFormatting>
        <x14:conditionalFormatting xmlns:xm="http://schemas.microsoft.com/office/excel/2006/main">
          <x14:cfRule type="dataBar" id="{A0198352-4BD0-43C3-86D2-60DFDB2065BA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L59</xm:sqref>
        </x14:conditionalFormatting>
        <x14:conditionalFormatting xmlns:xm="http://schemas.microsoft.com/office/excel/2006/main">
          <x14:cfRule type="dataBar" id="{BF1D2EFE-1A31-4870-ADE8-AC2390EA1A39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N59</xm:sqref>
        </x14:conditionalFormatting>
        <x14:conditionalFormatting xmlns:xm="http://schemas.microsoft.com/office/excel/2006/main">
          <x14:cfRule type="dataBar" id="{611C7770-A0AF-42BA-8629-62175EC24682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P59</xm:sqref>
        </x14:conditionalFormatting>
        <x14:conditionalFormatting xmlns:xm="http://schemas.microsoft.com/office/excel/2006/main">
          <x14:cfRule type="dataBar" id="{DA23D0F0-EADF-4C10-8932-3EFB8F185A77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R59</xm:sqref>
        </x14:conditionalFormatting>
        <x14:conditionalFormatting xmlns:xm="http://schemas.microsoft.com/office/excel/2006/main">
          <x14:cfRule type="dataBar" id="{7464B6F6-F310-4D80-9B44-7B8496C1A6F4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T59</xm:sqref>
        </x14:conditionalFormatting>
        <x14:conditionalFormatting xmlns:xm="http://schemas.microsoft.com/office/excel/2006/main">
          <x14:cfRule type="dataBar" id="{FFD0CA8C-43E0-49B2-8325-2081F8D825ED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V54:V56 V60</xm:sqref>
        </x14:conditionalFormatting>
        <x14:conditionalFormatting xmlns:xm="http://schemas.microsoft.com/office/excel/2006/main">
          <x14:cfRule type="dataBar" id="{D78010FE-12DA-41A9-A0DA-AC9A84206747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V57:V58</xm:sqref>
        </x14:conditionalFormatting>
        <x14:conditionalFormatting xmlns:xm="http://schemas.microsoft.com/office/excel/2006/main">
          <x14:cfRule type="dataBar" id="{A393B680-C9FB-4022-A83A-9CE51DD6E0CD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V59</xm:sqref>
        </x14:conditionalFormatting>
        <x14:conditionalFormatting xmlns:xm="http://schemas.microsoft.com/office/excel/2006/main">
          <x14:cfRule type="dataBar" id="{E625B546-9132-4A54-B127-1C6BC25156B8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X54:X56 X60</xm:sqref>
        </x14:conditionalFormatting>
        <x14:conditionalFormatting xmlns:xm="http://schemas.microsoft.com/office/excel/2006/main">
          <x14:cfRule type="dataBar" id="{CA681942-6AC9-426A-91A1-402EB0D1F268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X57:X58</xm:sqref>
        </x14:conditionalFormatting>
        <x14:conditionalFormatting xmlns:xm="http://schemas.microsoft.com/office/excel/2006/main">
          <x14:cfRule type="dataBar" id="{34BA6241-EDCD-4D4D-A1B0-183498EEE027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X59</xm:sqref>
        </x14:conditionalFormatting>
        <x14:conditionalFormatting xmlns:xm="http://schemas.microsoft.com/office/excel/2006/main">
          <x14:cfRule type="dataBar" id="{4E841795-7BB2-4E80-B42D-B91BB660489C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Z54:Z56 Z60</xm:sqref>
        </x14:conditionalFormatting>
        <x14:conditionalFormatting xmlns:xm="http://schemas.microsoft.com/office/excel/2006/main">
          <x14:cfRule type="dataBar" id="{C3F3B3C9-5446-49D6-BD2A-D5C3B776D4A3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3B40BB9E-975C-4530-82B4-8C3886AA292B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Z59</xm:sqref>
        </x14:conditionalFormatting>
        <x14:conditionalFormatting xmlns:xm="http://schemas.microsoft.com/office/excel/2006/main">
          <x14:cfRule type="dataBar" id="{F0808484-9F59-46A3-AF39-B42F3CF06B70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AB54:AB56 AB60</xm:sqref>
        </x14:conditionalFormatting>
        <x14:conditionalFormatting xmlns:xm="http://schemas.microsoft.com/office/excel/2006/main">
          <x14:cfRule type="dataBar" id="{6EB12F53-6F14-48A0-9EB7-5FA5529F2E60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AB57:AB58</xm:sqref>
        </x14:conditionalFormatting>
        <x14:conditionalFormatting xmlns:xm="http://schemas.microsoft.com/office/excel/2006/main">
          <x14:cfRule type="dataBar" id="{F2903C60-80B0-45F8-A533-A359F8767AFD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AB59</xm:sqref>
        </x14:conditionalFormatting>
        <x14:conditionalFormatting xmlns:xm="http://schemas.microsoft.com/office/excel/2006/main">
          <x14:cfRule type="dataBar" id="{D09BA559-23F7-4DFD-BC34-3F31A739FE1B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AD54:AD56 AD60</xm:sqref>
        </x14:conditionalFormatting>
        <x14:conditionalFormatting xmlns:xm="http://schemas.microsoft.com/office/excel/2006/main">
          <x14:cfRule type="dataBar" id="{ED485A6A-B2CC-4609-9A1E-4B7153097D3F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AD57:AD58</xm:sqref>
        </x14:conditionalFormatting>
        <x14:conditionalFormatting xmlns:xm="http://schemas.microsoft.com/office/excel/2006/main">
          <x14:cfRule type="dataBar" id="{AF6721E4-88C5-4F88-BAC4-1800194307EB}">
            <x14:dataBar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Ribom</dc:creator>
  <dc:description/>
  <cp:lastModifiedBy>Johan Ribom</cp:lastModifiedBy>
  <cp:revision>2</cp:revision>
  <dcterms:created xsi:type="dcterms:W3CDTF">2018-05-09T17:48:37Z</dcterms:created>
  <dcterms:modified xsi:type="dcterms:W3CDTF">2018-05-14T11:02:53Z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