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an\Documents\GitHub\Kex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1" l="1"/>
  <c r="V64" i="1"/>
  <c r="V63" i="1"/>
  <c r="V62" i="1"/>
  <c r="V61" i="1"/>
  <c r="V53" i="1"/>
  <c r="V66" i="1"/>
  <c r="V65" i="1"/>
  <c r="V60" i="1"/>
  <c r="V59" i="1"/>
  <c r="V58" i="1"/>
  <c r="V57" i="1"/>
  <c r="V56" i="1"/>
  <c r="V55" i="1"/>
  <c r="V54" i="1"/>
  <c r="V52" i="1"/>
  <c r="V51" i="1"/>
  <c r="T59" i="1" l="1"/>
  <c r="R59" i="1"/>
  <c r="P59" i="1"/>
  <c r="N59" i="1"/>
  <c r="L59" i="1"/>
  <c r="J59" i="1"/>
  <c r="H59" i="1"/>
  <c r="H58" i="1"/>
  <c r="T66" i="1"/>
  <c r="T65" i="1"/>
  <c r="R66" i="1"/>
  <c r="R65" i="1"/>
  <c r="P66" i="1"/>
  <c r="P65" i="1"/>
  <c r="L66" i="1"/>
  <c r="L65" i="1"/>
  <c r="J66" i="1"/>
  <c r="J65" i="1"/>
  <c r="H66" i="1"/>
  <c r="H65" i="1"/>
  <c r="N66" i="1"/>
  <c r="N65" i="1"/>
  <c r="T52" i="1"/>
  <c r="R52" i="1"/>
  <c r="P52" i="1"/>
  <c r="N52" i="1"/>
  <c r="L52" i="1"/>
  <c r="J52" i="1"/>
  <c r="H52" i="1"/>
  <c r="T64" i="1"/>
  <c r="T63" i="1"/>
  <c r="T62" i="1"/>
  <c r="T61" i="1"/>
  <c r="T60" i="1"/>
  <c r="T58" i="1"/>
  <c r="T57" i="1"/>
  <c r="T56" i="1"/>
  <c r="T55" i="1"/>
  <c r="T54" i="1"/>
  <c r="T53" i="1"/>
  <c r="T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R58" i="1"/>
  <c r="R57" i="1"/>
  <c r="P58" i="1"/>
  <c r="P57" i="1"/>
  <c r="N58" i="1"/>
  <c r="L58" i="1"/>
  <c r="L57" i="1"/>
  <c r="J58" i="1"/>
  <c r="J57" i="1"/>
  <c r="H57" i="1"/>
  <c r="R51" i="1"/>
  <c r="P51" i="1"/>
  <c r="N51" i="1"/>
  <c r="L51" i="1"/>
  <c r="J51" i="1"/>
  <c r="R60" i="1"/>
  <c r="R56" i="1"/>
  <c r="R55" i="1"/>
  <c r="R54" i="1"/>
  <c r="P60" i="1"/>
  <c r="P56" i="1"/>
  <c r="P55" i="1"/>
  <c r="P54" i="1"/>
  <c r="N60" i="1"/>
  <c r="N56" i="1"/>
  <c r="N55" i="1"/>
  <c r="N54" i="1"/>
  <c r="L60" i="1"/>
  <c r="L56" i="1"/>
  <c r="L55" i="1"/>
  <c r="L54" i="1"/>
  <c r="J60" i="1"/>
  <c r="J56" i="1"/>
  <c r="J55" i="1"/>
  <c r="J54" i="1"/>
  <c r="R53" i="1"/>
  <c r="P53" i="1"/>
  <c r="N53" i="1"/>
  <c r="L53" i="1"/>
  <c r="J53" i="1"/>
  <c r="H53" i="1"/>
  <c r="H60" i="1"/>
  <c r="H56" i="1"/>
  <c r="H55" i="1"/>
  <c r="H54" i="1"/>
  <c r="R64" i="1"/>
  <c r="R63" i="1"/>
  <c r="R62" i="1"/>
  <c r="R61" i="1"/>
  <c r="P64" i="1"/>
  <c r="P63" i="1"/>
  <c r="P62" i="1"/>
  <c r="P61" i="1"/>
  <c r="N64" i="1"/>
  <c r="N63" i="1"/>
  <c r="N62" i="1"/>
  <c r="N61" i="1"/>
  <c r="L64" i="1"/>
  <c r="L63" i="1"/>
  <c r="L62" i="1"/>
  <c r="L61" i="1"/>
  <c r="J64" i="1"/>
  <c r="J63" i="1"/>
  <c r="J62" i="1"/>
  <c r="J61" i="1"/>
  <c r="H64" i="1"/>
  <c r="H63" i="1"/>
  <c r="H62" i="1"/>
  <c r="H61" i="1"/>
  <c r="H51" i="1"/>
</calcChain>
</file>

<file path=xl/sharedStrings.xml><?xml version="1.0" encoding="utf-8"?>
<sst xmlns="http://schemas.openxmlformats.org/spreadsheetml/2006/main" count="687" uniqueCount="86">
  <si>
    <t>Realism Rating</t>
  </si>
  <si>
    <t>Anomaly Spotted</t>
  </si>
  <si>
    <t>Subject 1</t>
  </si>
  <si>
    <t>Video</t>
  </si>
  <si>
    <t>Video ID</t>
  </si>
  <si>
    <t>Video name</t>
  </si>
  <si>
    <t>Video type</t>
  </si>
  <si>
    <t>sparse_11</t>
  </si>
  <si>
    <t>sparse_33</t>
  </si>
  <si>
    <t>sparse_12</t>
  </si>
  <si>
    <t>sparse_13</t>
  </si>
  <si>
    <t>sparse_21</t>
  </si>
  <si>
    <t>sparse_22_1</t>
  </si>
  <si>
    <t>sparse_22_2</t>
  </si>
  <si>
    <t>sparse_22_3</t>
  </si>
  <si>
    <t>sparse_22_4</t>
  </si>
  <si>
    <t>sparse_23</t>
  </si>
  <si>
    <t>sparse_31</t>
  </si>
  <si>
    <t>sparse_32</t>
  </si>
  <si>
    <t>sparse_00_1</t>
  </si>
  <si>
    <t>sparse_00_2</t>
  </si>
  <si>
    <t>sparse_00_3</t>
  </si>
  <si>
    <t>sparse_00_4</t>
  </si>
  <si>
    <t>dense_12</t>
  </si>
  <si>
    <t>dense_13</t>
  </si>
  <si>
    <t>dense_11</t>
  </si>
  <si>
    <t>dense_21</t>
  </si>
  <si>
    <t>dense_22_1</t>
  </si>
  <si>
    <t>dense_22_2</t>
  </si>
  <si>
    <t>dense_22_3</t>
  </si>
  <si>
    <t>dense_22_4</t>
  </si>
  <si>
    <t>dense_23</t>
  </si>
  <si>
    <t>dense_31</t>
  </si>
  <si>
    <t>dense_32</t>
  </si>
  <si>
    <t>dense_33</t>
  </si>
  <si>
    <t>dense_00_1</t>
  </si>
  <si>
    <t>dense_00_2</t>
  </si>
  <si>
    <t>dense_00_3</t>
  </si>
  <si>
    <t>dense_00_4</t>
  </si>
  <si>
    <t>sparse_00_5</t>
  </si>
  <si>
    <t>sparse_00_6</t>
  </si>
  <si>
    <t>sparse_00_7</t>
  </si>
  <si>
    <t>sparse_00_8</t>
  </si>
  <si>
    <t>sparse_00_9</t>
  </si>
  <si>
    <t>sparse_00_10</t>
  </si>
  <si>
    <t>sparse_00_11</t>
  </si>
  <si>
    <t>sparse_00_12</t>
  </si>
  <si>
    <t>dense_00_5</t>
  </si>
  <si>
    <t>dense_00_6</t>
  </si>
  <si>
    <t>dense_00_7</t>
  </si>
  <si>
    <t>dense_00_8</t>
  </si>
  <si>
    <t>dense_00_9</t>
  </si>
  <si>
    <t>dense_00_10</t>
  </si>
  <si>
    <t>dense_00_11</t>
  </si>
  <si>
    <t>dense_00_12</t>
  </si>
  <si>
    <t>Corner</t>
  </si>
  <si>
    <t>Edge</t>
  </si>
  <si>
    <t>Center</t>
  </si>
  <si>
    <t>Normal</t>
  </si>
  <si>
    <t>Group</t>
  </si>
  <si>
    <t>No</t>
  </si>
  <si>
    <t>Yes</t>
  </si>
  <si>
    <t>Subject 2</t>
  </si>
  <si>
    <t>Subject 3</t>
  </si>
  <si>
    <t>Subject 4</t>
  </si>
  <si>
    <t>Subject 5</t>
  </si>
  <si>
    <t>Subject 6</t>
  </si>
  <si>
    <t>Corner spotted</t>
  </si>
  <si>
    <t>Edge spotted</t>
  </si>
  <si>
    <t>Center spotted</t>
  </si>
  <si>
    <t>False flags</t>
  </si>
  <si>
    <t>Average Rating</t>
  </si>
  <si>
    <t>Percentage Spotted</t>
  </si>
  <si>
    <t>Total Spotted</t>
  </si>
  <si>
    <t>Corner Average</t>
  </si>
  <si>
    <t>Edge Average</t>
  </si>
  <si>
    <t>Center Average</t>
  </si>
  <si>
    <t>Normal Average</t>
  </si>
  <si>
    <t>Status</t>
  </si>
  <si>
    <t>Ok</t>
  </si>
  <si>
    <t>Glitched</t>
  </si>
  <si>
    <t>Not counting glitch</t>
  </si>
  <si>
    <t>Spotted Count</t>
  </si>
  <si>
    <t>Subject 7</t>
  </si>
  <si>
    <t>Accuracy</t>
  </si>
  <si>
    <t>Flase flags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</si>
</sst>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59">
    <xf numFmtId="0" fontId="0" fillId="0" borderId="0" xfId="0"/>
    <xf numFmtId="0" fontId="0" fillId="0" borderId="3" xfId="0" applyBorder="1"/>
    <xf numFmtId="0" fontId="3" fillId="4" borderId="4" xfId="3" applyBorder="1" applyAlignment="1">
      <alignment horizontal="centerContinuous"/>
    </xf>
    <xf numFmtId="0" fontId="3" fillId="4" borderId="5" xfId="3" applyBorder="1" applyAlignment="1">
      <alignment horizontal="centerContinuous"/>
    </xf>
    <xf numFmtId="0" fontId="5" fillId="6" borderId="6" xfId="5" applyBorder="1" applyAlignment="1">
      <alignment horizontal="centerContinuous"/>
    </xf>
    <xf numFmtId="0" fontId="5" fillId="6" borderId="8" xfId="5" applyBorder="1" applyAlignment="1">
      <alignment horizontal="centerContinuous"/>
    </xf>
    <xf numFmtId="0" fontId="5" fillId="6" borderId="9" xfId="5" applyBorder="1" applyAlignment="1">
      <alignment horizontal="centerContinuous"/>
    </xf>
    <xf numFmtId="0" fontId="0" fillId="0" borderId="7" xfId="0" applyBorder="1"/>
    <xf numFmtId="0" fontId="5" fillId="6" borderId="10" xfId="5" applyBorder="1" applyAlignment="1">
      <alignment horizontal="centerContinuous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4" xfId="0" applyFill="1" applyBorder="1"/>
    <xf numFmtId="0" fontId="0" fillId="0" borderId="22" xfId="0" applyFill="1" applyBorder="1"/>
    <xf numFmtId="0" fontId="0" fillId="0" borderId="12" xfId="0" applyFill="1" applyBorder="1"/>
    <xf numFmtId="0" fontId="0" fillId="0" borderId="23" xfId="0" applyBorder="1"/>
    <xf numFmtId="0" fontId="1" fillId="2" borderId="22" xfId="1" applyBorder="1"/>
    <xf numFmtId="0" fontId="1" fillId="2" borderId="12" xfId="1" applyBorder="1"/>
    <xf numFmtId="0" fontId="2" fillId="3" borderId="12" xfId="2" applyBorder="1"/>
    <xf numFmtId="0" fontId="1" fillId="2" borderId="14" xfId="1" applyBorder="1"/>
    <xf numFmtId="0" fontId="0" fillId="0" borderId="24" xfId="0" applyFill="1" applyBorder="1"/>
    <xf numFmtId="0" fontId="0" fillId="0" borderId="25" xfId="0" applyBorder="1"/>
    <xf numFmtId="10" fontId="0" fillId="0" borderId="23" xfId="0" applyNumberFormat="1" applyBorder="1"/>
    <xf numFmtId="10" fontId="0" fillId="0" borderId="13" xfId="0" applyNumberFormat="1" applyBorder="1"/>
    <xf numFmtId="10" fontId="0" fillId="0" borderId="15" xfId="0" applyNumberFormat="1" applyBorder="1"/>
    <xf numFmtId="0" fontId="3" fillId="4" borderId="22" xfId="3" applyBorder="1"/>
    <xf numFmtId="0" fontId="0" fillId="0" borderId="26" xfId="0" applyFill="1" applyBorder="1"/>
    <xf numFmtId="0" fontId="1" fillId="2" borderId="24" xfId="1" applyBorder="1"/>
    <xf numFmtId="10" fontId="0" fillId="0" borderId="25" xfId="0" applyNumberFormat="1" applyBorder="1"/>
    <xf numFmtId="0" fontId="0" fillId="0" borderId="27" xfId="0" applyBorder="1"/>
    <xf numFmtId="0" fontId="3" fillId="4" borderId="28" xfId="3" applyBorder="1" applyAlignment="1">
      <alignment horizontal="centerContinuous"/>
    </xf>
    <xf numFmtId="0" fontId="0" fillId="0" borderId="24" xfId="0" applyBorder="1"/>
    <xf numFmtId="0" fontId="0" fillId="0" borderId="29" xfId="0" applyBorder="1"/>
    <xf numFmtId="0" fontId="4" fillId="5" borderId="30" xfId="4" applyBorder="1"/>
    <xf numFmtId="0" fontId="4" fillId="5" borderId="31" xfId="4" applyBorder="1"/>
    <xf numFmtId="0" fontId="4" fillId="5" borderId="32" xfId="4" applyBorder="1"/>
    <xf numFmtId="0" fontId="4" fillId="5" borderId="33" xfId="4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23" xfId="0" applyNumberFormat="1" applyBorder="1"/>
    <xf numFmtId="0" fontId="2" fillId="3" borderId="20" xfId="2" applyBorder="1"/>
    <xf numFmtId="10" fontId="0" fillId="0" borderId="17" xfId="0" applyNumberFormat="1" applyBorder="1"/>
    <xf numFmtId="0" fontId="5" fillId="6" borderId="28" xfId="5" applyBorder="1" applyAlignment="1">
      <alignment horizontal="centerContinuous"/>
    </xf>
    <xf numFmtId="0" fontId="4" fillId="5" borderId="34" xfId="4" applyBorder="1"/>
    <xf numFmtId="0" fontId="3" fillId="4" borderId="35" xfId="3" applyBorder="1"/>
    <xf numFmtId="0" fontId="0" fillId="0" borderId="36" xfId="0" applyBorder="1"/>
    <xf numFmtId="0" fontId="0" fillId="0" borderId="18" xfId="0" applyBorder="1"/>
    <xf numFmtId="0" fontId="0" fillId="0" borderId="19" xfId="0" applyBorder="1"/>
    <xf numFmtId="0" fontId="0" fillId="0" borderId="12" xfId="0" applyNumberFormat="1" applyBorder="1"/>
    <xf numFmtId="0" fontId="0" fillId="0" borderId="14" xfId="0" applyNumberFormat="1" applyBorder="1"/>
    <xf numFmtId="0" fontId="4" fillId="5" borderId="37" xfId="4" applyBorder="1"/>
    <xf numFmtId="0" fontId="3" fillId="4" borderId="24" xfId="3" applyBorder="1"/>
    <xf numFmtId="164" fontId="0" fillId="0" borderId="17" xfId="0" applyNumberFormat="1" applyBorder="1"/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topLeftCell="B10" workbookViewId="0">
      <selection activeCell="L20" sqref="L20"/>
    </sheetView>
  </sheetViews>
  <sheetFormatPr defaultRowHeight="14.4" x14ac:dyDescent="0.3"/>
  <cols>
    <col min="1" max="1" width="8.109375" bestFit="1" customWidth="1"/>
    <col min="2" max="2" width="12.21875" bestFit="1" customWidth="1"/>
    <col min="3" max="3" width="10.109375" bestFit="1" customWidth="1"/>
    <col min="4" max="4" width="6.21875" bestFit="1" customWidth="1"/>
    <col min="5" max="5" width="7.6640625" bestFit="1" customWidth="1"/>
    <col min="6" max="6" width="13.33203125" bestFit="1" customWidth="1"/>
    <col min="7" max="7" width="17" bestFit="1" customWidth="1"/>
    <col min="8" max="8" width="15.77734375" bestFit="1" customWidth="1"/>
    <col min="9" max="9" width="17" bestFit="1" customWidth="1"/>
    <col min="10" max="10" width="15.77734375" bestFit="1" customWidth="1"/>
    <col min="11" max="11" width="17" bestFit="1" customWidth="1"/>
    <col min="12" max="12" width="15.77734375" bestFit="1" customWidth="1"/>
    <col min="13" max="13" width="17" bestFit="1" customWidth="1"/>
    <col min="14" max="14" width="15.77734375" bestFit="1" customWidth="1"/>
    <col min="15" max="15" width="17" bestFit="1" customWidth="1"/>
    <col min="16" max="16" width="15.77734375" bestFit="1" customWidth="1"/>
    <col min="17" max="17" width="17" bestFit="1" customWidth="1"/>
    <col min="18" max="18" width="15.77734375" bestFit="1" customWidth="1"/>
    <col min="19" max="19" width="17" bestFit="1" customWidth="1"/>
    <col min="20" max="20" width="15.77734375" bestFit="1" customWidth="1"/>
    <col min="21" max="21" width="17" bestFit="1" customWidth="1"/>
    <col min="22" max="22" width="15.77734375" bestFit="1" customWidth="1"/>
  </cols>
  <sheetData>
    <row r="1" spans="1:22" ht="15" thickBot="1" x14ac:dyDescent="0.35">
      <c r="A1" s="4" t="s">
        <v>3</v>
      </c>
      <c r="B1" s="5"/>
      <c r="C1" s="5"/>
      <c r="D1" s="8"/>
      <c r="E1" s="6"/>
      <c r="F1" s="48"/>
      <c r="G1" s="36" t="s">
        <v>2</v>
      </c>
      <c r="H1" s="3"/>
      <c r="I1" s="2" t="s">
        <v>62</v>
      </c>
      <c r="J1" s="3"/>
      <c r="K1" s="2" t="s">
        <v>63</v>
      </c>
      <c r="L1" s="3"/>
      <c r="M1" s="2" t="s">
        <v>64</v>
      </c>
      <c r="N1" s="3"/>
      <c r="O1" s="2" t="s">
        <v>65</v>
      </c>
      <c r="P1" s="3"/>
      <c r="Q1" s="2" t="s">
        <v>66</v>
      </c>
      <c r="R1" s="3"/>
      <c r="S1" s="2" t="s">
        <v>83</v>
      </c>
      <c r="T1" s="3"/>
      <c r="U1" s="2" t="s">
        <v>83</v>
      </c>
      <c r="V1" s="3"/>
    </row>
    <row r="2" spans="1:22" ht="15" thickBot="1" x14ac:dyDescent="0.35">
      <c r="A2" s="39" t="s">
        <v>4</v>
      </c>
      <c r="B2" s="40" t="s">
        <v>5</v>
      </c>
      <c r="C2" s="40" t="s">
        <v>6</v>
      </c>
      <c r="D2" s="41" t="s">
        <v>59</v>
      </c>
      <c r="E2" s="49" t="s">
        <v>78</v>
      </c>
      <c r="F2" s="41" t="s">
        <v>82</v>
      </c>
      <c r="G2" s="56" t="s">
        <v>0</v>
      </c>
      <c r="H2" s="42" t="s">
        <v>1</v>
      </c>
      <c r="I2" s="39" t="s">
        <v>0</v>
      </c>
      <c r="J2" s="42" t="s">
        <v>1</v>
      </c>
      <c r="K2" s="39" t="s">
        <v>0</v>
      </c>
      <c r="L2" s="42" t="s">
        <v>1</v>
      </c>
      <c r="M2" s="39" t="s">
        <v>0</v>
      </c>
      <c r="N2" s="42" t="s">
        <v>1</v>
      </c>
      <c r="O2" s="39" t="s">
        <v>0</v>
      </c>
      <c r="P2" s="42" t="s">
        <v>1</v>
      </c>
      <c r="Q2" s="39" t="s">
        <v>0</v>
      </c>
      <c r="R2" s="42" t="s">
        <v>1</v>
      </c>
      <c r="S2" s="39" t="s">
        <v>0</v>
      </c>
      <c r="T2" s="42" t="s">
        <v>1</v>
      </c>
      <c r="U2" s="39" t="s">
        <v>0</v>
      </c>
      <c r="V2" s="42" t="s">
        <v>1</v>
      </c>
    </row>
    <row r="3" spans="1:22" x14ac:dyDescent="0.3">
      <c r="A3" s="37">
        <v>1</v>
      </c>
      <c r="B3" s="16" t="s">
        <v>7</v>
      </c>
      <c r="C3" s="16" t="s">
        <v>55</v>
      </c>
      <c r="D3" s="38">
        <v>1</v>
      </c>
      <c r="E3" s="38" t="s">
        <v>79</v>
      </c>
      <c r="F3" s="38">
        <f t="shared" ref="F3:F50" si="0">COUNTIF($G3:$DD3,"Yes")</f>
        <v>4</v>
      </c>
      <c r="G3" s="54">
        <v>2</v>
      </c>
      <c r="H3" s="1" t="s">
        <v>60</v>
      </c>
      <c r="I3" s="54">
        <v>5</v>
      </c>
      <c r="J3" s="27" t="s">
        <v>61</v>
      </c>
      <c r="K3" s="54">
        <v>4</v>
      </c>
      <c r="L3" s="27" t="s">
        <v>61</v>
      </c>
      <c r="M3" s="54">
        <v>5</v>
      </c>
      <c r="N3" s="27" t="s">
        <v>61</v>
      </c>
      <c r="O3" s="54">
        <v>4</v>
      </c>
      <c r="P3" s="27" t="s">
        <v>60</v>
      </c>
      <c r="Q3" s="54">
        <v>3</v>
      </c>
      <c r="R3" s="27" t="s">
        <v>61</v>
      </c>
      <c r="S3" s="54">
        <v>5</v>
      </c>
      <c r="T3" s="27" t="s">
        <v>60</v>
      </c>
      <c r="U3" s="54">
        <v>2</v>
      </c>
      <c r="V3" s="27" t="s">
        <v>60</v>
      </c>
    </row>
    <row r="4" spans="1:22" x14ac:dyDescent="0.3">
      <c r="A4" s="10">
        <v>2</v>
      </c>
      <c r="B4" s="7" t="s">
        <v>9</v>
      </c>
      <c r="C4" s="7" t="s">
        <v>56</v>
      </c>
      <c r="D4" s="9">
        <v>3</v>
      </c>
      <c r="E4" s="9" t="s">
        <v>79</v>
      </c>
      <c r="F4" s="38">
        <f t="shared" si="0"/>
        <v>4</v>
      </c>
      <c r="G4" s="54">
        <v>5</v>
      </c>
      <c r="H4" s="52" t="s">
        <v>60</v>
      </c>
      <c r="I4" s="54">
        <v>3</v>
      </c>
      <c r="J4" s="11" t="s">
        <v>61</v>
      </c>
      <c r="K4" s="54">
        <v>4</v>
      </c>
      <c r="L4" s="11" t="s">
        <v>60</v>
      </c>
      <c r="M4" s="54">
        <v>5</v>
      </c>
      <c r="N4" s="11" t="s">
        <v>61</v>
      </c>
      <c r="O4" s="54">
        <v>3</v>
      </c>
      <c r="P4" s="11" t="s">
        <v>61</v>
      </c>
      <c r="Q4" s="54">
        <v>3</v>
      </c>
      <c r="R4" s="11" t="s">
        <v>60</v>
      </c>
      <c r="S4" s="54">
        <v>1</v>
      </c>
      <c r="T4" s="11" t="s">
        <v>61</v>
      </c>
      <c r="U4" s="54">
        <v>1</v>
      </c>
      <c r="V4" s="11" t="s">
        <v>60</v>
      </c>
    </row>
    <row r="5" spans="1:22" x14ac:dyDescent="0.3">
      <c r="A5" s="10">
        <v>3</v>
      </c>
      <c r="B5" s="7" t="s">
        <v>10</v>
      </c>
      <c r="C5" s="7" t="s">
        <v>55</v>
      </c>
      <c r="D5" s="9">
        <v>2</v>
      </c>
      <c r="E5" s="9" t="s">
        <v>79</v>
      </c>
      <c r="F5" s="38">
        <f t="shared" si="0"/>
        <v>5</v>
      </c>
      <c r="G5" s="54">
        <v>4</v>
      </c>
      <c r="H5" s="52" t="s">
        <v>60</v>
      </c>
      <c r="I5" s="54">
        <v>5</v>
      </c>
      <c r="J5" s="11" t="s">
        <v>61</v>
      </c>
      <c r="K5" s="54">
        <v>5</v>
      </c>
      <c r="L5" s="11" t="s">
        <v>61</v>
      </c>
      <c r="M5" s="54">
        <v>5</v>
      </c>
      <c r="N5" s="11" t="s">
        <v>61</v>
      </c>
      <c r="O5" s="54">
        <v>5</v>
      </c>
      <c r="P5" s="11" t="s">
        <v>60</v>
      </c>
      <c r="Q5" s="54">
        <v>2</v>
      </c>
      <c r="R5" s="11" t="s">
        <v>61</v>
      </c>
      <c r="S5" s="54">
        <v>4</v>
      </c>
      <c r="T5" s="11" t="s">
        <v>61</v>
      </c>
      <c r="U5" s="54">
        <v>2</v>
      </c>
      <c r="V5" s="11" t="s">
        <v>60</v>
      </c>
    </row>
    <row r="6" spans="1:22" x14ac:dyDescent="0.3">
      <c r="A6" s="10">
        <v>4</v>
      </c>
      <c r="B6" s="7" t="s">
        <v>11</v>
      </c>
      <c r="C6" s="7" t="s">
        <v>56</v>
      </c>
      <c r="D6" s="9">
        <v>2</v>
      </c>
      <c r="E6" s="9" t="s">
        <v>79</v>
      </c>
      <c r="F6" s="38">
        <f t="shared" si="0"/>
        <v>6</v>
      </c>
      <c r="G6" s="54">
        <v>3</v>
      </c>
      <c r="H6" s="52" t="s">
        <v>61</v>
      </c>
      <c r="I6" s="54">
        <v>3</v>
      </c>
      <c r="J6" s="11" t="s">
        <v>61</v>
      </c>
      <c r="K6" s="54">
        <v>4</v>
      </c>
      <c r="L6" s="11" t="s">
        <v>61</v>
      </c>
      <c r="M6" s="54">
        <v>4</v>
      </c>
      <c r="N6" s="11" t="s">
        <v>61</v>
      </c>
      <c r="O6" s="54">
        <v>2</v>
      </c>
      <c r="P6" s="11" t="s">
        <v>61</v>
      </c>
      <c r="Q6" s="54">
        <v>1</v>
      </c>
      <c r="R6" s="11" t="s">
        <v>61</v>
      </c>
      <c r="S6" s="54">
        <v>4</v>
      </c>
      <c r="T6" s="11" t="s">
        <v>60</v>
      </c>
      <c r="U6" s="54">
        <v>3</v>
      </c>
      <c r="V6" s="11" t="s">
        <v>60</v>
      </c>
    </row>
    <row r="7" spans="1:22" x14ac:dyDescent="0.3">
      <c r="A7" s="10">
        <v>5</v>
      </c>
      <c r="B7" s="7" t="s">
        <v>12</v>
      </c>
      <c r="C7" s="7" t="s">
        <v>57</v>
      </c>
      <c r="D7" s="9">
        <v>1</v>
      </c>
      <c r="E7" s="9" t="s">
        <v>79</v>
      </c>
      <c r="F7" s="38">
        <f t="shared" si="0"/>
        <v>7</v>
      </c>
      <c r="G7" s="54">
        <v>5</v>
      </c>
      <c r="H7" s="52" t="s">
        <v>60</v>
      </c>
      <c r="I7" s="54">
        <v>4</v>
      </c>
      <c r="J7" s="11" t="s">
        <v>61</v>
      </c>
      <c r="K7" s="54">
        <v>4</v>
      </c>
      <c r="L7" s="11" t="s">
        <v>61</v>
      </c>
      <c r="M7" s="54">
        <v>5</v>
      </c>
      <c r="N7" s="11" t="s">
        <v>61</v>
      </c>
      <c r="O7" s="54">
        <v>4</v>
      </c>
      <c r="P7" s="11" t="s">
        <v>61</v>
      </c>
      <c r="Q7" s="54">
        <v>1</v>
      </c>
      <c r="R7" s="11" t="s">
        <v>61</v>
      </c>
      <c r="S7" s="54">
        <v>3</v>
      </c>
      <c r="T7" s="11" t="s">
        <v>61</v>
      </c>
      <c r="U7" s="54">
        <v>1</v>
      </c>
      <c r="V7" s="11" t="s">
        <v>61</v>
      </c>
    </row>
    <row r="8" spans="1:22" x14ac:dyDescent="0.3">
      <c r="A8" s="10">
        <v>6</v>
      </c>
      <c r="B8" s="7" t="s">
        <v>13</v>
      </c>
      <c r="C8" s="7" t="s">
        <v>57</v>
      </c>
      <c r="D8" s="9">
        <v>2</v>
      </c>
      <c r="E8" s="9" t="s">
        <v>79</v>
      </c>
      <c r="F8" s="38">
        <f t="shared" si="0"/>
        <v>2</v>
      </c>
      <c r="G8" s="54">
        <v>5</v>
      </c>
      <c r="H8" s="52" t="s">
        <v>60</v>
      </c>
      <c r="I8" s="54">
        <v>4</v>
      </c>
      <c r="J8" s="11" t="s">
        <v>61</v>
      </c>
      <c r="K8" s="54">
        <v>4</v>
      </c>
      <c r="L8" s="11" t="s">
        <v>60</v>
      </c>
      <c r="M8" s="54">
        <v>5</v>
      </c>
      <c r="N8" s="11" t="s">
        <v>61</v>
      </c>
      <c r="O8" s="54">
        <v>4</v>
      </c>
      <c r="P8" s="11" t="s">
        <v>60</v>
      </c>
      <c r="Q8" s="54">
        <v>4</v>
      </c>
      <c r="R8" s="11" t="s">
        <v>60</v>
      </c>
      <c r="S8" s="54">
        <v>5</v>
      </c>
      <c r="T8" s="11" t="s">
        <v>60</v>
      </c>
      <c r="U8" s="54">
        <v>2</v>
      </c>
      <c r="V8" s="11" t="s">
        <v>60</v>
      </c>
    </row>
    <row r="9" spans="1:22" x14ac:dyDescent="0.3">
      <c r="A9" s="10">
        <v>7</v>
      </c>
      <c r="B9" s="7" t="s">
        <v>14</v>
      </c>
      <c r="C9" s="7" t="s">
        <v>57</v>
      </c>
      <c r="D9" s="9">
        <v>3</v>
      </c>
      <c r="E9" s="9" t="s">
        <v>79</v>
      </c>
      <c r="F9" s="38">
        <f t="shared" si="0"/>
        <v>5</v>
      </c>
      <c r="G9" s="54">
        <v>4</v>
      </c>
      <c r="H9" s="52" t="s">
        <v>60</v>
      </c>
      <c r="I9" s="54">
        <v>5</v>
      </c>
      <c r="J9" s="11" t="s">
        <v>61</v>
      </c>
      <c r="K9" s="54">
        <v>1</v>
      </c>
      <c r="L9" s="11" t="s">
        <v>60</v>
      </c>
      <c r="M9" s="54">
        <v>4</v>
      </c>
      <c r="N9" s="11" t="s">
        <v>61</v>
      </c>
      <c r="O9" s="54">
        <v>3</v>
      </c>
      <c r="P9" s="11" t="s">
        <v>61</v>
      </c>
      <c r="Q9" s="54">
        <v>2</v>
      </c>
      <c r="R9" s="11" t="s">
        <v>61</v>
      </c>
      <c r="S9" s="54">
        <v>2</v>
      </c>
      <c r="T9" s="11" t="s">
        <v>60</v>
      </c>
      <c r="U9" s="54">
        <v>2</v>
      </c>
      <c r="V9" s="11" t="s">
        <v>61</v>
      </c>
    </row>
    <row r="10" spans="1:22" x14ac:dyDescent="0.3">
      <c r="A10" s="10">
        <v>8</v>
      </c>
      <c r="B10" s="7" t="s">
        <v>15</v>
      </c>
      <c r="C10" s="7" t="s">
        <v>57</v>
      </c>
      <c r="D10" s="9">
        <v>4</v>
      </c>
      <c r="E10" s="9" t="s">
        <v>79</v>
      </c>
      <c r="F10" s="38">
        <f t="shared" si="0"/>
        <v>5</v>
      </c>
      <c r="G10" s="54">
        <v>3</v>
      </c>
      <c r="H10" s="52" t="s">
        <v>60</v>
      </c>
      <c r="I10" s="54">
        <v>5</v>
      </c>
      <c r="J10" s="11" t="s">
        <v>61</v>
      </c>
      <c r="K10" s="54">
        <v>1</v>
      </c>
      <c r="L10" s="11" t="s">
        <v>61</v>
      </c>
      <c r="M10" s="54">
        <v>5</v>
      </c>
      <c r="N10" s="11" t="s">
        <v>61</v>
      </c>
      <c r="O10" s="54">
        <v>5</v>
      </c>
      <c r="P10" s="11" t="s">
        <v>60</v>
      </c>
      <c r="Q10" s="54">
        <v>2</v>
      </c>
      <c r="R10" s="11" t="s">
        <v>61</v>
      </c>
      <c r="S10" s="54">
        <v>1</v>
      </c>
      <c r="T10" s="11" t="s">
        <v>61</v>
      </c>
      <c r="U10" s="54">
        <v>2</v>
      </c>
      <c r="V10" s="11" t="s">
        <v>60</v>
      </c>
    </row>
    <row r="11" spans="1:22" x14ac:dyDescent="0.3">
      <c r="A11" s="10">
        <v>9</v>
      </c>
      <c r="B11" s="7" t="s">
        <v>16</v>
      </c>
      <c r="C11" s="7" t="s">
        <v>56</v>
      </c>
      <c r="D11" s="9">
        <v>1</v>
      </c>
      <c r="E11" s="9" t="s">
        <v>79</v>
      </c>
      <c r="F11" s="38">
        <f t="shared" si="0"/>
        <v>4</v>
      </c>
      <c r="G11" s="54">
        <v>4</v>
      </c>
      <c r="H11" s="52" t="s">
        <v>60</v>
      </c>
      <c r="I11" s="54">
        <v>5</v>
      </c>
      <c r="J11" s="11" t="s">
        <v>60</v>
      </c>
      <c r="K11" s="54">
        <v>1</v>
      </c>
      <c r="L11" s="11" t="s">
        <v>61</v>
      </c>
      <c r="M11" s="54">
        <v>4</v>
      </c>
      <c r="N11" s="11" t="s">
        <v>61</v>
      </c>
      <c r="O11" s="54">
        <v>4</v>
      </c>
      <c r="P11" s="11" t="s">
        <v>61</v>
      </c>
      <c r="Q11" s="54">
        <v>4</v>
      </c>
      <c r="R11" s="11" t="s">
        <v>60</v>
      </c>
      <c r="S11" s="54">
        <v>2</v>
      </c>
      <c r="T11" s="11" t="s">
        <v>61</v>
      </c>
      <c r="U11" s="54">
        <v>3</v>
      </c>
      <c r="V11" s="11" t="s">
        <v>60</v>
      </c>
    </row>
    <row r="12" spans="1:22" x14ac:dyDescent="0.3">
      <c r="A12" s="10">
        <v>10</v>
      </c>
      <c r="B12" s="7" t="s">
        <v>17</v>
      </c>
      <c r="C12" s="7" t="s">
        <v>55</v>
      </c>
      <c r="D12" s="9">
        <v>3</v>
      </c>
      <c r="E12" s="9" t="s">
        <v>79</v>
      </c>
      <c r="F12" s="38">
        <f t="shared" si="0"/>
        <v>1</v>
      </c>
      <c r="G12" s="54">
        <v>2</v>
      </c>
      <c r="H12" s="52" t="s">
        <v>60</v>
      </c>
      <c r="I12" s="54">
        <v>5</v>
      </c>
      <c r="J12" s="11" t="s">
        <v>60</v>
      </c>
      <c r="K12" s="54">
        <v>4</v>
      </c>
      <c r="L12" s="11" t="s">
        <v>60</v>
      </c>
      <c r="M12" s="54">
        <v>5</v>
      </c>
      <c r="N12" s="11" t="s">
        <v>61</v>
      </c>
      <c r="O12" s="54">
        <v>5</v>
      </c>
      <c r="P12" s="11" t="s">
        <v>60</v>
      </c>
      <c r="Q12" s="54">
        <v>4</v>
      </c>
      <c r="R12" s="11" t="s">
        <v>60</v>
      </c>
      <c r="S12" s="54">
        <v>5</v>
      </c>
      <c r="T12" s="11" t="s">
        <v>60</v>
      </c>
      <c r="U12" s="54">
        <v>3</v>
      </c>
      <c r="V12" s="11" t="s">
        <v>60</v>
      </c>
    </row>
    <row r="13" spans="1:22" x14ac:dyDescent="0.3">
      <c r="A13" s="10">
        <v>11</v>
      </c>
      <c r="B13" s="7" t="s">
        <v>18</v>
      </c>
      <c r="C13" s="7" t="s">
        <v>56</v>
      </c>
      <c r="D13" s="9">
        <v>4</v>
      </c>
      <c r="E13" s="9" t="s">
        <v>79</v>
      </c>
      <c r="F13" s="38">
        <f t="shared" si="0"/>
        <v>2</v>
      </c>
      <c r="G13" s="54">
        <v>2</v>
      </c>
      <c r="H13" s="52" t="s">
        <v>60</v>
      </c>
      <c r="I13" s="54">
        <v>4</v>
      </c>
      <c r="J13" s="11" t="s">
        <v>60</v>
      </c>
      <c r="K13" s="54">
        <v>3</v>
      </c>
      <c r="L13" s="11" t="s">
        <v>60</v>
      </c>
      <c r="M13" s="54">
        <v>5</v>
      </c>
      <c r="N13" s="11" t="s">
        <v>60</v>
      </c>
      <c r="O13" s="54">
        <v>3</v>
      </c>
      <c r="P13" s="11" t="s">
        <v>61</v>
      </c>
      <c r="Q13" s="54">
        <v>2</v>
      </c>
      <c r="R13" s="11" t="s">
        <v>61</v>
      </c>
      <c r="S13" s="54">
        <v>2</v>
      </c>
      <c r="T13" s="11" t="s">
        <v>60</v>
      </c>
      <c r="U13" s="54">
        <v>3</v>
      </c>
      <c r="V13" s="11" t="s">
        <v>60</v>
      </c>
    </row>
    <row r="14" spans="1:22" x14ac:dyDescent="0.3">
      <c r="A14" s="10">
        <v>12</v>
      </c>
      <c r="B14" s="7" t="s">
        <v>8</v>
      </c>
      <c r="C14" s="7" t="s">
        <v>55</v>
      </c>
      <c r="D14" s="9">
        <v>4</v>
      </c>
      <c r="E14" s="9" t="s">
        <v>79</v>
      </c>
      <c r="F14" s="38">
        <f t="shared" si="0"/>
        <v>4</v>
      </c>
      <c r="G14" s="54">
        <v>1</v>
      </c>
      <c r="H14" s="52" t="s">
        <v>61</v>
      </c>
      <c r="I14" s="54">
        <v>5</v>
      </c>
      <c r="J14" s="11" t="s">
        <v>60</v>
      </c>
      <c r="K14" s="54">
        <v>3</v>
      </c>
      <c r="L14" s="11" t="s">
        <v>60</v>
      </c>
      <c r="M14" s="54">
        <v>5</v>
      </c>
      <c r="N14" s="11" t="s">
        <v>61</v>
      </c>
      <c r="O14" s="54">
        <v>4</v>
      </c>
      <c r="P14" s="11" t="s">
        <v>60</v>
      </c>
      <c r="Q14" s="54">
        <v>1</v>
      </c>
      <c r="R14" s="11" t="s">
        <v>61</v>
      </c>
      <c r="S14" s="54">
        <v>1</v>
      </c>
      <c r="T14" s="11" t="s">
        <v>61</v>
      </c>
      <c r="U14" s="54">
        <v>2</v>
      </c>
      <c r="V14" s="11" t="s">
        <v>60</v>
      </c>
    </row>
    <row r="15" spans="1:22" x14ac:dyDescent="0.3">
      <c r="A15" s="10">
        <v>13</v>
      </c>
      <c r="B15" s="7" t="s">
        <v>19</v>
      </c>
      <c r="C15" s="7" t="s">
        <v>58</v>
      </c>
      <c r="D15" s="9">
        <v>1</v>
      </c>
      <c r="E15" s="9" t="s">
        <v>79</v>
      </c>
      <c r="F15" s="38">
        <f t="shared" si="0"/>
        <v>0</v>
      </c>
      <c r="G15" s="54">
        <v>3</v>
      </c>
      <c r="H15" s="52" t="s">
        <v>60</v>
      </c>
      <c r="I15" s="54">
        <v>5</v>
      </c>
      <c r="J15" s="11" t="s">
        <v>60</v>
      </c>
      <c r="K15" s="54">
        <v>1</v>
      </c>
      <c r="L15" s="11" t="s">
        <v>60</v>
      </c>
      <c r="M15" s="54">
        <v>5</v>
      </c>
      <c r="N15" s="11" t="s">
        <v>60</v>
      </c>
      <c r="O15" s="54">
        <v>2</v>
      </c>
      <c r="P15" s="11" t="s">
        <v>60</v>
      </c>
      <c r="Q15" s="54">
        <v>4</v>
      </c>
      <c r="R15" s="11" t="s">
        <v>60</v>
      </c>
      <c r="S15" s="54">
        <v>5</v>
      </c>
      <c r="T15" s="11" t="s">
        <v>60</v>
      </c>
      <c r="U15" s="54">
        <v>2</v>
      </c>
      <c r="V15" s="11" t="s">
        <v>60</v>
      </c>
    </row>
    <row r="16" spans="1:22" x14ac:dyDescent="0.3">
      <c r="A16" s="10">
        <v>14</v>
      </c>
      <c r="B16" s="7" t="s">
        <v>20</v>
      </c>
      <c r="C16" s="7" t="s">
        <v>58</v>
      </c>
      <c r="D16" s="9">
        <v>2</v>
      </c>
      <c r="E16" s="9" t="s">
        <v>79</v>
      </c>
      <c r="F16" s="38">
        <f t="shared" si="0"/>
        <v>0</v>
      </c>
      <c r="G16" s="54">
        <v>3</v>
      </c>
      <c r="H16" s="52" t="s">
        <v>60</v>
      </c>
      <c r="I16" s="54">
        <v>1</v>
      </c>
      <c r="J16" s="11" t="s">
        <v>60</v>
      </c>
      <c r="K16" s="54">
        <v>1</v>
      </c>
      <c r="L16" s="11" t="s">
        <v>60</v>
      </c>
      <c r="M16" s="54">
        <v>5</v>
      </c>
      <c r="N16" s="11" t="s">
        <v>60</v>
      </c>
      <c r="O16" s="54">
        <v>2</v>
      </c>
      <c r="P16" s="11" t="s">
        <v>60</v>
      </c>
      <c r="Q16" s="54">
        <v>5</v>
      </c>
      <c r="R16" s="11" t="s">
        <v>60</v>
      </c>
      <c r="S16" s="54">
        <v>5</v>
      </c>
      <c r="T16" s="11" t="s">
        <v>60</v>
      </c>
      <c r="U16" s="54">
        <v>1</v>
      </c>
      <c r="V16" s="11" t="s">
        <v>60</v>
      </c>
    </row>
    <row r="17" spans="1:22" x14ac:dyDescent="0.3">
      <c r="A17" s="10">
        <v>15</v>
      </c>
      <c r="B17" s="7" t="s">
        <v>21</v>
      </c>
      <c r="C17" s="7" t="s">
        <v>58</v>
      </c>
      <c r="D17" s="9">
        <v>3</v>
      </c>
      <c r="E17" s="9" t="s">
        <v>79</v>
      </c>
      <c r="F17" s="38">
        <f t="shared" si="0"/>
        <v>1</v>
      </c>
      <c r="G17" s="54">
        <v>3</v>
      </c>
      <c r="H17" s="52" t="s">
        <v>60</v>
      </c>
      <c r="I17" s="54">
        <v>4</v>
      </c>
      <c r="J17" s="11" t="s">
        <v>60</v>
      </c>
      <c r="K17" s="54">
        <v>2</v>
      </c>
      <c r="L17" s="11" t="s">
        <v>60</v>
      </c>
      <c r="M17" s="54">
        <v>5</v>
      </c>
      <c r="N17" s="11" t="s">
        <v>60</v>
      </c>
      <c r="O17" s="54">
        <v>4</v>
      </c>
      <c r="P17" s="11" t="s">
        <v>60</v>
      </c>
      <c r="Q17" s="54">
        <v>2</v>
      </c>
      <c r="R17" s="11" t="s">
        <v>61</v>
      </c>
      <c r="S17" s="54">
        <v>4</v>
      </c>
      <c r="T17" s="11" t="s">
        <v>60</v>
      </c>
      <c r="U17" s="54">
        <v>1</v>
      </c>
      <c r="V17" s="11" t="s">
        <v>60</v>
      </c>
    </row>
    <row r="18" spans="1:22" x14ac:dyDescent="0.3">
      <c r="A18" s="10">
        <v>16</v>
      </c>
      <c r="B18" s="7" t="s">
        <v>22</v>
      </c>
      <c r="C18" s="7" t="s">
        <v>58</v>
      </c>
      <c r="D18" s="9">
        <v>4</v>
      </c>
      <c r="E18" s="9" t="s">
        <v>79</v>
      </c>
      <c r="F18" s="38">
        <f t="shared" si="0"/>
        <v>2</v>
      </c>
      <c r="G18" s="54">
        <v>2</v>
      </c>
      <c r="H18" s="52" t="s">
        <v>61</v>
      </c>
      <c r="I18" s="54">
        <v>4</v>
      </c>
      <c r="J18" s="11" t="s">
        <v>60</v>
      </c>
      <c r="K18" s="54">
        <v>5</v>
      </c>
      <c r="L18" s="11" t="s">
        <v>60</v>
      </c>
      <c r="M18" s="54">
        <v>5</v>
      </c>
      <c r="N18" s="11" t="s">
        <v>60</v>
      </c>
      <c r="O18" s="54">
        <v>4</v>
      </c>
      <c r="P18" s="11" t="s">
        <v>60</v>
      </c>
      <c r="Q18" s="54">
        <v>4</v>
      </c>
      <c r="R18" s="11" t="s">
        <v>60</v>
      </c>
      <c r="S18" s="54">
        <v>4</v>
      </c>
      <c r="T18" s="11" t="s">
        <v>60</v>
      </c>
      <c r="U18" s="54">
        <v>2</v>
      </c>
      <c r="V18" s="11" t="s">
        <v>61</v>
      </c>
    </row>
    <row r="19" spans="1:22" x14ac:dyDescent="0.3">
      <c r="A19" s="10">
        <v>17</v>
      </c>
      <c r="B19" s="7" t="s">
        <v>25</v>
      </c>
      <c r="C19" s="7" t="s">
        <v>55</v>
      </c>
      <c r="D19" s="9">
        <v>1</v>
      </c>
      <c r="E19" s="9" t="s">
        <v>79</v>
      </c>
      <c r="F19" s="38">
        <f t="shared" si="0"/>
        <v>5</v>
      </c>
      <c r="G19" s="54">
        <v>3</v>
      </c>
      <c r="H19" s="52" t="s">
        <v>60</v>
      </c>
      <c r="I19" s="54">
        <v>2</v>
      </c>
      <c r="J19" s="11" t="s">
        <v>61</v>
      </c>
      <c r="K19" s="54">
        <v>2</v>
      </c>
      <c r="L19" s="11" t="s">
        <v>61</v>
      </c>
      <c r="M19" s="54">
        <v>2</v>
      </c>
      <c r="N19" s="11" t="s">
        <v>61</v>
      </c>
      <c r="O19" s="54">
        <v>1</v>
      </c>
      <c r="P19" s="11" t="s">
        <v>61</v>
      </c>
      <c r="Q19" s="54">
        <v>1</v>
      </c>
      <c r="R19" s="11" t="s">
        <v>61</v>
      </c>
      <c r="S19" s="54">
        <v>2</v>
      </c>
      <c r="T19" s="11" t="s">
        <v>60</v>
      </c>
      <c r="U19" s="54">
        <v>4</v>
      </c>
      <c r="V19" s="11" t="s">
        <v>60</v>
      </c>
    </row>
    <row r="20" spans="1:22" x14ac:dyDescent="0.3">
      <c r="A20" s="10">
        <v>18</v>
      </c>
      <c r="B20" s="7" t="s">
        <v>23</v>
      </c>
      <c r="C20" s="7" t="s">
        <v>56</v>
      </c>
      <c r="D20" s="9">
        <v>3</v>
      </c>
      <c r="E20" s="9" t="s">
        <v>80</v>
      </c>
      <c r="F20" s="38">
        <f t="shared" si="0"/>
        <v>6</v>
      </c>
      <c r="G20" s="54">
        <v>1</v>
      </c>
      <c r="H20" s="52" t="s">
        <v>61</v>
      </c>
      <c r="I20" s="54">
        <v>1</v>
      </c>
      <c r="J20" s="11" t="s">
        <v>61</v>
      </c>
      <c r="K20" s="54">
        <v>2</v>
      </c>
      <c r="L20" s="11" t="s">
        <v>61</v>
      </c>
      <c r="M20" s="54">
        <v>2</v>
      </c>
      <c r="N20" s="11" t="s">
        <v>61</v>
      </c>
      <c r="O20" s="54">
        <v>1</v>
      </c>
      <c r="P20" s="11" t="s">
        <v>61</v>
      </c>
      <c r="Q20" s="54">
        <v>2</v>
      </c>
      <c r="R20" s="11" t="s">
        <v>60</v>
      </c>
      <c r="S20" s="54">
        <v>2</v>
      </c>
      <c r="T20" s="11" t="s">
        <v>61</v>
      </c>
      <c r="U20" s="54">
        <v>1</v>
      </c>
      <c r="V20" s="11" t="s">
        <v>60</v>
      </c>
    </row>
    <row r="21" spans="1:22" x14ac:dyDescent="0.3">
      <c r="A21" s="10">
        <v>19</v>
      </c>
      <c r="B21" s="7" t="s">
        <v>24</v>
      </c>
      <c r="C21" s="7" t="s">
        <v>55</v>
      </c>
      <c r="D21" s="9">
        <v>2</v>
      </c>
      <c r="E21" s="9" t="s">
        <v>79</v>
      </c>
      <c r="F21" s="38">
        <f t="shared" si="0"/>
        <v>1</v>
      </c>
      <c r="G21" s="54">
        <v>4</v>
      </c>
      <c r="H21" s="52" t="s">
        <v>60</v>
      </c>
      <c r="I21" s="54">
        <v>4</v>
      </c>
      <c r="J21" s="11" t="s">
        <v>60</v>
      </c>
      <c r="K21" s="54">
        <v>2</v>
      </c>
      <c r="L21" s="11" t="s">
        <v>60</v>
      </c>
      <c r="M21" s="54">
        <v>5</v>
      </c>
      <c r="N21" s="11" t="s">
        <v>61</v>
      </c>
      <c r="O21" s="54">
        <v>5</v>
      </c>
      <c r="P21" s="11" t="s">
        <v>60</v>
      </c>
      <c r="Q21" s="54">
        <v>3</v>
      </c>
      <c r="R21" s="11" t="s">
        <v>60</v>
      </c>
      <c r="S21" s="54">
        <v>4</v>
      </c>
      <c r="T21" s="11" t="s">
        <v>60</v>
      </c>
      <c r="U21" s="54">
        <v>4</v>
      </c>
      <c r="V21" s="11" t="s">
        <v>60</v>
      </c>
    </row>
    <row r="22" spans="1:22" x14ac:dyDescent="0.3">
      <c r="A22" s="10">
        <v>20</v>
      </c>
      <c r="B22" s="7" t="s">
        <v>26</v>
      </c>
      <c r="C22" s="7" t="s">
        <v>56</v>
      </c>
      <c r="D22" s="9">
        <v>2</v>
      </c>
      <c r="E22" s="9" t="s">
        <v>79</v>
      </c>
      <c r="F22" s="38">
        <f t="shared" si="0"/>
        <v>3</v>
      </c>
      <c r="G22" s="54">
        <v>4</v>
      </c>
      <c r="H22" s="52" t="s">
        <v>60</v>
      </c>
      <c r="I22" s="54">
        <v>3</v>
      </c>
      <c r="J22" s="11" t="s">
        <v>61</v>
      </c>
      <c r="K22" s="54">
        <v>4</v>
      </c>
      <c r="L22" s="11" t="s">
        <v>61</v>
      </c>
      <c r="M22" s="54">
        <v>5</v>
      </c>
      <c r="N22" s="11" t="s">
        <v>60</v>
      </c>
      <c r="O22" s="54">
        <v>2</v>
      </c>
      <c r="P22" s="11" t="s">
        <v>61</v>
      </c>
      <c r="Q22" s="54">
        <v>4</v>
      </c>
      <c r="R22" s="11" t="s">
        <v>60</v>
      </c>
      <c r="S22" s="54">
        <v>2</v>
      </c>
      <c r="T22" s="11" t="s">
        <v>60</v>
      </c>
      <c r="U22" s="54">
        <v>4</v>
      </c>
      <c r="V22" s="11" t="s">
        <v>60</v>
      </c>
    </row>
    <row r="23" spans="1:22" x14ac:dyDescent="0.3">
      <c r="A23" s="10">
        <v>21</v>
      </c>
      <c r="B23" s="7" t="s">
        <v>27</v>
      </c>
      <c r="C23" s="7" t="s">
        <v>57</v>
      </c>
      <c r="D23" s="9">
        <v>1</v>
      </c>
      <c r="E23" s="9" t="s">
        <v>79</v>
      </c>
      <c r="F23" s="38">
        <f t="shared" si="0"/>
        <v>2</v>
      </c>
      <c r="G23" s="54">
        <v>2</v>
      </c>
      <c r="H23" s="52" t="s">
        <v>60</v>
      </c>
      <c r="I23" s="54">
        <v>1</v>
      </c>
      <c r="J23" s="11" t="s">
        <v>61</v>
      </c>
      <c r="K23" s="54">
        <v>4</v>
      </c>
      <c r="L23" s="11" t="s">
        <v>60</v>
      </c>
      <c r="M23" s="54">
        <v>5</v>
      </c>
      <c r="N23" s="11" t="s">
        <v>60</v>
      </c>
      <c r="O23" s="54">
        <v>4</v>
      </c>
      <c r="P23" s="11" t="s">
        <v>60</v>
      </c>
      <c r="Q23" s="54">
        <v>4</v>
      </c>
      <c r="R23" s="11" t="s">
        <v>60</v>
      </c>
      <c r="S23" s="54">
        <v>4</v>
      </c>
      <c r="T23" s="11" t="s">
        <v>61</v>
      </c>
      <c r="U23" s="54">
        <v>5</v>
      </c>
      <c r="V23" s="11" t="s">
        <v>60</v>
      </c>
    </row>
    <row r="24" spans="1:22" x14ac:dyDescent="0.3">
      <c r="A24" s="10">
        <v>22</v>
      </c>
      <c r="B24" s="7" t="s">
        <v>28</v>
      </c>
      <c r="C24" s="7" t="s">
        <v>57</v>
      </c>
      <c r="D24" s="9">
        <v>2</v>
      </c>
      <c r="E24" s="9" t="s">
        <v>79</v>
      </c>
      <c r="F24" s="38">
        <f t="shared" si="0"/>
        <v>3</v>
      </c>
      <c r="G24" s="54">
        <v>3</v>
      </c>
      <c r="H24" s="52" t="s">
        <v>61</v>
      </c>
      <c r="I24" s="54">
        <v>1</v>
      </c>
      <c r="J24" s="11" t="s">
        <v>60</v>
      </c>
      <c r="K24" s="54">
        <v>1</v>
      </c>
      <c r="L24" s="11" t="s">
        <v>60</v>
      </c>
      <c r="M24" s="54">
        <v>3</v>
      </c>
      <c r="N24" s="11" t="s">
        <v>60</v>
      </c>
      <c r="O24" s="54">
        <v>3</v>
      </c>
      <c r="P24" s="11" t="s">
        <v>61</v>
      </c>
      <c r="Q24" s="54">
        <v>4</v>
      </c>
      <c r="R24" s="11" t="s">
        <v>60</v>
      </c>
      <c r="S24" s="54">
        <v>1</v>
      </c>
      <c r="T24" s="11" t="s">
        <v>61</v>
      </c>
      <c r="U24" s="54">
        <v>1</v>
      </c>
      <c r="V24" s="11" t="s">
        <v>60</v>
      </c>
    </row>
    <row r="25" spans="1:22" x14ac:dyDescent="0.3">
      <c r="A25" s="10">
        <v>23</v>
      </c>
      <c r="B25" s="7" t="s">
        <v>29</v>
      </c>
      <c r="C25" s="7" t="s">
        <v>57</v>
      </c>
      <c r="D25" s="9">
        <v>3</v>
      </c>
      <c r="E25" s="9" t="s">
        <v>79</v>
      </c>
      <c r="F25" s="38">
        <f t="shared" si="0"/>
        <v>2</v>
      </c>
      <c r="G25" s="54">
        <v>2</v>
      </c>
      <c r="H25" s="52" t="s">
        <v>60</v>
      </c>
      <c r="I25" s="54">
        <v>1</v>
      </c>
      <c r="J25" s="11" t="s">
        <v>61</v>
      </c>
      <c r="K25" s="54">
        <v>1</v>
      </c>
      <c r="L25" s="11" t="s">
        <v>60</v>
      </c>
      <c r="M25" s="54">
        <v>4</v>
      </c>
      <c r="N25" s="11" t="s">
        <v>61</v>
      </c>
      <c r="O25" s="54">
        <v>5</v>
      </c>
      <c r="P25" s="11" t="s">
        <v>60</v>
      </c>
      <c r="Q25" s="54">
        <v>4</v>
      </c>
      <c r="R25" s="11" t="s">
        <v>60</v>
      </c>
      <c r="S25" s="54">
        <v>2</v>
      </c>
      <c r="T25" s="11" t="s">
        <v>60</v>
      </c>
      <c r="U25" s="54">
        <v>3</v>
      </c>
      <c r="V25" s="11" t="s">
        <v>60</v>
      </c>
    </row>
    <row r="26" spans="1:22" x14ac:dyDescent="0.3">
      <c r="A26" s="10">
        <v>24</v>
      </c>
      <c r="B26" s="7" t="s">
        <v>30</v>
      </c>
      <c r="C26" s="7" t="s">
        <v>57</v>
      </c>
      <c r="D26" s="9">
        <v>4</v>
      </c>
      <c r="E26" s="9" t="s">
        <v>79</v>
      </c>
      <c r="F26" s="38">
        <f t="shared" si="0"/>
        <v>3</v>
      </c>
      <c r="G26" s="54">
        <v>3</v>
      </c>
      <c r="H26" s="52" t="s">
        <v>60</v>
      </c>
      <c r="I26" s="54">
        <v>5</v>
      </c>
      <c r="J26" s="11" t="s">
        <v>60</v>
      </c>
      <c r="K26" s="54">
        <v>2</v>
      </c>
      <c r="L26" s="11" t="s">
        <v>60</v>
      </c>
      <c r="M26" s="54">
        <v>5</v>
      </c>
      <c r="N26" s="11" t="s">
        <v>61</v>
      </c>
      <c r="O26" s="54">
        <v>2</v>
      </c>
      <c r="P26" s="11" t="s">
        <v>61</v>
      </c>
      <c r="Q26" s="54">
        <v>4</v>
      </c>
      <c r="R26" s="11" t="s">
        <v>60</v>
      </c>
      <c r="S26" s="54">
        <v>4</v>
      </c>
      <c r="T26" s="11" t="s">
        <v>61</v>
      </c>
      <c r="U26" s="54">
        <v>3</v>
      </c>
      <c r="V26" s="11" t="s">
        <v>60</v>
      </c>
    </row>
    <row r="27" spans="1:22" x14ac:dyDescent="0.3">
      <c r="A27" s="10">
        <v>25</v>
      </c>
      <c r="B27" s="7" t="s">
        <v>31</v>
      </c>
      <c r="C27" s="7" t="s">
        <v>56</v>
      </c>
      <c r="D27" s="9">
        <v>1</v>
      </c>
      <c r="E27" s="9" t="s">
        <v>79</v>
      </c>
      <c r="F27" s="38">
        <f t="shared" si="0"/>
        <v>1</v>
      </c>
      <c r="G27" s="54">
        <v>1</v>
      </c>
      <c r="H27" s="52" t="s">
        <v>60</v>
      </c>
      <c r="I27" s="54">
        <v>4</v>
      </c>
      <c r="J27" s="11" t="s">
        <v>60</v>
      </c>
      <c r="K27" s="54">
        <v>1</v>
      </c>
      <c r="L27" s="11" t="s">
        <v>61</v>
      </c>
      <c r="M27" s="54">
        <v>5</v>
      </c>
      <c r="N27" s="11" t="s">
        <v>60</v>
      </c>
      <c r="O27" s="54">
        <v>5</v>
      </c>
      <c r="P27" s="11" t="s">
        <v>60</v>
      </c>
      <c r="Q27" s="54">
        <v>3</v>
      </c>
      <c r="R27" s="11" t="s">
        <v>60</v>
      </c>
      <c r="S27" s="54">
        <v>5</v>
      </c>
      <c r="T27" s="11" t="s">
        <v>60</v>
      </c>
      <c r="U27" s="54">
        <v>3</v>
      </c>
      <c r="V27" s="11" t="s">
        <v>60</v>
      </c>
    </row>
    <row r="28" spans="1:22" x14ac:dyDescent="0.3">
      <c r="A28" s="10">
        <v>26</v>
      </c>
      <c r="B28" s="7" t="s">
        <v>32</v>
      </c>
      <c r="C28" s="7" t="s">
        <v>55</v>
      </c>
      <c r="D28" s="9">
        <v>3</v>
      </c>
      <c r="E28" s="9" t="s">
        <v>79</v>
      </c>
      <c r="F28" s="38">
        <f t="shared" si="0"/>
        <v>1</v>
      </c>
      <c r="G28" s="54">
        <v>3</v>
      </c>
      <c r="H28" s="52" t="s">
        <v>60</v>
      </c>
      <c r="I28" s="54">
        <v>1</v>
      </c>
      <c r="J28" s="11" t="s">
        <v>60</v>
      </c>
      <c r="K28" s="54">
        <v>5</v>
      </c>
      <c r="L28" s="11" t="s">
        <v>60</v>
      </c>
      <c r="M28" s="54">
        <v>4</v>
      </c>
      <c r="N28" s="11" t="s">
        <v>61</v>
      </c>
      <c r="O28" s="54">
        <v>4</v>
      </c>
      <c r="P28" s="11" t="s">
        <v>60</v>
      </c>
      <c r="Q28" s="54">
        <v>4</v>
      </c>
      <c r="R28" s="11" t="s">
        <v>60</v>
      </c>
      <c r="S28" s="54">
        <v>3</v>
      </c>
      <c r="T28" s="11" t="s">
        <v>60</v>
      </c>
      <c r="U28" s="54">
        <v>1</v>
      </c>
      <c r="V28" s="11" t="s">
        <v>60</v>
      </c>
    </row>
    <row r="29" spans="1:22" x14ac:dyDescent="0.3">
      <c r="A29" s="10">
        <v>27</v>
      </c>
      <c r="B29" s="7" t="s">
        <v>33</v>
      </c>
      <c r="C29" s="7" t="s">
        <v>56</v>
      </c>
      <c r="D29" s="9">
        <v>4</v>
      </c>
      <c r="E29" s="9" t="s">
        <v>79</v>
      </c>
      <c r="F29" s="38">
        <f t="shared" si="0"/>
        <v>4</v>
      </c>
      <c r="G29" s="54">
        <v>2</v>
      </c>
      <c r="H29" s="52" t="s">
        <v>60</v>
      </c>
      <c r="I29" s="54">
        <v>2</v>
      </c>
      <c r="J29" s="11" t="s">
        <v>61</v>
      </c>
      <c r="K29" s="54">
        <v>3</v>
      </c>
      <c r="L29" s="11" t="s">
        <v>61</v>
      </c>
      <c r="M29" s="54">
        <v>5</v>
      </c>
      <c r="N29" s="11" t="s">
        <v>60</v>
      </c>
      <c r="O29" s="54">
        <v>4</v>
      </c>
      <c r="P29" s="11" t="s">
        <v>60</v>
      </c>
      <c r="Q29" s="54">
        <v>1</v>
      </c>
      <c r="R29" s="11" t="s">
        <v>61</v>
      </c>
      <c r="S29" s="54">
        <v>1</v>
      </c>
      <c r="T29" s="11" t="s">
        <v>60</v>
      </c>
      <c r="U29" s="54">
        <v>1</v>
      </c>
      <c r="V29" s="11" t="s">
        <v>61</v>
      </c>
    </row>
    <row r="30" spans="1:22" x14ac:dyDescent="0.3">
      <c r="A30" s="10">
        <v>28</v>
      </c>
      <c r="B30" s="7" t="s">
        <v>34</v>
      </c>
      <c r="C30" s="7" t="s">
        <v>55</v>
      </c>
      <c r="D30" s="9">
        <v>4</v>
      </c>
      <c r="E30" s="9" t="s">
        <v>80</v>
      </c>
      <c r="F30" s="38">
        <f t="shared" si="0"/>
        <v>6</v>
      </c>
      <c r="G30" s="54">
        <v>1</v>
      </c>
      <c r="H30" s="52" t="s">
        <v>61</v>
      </c>
      <c r="I30" s="54">
        <v>1</v>
      </c>
      <c r="J30" s="11" t="s">
        <v>61</v>
      </c>
      <c r="K30" s="54">
        <v>1</v>
      </c>
      <c r="L30" s="11" t="s">
        <v>61</v>
      </c>
      <c r="M30" s="54">
        <v>4</v>
      </c>
      <c r="N30" s="11" t="s">
        <v>61</v>
      </c>
      <c r="O30" s="54">
        <v>1</v>
      </c>
      <c r="P30" s="11" t="s">
        <v>61</v>
      </c>
      <c r="Q30" s="54">
        <v>1</v>
      </c>
      <c r="R30" s="11" t="s">
        <v>61</v>
      </c>
      <c r="S30" s="54">
        <v>2</v>
      </c>
      <c r="T30" s="11" t="s">
        <v>60</v>
      </c>
      <c r="U30" s="54">
        <v>4</v>
      </c>
      <c r="V30" s="11" t="s">
        <v>60</v>
      </c>
    </row>
    <row r="31" spans="1:22" x14ac:dyDescent="0.3">
      <c r="A31" s="10">
        <v>29</v>
      </c>
      <c r="B31" s="7" t="s">
        <v>35</v>
      </c>
      <c r="C31" s="7" t="s">
        <v>58</v>
      </c>
      <c r="D31" s="9">
        <v>1</v>
      </c>
      <c r="E31" s="9" t="s">
        <v>79</v>
      </c>
      <c r="F31" s="38">
        <f t="shared" si="0"/>
        <v>0</v>
      </c>
      <c r="G31" s="54">
        <v>3</v>
      </c>
      <c r="H31" s="52" t="s">
        <v>60</v>
      </c>
      <c r="I31" s="54">
        <v>4</v>
      </c>
      <c r="J31" s="11" t="s">
        <v>60</v>
      </c>
      <c r="K31" s="54">
        <v>3</v>
      </c>
      <c r="L31" s="11" t="s">
        <v>60</v>
      </c>
      <c r="M31" s="54">
        <v>5</v>
      </c>
      <c r="N31" s="11" t="s">
        <v>60</v>
      </c>
      <c r="O31" s="54">
        <v>4</v>
      </c>
      <c r="P31" s="11" t="s">
        <v>60</v>
      </c>
      <c r="Q31" s="54">
        <v>4</v>
      </c>
      <c r="R31" s="11" t="s">
        <v>60</v>
      </c>
      <c r="S31" s="54">
        <v>2</v>
      </c>
      <c r="T31" s="11" t="s">
        <v>60</v>
      </c>
      <c r="U31" s="54">
        <v>5</v>
      </c>
      <c r="V31" s="11" t="s">
        <v>60</v>
      </c>
    </row>
    <row r="32" spans="1:22" x14ac:dyDescent="0.3">
      <c r="A32" s="10">
        <v>30</v>
      </c>
      <c r="B32" s="7" t="s">
        <v>36</v>
      </c>
      <c r="C32" s="7" t="s">
        <v>58</v>
      </c>
      <c r="D32" s="9">
        <v>2</v>
      </c>
      <c r="E32" s="9" t="s">
        <v>79</v>
      </c>
      <c r="F32" s="38">
        <f t="shared" si="0"/>
        <v>0</v>
      </c>
      <c r="G32" s="54">
        <v>3</v>
      </c>
      <c r="H32" s="52" t="s">
        <v>60</v>
      </c>
      <c r="I32" s="54">
        <v>4</v>
      </c>
      <c r="J32" s="11" t="s">
        <v>60</v>
      </c>
      <c r="K32" s="54">
        <v>3</v>
      </c>
      <c r="L32" s="11" t="s">
        <v>60</v>
      </c>
      <c r="M32" s="54">
        <v>5</v>
      </c>
      <c r="N32" s="11" t="s">
        <v>60</v>
      </c>
      <c r="O32" s="54">
        <v>4</v>
      </c>
      <c r="P32" s="11" t="s">
        <v>60</v>
      </c>
      <c r="Q32" s="54">
        <v>4</v>
      </c>
      <c r="R32" s="11" t="s">
        <v>60</v>
      </c>
      <c r="S32" s="54">
        <v>1</v>
      </c>
      <c r="T32" s="11" t="s">
        <v>60</v>
      </c>
      <c r="U32" s="54">
        <v>3</v>
      </c>
      <c r="V32" s="11" t="s">
        <v>60</v>
      </c>
    </row>
    <row r="33" spans="1:22" x14ac:dyDescent="0.3">
      <c r="A33" s="10">
        <v>31</v>
      </c>
      <c r="B33" s="7" t="s">
        <v>37</v>
      </c>
      <c r="C33" s="7" t="s">
        <v>58</v>
      </c>
      <c r="D33" s="9">
        <v>3</v>
      </c>
      <c r="E33" s="9" t="s">
        <v>79</v>
      </c>
      <c r="F33" s="38">
        <f t="shared" si="0"/>
        <v>0</v>
      </c>
      <c r="G33" s="54">
        <v>2</v>
      </c>
      <c r="H33" s="52" t="s">
        <v>60</v>
      </c>
      <c r="I33" s="54">
        <v>3</v>
      </c>
      <c r="J33" s="11" t="s">
        <v>60</v>
      </c>
      <c r="K33" s="54">
        <v>3</v>
      </c>
      <c r="L33" s="11" t="s">
        <v>60</v>
      </c>
      <c r="M33" s="54">
        <v>5</v>
      </c>
      <c r="N33" s="11" t="s">
        <v>60</v>
      </c>
      <c r="O33" s="54">
        <v>4</v>
      </c>
      <c r="P33" s="11" t="s">
        <v>60</v>
      </c>
      <c r="Q33" s="54">
        <v>4</v>
      </c>
      <c r="R33" s="11" t="s">
        <v>60</v>
      </c>
      <c r="S33" s="54">
        <v>2</v>
      </c>
      <c r="T33" s="11" t="s">
        <v>60</v>
      </c>
      <c r="U33" s="54">
        <v>3</v>
      </c>
      <c r="V33" s="11" t="s">
        <v>60</v>
      </c>
    </row>
    <row r="34" spans="1:22" x14ac:dyDescent="0.3">
      <c r="A34" s="10">
        <v>32</v>
      </c>
      <c r="B34" s="7" t="s">
        <v>38</v>
      </c>
      <c r="C34" s="7" t="s">
        <v>58</v>
      </c>
      <c r="D34" s="9">
        <v>4</v>
      </c>
      <c r="E34" s="9" t="s">
        <v>79</v>
      </c>
      <c r="F34" s="38">
        <f t="shared" si="0"/>
        <v>0</v>
      </c>
      <c r="G34" s="54">
        <v>2</v>
      </c>
      <c r="H34" s="52" t="s">
        <v>60</v>
      </c>
      <c r="I34" s="54">
        <v>4</v>
      </c>
      <c r="J34" s="11" t="s">
        <v>60</v>
      </c>
      <c r="K34" s="54">
        <v>2</v>
      </c>
      <c r="L34" s="11" t="s">
        <v>60</v>
      </c>
      <c r="M34" s="54">
        <v>5</v>
      </c>
      <c r="N34" s="11" t="s">
        <v>60</v>
      </c>
      <c r="O34" s="54">
        <v>4</v>
      </c>
      <c r="P34" s="11" t="s">
        <v>60</v>
      </c>
      <c r="Q34" s="54">
        <v>5</v>
      </c>
      <c r="R34" s="11" t="s">
        <v>60</v>
      </c>
      <c r="S34" s="54">
        <v>5</v>
      </c>
      <c r="T34" s="11" t="s">
        <v>60</v>
      </c>
      <c r="U34" s="54">
        <v>3</v>
      </c>
      <c r="V34" s="11" t="s">
        <v>60</v>
      </c>
    </row>
    <row r="35" spans="1:22" x14ac:dyDescent="0.3">
      <c r="A35" s="10">
        <v>33</v>
      </c>
      <c r="B35" s="7" t="s">
        <v>39</v>
      </c>
      <c r="C35" s="7" t="s">
        <v>58</v>
      </c>
      <c r="D35" s="9">
        <v>1</v>
      </c>
      <c r="E35" s="9" t="s">
        <v>79</v>
      </c>
      <c r="F35" s="38">
        <f t="shared" si="0"/>
        <v>0</v>
      </c>
      <c r="G35" s="54">
        <v>3</v>
      </c>
      <c r="H35" s="52" t="s">
        <v>60</v>
      </c>
      <c r="I35" s="54">
        <v>4</v>
      </c>
      <c r="J35" s="11" t="s">
        <v>60</v>
      </c>
      <c r="K35" s="54">
        <v>4</v>
      </c>
      <c r="L35" s="11" t="s">
        <v>60</v>
      </c>
      <c r="M35" s="54">
        <v>5</v>
      </c>
      <c r="N35" s="11" t="s">
        <v>60</v>
      </c>
      <c r="O35" s="54">
        <v>4</v>
      </c>
      <c r="P35" s="11" t="s">
        <v>60</v>
      </c>
      <c r="Q35" s="54">
        <v>4</v>
      </c>
      <c r="R35" s="11" t="s">
        <v>60</v>
      </c>
      <c r="S35" s="54">
        <v>5</v>
      </c>
      <c r="T35" s="11" t="s">
        <v>60</v>
      </c>
      <c r="U35" s="54">
        <v>3</v>
      </c>
      <c r="V35" s="11" t="s">
        <v>60</v>
      </c>
    </row>
    <row r="36" spans="1:22" x14ac:dyDescent="0.3">
      <c r="A36" s="10">
        <v>34</v>
      </c>
      <c r="B36" s="7" t="s">
        <v>40</v>
      </c>
      <c r="C36" s="7" t="s">
        <v>58</v>
      </c>
      <c r="D36" s="9">
        <v>2</v>
      </c>
      <c r="E36" s="9" t="s">
        <v>79</v>
      </c>
      <c r="F36" s="38">
        <f t="shared" si="0"/>
        <v>2</v>
      </c>
      <c r="G36" s="54">
        <v>2</v>
      </c>
      <c r="H36" s="52" t="s">
        <v>61</v>
      </c>
      <c r="I36" s="54">
        <v>5</v>
      </c>
      <c r="J36" s="11" t="s">
        <v>60</v>
      </c>
      <c r="K36" s="54">
        <v>5</v>
      </c>
      <c r="L36" s="11" t="s">
        <v>60</v>
      </c>
      <c r="M36" s="54">
        <v>5</v>
      </c>
      <c r="N36" s="11" t="s">
        <v>60</v>
      </c>
      <c r="O36" s="54">
        <v>4</v>
      </c>
      <c r="P36" s="11" t="s">
        <v>60</v>
      </c>
      <c r="Q36" s="54">
        <v>4</v>
      </c>
      <c r="R36" s="11" t="s">
        <v>60</v>
      </c>
      <c r="S36" s="54">
        <v>5</v>
      </c>
      <c r="T36" s="11" t="s">
        <v>60</v>
      </c>
      <c r="U36" s="54">
        <v>3</v>
      </c>
      <c r="V36" s="11" t="s">
        <v>61</v>
      </c>
    </row>
    <row r="37" spans="1:22" x14ac:dyDescent="0.3">
      <c r="A37" s="10">
        <v>35</v>
      </c>
      <c r="B37" s="7" t="s">
        <v>41</v>
      </c>
      <c r="C37" s="7" t="s">
        <v>58</v>
      </c>
      <c r="D37" s="9">
        <v>3</v>
      </c>
      <c r="E37" s="9" t="s">
        <v>79</v>
      </c>
      <c r="F37" s="38">
        <f t="shared" si="0"/>
        <v>1</v>
      </c>
      <c r="G37" s="54">
        <v>4</v>
      </c>
      <c r="H37" s="52" t="s">
        <v>60</v>
      </c>
      <c r="I37" s="54">
        <v>5</v>
      </c>
      <c r="J37" s="11" t="s">
        <v>60</v>
      </c>
      <c r="K37" s="54">
        <v>5</v>
      </c>
      <c r="L37" s="11" t="s">
        <v>60</v>
      </c>
      <c r="M37" s="54">
        <v>5</v>
      </c>
      <c r="N37" s="11" t="s">
        <v>60</v>
      </c>
      <c r="O37" s="54">
        <v>5</v>
      </c>
      <c r="P37" s="11" t="s">
        <v>60</v>
      </c>
      <c r="Q37" s="54">
        <v>4</v>
      </c>
      <c r="R37" s="11" t="s">
        <v>60</v>
      </c>
      <c r="S37" s="54">
        <v>1</v>
      </c>
      <c r="T37" s="11" t="s">
        <v>60</v>
      </c>
      <c r="U37" s="54">
        <v>1</v>
      </c>
      <c r="V37" s="11" t="s">
        <v>61</v>
      </c>
    </row>
    <row r="38" spans="1:22" x14ac:dyDescent="0.3">
      <c r="A38" s="10">
        <v>36</v>
      </c>
      <c r="B38" s="7" t="s">
        <v>42</v>
      </c>
      <c r="C38" s="7" t="s">
        <v>58</v>
      </c>
      <c r="D38" s="9">
        <v>4</v>
      </c>
      <c r="E38" s="9" t="s">
        <v>79</v>
      </c>
      <c r="F38" s="38">
        <f t="shared" si="0"/>
        <v>2</v>
      </c>
      <c r="G38" s="54">
        <v>4</v>
      </c>
      <c r="H38" s="52" t="s">
        <v>60</v>
      </c>
      <c r="I38" s="54">
        <v>5</v>
      </c>
      <c r="J38" s="11" t="s">
        <v>60</v>
      </c>
      <c r="K38" s="54">
        <v>2</v>
      </c>
      <c r="L38" s="11" t="s">
        <v>61</v>
      </c>
      <c r="M38" s="54">
        <v>5</v>
      </c>
      <c r="N38" s="11" t="s">
        <v>60</v>
      </c>
      <c r="O38" s="54">
        <v>4</v>
      </c>
      <c r="P38" s="11" t="s">
        <v>60</v>
      </c>
      <c r="Q38" s="54">
        <v>4</v>
      </c>
      <c r="R38" s="11" t="s">
        <v>60</v>
      </c>
      <c r="S38" s="54">
        <v>4</v>
      </c>
      <c r="T38" s="11" t="s">
        <v>60</v>
      </c>
      <c r="U38" s="54">
        <v>1</v>
      </c>
      <c r="V38" s="11" t="s">
        <v>61</v>
      </c>
    </row>
    <row r="39" spans="1:22" x14ac:dyDescent="0.3">
      <c r="A39" s="10">
        <v>37</v>
      </c>
      <c r="B39" s="7" t="s">
        <v>43</v>
      </c>
      <c r="C39" s="7" t="s">
        <v>58</v>
      </c>
      <c r="D39" s="9">
        <v>1</v>
      </c>
      <c r="E39" s="9" t="s">
        <v>79</v>
      </c>
      <c r="F39" s="38">
        <f t="shared" si="0"/>
        <v>1</v>
      </c>
      <c r="G39" s="54">
        <v>2</v>
      </c>
      <c r="H39" s="52" t="s">
        <v>61</v>
      </c>
      <c r="I39" s="54">
        <v>4</v>
      </c>
      <c r="J39" s="11" t="s">
        <v>60</v>
      </c>
      <c r="K39" s="54">
        <v>3</v>
      </c>
      <c r="L39" s="11" t="s">
        <v>60</v>
      </c>
      <c r="M39" s="54">
        <v>5</v>
      </c>
      <c r="N39" s="11" t="s">
        <v>60</v>
      </c>
      <c r="O39" s="54">
        <v>3</v>
      </c>
      <c r="P39" s="11" t="s">
        <v>60</v>
      </c>
      <c r="Q39" s="54">
        <v>5</v>
      </c>
      <c r="R39" s="11" t="s">
        <v>60</v>
      </c>
      <c r="S39" s="54">
        <v>5</v>
      </c>
      <c r="T39" s="11" t="s">
        <v>60</v>
      </c>
      <c r="U39" s="54">
        <v>2</v>
      </c>
      <c r="V39" s="11" t="s">
        <v>60</v>
      </c>
    </row>
    <row r="40" spans="1:22" x14ac:dyDescent="0.3">
      <c r="A40" s="10">
        <v>38</v>
      </c>
      <c r="B40" s="7" t="s">
        <v>44</v>
      </c>
      <c r="C40" s="7" t="s">
        <v>58</v>
      </c>
      <c r="D40" s="9">
        <v>2</v>
      </c>
      <c r="E40" s="9" t="s">
        <v>79</v>
      </c>
      <c r="F40" s="38">
        <f t="shared" si="0"/>
        <v>0</v>
      </c>
      <c r="G40" s="54">
        <v>3</v>
      </c>
      <c r="H40" s="52" t="s">
        <v>60</v>
      </c>
      <c r="I40" s="54">
        <v>4</v>
      </c>
      <c r="J40" s="11" t="s">
        <v>60</v>
      </c>
      <c r="K40" s="54">
        <v>4</v>
      </c>
      <c r="L40" s="11" t="s">
        <v>60</v>
      </c>
      <c r="M40" s="54">
        <v>5</v>
      </c>
      <c r="N40" s="11" t="s">
        <v>60</v>
      </c>
      <c r="O40" s="54">
        <v>4</v>
      </c>
      <c r="P40" s="11" t="s">
        <v>60</v>
      </c>
      <c r="Q40" s="54">
        <v>5</v>
      </c>
      <c r="R40" s="11" t="s">
        <v>60</v>
      </c>
      <c r="S40" s="54">
        <v>5</v>
      </c>
      <c r="T40" s="11" t="s">
        <v>60</v>
      </c>
      <c r="U40" s="54">
        <v>2</v>
      </c>
      <c r="V40" s="11" t="s">
        <v>60</v>
      </c>
    </row>
    <row r="41" spans="1:22" x14ac:dyDescent="0.3">
      <c r="A41" s="10">
        <v>39</v>
      </c>
      <c r="B41" s="7" t="s">
        <v>45</v>
      </c>
      <c r="C41" s="7" t="s">
        <v>58</v>
      </c>
      <c r="D41" s="9">
        <v>3</v>
      </c>
      <c r="E41" s="9" t="s">
        <v>79</v>
      </c>
      <c r="F41" s="38">
        <f t="shared" si="0"/>
        <v>1</v>
      </c>
      <c r="G41" s="54">
        <v>5</v>
      </c>
      <c r="H41" s="52" t="s">
        <v>60</v>
      </c>
      <c r="I41" s="54">
        <v>4</v>
      </c>
      <c r="J41" s="11" t="s">
        <v>60</v>
      </c>
      <c r="K41" s="54">
        <v>3</v>
      </c>
      <c r="L41" s="11" t="s">
        <v>61</v>
      </c>
      <c r="M41" s="54">
        <v>5</v>
      </c>
      <c r="N41" s="11" t="s">
        <v>60</v>
      </c>
      <c r="O41" s="54">
        <v>5</v>
      </c>
      <c r="P41" s="11" t="s">
        <v>60</v>
      </c>
      <c r="Q41" s="54">
        <v>2</v>
      </c>
      <c r="R41" s="11" t="s">
        <v>60</v>
      </c>
      <c r="S41" s="54">
        <v>5</v>
      </c>
      <c r="T41" s="11" t="s">
        <v>60</v>
      </c>
      <c r="U41" s="54">
        <v>2</v>
      </c>
      <c r="V41" s="11" t="s">
        <v>60</v>
      </c>
    </row>
    <row r="42" spans="1:22" x14ac:dyDescent="0.3">
      <c r="A42" s="10">
        <v>40</v>
      </c>
      <c r="B42" s="7" t="s">
        <v>46</v>
      </c>
      <c r="C42" s="7" t="s">
        <v>58</v>
      </c>
      <c r="D42" s="9">
        <v>4</v>
      </c>
      <c r="E42" s="9" t="s">
        <v>79</v>
      </c>
      <c r="F42" s="38">
        <f t="shared" si="0"/>
        <v>0</v>
      </c>
      <c r="G42" s="54">
        <v>3</v>
      </c>
      <c r="H42" s="52" t="s">
        <v>60</v>
      </c>
      <c r="I42" s="54">
        <v>5</v>
      </c>
      <c r="J42" s="11" t="s">
        <v>60</v>
      </c>
      <c r="K42" s="54">
        <v>3</v>
      </c>
      <c r="L42" s="11" t="s">
        <v>60</v>
      </c>
      <c r="M42" s="54">
        <v>5</v>
      </c>
      <c r="N42" s="11" t="s">
        <v>60</v>
      </c>
      <c r="O42" s="54">
        <v>3</v>
      </c>
      <c r="P42" s="11" t="s">
        <v>60</v>
      </c>
      <c r="Q42" s="54">
        <v>4</v>
      </c>
      <c r="R42" s="11" t="s">
        <v>60</v>
      </c>
      <c r="S42" s="54">
        <v>5</v>
      </c>
      <c r="T42" s="11" t="s">
        <v>60</v>
      </c>
      <c r="U42" s="54">
        <v>3</v>
      </c>
      <c r="V42" s="11" t="s">
        <v>60</v>
      </c>
    </row>
    <row r="43" spans="1:22" x14ac:dyDescent="0.3">
      <c r="A43" s="10">
        <v>41</v>
      </c>
      <c r="B43" s="7" t="s">
        <v>47</v>
      </c>
      <c r="C43" s="7" t="s">
        <v>58</v>
      </c>
      <c r="D43" s="9">
        <v>1</v>
      </c>
      <c r="E43" s="9" t="s">
        <v>80</v>
      </c>
      <c r="F43" s="38">
        <f t="shared" si="0"/>
        <v>4</v>
      </c>
      <c r="G43" s="54">
        <v>4</v>
      </c>
      <c r="H43" s="52" t="s">
        <v>60</v>
      </c>
      <c r="I43" s="54">
        <v>2</v>
      </c>
      <c r="J43" s="11" t="s">
        <v>61</v>
      </c>
      <c r="K43" s="54">
        <v>2</v>
      </c>
      <c r="L43" s="11" t="s">
        <v>61</v>
      </c>
      <c r="M43" s="54">
        <v>2</v>
      </c>
      <c r="N43" s="11" t="s">
        <v>60</v>
      </c>
      <c r="O43" s="54">
        <v>1</v>
      </c>
      <c r="P43" s="11" t="s">
        <v>61</v>
      </c>
      <c r="Q43" s="54">
        <v>4</v>
      </c>
      <c r="R43" s="11" t="s">
        <v>60</v>
      </c>
      <c r="S43" s="54">
        <v>1</v>
      </c>
      <c r="T43" s="11" t="s">
        <v>61</v>
      </c>
      <c r="U43" s="54">
        <v>3</v>
      </c>
      <c r="V43" s="11" t="s">
        <v>60</v>
      </c>
    </row>
    <row r="44" spans="1:22" x14ac:dyDescent="0.3">
      <c r="A44" s="10">
        <v>42</v>
      </c>
      <c r="B44" s="7" t="s">
        <v>48</v>
      </c>
      <c r="C44" s="7" t="s">
        <v>58</v>
      </c>
      <c r="D44" s="9">
        <v>2</v>
      </c>
      <c r="E44" s="9" t="s">
        <v>80</v>
      </c>
      <c r="F44" s="38">
        <f t="shared" si="0"/>
        <v>5</v>
      </c>
      <c r="G44" s="54">
        <v>1</v>
      </c>
      <c r="H44" s="52" t="s">
        <v>60</v>
      </c>
      <c r="I44" s="54">
        <v>1</v>
      </c>
      <c r="J44" s="11" t="s">
        <v>61</v>
      </c>
      <c r="K44" s="54">
        <v>1</v>
      </c>
      <c r="L44" s="11" t="s">
        <v>61</v>
      </c>
      <c r="M44" s="54">
        <v>4</v>
      </c>
      <c r="N44" s="11" t="s">
        <v>60</v>
      </c>
      <c r="O44" s="54">
        <v>1</v>
      </c>
      <c r="P44" s="11" t="s">
        <v>61</v>
      </c>
      <c r="Q44" s="54">
        <v>1</v>
      </c>
      <c r="R44" s="11" t="s">
        <v>61</v>
      </c>
      <c r="S44" s="54">
        <v>1</v>
      </c>
      <c r="T44" s="11" t="s">
        <v>61</v>
      </c>
      <c r="U44" s="54">
        <v>1</v>
      </c>
      <c r="V44" s="11" t="s">
        <v>60</v>
      </c>
    </row>
    <row r="45" spans="1:22" x14ac:dyDescent="0.3">
      <c r="A45" s="10">
        <v>43</v>
      </c>
      <c r="B45" s="7" t="s">
        <v>49</v>
      </c>
      <c r="C45" s="7" t="s">
        <v>58</v>
      </c>
      <c r="D45" s="9">
        <v>3</v>
      </c>
      <c r="E45" s="9" t="s">
        <v>79</v>
      </c>
      <c r="F45" s="38">
        <f t="shared" si="0"/>
        <v>0</v>
      </c>
      <c r="G45" s="54">
        <v>3</v>
      </c>
      <c r="H45" s="52" t="s">
        <v>60</v>
      </c>
      <c r="I45" s="54">
        <v>4</v>
      </c>
      <c r="J45" s="11" t="s">
        <v>60</v>
      </c>
      <c r="K45" s="54">
        <v>4</v>
      </c>
      <c r="L45" s="11" t="s">
        <v>60</v>
      </c>
      <c r="M45" s="54">
        <v>5</v>
      </c>
      <c r="N45" s="11" t="s">
        <v>60</v>
      </c>
      <c r="O45" s="54">
        <v>4</v>
      </c>
      <c r="P45" s="11" t="s">
        <v>60</v>
      </c>
      <c r="Q45" s="54">
        <v>4</v>
      </c>
      <c r="R45" s="11" t="s">
        <v>60</v>
      </c>
      <c r="S45" s="54">
        <v>1</v>
      </c>
      <c r="T45" s="11" t="s">
        <v>60</v>
      </c>
      <c r="U45" s="54">
        <v>3</v>
      </c>
      <c r="V45" s="11" t="s">
        <v>60</v>
      </c>
    </row>
    <row r="46" spans="1:22" x14ac:dyDescent="0.3">
      <c r="A46" s="10">
        <v>44</v>
      </c>
      <c r="B46" s="7" t="s">
        <v>50</v>
      </c>
      <c r="C46" s="7" t="s">
        <v>58</v>
      </c>
      <c r="D46" s="9">
        <v>4</v>
      </c>
      <c r="E46" s="9" t="s">
        <v>79</v>
      </c>
      <c r="F46" s="38">
        <f t="shared" si="0"/>
        <v>0</v>
      </c>
      <c r="G46" s="54">
        <v>3</v>
      </c>
      <c r="H46" s="52" t="s">
        <v>60</v>
      </c>
      <c r="I46" s="54">
        <v>4</v>
      </c>
      <c r="J46" s="11" t="s">
        <v>60</v>
      </c>
      <c r="K46" s="54">
        <v>2</v>
      </c>
      <c r="L46" s="11" t="s">
        <v>60</v>
      </c>
      <c r="M46" s="54">
        <v>5</v>
      </c>
      <c r="N46" s="11" t="s">
        <v>60</v>
      </c>
      <c r="O46" s="54">
        <v>3</v>
      </c>
      <c r="P46" s="11" t="s">
        <v>60</v>
      </c>
      <c r="Q46" s="54">
        <v>3</v>
      </c>
      <c r="R46" s="11" t="s">
        <v>60</v>
      </c>
      <c r="S46" s="54">
        <v>4</v>
      </c>
      <c r="T46" s="11" t="s">
        <v>60</v>
      </c>
      <c r="U46" s="54">
        <v>3</v>
      </c>
      <c r="V46" s="11" t="s">
        <v>60</v>
      </c>
    </row>
    <row r="47" spans="1:22" x14ac:dyDescent="0.3">
      <c r="A47" s="10">
        <v>45</v>
      </c>
      <c r="B47" s="7" t="s">
        <v>51</v>
      </c>
      <c r="C47" s="7" t="s">
        <v>58</v>
      </c>
      <c r="D47" s="9">
        <v>1</v>
      </c>
      <c r="E47" s="9" t="s">
        <v>79</v>
      </c>
      <c r="F47" s="38">
        <f t="shared" si="0"/>
        <v>0</v>
      </c>
      <c r="G47" s="54">
        <v>1</v>
      </c>
      <c r="H47" s="52" t="s">
        <v>60</v>
      </c>
      <c r="I47" s="54">
        <v>4</v>
      </c>
      <c r="J47" s="11" t="s">
        <v>60</v>
      </c>
      <c r="K47" s="54">
        <v>2</v>
      </c>
      <c r="L47" s="11" t="s">
        <v>60</v>
      </c>
      <c r="M47" s="54">
        <v>5</v>
      </c>
      <c r="N47" s="11" t="s">
        <v>60</v>
      </c>
      <c r="O47" s="54">
        <v>4</v>
      </c>
      <c r="P47" s="11" t="s">
        <v>60</v>
      </c>
      <c r="Q47" s="54">
        <v>2</v>
      </c>
      <c r="R47" s="11" t="s">
        <v>60</v>
      </c>
      <c r="S47" s="54">
        <v>2</v>
      </c>
      <c r="T47" s="11" t="s">
        <v>60</v>
      </c>
      <c r="U47" s="54">
        <v>3</v>
      </c>
      <c r="V47" s="11" t="s">
        <v>60</v>
      </c>
    </row>
    <row r="48" spans="1:22" x14ac:dyDescent="0.3">
      <c r="A48" s="10">
        <v>46</v>
      </c>
      <c r="B48" s="7" t="s">
        <v>52</v>
      </c>
      <c r="C48" s="7" t="s">
        <v>58</v>
      </c>
      <c r="D48" s="9">
        <v>2</v>
      </c>
      <c r="E48" s="9" t="s">
        <v>79</v>
      </c>
      <c r="F48" s="38">
        <f t="shared" si="0"/>
        <v>1</v>
      </c>
      <c r="G48" s="54">
        <v>3</v>
      </c>
      <c r="H48" s="52" t="s">
        <v>60</v>
      </c>
      <c r="I48" s="54">
        <v>3</v>
      </c>
      <c r="J48" s="11" t="s">
        <v>60</v>
      </c>
      <c r="K48" s="54">
        <v>5</v>
      </c>
      <c r="L48" s="11" t="s">
        <v>60</v>
      </c>
      <c r="M48" s="54">
        <v>5</v>
      </c>
      <c r="N48" s="11" t="s">
        <v>60</v>
      </c>
      <c r="O48" s="54">
        <v>5</v>
      </c>
      <c r="P48" s="11" t="s">
        <v>60</v>
      </c>
      <c r="Q48" s="54">
        <v>3</v>
      </c>
      <c r="R48" s="11" t="s">
        <v>60</v>
      </c>
      <c r="S48" s="54">
        <v>5</v>
      </c>
      <c r="T48" s="11" t="s">
        <v>61</v>
      </c>
      <c r="U48" s="54">
        <v>2</v>
      </c>
      <c r="V48" s="11" t="s">
        <v>60</v>
      </c>
    </row>
    <row r="49" spans="1:22" x14ac:dyDescent="0.3">
      <c r="A49" s="10">
        <v>47</v>
      </c>
      <c r="B49" s="7" t="s">
        <v>53</v>
      </c>
      <c r="C49" s="7" t="s">
        <v>58</v>
      </c>
      <c r="D49" s="9">
        <v>3</v>
      </c>
      <c r="E49" s="9" t="s">
        <v>79</v>
      </c>
      <c r="F49" s="38">
        <f t="shared" si="0"/>
        <v>0</v>
      </c>
      <c r="G49" s="54">
        <v>2</v>
      </c>
      <c r="H49" s="52" t="s">
        <v>60</v>
      </c>
      <c r="I49" s="54">
        <v>4</v>
      </c>
      <c r="J49" s="11" t="s">
        <v>60</v>
      </c>
      <c r="K49" s="54">
        <v>5</v>
      </c>
      <c r="L49" s="11" t="s">
        <v>60</v>
      </c>
      <c r="M49" s="54">
        <v>5</v>
      </c>
      <c r="N49" s="11" t="s">
        <v>60</v>
      </c>
      <c r="O49" s="54">
        <v>5</v>
      </c>
      <c r="P49" s="11" t="s">
        <v>60</v>
      </c>
      <c r="Q49" s="54">
        <v>4</v>
      </c>
      <c r="R49" s="11" t="s">
        <v>60</v>
      </c>
      <c r="S49" s="54">
        <v>1</v>
      </c>
      <c r="T49" s="11" t="s">
        <v>60</v>
      </c>
      <c r="U49" s="54">
        <v>3</v>
      </c>
      <c r="V49" s="11" t="s">
        <v>60</v>
      </c>
    </row>
    <row r="50" spans="1:22" ht="15" thickBot="1" x14ac:dyDescent="0.35">
      <c r="A50" s="12">
        <v>48</v>
      </c>
      <c r="B50" s="14" t="s">
        <v>54</v>
      </c>
      <c r="C50" s="14" t="s">
        <v>58</v>
      </c>
      <c r="D50" s="35">
        <v>4</v>
      </c>
      <c r="E50" s="35" t="s">
        <v>80</v>
      </c>
      <c r="F50" s="38">
        <f t="shared" si="0"/>
        <v>3</v>
      </c>
      <c r="G50" s="55">
        <v>5</v>
      </c>
      <c r="H50" s="53" t="s">
        <v>60</v>
      </c>
      <c r="I50" s="55">
        <v>4</v>
      </c>
      <c r="J50" s="13" t="s">
        <v>61</v>
      </c>
      <c r="K50" s="55">
        <v>4</v>
      </c>
      <c r="L50" s="13" t="s">
        <v>61</v>
      </c>
      <c r="M50" s="55">
        <v>5</v>
      </c>
      <c r="N50" s="13" t="s">
        <v>60</v>
      </c>
      <c r="O50" s="55">
        <v>5</v>
      </c>
      <c r="P50" s="13" t="s">
        <v>60</v>
      </c>
      <c r="Q50" s="55">
        <v>1</v>
      </c>
      <c r="R50" s="13" t="s">
        <v>61</v>
      </c>
      <c r="S50" s="55">
        <v>4</v>
      </c>
      <c r="T50" s="13" t="s">
        <v>60</v>
      </c>
      <c r="U50" s="55">
        <v>3</v>
      </c>
      <c r="V50" s="13" t="s">
        <v>60</v>
      </c>
    </row>
    <row r="51" spans="1:22" x14ac:dyDescent="0.3">
      <c r="G51" s="57" t="s">
        <v>73</v>
      </c>
      <c r="H51" s="27">
        <f>COUNTIF(H$3:H$50, "Yes")</f>
        <v>8</v>
      </c>
      <c r="I51" s="31" t="s">
        <v>73</v>
      </c>
      <c r="J51" s="21">
        <f>COUNTIF(J$3:J$50, "Yes")</f>
        <v>18</v>
      </c>
      <c r="K51" s="31" t="s">
        <v>73</v>
      </c>
      <c r="L51" s="21">
        <f>COUNTIF(L$3:L$50, "Yes")</f>
        <v>17</v>
      </c>
      <c r="M51" s="31" t="s">
        <v>73</v>
      </c>
      <c r="N51" s="21">
        <f>COUNTIF(N$3:N$50, "Yes")</f>
        <v>18</v>
      </c>
      <c r="O51" s="31" t="s">
        <v>73</v>
      </c>
      <c r="P51" s="21">
        <f>COUNTIF(P$3:P$50, "Yes")</f>
        <v>14</v>
      </c>
      <c r="Q51" s="31" t="s">
        <v>73</v>
      </c>
      <c r="R51" s="21">
        <f>COUNTIF(R$3:R$50, "Yes")</f>
        <v>14</v>
      </c>
      <c r="S51" s="31" t="s">
        <v>73</v>
      </c>
      <c r="T51" s="21">
        <f>COUNTIF(T$3:T$50, "Yes")</f>
        <v>13</v>
      </c>
      <c r="U51" s="31" t="s">
        <v>73</v>
      </c>
      <c r="V51" s="21">
        <f>COUNTIF(V$3:V$50, "Yes")</f>
        <v>7</v>
      </c>
    </row>
    <row r="52" spans="1:22" ht="15" thickBot="1" x14ac:dyDescent="0.35">
      <c r="G52" s="50" t="s">
        <v>81</v>
      </c>
      <c r="H52" s="51">
        <f>COUNTIFS(H$3:H$50, "Yes",  $E$3:$E$50, "Ok")</f>
        <v>6</v>
      </c>
      <c r="I52" s="50" t="s">
        <v>81</v>
      </c>
      <c r="J52" s="51">
        <f>COUNTIFS(J$3:J$50, "Yes",  $E$3:$E$50, "Ok")</f>
        <v>13</v>
      </c>
      <c r="K52" s="50" t="s">
        <v>81</v>
      </c>
      <c r="L52" s="51">
        <f>COUNTIFS(L$3:L$50, "Yes",  $E$3:$E$50, "Ok")</f>
        <v>12</v>
      </c>
      <c r="M52" s="50" t="s">
        <v>81</v>
      </c>
      <c r="N52" s="51">
        <f>COUNTIFS(N$3:N$50, "Yes",  $E$3:$E$50, "Ok")</f>
        <v>16</v>
      </c>
      <c r="O52" s="50" t="s">
        <v>81</v>
      </c>
      <c r="P52" s="51">
        <f>COUNTIFS(P$3:P$50, "Yes",  $E$3:$E$50, "Ok")</f>
        <v>10</v>
      </c>
      <c r="Q52" s="50" t="s">
        <v>81</v>
      </c>
      <c r="R52" s="51">
        <f>COUNTIFS(R$3:R$50, "Yes",  $E$3:$E$50, "Ok")</f>
        <v>11</v>
      </c>
      <c r="S52" s="50" t="s">
        <v>81</v>
      </c>
      <c r="T52" s="51">
        <f>COUNTIFS(T$3:T$50, "Yes",  $E$3:$E$50, "Ok")</f>
        <v>10</v>
      </c>
      <c r="U52" s="50" t="s">
        <v>81</v>
      </c>
      <c r="V52" s="51">
        <f>COUNTIFS(V$3:V$50, "Yes",  $E$3:$E$50, "Ok")</f>
        <v>7</v>
      </c>
    </row>
    <row r="53" spans="1:22" ht="15" thickBot="1" x14ac:dyDescent="0.35">
      <c r="G53" s="18" t="s">
        <v>71</v>
      </c>
      <c r="H53" s="45">
        <f>AVERAGE(G$3:G$50)</f>
        <v>2.875</v>
      </c>
      <c r="I53" s="32" t="s">
        <v>71</v>
      </c>
      <c r="J53" s="45">
        <f>AVERAGE(I$3:I$50)</f>
        <v>3.5416666666666665</v>
      </c>
      <c r="K53" s="18" t="s">
        <v>71</v>
      </c>
      <c r="L53" s="45">
        <f>AVERAGE(K$3:K$50)</f>
        <v>2.9166666666666665</v>
      </c>
      <c r="M53" s="18" t="s">
        <v>71</v>
      </c>
      <c r="N53" s="45">
        <f>AVERAGE(M$3:M$50)</f>
        <v>4.625</v>
      </c>
      <c r="O53" s="18" t="s">
        <v>71</v>
      </c>
      <c r="P53" s="45">
        <f>AVERAGE(O$3:O$50)</f>
        <v>3.5625</v>
      </c>
      <c r="Q53" s="18" t="s">
        <v>71</v>
      </c>
      <c r="R53" s="45">
        <f>AVERAGE(Q$3:Q$50)</f>
        <v>3.125</v>
      </c>
      <c r="S53" s="18" t="s">
        <v>71</v>
      </c>
      <c r="T53" s="45">
        <f>AVERAGE(S$3:S$50)</f>
        <v>3.1041666666666665</v>
      </c>
      <c r="U53" s="18" t="s">
        <v>71</v>
      </c>
      <c r="V53" s="45">
        <f>AVERAGE(U$3:U$50)</f>
        <v>2.4583333333333335</v>
      </c>
    </row>
    <row r="54" spans="1:22" x14ac:dyDescent="0.3">
      <c r="G54" s="33" t="s">
        <v>67</v>
      </c>
      <c r="H54" s="34">
        <f>COUNTIFS(H$3:H$50, "Yes", $C$3:$C$50, "Corner") / COUNTIF($C$3:$C$50, "Corner")</f>
        <v>0.25</v>
      </c>
      <c r="I54" s="22" t="s">
        <v>67</v>
      </c>
      <c r="J54" s="28">
        <f>COUNTIFS(J$3:J$50, "Yes", $C$3:$C$50, "Corner") / COUNTIF($C$3:$C$50, "Corner")</f>
        <v>0.5</v>
      </c>
      <c r="K54" s="22" t="s">
        <v>67</v>
      </c>
      <c r="L54" s="28">
        <f>COUNTIFS(L$3:L$50, "Yes", $C$3:$C$50, "Corner") / COUNTIF($C$3:$C$50, "Corner")</f>
        <v>0.5</v>
      </c>
      <c r="M54" s="22" t="s">
        <v>67</v>
      </c>
      <c r="N54" s="28">
        <f>COUNTIFS(N$3:N$50, "Yes", $C$3:$C$50, "Corner") / COUNTIF($C$3:$C$50, "Corner")</f>
        <v>1</v>
      </c>
      <c r="O54" s="22" t="s">
        <v>67</v>
      </c>
      <c r="P54" s="28">
        <f>COUNTIFS(P$3:P$50, "Yes", $C$3:$C$50, "Corner") / COUNTIF($C$3:$C$50, "Corner")</f>
        <v>0.25</v>
      </c>
      <c r="Q54" s="22" t="s">
        <v>67</v>
      </c>
      <c r="R54" s="28">
        <f>COUNTIFS(R$3:R$50, "Yes", $C$3:$C$50, "Corner") / COUNTIF($C$3:$C$50, "Corner")</f>
        <v>0.625</v>
      </c>
      <c r="S54" s="22" t="s">
        <v>67</v>
      </c>
      <c r="T54" s="28">
        <f>COUNTIFS(T$3:T$50, "Yes", $C$3:$C$50, "Corner") / COUNTIF($C$3:$C$50, "Corner")</f>
        <v>0.25</v>
      </c>
      <c r="U54" s="22" t="s">
        <v>67</v>
      </c>
      <c r="V54" s="28">
        <f>COUNTIFS(V$3:V$50, "Yes", $C$3:$C$50, "Corner") / COUNTIF($C$3:$C$50, "Corner")</f>
        <v>0</v>
      </c>
    </row>
    <row r="55" spans="1:22" x14ac:dyDescent="0.3">
      <c r="G55" s="23" t="s">
        <v>68</v>
      </c>
      <c r="H55" s="29">
        <f>COUNTIFS(H$3:H$50, "Yes", $C$3:$C$50, "Edge") / COUNTIF($C$3:$C$50, "Edge")</f>
        <v>0.25</v>
      </c>
      <c r="I55" s="23" t="s">
        <v>68</v>
      </c>
      <c r="J55" s="29">
        <f>COUNTIFS(J$3:J$50, "Yes", $C$3:$C$50, "Edge") / COUNTIF($C$3:$C$50, "Edge")</f>
        <v>0.625</v>
      </c>
      <c r="K55" s="23" t="s">
        <v>68</v>
      </c>
      <c r="L55" s="29">
        <f>COUNTIFS(L$3:L$50, "Yes", $C$3:$C$50, "Edge") / COUNTIF($C$3:$C$50, "Edge")</f>
        <v>0.75</v>
      </c>
      <c r="M55" s="23" t="s">
        <v>68</v>
      </c>
      <c r="N55" s="29">
        <f>COUNTIFS(N$3:N$50, "Yes", $C$3:$C$50, "Edge") / COUNTIF($C$3:$C$50, "Edge")</f>
        <v>0.5</v>
      </c>
      <c r="O55" s="23" t="s">
        <v>68</v>
      </c>
      <c r="P55" s="29">
        <f>COUNTIFS(P$3:P$50, "Yes", $C$3:$C$50, "Edge") / COUNTIF($C$3:$C$50, "Edge")</f>
        <v>0.75</v>
      </c>
      <c r="Q55" s="23" t="s">
        <v>68</v>
      </c>
      <c r="R55" s="29">
        <f>COUNTIFS(R$3:R$50, "Yes", $C$3:$C$50, "Edge") / COUNTIF($C$3:$C$50, "Edge")</f>
        <v>0.375</v>
      </c>
      <c r="S55" s="23" t="s">
        <v>68</v>
      </c>
      <c r="T55" s="29">
        <f>COUNTIFS(T$3:T$50, "Yes", $C$3:$C$50, "Edge") / COUNTIF($C$3:$C$50, "Edge")</f>
        <v>0.375</v>
      </c>
      <c r="U55" s="23" t="s">
        <v>68</v>
      </c>
      <c r="V55" s="29">
        <f>COUNTIFS(V$3:V$50, "Yes", $C$3:$C$50, "Edge") / COUNTIF($C$3:$C$50, "Edge")</f>
        <v>0.125</v>
      </c>
    </row>
    <row r="56" spans="1:22" x14ac:dyDescent="0.3">
      <c r="G56" s="23" t="s">
        <v>69</v>
      </c>
      <c r="H56" s="29">
        <f>COUNTIFS(H$3:H$50, "Yes", $C$3:$C$50, "Center") / COUNTIF($C$3:$C$50, "Center")</f>
        <v>0.125</v>
      </c>
      <c r="I56" s="23" t="s">
        <v>69</v>
      </c>
      <c r="J56" s="29">
        <f>COUNTIFS(J$3:J$50, "Yes", $C$3:$C$50, "Center") / COUNTIF($C$3:$C$50, "Center")</f>
        <v>0.75</v>
      </c>
      <c r="K56" s="23" t="s">
        <v>69</v>
      </c>
      <c r="L56" s="29">
        <f>COUNTIFS(L$3:L$50, "Yes", $C$3:$C$50, "Center") / COUNTIF($C$3:$C$50, "Center")</f>
        <v>0.25</v>
      </c>
      <c r="M56" s="23" t="s">
        <v>69</v>
      </c>
      <c r="N56" s="29">
        <f>COUNTIFS(N$3:N$50, "Yes", $C$3:$C$50, "Center") / COUNTIF($C$3:$C$50, "Center")</f>
        <v>0.75</v>
      </c>
      <c r="O56" s="23" t="s">
        <v>69</v>
      </c>
      <c r="P56" s="29">
        <f>COUNTIFS(P$3:P$50, "Yes", $C$3:$C$50, "Center") / COUNTIF($C$3:$C$50, "Center")</f>
        <v>0.5</v>
      </c>
      <c r="Q56" s="23" t="s">
        <v>69</v>
      </c>
      <c r="R56" s="29">
        <f>COUNTIFS(R$3:R$50, "Yes", $C$3:$C$50, "Center") / COUNTIF($C$3:$C$50, "Center")</f>
        <v>0.375</v>
      </c>
      <c r="S56" s="23" t="s">
        <v>69</v>
      </c>
      <c r="T56" s="29">
        <f>COUNTIFS(T$3:T$50, "Yes", $C$3:$C$50, "Center") / COUNTIF($C$3:$C$50, "Center")</f>
        <v>0.625</v>
      </c>
      <c r="U56" s="23" t="s">
        <v>69</v>
      </c>
      <c r="V56" s="29">
        <f>COUNTIFS(V$3:V$50, "Yes", $C$3:$C$50, "Center") / COUNTIF($C$3:$C$50, "Center")</f>
        <v>0.25</v>
      </c>
    </row>
    <row r="57" spans="1:22" x14ac:dyDescent="0.3">
      <c r="G57" s="24" t="s">
        <v>70</v>
      </c>
      <c r="H57" s="29">
        <f>COUNTIFS(H$3:H$50, "Yes", $C$3:$C$50, "Normal") / COUNTIF($C$3:$C$50, "Normal")</f>
        <v>0.125</v>
      </c>
      <c r="I57" s="24" t="s">
        <v>70</v>
      </c>
      <c r="J57" s="29">
        <f>COUNTIFS(J$3:J$50, "Yes", $C$3:$C$50, "Normal") / COUNTIF($C$3:$C$50, "Normal")</f>
        <v>0.125</v>
      </c>
      <c r="K57" s="24" t="s">
        <v>70</v>
      </c>
      <c r="L57" s="29">
        <f>COUNTIFS(L$3:L$50, "Yes", $C$3:$C$50, "Normal") / COUNTIF($C$3:$C$50, "Normal")</f>
        <v>0.20833333333333334</v>
      </c>
      <c r="M57" s="24" t="s">
        <v>70</v>
      </c>
      <c r="N57" s="29">
        <f>COUNTIFS(N$3:N$50, "Yes", $C$3:$C$50, "Normal") / COUNTIF($C$3:$C$50, "Normal")</f>
        <v>0</v>
      </c>
      <c r="O57" s="24" t="s">
        <v>70</v>
      </c>
      <c r="P57" s="29">
        <f>COUNTIFS(P$3:P$50, "Yes", $C$3:$C$50, "Normal") / COUNTIF($C$3:$C$50, "Normal")</f>
        <v>8.3333333333333329E-2</v>
      </c>
      <c r="Q57" s="24" t="s">
        <v>70</v>
      </c>
      <c r="R57" s="29">
        <f>COUNTIFS(R$3:R$50, "Yes", $C$3:$C$50, "Normal") / COUNTIF($C$3:$C$50, "Normal")</f>
        <v>0.125</v>
      </c>
      <c r="S57" s="24" t="s">
        <v>70</v>
      </c>
      <c r="T57" s="29">
        <f>COUNTIFS(T$3:T$50, "Yes", $C$3:$C$50, "Normal") / COUNTIF($C$3:$C$50, "Normal")</f>
        <v>0.125</v>
      </c>
      <c r="U57" s="24" t="s">
        <v>70</v>
      </c>
      <c r="V57" s="29">
        <f>COUNTIFS(V$3:V$50, "Yes", $C$3:$C$50, "Normal") / COUNTIF($C$3:$C$50, "Normal")</f>
        <v>0.16666666666666666</v>
      </c>
    </row>
    <row r="58" spans="1:22" x14ac:dyDescent="0.3">
      <c r="G58" s="46" t="s">
        <v>81</v>
      </c>
      <c r="H58" s="47">
        <f>COUNTIFS(H$3:H$50, "Yes", $C$3:$C$50, "Normal", $E$3:$E$50, "Ok") / COUNTIFS($C$3:$C$50, "Normal", $E$3:$E$50, "Ok")</f>
        <v>0.14285714285714285</v>
      </c>
      <c r="I58" s="46" t="s">
        <v>81</v>
      </c>
      <c r="J58" s="47">
        <f>COUNTIFS(J$3:J$50, "Yes", $C$3:$C$50, "Normal", $E$3:$E$50, "Ok") / COUNTIFS($C$3:$C$50, "Normal", $E$3:$E$50, "Ok")</f>
        <v>0</v>
      </c>
      <c r="K58" s="46" t="s">
        <v>81</v>
      </c>
      <c r="L58" s="47">
        <f>COUNTIFS(L$3:L$50, "Yes", $C$3:$C$50, "Normal", $E$3:$E$50, "Ok") / COUNTIFS($C$3:$C$50, "Normal", $E$3:$E$50, "Ok")</f>
        <v>9.5238095238095233E-2</v>
      </c>
      <c r="M58" s="46" t="s">
        <v>81</v>
      </c>
      <c r="N58" s="47">
        <f>COUNTIFS(N$3:N$50, "Yes", $C$3:$C$50, "Normal", $E$3:$E$50, "Ok") / COUNTIFS($C$3:$C$50, "Normal", $E$3:$E$50, "Ok")</f>
        <v>0</v>
      </c>
      <c r="O58" s="46" t="s">
        <v>81</v>
      </c>
      <c r="P58" s="47">
        <f>COUNTIFS(P$3:P$50, "Yes", $C$3:$C$50, "Normal", $E$3:$E$50, "Ok") / COUNTIFS($C$3:$C$50, "Normal", $E$3:$E$50, "Ok")</f>
        <v>0</v>
      </c>
      <c r="Q58" s="46" t="s">
        <v>81</v>
      </c>
      <c r="R58" s="47">
        <f>COUNTIFS(R$3:R$50, "Yes", $C$3:$C$50, "Normal", $E$3:$E$50, "Ok") / COUNTIFS($C$3:$C$50, "Normal", $E$3:$E$50, "Ok")</f>
        <v>4.7619047619047616E-2</v>
      </c>
      <c r="S58" s="46" t="s">
        <v>81</v>
      </c>
      <c r="T58" s="47">
        <f>COUNTIFS(T$3:T$50, "Yes", $C$3:$C$50, "Normal", $E$3:$E$50, "Ok") / COUNTIFS($C$3:$C$50, "Normal", $E$3:$E$50, "Ok")</f>
        <v>4.7619047619047616E-2</v>
      </c>
      <c r="U58" s="46" t="s">
        <v>81</v>
      </c>
      <c r="V58" s="47">
        <f>COUNTIFS(V$3:V$50, "Yes", $C$3:$C$50, "Normal", $E$3:$E$50, "Ok") / COUNTIFS($C$3:$C$50, "Normal", $E$3:$E$50, "Ok")</f>
        <v>0.19047619047619047</v>
      </c>
    </row>
    <row r="59" spans="1:22" x14ac:dyDescent="0.3">
      <c r="G59" s="46" t="s">
        <v>85</v>
      </c>
      <c r="H59" s="47">
        <f>COUNTIFS(H$3:H$50, "Yes", $C$3:$C$50, "Normal", $E$3:$E$50, "Ok") / COUNTIF(H$3:H$50, "Yes")</f>
        <v>0.375</v>
      </c>
      <c r="I59" s="46" t="s">
        <v>85</v>
      </c>
      <c r="J59" s="47">
        <f>COUNTIFS(J$3:J$50, "Yes", $C$3:$C$50, "Normal", $E$3:$E$50, "Ok") / COUNTIF(J$3:J$50, "Yes")</f>
        <v>0</v>
      </c>
      <c r="K59" s="46" t="s">
        <v>85</v>
      </c>
      <c r="L59" s="47">
        <f>COUNTIFS(L$3:L$50, "Yes", $C$3:$C$50, "Normal", $E$3:$E$50, "Ok") / COUNTIF(L$3:L$50, "Yes")</f>
        <v>0.11764705882352941</v>
      </c>
      <c r="M59" s="46" t="s">
        <v>85</v>
      </c>
      <c r="N59" s="47">
        <f>COUNTIFS(N$3:N$50, "Yes", $C$3:$C$50, "Normal", $E$3:$E$50, "Ok") / COUNTIF(N$3:N$50, "Yes")</f>
        <v>0</v>
      </c>
      <c r="O59" s="46" t="s">
        <v>85</v>
      </c>
      <c r="P59" s="47">
        <f>COUNTIFS(P$3:P$50, "Yes", $C$3:$C$50, "Normal", $E$3:$E$50, "Ok") / COUNTIF(P$3:P$50, "Yes")</f>
        <v>0</v>
      </c>
      <c r="Q59" s="46" t="s">
        <v>85</v>
      </c>
      <c r="R59" s="47">
        <f>COUNTIFS(R$3:R$50, "Yes", $C$3:$C$50, "Normal", $E$3:$E$50, "Ok") / COUNTIF(R$3:R$50, "Yes")</f>
        <v>7.1428571428571425E-2</v>
      </c>
      <c r="S59" s="46" t="s">
        <v>85</v>
      </c>
      <c r="T59" s="47">
        <f>COUNTIFS(T$3:T$50, "Yes", $C$3:$C$50, "Normal", $E$3:$E$50, "Ok") / COUNTIF(T$3:T$50, "Yes")</f>
        <v>7.6923076923076927E-2</v>
      </c>
      <c r="U59" s="46" t="s">
        <v>85</v>
      </c>
      <c r="V59" s="47">
        <f>COUNTIFS(V$3:V$50, "Yes", $C$3:$C$50, "Normal", $E$3:$E$50, "Ok") / COUNTIF(V$3:V$50, "Yes")</f>
        <v>0.5714285714285714</v>
      </c>
    </row>
    <row r="60" spans="1:22" ht="15" thickBot="1" x14ac:dyDescent="0.35">
      <c r="G60" s="25" t="s">
        <v>72</v>
      </c>
      <c r="H60" s="30">
        <f>(COUNTIFS(H$3:H$50, "Yes", $C$3:$C$50, "Corner") + COUNTIFS(H$3:H$50, "Yes", $C$3:$C$50, "Edge") + COUNTIFS(H$3:H$50, "Yes", $C$3:$C$50, "Center")) / SUMPRODUCT(COUNTIF($C$3:$C$50, {"Corner";"Edge";"Center"}))</f>
        <v>0.20833333333333334</v>
      </c>
      <c r="I60" s="25" t="s">
        <v>72</v>
      </c>
      <c r="J60" s="30">
        <f>(COUNTIFS(J$3:J$50, "Yes", $C$3:$C$50, "Corner") + COUNTIFS(J$3:J$50, "Yes", $C$3:$C$50, "Edge") + COUNTIFS(J$3:J$50, "Yes", $C$3:$C$50, "Center")) / SUMPRODUCT(COUNTIF($C$3:$C$50, {"Corner";"Edge";"Center"}))</f>
        <v>0.625</v>
      </c>
      <c r="K60" s="25" t="s">
        <v>72</v>
      </c>
      <c r="L60" s="30">
        <f>(COUNTIFS(L$3:L$50, "Yes", $C$3:$C$50, "Corner") + COUNTIFS(L$3:L$50, "Yes", $C$3:$C$50, "Edge") + COUNTIFS(L$3:L$50, "Yes", $C$3:$C$50, "Center")) / SUMPRODUCT(COUNTIF($C$3:$C$50, {"Corner";"Edge";"Center"}))</f>
        <v>0.5</v>
      </c>
      <c r="M60" s="25" t="s">
        <v>72</v>
      </c>
      <c r="N60" s="30">
        <f>(COUNTIFS(N$3:N$50, "Yes", $C$3:$C$50, "Corner") + COUNTIFS(N$3:N$50, "Yes", $C$3:$C$50, "Edge") + COUNTIFS(N$3:N$50, "Yes", $C$3:$C$50, "Center")) / SUMPRODUCT(COUNTIF($C$3:$C$50, {"Corner";"Edge";"Center"}))</f>
        <v>0.75</v>
      </c>
      <c r="O60" s="25" t="s">
        <v>72</v>
      </c>
      <c r="P60" s="30">
        <f>(COUNTIFS(P$3:P$50, "Yes", $C$3:$C$50, "Corner") + COUNTIFS(P$3:P$50, "Yes", $C$3:$C$50, "Edge") + COUNTIFS(P$3:P$50, "Yes", $C$3:$C$50, "Center")) / SUMPRODUCT(COUNTIF($C$3:$C$50, {"Corner";"Edge";"Center"}))</f>
        <v>0.5</v>
      </c>
      <c r="Q60" s="25" t="s">
        <v>72</v>
      </c>
      <c r="R60" s="30">
        <f>(COUNTIFS(R$3:R$50, "Yes", $C$3:$C$50, "Corner") + COUNTIFS(R$3:R$50, "Yes", $C$3:$C$50, "Edge") + COUNTIFS(R$3:R$50, "Yes", $C$3:$C$50, "Center")) / SUMPRODUCT(COUNTIF($C$3:$C$50, {"Corner";"Edge";"Center"}))</f>
        <v>0.45833333333333331</v>
      </c>
      <c r="S60" s="25" t="s">
        <v>72</v>
      </c>
      <c r="T60" s="30">
        <f>(COUNTIFS(T$3:T$50, "Yes", $C$3:$C$50, "Corner") + COUNTIFS(T$3:T$50, "Yes", $C$3:$C$50, "Edge") + COUNTIFS(T$3:T$50, "Yes", $C$3:$C$50, "Center")) / SUMPRODUCT(COUNTIF($C$3:$C$50, {"Corner";"Edge";"Center"}))</f>
        <v>0.41666666666666669</v>
      </c>
      <c r="U60" s="25" t="s">
        <v>72</v>
      </c>
      <c r="V60" s="30">
        <f>(COUNTIFS(V$3:V$50, "Yes", $C$3:$C$50, "Corner") + COUNTIFS(V$3:V$50, "Yes", $C$3:$C$50, "Edge") + COUNTIFS(V$3:V$50, "Yes", $C$3:$C$50, "Center")) / SUMPRODUCT(COUNTIF($C$3:$C$50, {"Corner";"Edge";"Center"}))</f>
        <v>0.125</v>
      </c>
    </row>
    <row r="61" spans="1:22" x14ac:dyDescent="0.3">
      <c r="G61" s="26" t="s">
        <v>74</v>
      </c>
      <c r="H61" s="45">
        <f>AVERAGEIFS(G$3:G$50, $C$3:$C$50, "Corner")</f>
        <v>2.5</v>
      </c>
      <c r="I61" s="17" t="s">
        <v>74</v>
      </c>
      <c r="J61" s="45">
        <f>AVERAGEIFS(I$3:I$50, $C$3:$C$50, "Corner")</f>
        <v>3.5</v>
      </c>
      <c r="K61" s="17" t="s">
        <v>74</v>
      </c>
      <c r="L61" s="45">
        <f>AVERAGEIFS(K$3:K$50, $C$3:$C$50, "Corner")</f>
        <v>3.25</v>
      </c>
      <c r="M61" s="17" t="s">
        <v>74</v>
      </c>
      <c r="N61" s="45">
        <f>AVERAGEIFS(M$3:M$50, $C$3:$C$50, "Corner")</f>
        <v>4.375</v>
      </c>
      <c r="O61" s="17" t="s">
        <v>74</v>
      </c>
      <c r="P61" s="45">
        <f>AVERAGEIFS(O$3:O$50, $C$3:$C$50, "Corner")</f>
        <v>3.625</v>
      </c>
      <c r="Q61" s="17" t="s">
        <v>74</v>
      </c>
      <c r="R61" s="45">
        <f>AVERAGEIFS(Q$3:Q$50, $C$3:$C$50, "Corner")</f>
        <v>2.375</v>
      </c>
      <c r="S61" s="17" t="s">
        <v>74</v>
      </c>
      <c r="T61" s="45">
        <f>AVERAGEIFS(S$3:S$50, $C$3:$C$50, "Corner")</f>
        <v>3.25</v>
      </c>
      <c r="U61" s="17" t="s">
        <v>74</v>
      </c>
      <c r="V61" s="45">
        <f>AVERAGEIFS(U$3:U$50, $C$3:$C$50, "Corner")</f>
        <v>2.75</v>
      </c>
    </row>
    <row r="62" spans="1:22" x14ac:dyDescent="0.3">
      <c r="G62" s="20" t="s">
        <v>75</v>
      </c>
      <c r="H62" s="43">
        <f>AVERAGEIFS(G$3:G$50, $C$3:$C$50, "Edge")</f>
        <v>2.75</v>
      </c>
      <c r="I62" s="10" t="s">
        <v>75</v>
      </c>
      <c r="J62" s="43">
        <f>AVERAGEIFS(I$3:I$50, $C$3:$C$50, "Edge")</f>
        <v>3.125</v>
      </c>
      <c r="K62" s="10" t="s">
        <v>75</v>
      </c>
      <c r="L62" s="43">
        <f>AVERAGEIFS(K$3:K$50, $C$3:$C$50, "Edge")</f>
        <v>2.75</v>
      </c>
      <c r="M62" s="10" t="s">
        <v>75</v>
      </c>
      <c r="N62" s="43">
        <f>AVERAGEIFS(M$3:M$50, $C$3:$C$50, "Edge")</f>
        <v>4.375</v>
      </c>
      <c r="O62" s="10" t="s">
        <v>75</v>
      </c>
      <c r="P62" s="43">
        <f>AVERAGEIFS(O$3:O$50, $C$3:$C$50, "Edge")</f>
        <v>3</v>
      </c>
      <c r="Q62" s="10" t="s">
        <v>75</v>
      </c>
      <c r="R62" s="43">
        <f>AVERAGEIFS(Q$3:Q$50, $C$3:$C$50, "Edge")</f>
        <v>2.5</v>
      </c>
      <c r="S62" s="10" t="s">
        <v>75</v>
      </c>
      <c r="T62" s="43">
        <f>AVERAGEIFS(S$3:S$50, $C$3:$C$50, "Edge")</f>
        <v>2.375</v>
      </c>
      <c r="U62" s="10" t="s">
        <v>75</v>
      </c>
      <c r="V62" s="43">
        <f>AVERAGEIFS(U$3:U$50, $C$3:$C$50, "Edge")</f>
        <v>2.375</v>
      </c>
    </row>
    <row r="63" spans="1:22" x14ac:dyDescent="0.3">
      <c r="G63" s="20" t="s">
        <v>76</v>
      </c>
      <c r="H63" s="43">
        <f>AVERAGEIFS(G$3:G$50, $C$3:$C$50, "Center")</f>
        <v>3.375</v>
      </c>
      <c r="I63" s="10" t="s">
        <v>76</v>
      </c>
      <c r="J63" s="43">
        <f>AVERAGEIFS(I$3:I$50, $C$3:$C$50, "Center")</f>
        <v>3.25</v>
      </c>
      <c r="K63" s="10" t="s">
        <v>76</v>
      </c>
      <c r="L63" s="43">
        <f>AVERAGEIFS(K$3:K$50, $C$3:$C$50, "Center")</f>
        <v>2.25</v>
      </c>
      <c r="M63" s="10" t="s">
        <v>76</v>
      </c>
      <c r="N63" s="43">
        <f>AVERAGEIFS(M$3:M$50, $C$3:$C$50, "Center")</f>
        <v>4.5</v>
      </c>
      <c r="O63" s="10" t="s">
        <v>76</v>
      </c>
      <c r="P63" s="43">
        <f>AVERAGEIFS(O$3:O$50, $C$3:$C$50, "Center")</f>
        <v>3.75</v>
      </c>
      <c r="Q63" s="10" t="s">
        <v>76</v>
      </c>
      <c r="R63" s="43">
        <f>AVERAGEIFS(Q$3:Q$50, $C$3:$C$50, "Center")</f>
        <v>3.125</v>
      </c>
      <c r="S63" s="10" t="s">
        <v>76</v>
      </c>
      <c r="T63" s="43">
        <f>AVERAGEIFS(S$3:S$50, $C$3:$C$50, "Center")</f>
        <v>2.75</v>
      </c>
      <c r="U63" s="10" t="s">
        <v>76</v>
      </c>
      <c r="V63" s="43">
        <f>AVERAGEIFS(U$3:U$50, $C$3:$C$50, "Center")</f>
        <v>2.375</v>
      </c>
    </row>
    <row r="64" spans="1:22" ht="15" thickBot="1" x14ac:dyDescent="0.35">
      <c r="G64" s="18" t="s">
        <v>77</v>
      </c>
      <c r="H64" s="44">
        <f>AVERAGEIFS(G$3:G$50, $C$3:$C$50, "Normal")</f>
        <v>2.875</v>
      </c>
      <c r="I64" s="12" t="s">
        <v>77</v>
      </c>
      <c r="J64" s="44">
        <f>AVERAGEIFS(I$3:I$50, $C$3:$C$50, "Normal")</f>
        <v>3.7916666666666665</v>
      </c>
      <c r="K64" s="12" t="s">
        <v>77</v>
      </c>
      <c r="L64" s="44">
        <f>AVERAGEIFS(K$3:K$50, $C$3:$C$50, "Normal")</f>
        <v>3.0833333333333335</v>
      </c>
      <c r="M64" s="15" t="s">
        <v>77</v>
      </c>
      <c r="N64" s="58">
        <f>AVERAGEIFS(M$3:M$50, $C$3:$C$50, "Normal")</f>
        <v>4.833333333333333</v>
      </c>
      <c r="O64" s="12" t="s">
        <v>77</v>
      </c>
      <c r="P64" s="44">
        <f>AVERAGEIFS(O$3:O$50, $C$3:$C$50, "Normal")</f>
        <v>3.6666666666666665</v>
      </c>
      <c r="Q64" s="12" t="s">
        <v>77</v>
      </c>
      <c r="R64" s="44">
        <f>AVERAGEIFS(Q$3:Q$50, $C$3:$C$50, "Normal")</f>
        <v>3.5833333333333335</v>
      </c>
      <c r="S64" s="12" t="s">
        <v>77</v>
      </c>
      <c r="T64" s="44">
        <f>AVERAGEIFS(S$3:S$50, $C$3:$C$50, "Normal")</f>
        <v>3.4166666666666665</v>
      </c>
      <c r="U64" s="12" t="s">
        <v>77</v>
      </c>
      <c r="V64" s="44">
        <f>AVERAGEIFS(U$3:U$50, $C$3:$C$50, "Normal")</f>
        <v>2.4166666666666665</v>
      </c>
    </row>
    <row r="65" spans="7:22" x14ac:dyDescent="0.3">
      <c r="G65" s="19" t="s">
        <v>84</v>
      </c>
      <c r="H65" s="28">
        <f>(COUNTIFS(H$3:H$50,"Yes",$C$3:$C$50,"Corner")+COUNTIFS(H$3:H$50,"Yes",$C$3:$C$50,"Edge")+COUNTIFS(H$3:H$50,"Yes",$C$3:$C$50,"Center")+COUNTIFS(H$3:H$50,"No",$C$3:$C$50,"Normal"))/48</f>
        <v>0.54166666666666663</v>
      </c>
      <c r="I65" s="19" t="s">
        <v>84</v>
      </c>
      <c r="J65" s="28">
        <f>(COUNTIFS(J$3:J$50,"Yes",$C$3:$C$50,"Corner")+COUNTIFS(J$3:J$50,"Yes",$C$3:$C$50,"Edge")+COUNTIFS(J$3:J$50,"Yes",$C$3:$C$50,"Center")+COUNTIFS(J$3:J$50,"No",$C$3:$C$50,"Normal"))/48</f>
        <v>0.75</v>
      </c>
      <c r="K65" s="19" t="s">
        <v>84</v>
      </c>
      <c r="L65" s="28">
        <f>(COUNTIFS(L$3:L$50,"Yes",$C$3:$C$50,"Corner")+COUNTIFS(L$3:L$50,"Yes",$C$3:$C$50,"Edge")+COUNTIFS(L$3:L$50,"Yes",$C$3:$C$50,"Center")+COUNTIFS(L$3:L$50,"No",$C$3:$C$50,"Normal"))/48</f>
        <v>0.64583333333333337</v>
      </c>
      <c r="M65" s="19" t="s">
        <v>84</v>
      </c>
      <c r="N65" s="28">
        <f>(COUNTIFS(N$3:N$50,"Yes",$C$3:$C$50,"Corner")+COUNTIFS(N$3:N$50,"Yes",$C$3:$C$50,"Edge")+COUNTIFS(N$3:N$50,"Yes",$C$3:$C$50,"Center")+COUNTIFS(N$3:N$50,"No",$C$3:$C$50,"Normal"))/48</f>
        <v>0.875</v>
      </c>
      <c r="O65" s="19" t="s">
        <v>84</v>
      </c>
      <c r="P65" s="28">
        <f>(COUNTIFS(P$3:P$50,"Yes",$C$3:$C$50,"Corner")+COUNTIFS(P$3:P$50,"Yes",$C$3:$C$50,"Edge")+COUNTIFS(P$3:P$50,"Yes",$C$3:$C$50,"Center")+COUNTIFS(P$3:P$50,"No",$C$3:$C$50,"Normal"))/48</f>
        <v>0.70833333333333337</v>
      </c>
      <c r="Q65" s="19" t="s">
        <v>84</v>
      </c>
      <c r="R65" s="28">
        <f>(COUNTIFS(R$3:R$50,"Yes",$C$3:$C$50,"Corner")+COUNTIFS(R$3:R$50,"Yes",$C$3:$C$50,"Edge")+COUNTIFS(R$3:R$50,"Yes",$C$3:$C$50,"Center")+COUNTIFS(R$3:R$50,"No",$C$3:$C$50,"Normal"))/48</f>
        <v>0.66666666666666663</v>
      </c>
      <c r="S65" s="19" t="s">
        <v>84</v>
      </c>
      <c r="T65" s="28">
        <f>(COUNTIFS(T$3:T$50,"Yes",$C$3:$C$50,"Corner")+COUNTIFS(T$3:T$50,"Yes",$C$3:$C$50,"Edge")+COUNTIFS(T$3:T$50,"Yes",$C$3:$C$50,"Center")+COUNTIFS(T$3:T$50,"No",$C$3:$C$50,"Normal"))/48</f>
        <v>0.64583333333333337</v>
      </c>
      <c r="U65" s="19" t="s">
        <v>84</v>
      </c>
      <c r="V65" s="28">
        <f>(COUNTIFS(V$3:V$50,"Yes",$C$3:$C$50,"Corner")+COUNTIFS(V$3:V$50,"Yes",$C$3:$C$50,"Edge")+COUNTIFS(V$3:V$50,"Yes",$C$3:$C$50,"Center")+COUNTIFS(V$3:V$50,"No",$C$3:$C$50,"Normal"))/48</f>
        <v>0.47916666666666669</v>
      </c>
    </row>
    <row r="66" spans="7:22" ht="15" thickBot="1" x14ac:dyDescent="0.35">
      <c r="G66" s="18" t="s">
        <v>81</v>
      </c>
      <c r="H66" s="30">
        <f>(COUNTIFS(H$3:H$50, "Yes", $C$3:$C$50, "Corner", $E$3:$E$50, "Ok") + COUNTIFS(H$3:H$50, "Yes", $C$3:$C$50, "Edge", $E$3:$E$50, "Ok") + COUNTIFS(H$3:H$50, "Yes", $C$3:$C$50, "Center", $E$3:$E$50, "Ok") + COUNTIFS(H$3:H$50, "No", $C$3:$C$50, "Normal", $E$3:$E$50, "Ok"))/COUNTIF($E$3:$E$50,"Ok")</f>
        <v>0.48837209302325579</v>
      </c>
      <c r="I66" s="18" t="s">
        <v>81</v>
      </c>
      <c r="J66" s="30">
        <f>(COUNTIFS(J$3:J$50, "Yes", $C$3:$C$50, "Corner", $E$3:$E$50, "Ok") + COUNTIFS(J$3:J$50, "Yes", $C$3:$C$50, "Edge", $E$3:$E$50, "Ok") + COUNTIFS(J$3:J$50, "Yes", $C$3:$C$50, "Center", $E$3:$E$50, "Ok") + COUNTIFS(J$3:J$50, "No", $C$3:$C$50, "Normal", $E$3:$E$50, "Ok"))/COUNTIF($E$3:$E$50,"Ok")</f>
        <v>0.79069767441860461</v>
      </c>
      <c r="K66" s="18" t="s">
        <v>81</v>
      </c>
      <c r="L66" s="30">
        <f>(COUNTIFS(L$3:L$50, "Yes", $C$3:$C$50, "Corner", $E$3:$E$50, "Ok") + COUNTIFS(L$3:L$50, "Yes", $C$3:$C$50, "Edge", $E$3:$E$50, "Ok") + COUNTIFS(L$3:L$50, "Yes", $C$3:$C$50, "Center", $E$3:$E$50, "Ok") + COUNTIFS(L$3:L$50, "No", $C$3:$C$50, "Normal", $E$3:$E$50, "Ok"))/COUNTIF($E$3:$E$50,"Ok")</f>
        <v>0.67441860465116277</v>
      </c>
      <c r="M66" s="18" t="s">
        <v>81</v>
      </c>
      <c r="N66" s="30">
        <f>(COUNTIFS(N$3:N$50, "Yes", $C$3:$C$50, "Corner", $E$3:$E$50, "Ok") + COUNTIFS(N$3:N$50, "Yes", $C$3:$C$50, "Edge", $E$3:$E$50, "Ok") + COUNTIFS(N$3:N$50, "Yes", $C$3:$C$50, "Center", $E$3:$E$50, "Ok") + COUNTIFS(N$3:N$50, "No", $C$3:$C$50, "Normal", $E$3:$E$50, "Ok"))/COUNTIF($E$3:$E$50,"Ok")</f>
        <v>0.86046511627906974</v>
      </c>
      <c r="O66" s="18" t="s">
        <v>81</v>
      </c>
      <c r="P66" s="30">
        <f>(COUNTIFS(P$3:P$50, "Yes", $C$3:$C$50, "Corner", $E$3:$E$50, "Ok") + COUNTIFS(P$3:P$50, "Yes", $C$3:$C$50, "Edge", $E$3:$E$50, "Ok") + COUNTIFS(P$3:P$50, "Yes", $C$3:$C$50, "Center", $E$3:$E$50, "Ok") + COUNTIFS(P$3:P$50, "No", $C$3:$C$50, "Normal", $E$3:$E$50, "Ok"))/COUNTIF($E$3:$E$50,"Ok")</f>
        <v>0.72093023255813948</v>
      </c>
      <c r="Q66" s="18" t="s">
        <v>81</v>
      </c>
      <c r="R66" s="30">
        <f>(COUNTIFS(R$3:R$50, "Yes", $C$3:$C$50, "Corner", $E$3:$E$50, "Ok") + COUNTIFS(R$3:R$50, "Yes", $C$3:$C$50, "Edge", $E$3:$E$50, "Ok") + COUNTIFS(R$3:R$50, "Yes", $C$3:$C$50, "Center", $E$3:$E$50, "Ok") + COUNTIFS(R$3:R$50, "No", $C$3:$C$50, "Normal", $E$3:$E$50, "Ok"))/COUNTIF($E$3:$E$50,"Ok")</f>
        <v>0.69767441860465118</v>
      </c>
      <c r="S66" s="18" t="s">
        <v>81</v>
      </c>
      <c r="T66" s="30">
        <f>(COUNTIFS(T$3:T$50, "Yes", $C$3:$C$50, "Corner", $E$3:$E$50, "Ok") + COUNTIFS(T$3:T$50, "Yes", $C$3:$C$50, "Edge", $E$3:$E$50, "Ok") + COUNTIFS(T$3:T$50, "Yes", $C$3:$C$50, "Center", $E$3:$E$50, "Ok") + COUNTIFS(T$3:T$50, "No", $C$3:$C$50, "Normal", $E$3:$E$50, "Ok"))/COUNTIF($E$3:$E$50,"Ok")</f>
        <v>0.67441860465116277</v>
      </c>
      <c r="U66" s="18" t="s">
        <v>81</v>
      </c>
      <c r="V66" s="30">
        <f>(COUNTIFS(V$3:V$50, "Yes", $C$3:$C$50, "Corner", $E$3:$E$50, "Ok") + COUNTIFS(V$3:V$50, "Yes", $C$3:$C$50, "Edge", $E$3:$E$50, "Ok") + COUNTIFS(V$3:V$50, "Yes", $C$3:$C$50, "Center", $E$3:$E$50, "Ok") + COUNTIFS(V$3:V$50, "No", $C$3:$C$50, "Normal", $E$3:$E$50, "Ok"))/COUNTIF($E$3:$E$50,"Ok")</f>
        <v>0.46511627906976744</v>
      </c>
    </row>
  </sheetData>
  <conditionalFormatting sqref="C1:D1 C61:D1048576 C51:D56 C2:C50">
    <cfRule type="cellIs" dxfId="23" priority="118" operator="equal">
      <formula>"Normal"</formula>
    </cfRule>
    <cfRule type="cellIs" dxfId="22" priority="119" operator="equal">
      <formula>"Center"</formula>
    </cfRule>
    <cfRule type="cellIs" dxfId="21" priority="120" operator="equal">
      <formula>"Edge"</formula>
    </cfRule>
    <cfRule type="cellIs" dxfId="20" priority="121" operator="equal">
      <formula>"Corner"</formula>
    </cfRule>
  </conditionalFormatting>
  <conditionalFormatting sqref="B1:B1048576">
    <cfRule type="containsText" dxfId="19" priority="114" operator="containsText" text="dense">
      <formula>NOT(ISERROR(SEARCH("dense",B1)))</formula>
    </cfRule>
    <cfRule type="containsText" dxfId="18" priority="115" operator="containsText" text="sparse">
      <formula>NOT(ISERROR(SEARCH("sparse",B1)))</formula>
    </cfRule>
  </conditionalFormatting>
  <conditionalFormatting sqref="H54:H56 J54:J56 L54:L56 N54:N56 P54:P56 R54:R56 R60 P60 N60 L60 J60 H60">
    <cfRule type="dataBar" priority="9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{EBD8D50D-59C9-438E-8993-45304F9DA0FF}</x14:id>
        </ext>
      </extLst>
    </cfRule>
  </conditionalFormatting>
  <conditionalFormatting sqref="H57:H59">
    <cfRule type="dataBar" priority="89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{36D840E3-BE11-489F-BF34-85E50986665B}</x14:id>
        </ext>
      </extLst>
    </cfRule>
  </conditionalFormatting>
  <conditionalFormatting sqref="R57:R58">
    <cfRule type="dataBar" priority="84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{F1F859FD-710A-41C7-8363-F5A85E6D09DC}</x14:id>
        </ext>
      </extLst>
    </cfRule>
  </conditionalFormatting>
  <conditionalFormatting sqref="J57:J58">
    <cfRule type="dataBar" priority="88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{B35E2793-AD87-44DA-B825-F1262ADF2FF2}</x14:id>
        </ext>
      </extLst>
    </cfRule>
  </conditionalFormatting>
  <conditionalFormatting sqref="L57:L58">
    <cfRule type="dataBar" priority="87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{041AC9AB-E997-4618-96CC-B10F0FBF3579}</x14:id>
        </ext>
      </extLst>
    </cfRule>
  </conditionalFormatting>
  <conditionalFormatting sqref="N57:N58">
    <cfRule type="dataBar" priority="86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{3D23A288-F080-45C6-B5E2-37A92965E93C}</x14:id>
        </ext>
      </extLst>
    </cfRule>
  </conditionalFormatting>
  <conditionalFormatting sqref="P57:P58">
    <cfRule type="dataBar" priority="85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{CE5D7386-97D4-4B2E-B196-47B68BB4F91D}</x14:id>
        </ext>
      </extLst>
    </cfRule>
  </conditionalFormatting>
  <conditionalFormatting sqref="F3:F50">
    <cfRule type="iconSet" priority="83">
      <iconSet iconSet="3Arrows">
        <cfvo type="percent" val="0"/>
        <cfvo type="percent" val="33"/>
        <cfvo type="percent" val="67"/>
      </iconSet>
    </cfRule>
  </conditionalFormatting>
  <conditionalFormatting sqref="E3:E50">
    <cfRule type="cellIs" dxfId="17" priority="81" operator="equal">
      <formula>"Ok"</formula>
    </cfRule>
    <cfRule type="cellIs" dxfId="16" priority="82" operator="equal">
      <formula>"Glitched"</formula>
    </cfRule>
  </conditionalFormatting>
  <conditionalFormatting sqref="T3:T50">
    <cfRule type="expression" dxfId="15" priority="69">
      <formula>IF(OR(AND(T3="Yes",$C3&lt;&gt;"Normal"),AND(T3="No",$C3="Normal")),TRUE,FALSE)</formula>
    </cfRule>
    <cfRule type="expression" dxfId="14" priority="79">
      <formula>IF(OR(AND(T3="No",$C3&lt;&gt;"Normal"),AND(T3="Yes",$C3="Normal")),TRUE,FALSE)</formula>
    </cfRule>
  </conditionalFormatting>
  <conditionalFormatting sqref="T54:T56 T60">
    <cfRule type="dataBar" priority="7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{6FBCA842-AD88-44B0-8606-0F46CC035958}</x14:id>
        </ext>
      </extLst>
    </cfRule>
  </conditionalFormatting>
  <conditionalFormatting sqref="T57:T58">
    <cfRule type="dataBar" priority="70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{8A8899D1-CFD3-4741-A391-E09D2303928C}</x14:id>
        </ext>
      </extLst>
    </cfRule>
  </conditionalFormatting>
  <conditionalFormatting sqref="R3:R50">
    <cfRule type="expression" dxfId="13" priority="67">
      <formula>IF(OR(AND(R3="Yes",$C3&lt;&gt;"Normal"),AND(R3="No",$C3="Normal")),TRUE,FALSE)</formula>
    </cfRule>
    <cfRule type="expression" dxfId="12" priority="68">
      <formula>IF(OR(AND(R3="No",$C3&lt;&gt;"Normal"),AND(R3="Yes",$C3="Normal")),TRUE,FALSE)</formula>
    </cfRule>
  </conditionalFormatting>
  <conditionalFormatting sqref="P3:P50">
    <cfRule type="expression" dxfId="11" priority="65">
      <formula>IF(OR(AND(P3="Yes",$C3&lt;&gt;"Normal"),AND(P3="No",$C3="Normal")),TRUE,FALSE)</formula>
    </cfRule>
    <cfRule type="expression" dxfId="10" priority="66">
      <formula>IF(OR(AND(P3="No",$C3&lt;&gt;"Normal"),AND(P3="Yes",$C3="Normal")),TRUE,FALSE)</formula>
    </cfRule>
  </conditionalFormatting>
  <conditionalFormatting sqref="N3:N50">
    <cfRule type="expression" dxfId="9" priority="63">
      <formula>IF(OR(AND(N3="Yes",$C3&lt;&gt;"Normal"),AND(N3="No",$C3="Normal")),TRUE,FALSE)</formula>
    </cfRule>
    <cfRule type="expression" dxfId="8" priority="64">
      <formula>IF(OR(AND(N3="No",$C3&lt;&gt;"Normal"),AND(N3="Yes",$C3="Normal")),TRUE,FALSE)</formula>
    </cfRule>
  </conditionalFormatting>
  <conditionalFormatting sqref="L3:L50">
    <cfRule type="expression" dxfId="7" priority="61">
      <formula>IF(OR(AND(L3="Yes",$C3&lt;&gt;"Normal"),AND(L3="No",$C3="Normal")),TRUE,FALSE)</formula>
    </cfRule>
    <cfRule type="expression" dxfId="6" priority="62">
      <formula>IF(OR(AND(L3="No",$C3&lt;&gt;"Normal"),AND(L3="Yes",$C3="Normal")),TRUE,FALSE)</formula>
    </cfRule>
  </conditionalFormatting>
  <conditionalFormatting sqref="J3:J50">
    <cfRule type="expression" dxfId="5" priority="59">
      <formula>IF(OR(AND(J3="Yes",$C3&lt;&gt;"Normal"),AND(J3="No",$C3="Normal")),TRUE,FALSE)</formula>
    </cfRule>
    <cfRule type="expression" dxfId="4" priority="60">
      <formula>IF(OR(AND(J3="No",$C3&lt;&gt;"Normal"),AND(J3="Yes",$C3="Normal")),TRUE,FALSE)</formula>
    </cfRule>
  </conditionalFormatting>
  <conditionalFormatting sqref="H3:H50">
    <cfRule type="expression" dxfId="3" priority="57">
      <formula>IF(OR(AND(H3="Yes",$C3&lt;&gt;"Normal"),AND(H3="No",$C3="Normal")),TRUE,FALSE)</formula>
    </cfRule>
    <cfRule type="expression" dxfId="2" priority="58">
      <formula>IF(OR(AND(H3="No",$C3&lt;&gt;"Normal"),AND(H3="Yes",$C3="Normal")),TRUE,FALSE)</formula>
    </cfRule>
  </conditionalFormatting>
  <conditionalFormatting sqref="H61:H64">
    <cfRule type="colorScale" priority="5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G3:G50">
    <cfRule type="colorScale" priority="45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H53">
    <cfRule type="colorScale" priority="38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J53">
    <cfRule type="colorScale" priority="37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L53">
    <cfRule type="colorScale" priority="36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N53">
    <cfRule type="colorScale" priority="35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P53">
    <cfRule type="colorScale" priority="33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R53">
    <cfRule type="colorScale" priority="3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T53">
    <cfRule type="colorScale" priority="3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I3:I50">
    <cfRule type="colorScale" priority="3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K3:K50">
    <cfRule type="colorScale" priority="29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M3:M50">
    <cfRule type="colorScale" priority="28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O3:O50">
    <cfRule type="colorScale" priority="27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Q3:Q50">
    <cfRule type="colorScale" priority="26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S3:S50">
    <cfRule type="colorScale" priority="25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J61:J64">
    <cfRule type="colorScale" priority="24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L61:L64">
    <cfRule type="colorScale" priority="2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N61:N64">
    <cfRule type="colorScale" priority="2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P61:P64">
    <cfRule type="colorScale" priority="2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R61:R64">
    <cfRule type="colorScale" priority="19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T61:T64">
    <cfRule type="colorScale" priority="18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J59">
    <cfRule type="dataBar" priority="17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{E18635E5-D711-45BF-80D5-2D724D4198E1}</x14:id>
        </ext>
      </extLst>
    </cfRule>
  </conditionalFormatting>
  <conditionalFormatting sqref="L59">
    <cfRule type="dataBar" priority="16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{462E95A0-D02E-4849-A84E-97B4759FD9AD}</x14:id>
        </ext>
      </extLst>
    </cfRule>
  </conditionalFormatting>
  <conditionalFormatting sqref="N59">
    <cfRule type="dataBar" priority="15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{06210800-7F30-47F9-9CDA-EFC628EBA7A1}</x14:id>
        </ext>
      </extLst>
    </cfRule>
  </conditionalFormatting>
  <conditionalFormatting sqref="P59">
    <cfRule type="dataBar" priority="14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{88E55181-5AD1-4558-9BA4-961B796FF92B}</x14:id>
        </ext>
      </extLst>
    </cfRule>
  </conditionalFormatting>
  <conditionalFormatting sqref="R59">
    <cfRule type="dataBar" priority="13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{67E88993-B2F2-48F6-B76B-C52335C890CE}</x14:id>
        </ext>
      </extLst>
    </cfRule>
  </conditionalFormatting>
  <conditionalFormatting sqref="T59">
    <cfRule type="dataBar" priority="12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{3D5E0874-9168-4D29-B25D-3A0F87C0BB19}</x14:id>
        </ext>
      </extLst>
    </cfRule>
  </conditionalFormatting>
  <conditionalFormatting sqref="V3:V50">
    <cfRule type="expression" dxfId="1" priority="8">
      <formula>IF(OR(AND(V3="Yes",$C3&lt;&gt;"Normal"),AND(V3="No",$C3="Normal")),TRUE,FALSE)</formula>
    </cfRule>
    <cfRule type="expression" dxfId="0" priority="11">
      <formula>IF(OR(AND(V3="No",$C3&lt;&gt;"Normal"),AND(V3="Yes",$C3="Normal")),TRUE,FALSE)</formula>
    </cfRule>
  </conditionalFormatting>
  <conditionalFormatting sqref="V54:V56 V60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{99248665-9A6D-4AFF-95B0-4D8C6755FDC8}</x14:id>
        </ext>
      </extLst>
    </cfRule>
  </conditionalFormatting>
  <conditionalFormatting sqref="V57:V58">
    <cfRule type="dataBar" priority="9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{8B9E89A9-4DA4-4396-BFB9-72756A62D660}</x14:id>
        </ext>
      </extLst>
    </cfRule>
  </conditionalFormatting>
  <conditionalFormatting sqref="V59">
    <cfRule type="dataBar" priority="4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{D89520B7-6077-4D37-B7D3-92DAA78D8216}</x14:id>
        </ext>
      </extLst>
    </cfRule>
  </conditionalFormatting>
  <conditionalFormatting sqref="U3:U50">
    <cfRule type="colorScale" priority="3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V53">
    <cfRule type="colorScale" priority="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V61:V64">
    <cfRule type="colorScale" priority="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8D50D-59C9-438E-8993-45304F9DA0F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H54:H56 J54:J56 L54:L56 N54:N56 P54:P56 R54:R56 R60 P60 N60 L60 J60 H60</xm:sqref>
        </x14:conditionalFormatting>
        <x14:conditionalFormatting xmlns:xm="http://schemas.microsoft.com/office/excel/2006/main">
          <x14:cfRule type="dataBar" id="{36D840E3-BE11-489F-BF34-85E50986665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H57:H59</xm:sqref>
        </x14:conditionalFormatting>
        <x14:conditionalFormatting xmlns:xm="http://schemas.microsoft.com/office/excel/2006/main">
          <x14:cfRule type="dataBar" id="{F1F859FD-710A-41C7-8363-F5A85E6D09D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R57:R58</xm:sqref>
        </x14:conditionalFormatting>
        <x14:conditionalFormatting xmlns:xm="http://schemas.microsoft.com/office/excel/2006/main">
          <x14:cfRule type="dataBar" id="{B35E2793-AD87-44DA-B825-F1262ADF2FF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J57:J58</xm:sqref>
        </x14:conditionalFormatting>
        <x14:conditionalFormatting xmlns:xm="http://schemas.microsoft.com/office/excel/2006/main">
          <x14:cfRule type="dataBar" id="{041AC9AB-E997-4618-96CC-B10F0FBF357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3D23A288-F080-45C6-B5E2-37A92965E93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N57:N58</xm:sqref>
        </x14:conditionalFormatting>
        <x14:conditionalFormatting xmlns:xm="http://schemas.microsoft.com/office/excel/2006/main">
          <x14:cfRule type="dataBar" id="{CE5D7386-97D4-4B2E-B196-47B68BB4F9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P57:P58</xm:sqref>
        </x14:conditionalFormatting>
        <x14:conditionalFormatting xmlns:xm="http://schemas.microsoft.com/office/excel/2006/main">
          <x14:cfRule type="dataBar" id="{6FBCA842-AD88-44B0-8606-0F46CC03595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T54:T56 T60</xm:sqref>
        </x14:conditionalFormatting>
        <x14:conditionalFormatting xmlns:xm="http://schemas.microsoft.com/office/excel/2006/main">
          <x14:cfRule type="dataBar" id="{8A8899D1-CFD3-4741-A391-E09D2303928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T57:T58</xm:sqref>
        </x14:conditionalFormatting>
        <x14:conditionalFormatting xmlns:xm="http://schemas.microsoft.com/office/excel/2006/main">
          <x14:cfRule type="dataBar" id="{E18635E5-D711-45BF-80D5-2D724D4198E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J59</xm:sqref>
        </x14:conditionalFormatting>
        <x14:conditionalFormatting xmlns:xm="http://schemas.microsoft.com/office/excel/2006/main">
          <x14:cfRule type="dataBar" id="{462E95A0-D02E-4849-A84E-97B4759FD9A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L59</xm:sqref>
        </x14:conditionalFormatting>
        <x14:conditionalFormatting xmlns:xm="http://schemas.microsoft.com/office/excel/2006/main">
          <x14:cfRule type="dataBar" id="{06210800-7F30-47F9-9CDA-EFC628EBA7A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N59</xm:sqref>
        </x14:conditionalFormatting>
        <x14:conditionalFormatting xmlns:xm="http://schemas.microsoft.com/office/excel/2006/main">
          <x14:cfRule type="dataBar" id="{88E55181-5AD1-4558-9BA4-961B796FF92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P59</xm:sqref>
        </x14:conditionalFormatting>
        <x14:conditionalFormatting xmlns:xm="http://schemas.microsoft.com/office/excel/2006/main">
          <x14:cfRule type="dataBar" id="{67E88993-B2F2-48F6-B76B-C52335C890C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R59</xm:sqref>
        </x14:conditionalFormatting>
        <x14:conditionalFormatting xmlns:xm="http://schemas.microsoft.com/office/excel/2006/main">
          <x14:cfRule type="dataBar" id="{3D5E0874-9168-4D29-B25D-3A0F87C0BB1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T59</xm:sqref>
        </x14:conditionalFormatting>
        <x14:conditionalFormatting xmlns:xm="http://schemas.microsoft.com/office/excel/2006/main">
          <x14:cfRule type="dataBar" id="{99248665-9A6D-4AFF-95B0-4D8C6755FDC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V54:V56 V60</xm:sqref>
        </x14:conditionalFormatting>
        <x14:conditionalFormatting xmlns:xm="http://schemas.microsoft.com/office/excel/2006/main">
          <x14:cfRule type="dataBar" id="{8B9E89A9-4DA4-4396-BFB9-72756A62D66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V57:V58</xm:sqref>
        </x14:conditionalFormatting>
        <x14:conditionalFormatting xmlns:xm="http://schemas.microsoft.com/office/excel/2006/main">
          <x14:cfRule type="dataBar" id="{D89520B7-6077-4D37-B7D3-92DAA78D821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V59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Ribom</dc:creator>
  <cp:lastModifiedBy>Johan Ribom</cp:lastModifiedBy>
  <dcterms:created xsi:type="dcterms:W3CDTF">2018-05-09T17:48:37Z</dcterms:created>
  <dcterms:modified xsi:type="dcterms:W3CDTF">2018-05-11T10:37:10Z</dcterms:modified>
</cp:coreProperties>
</file>